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tps://people.ey.com/personal/monika_jagerova_cz_ey_com/Documents/Desktop/Statutar/"/>
    </mc:Choice>
  </mc:AlternateContent>
  <xr:revisionPtr revIDLastSave="0" documentId="8_{FAC2EFC1-F472-443A-A68B-D85046521A7B}" xr6:coauthVersionLast="45" xr6:coauthVersionMax="45" xr10:uidLastSave="{00000000-0000-0000-0000-000000000000}"/>
  <bookViews>
    <workbookView xWindow="-120" yWindow="-120" windowWidth="29040" windowHeight="15840" xr2:uid="{00000000-000D-0000-FFFF-FFFF00000000}"/>
  </bookViews>
  <sheets>
    <sheet name="Notes- SK Template" sheetId="2" r:id="rId1"/>
  </sheets>
  <externalReferences>
    <externalReference r:id="rId2"/>
  </externalReferences>
  <definedNames>
    <definedName name="_Fill" localSheetId="0" hidden="1">#REF!</definedName>
    <definedName name="_Fill" hidden="1">#REF!</definedName>
    <definedName name="_Toc474124192" localSheetId="0">'Notes- SK Template'!$D$87</definedName>
    <definedName name="ARA_Threshold" localSheetId="0">#REF!</definedName>
    <definedName name="ARA_Threshold">#REF!</definedName>
    <definedName name="ARP_Threshold" localSheetId="0">#REF!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0">#REF!</definedName>
    <definedName name="CY_Accounts_Receivable">#REF!</definedName>
    <definedName name="CY_Administration" localSheetId="0">#REF!</definedName>
    <definedName name="CY_Administration">#REF!</definedName>
    <definedName name="CY_Cash" localSheetId="0">#REF!</definedName>
    <definedName name="CY_Cash">#REF!</definedName>
    <definedName name="CY_Common_Equity" localSheetId="0">#REF!</definedName>
    <definedName name="CY_Common_Equity">#REF!</definedName>
    <definedName name="CY_Cost_of_Sales" localSheetId="0">#REF!</definedName>
    <definedName name="CY_Cost_of_Sales">#REF!</definedName>
    <definedName name="CY_Current_Liabilities" localSheetId="0">#REF!</definedName>
    <definedName name="CY_Current_Liabilities">#REF!</definedName>
    <definedName name="CY_Depreciation" localSheetId="0">#REF!</definedName>
    <definedName name="CY_Depreciation">#REF!</definedName>
    <definedName name="CY_Gross_Profit" localSheetId="0">#REF!</definedName>
    <definedName name="CY_Gross_Profit">#REF!</definedName>
    <definedName name="CY_Inc_Bef_Tax" localSheetId="0">#REF!</definedName>
    <definedName name="CY_Inc_Bef_Tax">#REF!</definedName>
    <definedName name="CY_Intangible_Assets" localSheetId="0">#REF!</definedName>
    <definedName name="CY_Intangible_Assets">#REF!</definedName>
    <definedName name="CY_Interest_Expense" localSheetId="0">#REF!</definedName>
    <definedName name="CY_Interest_Expense">#REF!</definedName>
    <definedName name="CY_Inventory" localSheetId="0">#REF!</definedName>
    <definedName name="CY_Inventory">#REF!</definedName>
    <definedName name="CY_LIABIL_EQUITY" localSheetId="0">#REF!</definedName>
    <definedName name="CY_LIABIL_EQUITY">#REF!</definedName>
    <definedName name="CY_LT_Debt" localSheetId="0">#REF!</definedName>
    <definedName name="CY_LT_Debt">#REF!</definedName>
    <definedName name="CY_Market_Value_of_Equity" localSheetId="0">#REF!</definedName>
    <definedName name="CY_Market_Value_of_Equity">#REF!</definedName>
    <definedName name="CY_Marketable_Sec" localSheetId="0">#REF!</definedName>
    <definedName name="CY_Marketable_Sec">#REF!</definedName>
    <definedName name="CY_NET_PROFIT" localSheetId="0">#REF!</definedName>
    <definedName name="CY_NET_PROFIT">#REF!</definedName>
    <definedName name="CY_Net_Revenue" localSheetId="0">#REF!</definedName>
    <definedName name="CY_Net_Revenue">#REF!</definedName>
    <definedName name="CY_Operating_Income" localSheetId="0">#REF!</definedName>
    <definedName name="CY_Operating_Income">#REF!</definedName>
    <definedName name="CY_Other" localSheetId="0">#REF!</definedName>
    <definedName name="CY_Other">#REF!</definedName>
    <definedName name="CY_Other_Curr_Assets" localSheetId="0">#REF!</definedName>
    <definedName name="CY_Other_Curr_Assets">#REF!</definedName>
    <definedName name="CY_Other_LT_Assets" localSheetId="0">#REF!</definedName>
    <definedName name="CY_Other_LT_Assets">#REF!</definedName>
    <definedName name="CY_Other_LT_Liabilities" localSheetId="0">#REF!</definedName>
    <definedName name="CY_Other_LT_Liabilities">#REF!</definedName>
    <definedName name="CY_Preferred_Stock" localSheetId="0">#REF!</definedName>
    <definedName name="CY_Preferred_Stock">#REF!</definedName>
    <definedName name="CY_QUICK_ASSETS" localSheetId="0">#REF!</definedName>
    <definedName name="CY_QUICK_ASSETS">#REF!</definedName>
    <definedName name="CY_Retained_Earnings" localSheetId="0">#REF!</definedName>
    <definedName name="CY_Retained_Earnings">#REF!</definedName>
    <definedName name="CY_Selling" localSheetId="0">#REF!</definedName>
    <definedName name="CY_Selling">#REF!</definedName>
    <definedName name="CY_Tangible_Assets" localSheetId="0">#REF!</definedName>
    <definedName name="CY_Tangible_Assets">#REF!</definedName>
    <definedName name="CY_Tangible_Net_Worth" localSheetId="0">#REF!</definedName>
    <definedName name="CY_Tangible_Net_Worth">#REF!</definedName>
    <definedName name="CY_Taxes" localSheetId="0">#REF!</definedName>
    <definedName name="CY_Taxes">#REF!</definedName>
    <definedName name="CY_TOTAL_ASSETS" localSheetId="0">#REF!</definedName>
    <definedName name="CY_TOTAL_ASSETS">#REF!</definedName>
    <definedName name="CY_TOTAL_CURR_ASSETS" localSheetId="0">#REF!</definedName>
    <definedName name="CY_TOTAL_CURR_ASSETS">#REF!</definedName>
    <definedName name="CY_TOTAL_DEBT" localSheetId="0">#REF!</definedName>
    <definedName name="CY_TOTAL_DEBT">#REF!</definedName>
    <definedName name="CY_TOTAL_EQUITY" localSheetId="0">#REF!</definedName>
    <definedName name="CY_TOTAL_EQUITY">#REF!</definedName>
    <definedName name="CY_Working_Capital" localSheetId="0">#REF!</definedName>
    <definedName name="CY_Working_Capital">#REF!</definedName>
    <definedName name="Dollar_Threshold" localSheetId="0">#REF!</definedName>
    <definedName name="Dollar_Threshold">#REF!</definedName>
    <definedName name="Percent_Threshold" localSheetId="0">#REF!</definedName>
    <definedName name="Percent_Threshold">#REF!</definedName>
    <definedName name="PL_Dollar_Threshold" localSheetId="0">#REF!</definedName>
    <definedName name="PL_Dollar_Threshold">#REF!</definedName>
    <definedName name="PL_Percent_Threshold" localSheetId="0">#REF!</definedName>
    <definedName name="PL_Percent_Threshold">#REF!</definedName>
    <definedName name="Print" localSheetId="0">#REF!</definedName>
    <definedName name="Print">#REF!</definedName>
    <definedName name="_xlnm.Print_Area" localSheetId="0">'Notes- SK Template'!$B$2:$AH$829</definedName>
    <definedName name="_xlnm.Print_Area">#REF!</definedName>
    <definedName name="Print_Area_ENG" localSheetId="0">#REF!</definedName>
    <definedName name="Print_Area_ENG">#REF!</definedName>
    <definedName name="_xlnm.Print_Titles" localSheetId="0">'Notes- SK Template'!$2:$6</definedName>
    <definedName name="PY_Accounts_Receivable" localSheetId="0">#REF!</definedName>
    <definedName name="PY_Accounts_Receivable">#REF!</definedName>
    <definedName name="PY_Administration" localSheetId="0">#REF!</definedName>
    <definedName name="PY_Administration">#REF!</definedName>
    <definedName name="PY_Cash" localSheetId="0">#REF!</definedName>
    <definedName name="PY_Cash">#REF!</definedName>
    <definedName name="PY_Common_Equity" localSheetId="0">#REF!</definedName>
    <definedName name="PY_Common_Equity">#REF!</definedName>
    <definedName name="PY_Cost_of_Sales" localSheetId="0">#REF!</definedName>
    <definedName name="PY_Cost_of_Sales">#REF!</definedName>
    <definedName name="PY_Current_Liabilities" localSheetId="0">#REF!</definedName>
    <definedName name="PY_Current_Liabilities">#REF!</definedName>
    <definedName name="PY_Depreciation" localSheetId="0">#REF!</definedName>
    <definedName name="PY_Depreciation">#REF!</definedName>
    <definedName name="PY_Gross_Profit" localSheetId="0">#REF!</definedName>
    <definedName name="PY_Gross_Profit">#REF!</definedName>
    <definedName name="PY_Inc_Bef_Tax" localSheetId="0">#REF!</definedName>
    <definedName name="PY_Inc_Bef_Tax">#REF!</definedName>
    <definedName name="PY_Intangible_Assets" localSheetId="0">#REF!</definedName>
    <definedName name="PY_Intangible_Assets">#REF!</definedName>
    <definedName name="PY_Interest_Expense" localSheetId="0">#REF!</definedName>
    <definedName name="PY_Interest_Expense">#REF!</definedName>
    <definedName name="PY_Inventory" localSheetId="0">#REF!</definedName>
    <definedName name="PY_Inventory">#REF!</definedName>
    <definedName name="PY_LIABIL_EQUITY" localSheetId="0">#REF!</definedName>
    <definedName name="PY_LIABIL_EQUITY">#REF!</definedName>
    <definedName name="PY_LT_Debt" localSheetId="0">#REF!</definedName>
    <definedName name="PY_LT_Debt">#REF!</definedName>
    <definedName name="PY_Market_Value_of_Equity" localSheetId="0">#REF!</definedName>
    <definedName name="PY_Market_Value_of_Equity">#REF!</definedName>
    <definedName name="PY_Marketable_Sec" localSheetId="0">#REF!</definedName>
    <definedName name="PY_Marketable_Sec">#REF!</definedName>
    <definedName name="PY_NET_PROFIT" localSheetId="0">#REF!</definedName>
    <definedName name="PY_NET_PROFIT">#REF!</definedName>
    <definedName name="PY_Net_Revenue" localSheetId="0">#REF!</definedName>
    <definedName name="PY_Net_Revenue">#REF!</definedName>
    <definedName name="PY_Operating_Inc" localSheetId="0">#REF!</definedName>
    <definedName name="PY_Operating_Inc">#REF!</definedName>
    <definedName name="PY_Operating_Income" localSheetId="0">#REF!</definedName>
    <definedName name="PY_Operating_Income">#REF!</definedName>
    <definedName name="PY_Other_Curr_Assets" localSheetId="0">#REF!</definedName>
    <definedName name="PY_Other_Curr_Assets">#REF!</definedName>
    <definedName name="PY_Other_Exp" localSheetId="0">#REF!</definedName>
    <definedName name="PY_Other_Exp">#REF!</definedName>
    <definedName name="PY_Other_LT_Assets" localSheetId="0">#REF!</definedName>
    <definedName name="PY_Other_LT_Assets">#REF!</definedName>
    <definedName name="PY_Other_LT_Liabilities" localSheetId="0">#REF!</definedName>
    <definedName name="PY_Other_LT_Liabilities">#REF!</definedName>
    <definedName name="PY_Preferred_Stock" localSheetId="0">#REF!</definedName>
    <definedName name="PY_Preferred_Stock">#REF!</definedName>
    <definedName name="PY_QUICK_ASSETS" localSheetId="0">#REF!</definedName>
    <definedName name="PY_QUICK_ASSETS">#REF!</definedName>
    <definedName name="PY_Retained_Earnings" localSheetId="0">#REF!</definedName>
    <definedName name="PY_Retained_Earnings">#REF!</definedName>
    <definedName name="PY_Selling" localSheetId="0">#REF!</definedName>
    <definedName name="PY_Selling">#REF!</definedName>
    <definedName name="PY_Tangible_Assets" localSheetId="0">#REF!</definedName>
    <definedName name="PY_Tangible_Assets">#REF!</definedName>
    <definedName name="PY_Tangible_Net_Worth" localSheetId="0">#REF!</definedName>
    <definedName name="PY_Tangible_Net_Worth">#REF!</definedName>
    <definedName name="PY_Taxes" localSheetId="0">#REF!</definedName>
    <definedName name="PY_Taxes">#REF!</definedName>
    <definedName name="PY_TOTAL_ASSETS" localSheetId="0">#REF!</definedName>
    <definedName name="PY_TOTAL_ASSETS">#REF!</definedName>
    <definedName name="PY_TOTAL_CURR_ASSETS" localSheetId="0">#REF!</definedName>
    <definedName name="PY_TOTAL_CURR_ASSETS">#REF!</definedName>
    <definedName name="PY_TOTAL_DEBT" localSheetId="0">#REF!</definedName>
    <definedName name="PY_TOTAL_DEBT">#REF!</definedName>
    <definedName name="PY_TOTAL_EQUITY" localSheetId="0">#REF!</definedName>
    <definedName name="PY_TOTAL_EQUITY">#REF!</definedName>
    <definedName name="PY_Working_Capital" localSheetId="0">#REF!</definedName>
    <definedName name="PY_Working_Capital">#REF!</definedName>
    <definedName name="PY2_Accounts_Receivable" localSheetId="0">#REF!</definedName>
    <definedName name="PY2_Accounts_Receivable">#REF!</definedName>
    <definedName name="PY2_Administration" localSheetId="0">#REF!</definedName>
    <definedName name="PY2_Administration">#REF!</definedName>
    <definedName name="PY2_Cash" localSheetId="0">#REF!</definedName>
    <definedName name="PY2_Cash">#REF!</definedName>
    <definedName name="PY2_Common_Equity" localSheetId="0">#REF!</definedName>
    <definedName name="PY2_Common_Equity">#REF!</definedName>
    <definedName name="PY2_Cost_of_Sales" localSheetId="0">#REF!</definedName>
    <definedName name="PY2_Cost_of_Sales">#REF!</definedName>
    <definedName name="PY2_Current_Liabilities" localSheetId="0">#REF!</definedName>
    <definedName name="PY2_Current_Liabilities">#REF!</definedName>
    <definedName name="PY2_Depreciation" localSheetId="0">#REF!</definedName>
    <definedName name="PY2_Depreciation">#REF!</definedName>
    <definedName name="PY2_Gross_Profit" localSheetId="0">#REF!</definedName>
    <definedName name="PY2_Gross_Profit">#REF!</definedName>
    <definedName name="PY2_Inc_Bef_Tax" localSheetId="0">#REF!</definedName>
    <definedName name="PY2_Inc_Bef_Tax">#REF!</definedName>
    <definedName name="PY2_Intangible_Assets" localSheetId="0">#REF!</definedName>
    <definedName name="PY2_Intangible_Assets">#REF!</definedName>
    <definedName name="PY2_Interest_Expense" localSheetId="0">#REF!</definedName>
    <definedName name="PY2_Interest_Expense">#REF!</definedName>
    <definedName name="PY2_Inventory" localSheetId="0">#REF!</definedName>
    <definedName name="PY2_Inventory">#REF!</definedName>
    <definedName name="PY2_LIABIL_EQUITY" localSheetId="0">#REF!</definedName>
    <definedName name="PY2_LIABIL_EQUITY">#REF!</definedName>
    <definedName name="PY2_LT_Debt" localSheetId="0">#REF!</definedName>
    <definedName name="PY2_LT_Debt">#REF!</definedName>
    <definedName name="PY2_Marketable_Sec" localSheetId="0">#REF!</definedName>
    <definedName name="PY2_Marketable_Sec">#REF!</definedName>
    <definedName name="PY2_NET_PROFIT" localSheetId="0">#REF!</definedName>
    <definedName name="PY2_NET_PROFIT">#REF!</definedName>
    <definedName name="PY2_Net_Revenue" localSheetId="0">#REF!</definedName>
    <definedName name="PY2_Net_Revenue">#REF!</definedName>
    <definedName name="PY2_Operating_Inc" localSheetId="0">#REF!</definedName>
    <definedName name="PY2_Operating_Inc">#REF!</definedName>
    <definedName name="PY2_Operating_Income" localSheetId="0">#REF!</definedName>
    <definedName name="PY2_Operating_Income">#REF!</definedName>
    <definedName name="PY2_Other_Curr_Assets" localSheetId="0">#REF!</definedName>
    <definedName name="PY2_Other_Curr_Assets">#REF!</definedName>
    <definedName name="PY2_Other_Exp." localSheetId="0">#REF!</definedName>
    <definedName name="PY2_Other_Exp.">#REF!</definedName>
    <definedName name="PY2_Other_LT_Assets" localSheetId="0">#REF!</definedName>
    <definedName name="PY2_Other_LT_Assets">#REF!</definedName>
    <definedName name="PY2_Other_LT_Liabilities" localSheetId="0">#REF!</definedName>
    <definedName name="PY2_Other_LT_Liabilities">#REF!</definedName>
    <definedName name="PY2_Preferred_Stock" localSheetId="0">#REF!</definedName>
    <definedName name="PY2_Preferred_Stock">#REF!</definedName>
    <definedName name="PY2_QUICK_ASSETS" localSheetId="0">#REF!</definedName>
    <definedName name="PY2_QUICK_ASSETS">#REF!</definedName>
    <definedName name="PY2_Retained_Earnings" localSheetId="0">#REF!</definedName>
    <definedName name="PY2_Retained_Earnings">#REF!</definedName>
    <definedName name="PY2_Selling" localSheetId="0">#REF!</definedName>
    <definedName name="PY2_Selling">#REF!</definedName>
    <definedName name="PY2_Tangible_Assets" localSheetId="0">#REF!</definedName>
    <definedName name="PY2_Tangible_Assets">#REF!</definedName>
    <definedName name="PY2_Tangible_Net_Worth" localSheetId="0">#REF!</definedName>
    <definedName name="PY2_Tangible_Net_Worth">#REF!</definedName>
    <definedName name="PY2_Taxes" localSheetId="0">#REF!</definedName>
    <definedName name="PY2_Taxes">#REF!</definedName>
    <definedName name="PY2_TOTAL_ASSETS" localSheetId="0">#REF!</definedName>
    <definedName name="PY2_TOTAL_ASSETS">#REF!</definedName>
    <definedName name="PY2_TOTAL_CURR_ASSETS" localSheetId="0">#REF!</definedName>
    <definedName name="PY2_TOTAL_CURR_ASSETS">#REF!</definedName>
    <definedName name="PY2_TOTAL_DEBT" localSheetId="0">#REF!</definedName>
    <definedName name="PY2_TOTAL_DEBT">#REF!</definedName>
    <definedName name="PY2_TOTAL_EQUITY" localSheetId="0">#REF!</definedName>
    <definedName name="PY2_TOTAL_EQUITY">#REF!</definedName>
    <definedName name="PY2_Working_Capital" localSheetId="0">#REF!</definedName>
    <definedName name="PY2_Working_Capital">#REF!</definedName>
    <definedName name="Účty">[1]Sheet3!$A$4:$BF$371</definedName>
    <definedName name="VER_CF_BALANCES" localSheetId="0">#REF!</definedName>
    <definedName name="VER_CF_BALANCES">#REF!</definedName>
    <definedName name="VER_SH_RATIOS" localSheetId="0">#REF!</definedName>
    <definedName name="VER_SH_RATIOS">#REF!</definedName>
    <definedName name="VER_SCH_10" localSheetId="0">#REF!</definedName>
    <definedName name="VER_SCH_10">#REF!</definedName>
    <definedName name="VER_SCH_14" localSheetId="0">#REF!</definedName>
    <definedName name="VER_SCH_14">#REF!</definedName>
    <definedName name="VER_SCH_2" localSheetId="0">#REF!</definedName>
    <definedName name="VER_SCH_2">#REF!</definedName>
    <definedName name="VER_SCH_7" localSheetId="0">#REF!</definedName>
    <definedName name="VER_SCH_7">#REF!</definedName>
    <definedName name="Visit">[1]Sheet2!$I$3</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20" i="2" l="1"/>
  <c r="AA420" i="2"/>
  <c r="AA423" i="2" s="1"/>
  <c r="R807" i="2" l="1"/>
  <c r="N807" i="2"/>
  <c r="AD806" i="2"/>
  <c r="AD805" i="2"/>
  <c r="AD804" i="2"/>
  <c r="AD803" i="2"/>
  <c r="AD802" i="2"/>
  <c r="AD801" i="2"/>
  <c r="AD800" i="2"/>
  <c r="AD807" i="2" s="1"/>
  <c r="Z795" i="2"/>
  <c r="V795" i="2"/>
  <c r="R795" i="2"/>
  <c r="N795" i="2"/>
  <c r="AD794" i="2"/>
  <c r="AD793" i="2"/>
  <c r="AD792" i="2"/>
  <c r="AD791" i="2"/>
  <c r="AD790" i="2"/>
  <c r="AD789" i="2"/>
  <c r="AD788" i="2"/>
  <c r="AD787" i="2"/>
  <c r="AD795" i="2" s="1"/>
  <c r="Z777" i="2"/>
  <c r="R777" i="2"/>
  <c r="Z765" i="2"/>
  <c r="R765" i="2"/>
  <c r="Z754" i="2"/>
  <c r="R754" i="2"/>
  <c r="Z743" i="2"/>
  <c r="R743" i="2"/>
  <c r="J704" i="2"/>
  <c r="N704" i="2" s="1"/>
  <c r="N706" i="2" s="1"/>
  <c r="N708" i="2" s="1"/>
  <c r="Z703" i="2"/>
  <c r="N703" i="2"/>
  <c r="Z702" i="2"/>
  <c r="N702" i="2"/>
  <c r="Z701" i="2"/>
  <c r="N701" i="2"/>
  <c r="N699" i="2"/>
  <c r="N698" i="2"/>
  <c r="N697" i="2"/>
  <c r="X668" i="2"/>
  <c r="N668" i="2"/>
  <c r="X664" i="2"/>
  <c r="N664" i="2"/>
  <c r="X660" i="2"/>
  <c r="N660" i="2"/>
  <c r="N654" i="2"/>
  <c r="N653" i="2"/>
  <c r="N649" i="2"/>
  <c r="N648" i="2"/>
  <c r="X647" i="2"/>
  <c r="N647" i="2"/>
  <c r="N643" i="2" s="1"/>
  <c r="X640" i="2"/>
  <c r="N640" i="2"/>
  <c r="X631" i="2"/>
  <c r="N631" i="2"/>
  <c r="X611" i="2"/>
  <c r="X617" i="2" s="1"/>
  <c r="N611" i="2"/>
  <c r="N610" i="2"/>
  <c r="N606" i="2" s="1"/>
  <c r="N617" i="2" s="1"/>
  <c r="X606" i="2"/>
  <c r="AD590" i="2"/>
  <c r="Z590" i="2"/>
  <c r="V590" i="2"/>
  <c r="R590" i="2"/>
  <c r="N590" i="2"/>
  <c r="J590" i="2"/>
  <c r="R589" i="2"/>
  <c r="J589" i="2"/>
  <c r="N555" i="2"/>
  <c r="N528" i="2"/>
  <c r="N533" i="2" s="1"/>
  <c r="N534" i="2" s="1"/>
  <c r="AC500" i="2"/>
  <c r="AC499" i="2"/>
  <c r="AC498" i="2" s="1"/>
  <c r="X498" i="2"/>
  <c r="S498" i="2"/>
  <c r="N498" i="2"/>
  <c r="I498" i="2"/>
  <c r="AC497" i="2"/>
  <c r="AC496" i="2"/>
  <c r="AC495" i="2"/>
  <c r="X494" i="2"/>
  <c r="S494" i="2"/>
  <c r="N494" i="2"/>
  <c r="I494" i="2"/>
  <c r="AC494" i="2" s="1"/>
  <c r="AC487" i="2"/>
  <c r="AC486" i="2"/>
  <c r="X485" i="2"/>
  <c r="S485" i="2"/>
  <c r="N485" i="2"/>
  <c r="I485" i="2"/>
  <c r="AC485" i="2" s="1"/>
  <c r="AC484" i="2"/>
  <c r="AC483" i="2"/>
  <c r="AC481" i="2" s="1"/>
  <c r="AC482" i="2"/>
  <c r="X481" i="2"/>
  <c r="S481" i="2"/>
  <c r="N481" i="2"/>
  <c r="I481" i="2"/>
  <c r="R471" i="2"/>
  <c r="Y451" i="2"/>
  <c r="Y445" i="2"/>
  <c r="P445" i="2"/>
  <c r="X435" i="2"/>
  <c r="N433" i="2"/>
  <c r="N435" i="2" s="1"/>
  <c r="T423" i="2"/>
  <c r="M423" i="2"/>
  <c r="AA422" i="2"/>
  <c r="AA421" i="2"/>
  <c r="AA419" i="2"/>
  <c r="AA417" i="2"/>
  <c r="T417" i="2"/>
  <c r="M417" i="2"/>
  <c r="AA416" i="2"/>
  <c r="S398" i="2"/>
  <c r="AC397" i="2"/>
  <c r="AC398" i="2" s="1"/>
  <c r="X382" i="2"/>
  <c r="S382" i="2"/>
  <c r="N382" i="2"/>
  <c r="AC381" i="2"/>
  <c r="AC382" i="2" s="1"/>
  <c r="T362" i="2"/>
  <c r="Q362" i="2"/>
  <c r="K362" i="2"/>
  <c r="AC361" i="2"/>
  <c r="Z361" i="2"/>
  <c r="W361" i="2"/>
  <c r="T361" i="2"/>
  <c r="Q361" i="2"/>
  <c r="N361" i="2"/>
  <c r="K361" i="2"/>
  <c r="H361" i="2"/>
  <c r="AC359" i="2"/>
  <c r="Z359" i="2"/>
  <c r="W359" i="2"/>
  <c r="T359" i="2"/>
  <c r="Q359" i="2"/>
  <c r="N359" i="2"/>
  <c r="K359" i="2"/>
  <c r="H359" i="2"/>
  <c r="AF358" i="2"/>
  <c r="AF357" i="2"/>
  <c r="AF356" i="2"/>
  <c r="AF355" i="2"/>
  <c r="AF359" i="2" s="1"/>
  <c r="AF353" i="2"/>
  <c r="AC353" i="2"/>
  <c r="Z353" i="2"/>
  <c r="W353" i="2"/>
  <c r="T353" i="2"/>
  <c r="Q353" i="2"/>
  <c r="N353" i="2"/>
  <c r="K353" i="2"/>
  <c r="H353" i="2"/>
  <c r="AF352" i="2"/>
  <c r="AF351" i="2"/>
  <c r="AF350" i="2"/>
  <c r="AF349" i="2"/>
  <c r="AC347" i="2"/>
  <c r="AC362" i="2" s="1"/>
  <c r="Z347" i="2"/>
  <c r="Z362" i="2" s="1"/>
  <c r="W347" i="2"/>
  <c r="W362" i="2" s="1"/>
  <c r="T347" i="2"/>
  <c r="Q347" i="2"/>
  <c r="N347" i="2"/>
  <c r="N362" i="2" s="1"/>
  <c r="K347" i="2"/>
  <c r="H347" i="2"/>
  <c r="H362" i="2" s="1"/>
  <c r="AF346" i="2"/>
  <c r="AF347" i="2" s="1"/>
  <c r="AF345" i="2"/>
  <c r="AF344" i="2"/>
  <c r="AF343" i="2"/>
  <c r="AF361" i="2" s="1"/>
  <c r="W337" i="2"/>
  <c r="T337" i="2"/>
  <c r="N337" i="2"/>
  <c r="AC336" i="2"/>
  <c r="Z336" i="2"/>
  <c r="W336" i="2"/>
  <c r="T336" i="2"/>
  <c r="Q336" i="2"/>
  <c r="N336" i="2"/>
  <c r="K336" i="2"/>
  <c r="H336" i="2"/>
  <c r="AC334" i="2"/>
  <c r="Z334" i="2"/>
  <c r="W334" i="2"/>
  <c r="T334" i="2"/>
  <c r="Q334" i="2"/>
  <c r="N334" i="2"/>
  <c r="K334" i="2"/>
  <c r="H334" i="2"/>
  <c r="AF333" i="2"/>
  <c r="AF332" i="2"/>
  <c r="AF331" i="2"/>
  <c r="AF330" i="2"/>
  <c r="AF334" i="2" s="1"/>
  <c r="AC328" i="2"/>
  <c r="Z328" i="2"/>
  <c r="W328" i="2"/>
  <c r="T328" i="2"/>
  <c r="Q328" i="2"/>
  <c r="N328" i="2"/>
  <c r="K328" i="2"/>
  <c r="H328" i="2"/>
  <c r="AF327" i="2"/>
  <c r="AF326" i="2"/>
  <c r="AF325" i="2"/>
  <c r="AF324" i="2"/>
  <c r="AF328" i="2" s="1"/>
  <c r="AF322" i="2"/>
  <c r="AC322" i="2"/>
  <c r="AC337" i="2" s="1"/>
  <c r="Z322" i="2"/>
  <c r="Z337" i="2" s="1"/>
  <c r="W322" i="2"/>
  <c r="T322" i="2"/>
  <c r="Q322" i="2"/>
  <c r="Q337" i="2" s="1"/>
  <c r="N322" i="2"/>
  <c r="K322" i="2"/>
  <c r="K337" i="2" s="1"/>
  <c r="H322" i="2"/>
  <c r="H337" i="2" s="1"/>
  <c r="AF321" i="2"/>
  <c r="AF320" i="2"/>
  <c r="AF319" i="2"/>
  <c r="AF318" i="2"/>
  <c r="AF336" i="2" s="1"/>
  <c r="AB300" i="2"/>
  <c r="Y300" i="2"/>
  <c r="V300" i="2"/>
  <c r="S300" i="2"/>
  <c r="P300" i="2"/>
  <c r="M300" i="2"/>
  <c r="J300" i="2"/>
  <c r="AB298" i="2"/>
  <c r="Y298" i="2"/>
  <c r="V298" i="2"/>
  <c r="S298" i="2"/>
  <c r="P298" i="2"/>
  <c r="M298" i="2"/>
  <c r="J298" i="2"/>
  <c r="AE297" i="2"/>
  <c r="AE296" i="2"/>
  <c r="AE295" i="2"/>
  <c r="AE294" i="2"/>
  <c r="AE298" i="2" s="1"/>
  <c r="AB292" i="2"/>
  <c r="Y292" i="2"/>
  <c r="V292" i="2"/>
  <c r="S292" i="2"/>
  <c r="P292" i="2"/>
  <c r="M292" i="2"/>
  <c r="J292" i="2"/>
  <c r="AE291" i="2"/>
  <c r="AE290" i="2"/>
  <c r="AE289" i="2"/>
  <c r="AE288" i="2"/>
  <c r="AE292" i="2" s="1"/>
  <c r="AB286" i="2"/>
  <c r="AB301" i="2" s="1"/>
  <c r="Y286" i="2"/>
  <c r="Y301" i="2" s="1"/>
  <c r="V286" i="2"/>
  <c r="V301" i="2" s="1"/>
  <c r="S286" i="2"/>
  <c r="S301" i="2" s="1"/>
  <c r="P286" i="2"/>
  <c r="P301" i="2" s="1"/>
  <c r="M286" i="2"/>
  <c r="M301" i="2" s="1"/>
  <c r="J286" i="2"/>
  <c r="J301" i="2" s="1"/>
  <c r="AE285" i="2"/>
  <c r="AE284" i="2"/>
  <c r="AE283" i="2"/>
  <c r="AE282" i="2"/>
  <c r="AE300" i="2" s="1"/>
  <c r="AB275" i="2"/>
  <c r="Y275" i="2"/>
  <c r="V275" i="2"/>
  <c r="S275" i="2"/>
  <c r="P275" i="2"/>
  <c r="M275" i="2"/>
  <c r="J275" i="2"/>
  <c r="AB273" i="2"/>
  <c r="Y273" i="2"/>
  <c r="V273" i="2"/>
  <c r="S273" i="2"/>
  <c r="P273" i="2"/>
  <c r="M273" i="2"/>
  <c r="J273" i="2"/>
  <c r="AE272" i="2"/>
  <c r="AE271" i="2"/>
  <c r="AE270" i="2"/>
  <c r="AE269" i="2"/>
  <c r="AE273" i="2" s="1"/>
  <c r="AB267" i="2"/>
  <c r="Y267" i="2"/>
  <c r="V267" i="2"/>
  <c r="S267" i="2"/>
  <c r="P267" i="2"/>
  <c r="M267" i="2"/>
  <c r="J267" i="2"/>
  <c r="AE266" i="2"/>
  <c r="AE265" i="2"/>
  <c r="AE264" i="2"/>
  <c r="AE263" i="2"/>
  <c r="AE267" i="2" s="1"/>
  <c r="AB261" i="2"/>
  <c r="AB276" i="2" s="1"/>
  <c r="Y261" i="2"/>
  <c r="Y276" i="2" s="1"/>
  <c r="V261" i="2"/>
  <c r="V276" i="2" s="1"/>
  <c r="S261" i="2"/>
  <c r="S276" i="2" s="1"/>
  <c r="P261" i="2"/>
  <c r="P276" i="2" s="1"/>
  <c r="M261" i="2"/>
  <c r="M276" i="2" s="1"/>
  <c r="J261" i="2"/>
  <c r="J276" i="2" s="1"/>
  <c r="AE260" i="2"/>
  <c r="AE259" i="2"/>
  <c r="AE258" i="2"/>
  <c r="AE257" i="2"/>
  <c r="AE275" i="2" s="1"/>
  <c r="AC50" i="2"/>
  <c r="X50" i="2"/>
  <c r="S50" i="2"/>
  <c r="N50" i="2"/>
  <c r="AF362" i="2" l="1"/>
  <c r="AF337" i="2"/>
  <c r="AE286" i="2"/>
  <c r="AE301" i="2" s="1"/>
  <c r="AE261" i="2"/>
  <c r="AE276" i="2" s="1"/>
</calcChain>
</file>

<file path=xl/sharedStrings.xml><?xml version="1.0" encoding="utf-8"?>
<sst xmlns="http://schemas.openxmlformats.org/spreadsheetml/2006/main" count="686" uniqueCount="438">
  <si>
    <t>#</t>
  </si>
  <si>
    <t>strana</t>
  </si>
  <si>
    <t>Poznámky Úč POD 3 - 01</t>
  </si>
  <si>
    <t>DIČ</t>
  </si>
  <si>
    <t>IČO</t>
  </si>
  <si>
    <t>M Motors SK s.r.o.</t>
  </si>
  <si>
    <r>
      <t>1.      </t>
    </r>
    <r>
      <rPr>
        <b/>
        <u/>
        <sz val="10"/>
        <color theme="1"/>
        <rFont val="Arial"/>
        <family val="2"/>
        <charset val="238"/>
      </rPr>
      <t>POPIS SPOLOČNOSTI</t>
    </r>
  </si>
  <si>
    <r>
      <t>M Motors SK s.r.o.</t>
    </r>
    <r>
      <rPr>
        <sz val="10"/>
        <color theme="1"/>
        <rFont val="Arial"/>
        <family val="2"/>
        <charset val="238"/>
      </rPr>
      <t xml:space="preserve"> (ďalej len „spoločnosť”) je spoločnosť s ručením obmedzeným, ktorá bola založená dňa 11.10.2004. 
Dňa 23.11.2004 bola zapísaná do Obchodného registra vedenom na Okresnom súde Bratislava I., oddiel Sro, vložka 33890/B. Spoločnosť sídli  v Bratislave, Panónska cesta 33, Slovenská republika, identifikačné číslo 35908238. </t>
    </r>
  </si>
  <si>
    <t>Hlavným predmetom činnosti je:</t>
  </si>
  <si>
    <t>1.</t>
  </si>
  <si>
    <t>kúpa tovaru na účely jeho predaja iným prevádzkovateľom (veľkoobchod),</t>
  </si>
  <si>
    <t>2.</t>
  </si>
  <si>
    <t>kúpa tovaru na účely jeho predaja konečnému spotrebiteľovi (maloobchod),</t>
  </si>
  <si>
    <t>3.</t>
  </si>
  <si>
    <t>činnosť oranizačných, ekonomických a účtovných poradcov,</t>
  </si>
  <si>
    <t>4.</t>
  </si>
  <si>
    <t>vedenie účtovníctva,</t>
  </si>
  <si>
    <t>5.</t>
  </si>
  <si>
    <t>automatizované spracovanie dát,</t>
  </si>
  <si>
    <t>6.</t>
  </si>
  <si>
    <t>reklamná a propagačná činnosť,</t>
  </si>
  <si>
    <t>7.</t>
  </si>
  <si>
    <t>prenájom motorových vozidiel,</t>
  </si>
  <si>
    <t>8.</t>
  </si>
  <si>
    <t>sprostredkovateľská činnost v oblasti obchodu, služieb a výroby v rozsahu voľnej živnosti,</t>
  </si>
  <si>
    <t>9.</t>
  </si>
  <si>
    <t>pneuservis</t>
  </si>
  <si>
    <t>10.</t>
  </si>
  <si>
    <t>čistenie interiérov motorových vozidiel,</t>
  </si>
  <si>
    <t>11.</t>
  </si>
  <si>
    <t>administratívne práce,</t>
  </si>
  <si>
    <t>12.</t>
  </si>
  <si>
    <t>autolakovačské práce,</t>
  </si>
  <si>
    <t>13.</t>
  </si>
  <si>
    <t xml:space="preserve">leasingová činnosť v rozsahu voľnej živnosti, </t>
  </si>
  <si>
    <t>14.</t>
  </si>
  <si>
    <t>poskytovanie úverov a/alebo pôžičiek z peňažných zdrojov získaných výlučne bez verejnej výzv a bez</t>
  </si>
  <si>
    <t>verejnej ponuky majetkových hodnôt.</t>
  </si>
  <si>
    <t>Informácie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</si>
  <si>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</si>
  <si>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</si>
  <si>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</si>
  <si>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</si>
  <si>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</si>
  <si>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</si>
  <si>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r>
      <t>Informácie o štruktúre spoločníkov</t>
    </r>
    <r>
      <rPr>
        <b/>
        <sz val="10"/>
        <color rgb="FFFF0000"/>
        <rFont val="Arial"/>
        <family val="2"/>
        <charset val="238"/>
      </rPr>
      <t xml:space="preserve"> </t>
    </r>
    <r>
      <rPr>
        <sz val="10"/>
        <color theme="1"/>
        <rFont val="Arial"/>
        <family val="2"/>
        <charset val="238"/>
      </rPr>
      <t>ku dňu, ku ktorému sa zostavuje účtovná závierka a o štruktúre spoločníkov</t>
    </r>
    <r>
      <rPr>
        <sz val="10"/>
        <color theme="1"/>
        <rFont val="Arial"/>
        <family val="2"/>
        <charset val="238"/>
      </rPr>
      <t xml:space="preserve"> do dňa jej zmeny v priebehu účtovného obdobia</t>
    </r>
  </si>
  <si>
    <t>Spoločník, akcionár</t>
  </si>
  <si>
    <t>Výška podielu na základnom imaní</t>
  </si>
  <si>
    <t>Podiel na hlasovacích právach v %</t>
  </si>
  <si>
    <t>Iný podiel na ostatných položkách VI ako na ZI v %</t>
  </si>
  <si>
    <t>absolútne</t>
  </si>
  <si>
    <t>v %</t>
  </si>
  <si>
    <t>AutoBinck Car Distribution and Retail B.V.</t>
  </si>
  <si>
    <t>Spolu</t>
  </si>
  <si>
    <r>
      <t xml:space="preserve">Spoločnosť  </t>
    </r>
    <r>
      <rPr>
        <sz val="10"/>
        <rFont val="Arial"/>
        <family val="2"/>
        <charset val="238"/>
      </rPr>
      <t xml:space="preserve">nie </t>
    </r>
    <r>
      <rPr>
        <sz val="10"/>
        <color theme="1"/>
        <rFont val="Arial"/>
        <family val="2"/>
        <charset val="238"/>
      </rPr>
      <t xml:space="preserve">je neobmedzene ručiacim spoločníkom v spoločnosti v žiadnej inej spoločnosti ani nemá zriadenú organizačnú zložku v zahraničí. </t>
    </r>
  </si>
  <si>
    <t>Predstavenstvo (Konatel´)</t>
  </si>
  <si>
    <t>Konatel´:</t>
  </si>
  <si>
    <t>Nicollas Willem Hertsenberg</t>
  </si>
  <si>
    <r>
      <t>2.</t>
    </r>
    <r>
      <rPr>
        <b/>
        <sz val="7"/>
        <color theme="1"/>
        <rFont val="Times New Roman"/>
        <family val="1"/>
        <charset val="238"/>
      </rPr>
      <t xml:space="preserve">       </t>
    </r>
    <r>
      <rPr>
        <b/>
        <u/>
        <sz val="10"/>
        <color theme="1"/>
        <rFont val="Arial"/>
        <family val="2"/>
        <charset val="238"/>
      </rPr>
      <t>ZÁKLADNÉ VÝCHODISKÁ PRE ZOSTAVENIE ÚČTOVNEJ ZÁVIERKY</t>
    </r>
  </si>
  <si>
    <r>
      <t>Účtovná závierka bola zostavená podľa Zákona č. 431/2002 Z.z. o účtovníctve v znení neskorších predpisov za predpokladu nepretržitého trvania jej činnosti a je zostavená ako</t>
    </r>
    <r>
      <rPr>
        <b/>
        <sz val="10"/>
        <rFont val="Arial"/>
        <family val="2"/>
        <charset val="238"/>
      </rPr>
      <t xml:space="preserve"> </t>
    </r>
    <r>
      <rPr>
        <sz val="10"/>
        <rFont val="Arial"/>
        <family val="2"/>
        <charset val="238"/>
      </rPr>
      <t>riadna</t>
    </r>
    <r>
      <rPr>
        <sz val="10"/>
        <color theme="1"/>
        <rFont val="Arial"/>
        <family val="2"/>
        <charset val="238"/>
      </rPr>
      <t xml:space="preserve"> účtovná závierka.</t>
    </r>
  </si>
  <si>
    <r>
      <t>3.</t>
    </r>
    <r>
      <rPr>
        <b/>
        <sz val="7"/>
        <color theme="1"/>
        <rFont val="Times New Roman"/>
        <family val="1"/>
        <charset val="238"/>
      </rPr>
      <t>      </t>
    </r>
    <r>
      <rPr>
        <b/>
        <u/>
        <sz val="10"/>
        <color theme="1"/>
        <rFont val="Arial"/>
        <family val="2"/>
        <charset val="238"/>
      </rPr>
      <t>VŠEOBECNÉ ÚČTOVNÉ ZÁSADY A METÓDY</t>
    </r>
  </si>
  <si>
    <t>a)    Dlhodobý nehmotný majetok</t>
  </si>
  <si>
    <t>Nakupovaný dlhodobý nehmotný majetok sa oceňuje v obstarávacích cenách, ktoré obsahujú cenu obstarania a náklady súvisiace s jeho obstaraním.</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</si>
  <si>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</si>
  <si>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</si>
  <si>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</si>
  <si>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 v %</t>
  </si>
  <si>
    <t>Metóda odpisovania</t>
  </si>
  <si>
    <t>Softvér</t>
  </si>
  <si>
    <t>lineárna</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</si>
  <si>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</si>
  <si>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</si>
  <si>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</si>
  <si>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</si>
  <si>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</si>
  <si>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Ročná odpisová sadzba</t>
  </si>
  <si>
    <t>Stroje, prístroje a zariadenia</t>
  </si>
  <si>
    <t>4 až 6</t>
  </si>
  <si>
    <t>25,0%;16,67%</t>
  </si>
  <si>
    <t>Dopravné prostriedky</t>
  </si>
  <si>
    <t>Inventár</t>
  </si>
  <si>
    <t>V prípadě prechodného zníženia úžitkovej hodnoty dlhodobého nehmotného majetku sa tvorí opravná položka</t>
  </si>
  <si>
    <t>vo výške rezdielu jeho zistenej úžitkovej hodnoty a zostatkovej hodnoty.</t>
  </si>
  <si>
    <t>c)    Finančný majetok</t>
  </si>
  <si>
    <t>Krátkodobý finančný majetok tvoria ceniny, peniaze v hotovosti a na bankových účtoch.</t>
  </si>
  <si>
    <t>d)    Zásoby</t>
  </si>
  <si>
    <t>Nakupované zásoby sú ocenené obstarávacími cenami s použitím metódy  "first in, first out" (FIFO - prvá cena pre ocenenie prírastku zásob sa použije ako prvá cena pre ocenenie úbytku zásob). Obstarávacia cena zásob zahŕňa cenu obstarania a náklady súvisiace s ich obstaraním (náklady na prepravu, clo, provízie, atď.). Prijaté zľavy, diskonty, rabaty znižujú obstarávaciu cenu zásob.</t>
  </si>
  <si>
    <t xml:space="preserve">V prípade prechodného zníženia úžitkovej hodnoty zásob sa tvorí  opravná položka. </t>
  </si>
  <si>
    <t>e)    Pohľadávky</t>
  </si>
  <si>
    <t>Pohľadávky sa oceňujú menovitou hodnotou. Postúpené pohľadávky a pohľadávky nadobudnuté vkladom do základného imania sa oceňujú obstarávacou cenou. Ocenenie pochybných pohľadávok sa upravuje na ich realizovateľnú  hodnotu  opravnými  položkami.</t>
  </si>
  <si>
    <t>Ak je zostatková doba splatnosti pohľadávky dlhšia ako jeden rok, tvorí sa opravná položka, ktorá predstavuje rozdiel medzi menovitou a súčasnou hodnotou pohľadávky.</t>
  </si>
  <si>
    <t>f)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</si>
  <si>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</si>
  <si>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g)    Záväzky </t>
  </si>
  <si>
    <t xml:space="preserve">Dlhodobé i krátkodobé záväzky sa vykazujú v menovitých hodnotách. </t>
  </si>
  <si>
    <t>Dlhodobé, krátkodobé úvery sa vykazujú v menovitej hodnote. Za krátkodobý úver sa považuje aj časť dlhodobých úverov, ktorá je splatná do jedného roka od súvahového dňa.</t>
  </si>
  <si>
    <t xml:space="preserve">h)    Rezervy </t>
  </si>
  <si>
    <t>Rezervy sú záväzky s neurčitým časovým vymedzením alebo výškou, tvoria sa na krytie  známych rizík alebo strát z podnikania. Oceňujú sa v očakávanej výške záväzku.</t>
  </si>
  <si>
    <t>h)    Vlastné imanie</t>
  </si>
  <si>
    <t xml:space="preserve">Vlastné imanie sa skladá zo základného imania, emisného ážia, kapitálových fondov, oceňovacích rozdielov, zákonného rezervného fondu a výsledku hospodárenia v schvaľovacom konaní. </t>
  </si>
  <si>
    <r>
      <t>Základné imanie spoločnosti sa vykazuje vo výške zapísanej v obchodnom registri</t>
    </r>
    <r>
      <rPr>
        <sz val="10"/>
        <rFont val="Arial"/>
        <family val="2"/>
        <charset val="238"/>
      </rPr>
      <t xml:space="preserve"> okresného súdu. </t>
    </r>
    <r>
      <rPr>
        <sz val="10"/>
        <color theme="1"/>
        <rFont val="Arial"/>
        <family val="2"/>
        <charset val="238"/>
      </rPr>
      <t>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a pod.</t>
    </r>
  </si>
  <si>
    <t>j)</t>
  </si>
  <si>
    <t>Daň z príjmu</t>
  </si>
  <si>
    <t>Náklad na daň z príjmov sa počíta pomocou platnej daňovej sadzby z účtovného zisku upraveného o trvalé alebo</t>
  </si>
  <si>
    <t>dočasné daňovo neuznatel'né náklady a nezdaňované výnosy. Odložené dane (odložená daňová pohledávka a odložený</t>
  </si>
  <si>
    <t>daňový záväzok) sa vzťahujú na:</t>
  </si>
  <si>
    <t>-</t>
  </si>
  <si>
    <t>dočasné rozdiely medzi účtovnou hodnotou majetku a účtovnou hodnotou záväzkov vykázanou v súvahe a ich daňovou základňou,</t>
  </si>
  <si>
    <t>možnosti umorovať daňovú stratu v budúcnosti, pod ktorou sa rozumie možnosť odpočítať daňovú stratu od základu dane v budúcnosti,</t>
  </si>
  <si>
    <t>možnosť previesť nevyužité daňové odpočty a iné daňové nároky do budúcich období.</t>
  </si>
  <si>
    <t>O odloženom daňovom záväzku účtuje spoločnosť vždy, o pohľadávke účtuje, ak je realizovateľná.</t>
  </si>
  <si>
    <t>k)   Opravy chýb minulých účtovných období</t>
  </si>
  <si>
    <t>Spoločnosť v bežnom účtovnom období neúčtovala o oprave významných chýb minulých období.</t>
  </si>
  <si>
    <t>l)</t>
  </si>
  <si>
    <t>Výdavky budúcich období a výnosy budúcich období</t>
  </si>
  <si>
    <t>Výdavky budúcich období a výnosy budúcich období sa oceňujú ich menovitou hodnotou, pričom sa vykazujú</t>
  </si>
  <si>
    <t>vo výške, ktorá je potrebná na dodržanie vecnej a časovej súvislosti s účtovným obdobím.</t>
  </si>
  <si>
    <t>m)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</si>
  <si>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</si>
  <si>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</si>
  <si>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</si>
  <si>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n)    Výnosy</t>
  </si>
  <si>
    <t xml:space="preserve">Tržby za vlastné výkony a tovar neobsahujú daň z pridanej hodnoty. Sú tiež znížené o zľavy a zrážky (rabaty, bonusy, skontá, dobropisy a pod.). Tržby sú účtované ku dňu splnenia dodávky alebo služby. </t>
  </si>
  <si>
    <r>
      <t>4.</t>
    </r>
    <r>
      <rPr>
        <b/>
        <sz val="7"/>
        <color theme="1"/>
        <rFont val="Times New Roman"/>
        <family val="1"/>
        <charset val="238"/>
      </rPr>
      <t>      </t>
    </r>
    <r>
      <rPr>
        <b/>
        <u/>
        <sz val="10"/>
        <color theme="1"/>
        <rFont val="Arial"/>
        <family val="2"/>
        <charset val="238"/>
      </rPr>
      <t>DLHODOBÝ MAJETOK</t>
    </r>
  </si>
  <si>
    <t>a)   Dlhodobý nehmotný majetok</t>
  </si>
  <si>
    <t>Informácie o dlhodobom nehmotnom majetku</t>
  </si>
  <si>
    <t>Dlhodobý nehmotný majetok</t>
  </si>
  <si>
    <t>Aktivované náklady na vývoj</t>
  </si>
  <si>
    <t>Oceniteľné práva</t>
  </si>
  <si>
    <t>Goodwill</t>
  </si>
  <si>
    <t>Ostatný DNM</t>
  </si>
  <si>
    <t>Obstarávaný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</si>
  <si>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</si>
  <si>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</si>
  <si>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</si>
  <si>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</si>
  <si>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</si>
  <si>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</si>
  <si>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</si>
  <si>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</si>
  <si>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</si>
  <si>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</si>
  <si>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</si>
  <si>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Hodnota za bežné účtovné obdobie</t>
  </si>
  <si>
    <t>Dlhodobý nehmotný majetok, na ktorý je zriadené záložné právo</t>
  </si>
  <si>
    <t>Dlhodobý nehmotný majetok, při ktorom má účtovná jednotka obmedzené právo s ním nakladať</t>
  </si>
  <si>
    <t>Na majetok spoločnosti neexistujú žiadne vecné bremená.</t>
  </si>
  <si>
    <t>b)   Dlhodobý hmotný majetok</t>
  </si>
  <si>
    <t>Informácie o dlhodobom hmotnom majetku</t>
  </si>
  <si>
    <t>Dlhodobý hmotný majetok</t>
  </si>
  <si>
    <t>Pozemky</t>
  </si>
  <si>
    <t>Stavby</t>
  </si>
  <si>
    <t>Samostatné hnuteľné veci a súbory hnuteľných vecí</t>
  </si>
  <si>
    <t>Pestovateľ-  ské celky 
trvalých porastov</t>
  </si>
  <si>
    <t>Základné stádo a ťažné zvieratá</t>
  </si>
  <si>
    <t>Ostatný DHM</t>
  </si>
  <si>
    <t>Obstarávaný DHM</t>
  </si>
  <si>
    <t>Poskytnuté preddavky na DHM</t>
  </si>
  <si>
    <t xml:space="preserve">Hnuteľný majetok je zaistením vyplývajúcim z podmienok úverovej zmluvy (poznámka 14). </t>
  </si>
  <si>
    <t xml:space="preserve">Na majetok spoločnosti neexistujú žiadne vecné bremená. </t>
  </si>
  <si>
    <r>
      <t xml:space="preserve">5.      </t>
    </r>
    <r>
      <rPr>
        <b/>
        <u/>
        <sz val="10"/>
        <color theme="1"/>
        <rFont val="Arial"/>
        <family val="2"/>
        <charset val="238"/>
      </rPr>
      <t>ZÁSOBY</t>
    </r>
  </si>
  <si>
    <t xml:space="preserve">Ocenenie nadbytočných, zastaraných a nízkoobrátkových zásob sa znižuje na nižšiu úžitkovú hodnotu prostredníctvom opravných položiek. Opravnú položku stanovilo vedenie spoločnosti na základe analýzy doby obratu jednotlivých položek ND </t>
  </si>
  <si>
    <t>a nových a jazdených automobilov.</t>
  </si>
  <si>
    <t>Zásoby</t>
  </si>
  <si>
    <t>Stav  OP na začiatku účtovného obdobia</t>
  </si>
  <si>
    <t>Tvorba OP</t>
  </si>
  <si>
    <t>Zúčtovanie OP z dôvodu zániku opodstat-
nenosti</t>
  </si>
  <si>
    <t>Zúčtovanie OP z dôvodu vyradenia majetku 
z účtovníctva</t>
  </si>
  <si>
    <t>Stav OP na konci účtovného obdobia</t>
  </si>
  <si>
    <t>Tovar</t>
  </si>
  <si>
    <t>Zásoby spolu</t>
  </si>
  <si>
    <t>Zásoby nových a ojazdených vozidiel, náhradných dielov a príslušenstva sú zaistením vyplývajúcim z podmienok</t>
  </si>
  <si>
    <t>úverovej zmluvy (poznámka 14).</t>
  </si>
  <si>
    <r>
      <t xml:space="preserve">6.      </t>
    </r>
    <r>
      <rPr>
        <b/>
        <u/>
        <sz val="10"/>
        <color theme="1"/>
        <rFont val="Arial"/>
        <family val="2"/>
        <charset val="238"/>
      </rPr>
      <t>POHĽADÁVKY</t>
    </r>
  </si>
  <si>
    <t>Informácie o vývoji opravnej položky je uvedený v následujúcej tabuľke:</t>
  </si>
  <si>
    <t>Pohľadávky</t>
  </si>
  <si>
    <t xml:space="preserve">Pohľadávky z obchodného styku </t>
  </si>
  <si>
    <t>Pohľadávky spolu</t>
  </si>
  <si>
    <t>jednotlivých pohľadávok.</t>
  </si>
  <si>
    <r>
      <t>Pohľadávky z obchodnéh</t>
    </r>
    <r>
      <rPr>
        <sz val="10"/>
        <rFont val="Arial"/>
        <family val="2"/>
        <charset val="238"/>
      </rPr>
      <t xml:space="preserve">o styku a pohľadávky z poistných zmluv sú zaistením vyplývajúcim z podmienok úverovej </t>
    </r>
  </si>
  <si>
    <t>zmluvy (poznámka 14).</t>
  </si>
  <si>
    <t>Pohľadávky voči spriazneným osobám (poznámka 17).</t>
  </si>
  <si>
    <t>Informácie o vekovej štruktúre pohľadávok</t>
  </si>
  <si>
    <t>Názov položky</t>
  </si>
  <si>
    <t>V lehote splatnosti</t>
  </si>
  <si>
    <t>Po lehote splatnosti</t>
  </si>
  <si>
    <t>Dlhodobé pohľadávky</t>
  </si>
  <si>
    <t>Iné pohľadávky</t>
  </si>
  <si>
    <t>Dlhodobé pohľadávky spolu</t>
  </si>
  <si>
    <t>Krátkodobé pohľadávky</t>
  </si>
  <si>
    <t>Pohľadávky z obchodného styku</t>
  </si>
  <si>
    <t>Ostatné pohľadávky v rámci konsolidovaného celku</t>
  </si>
  <si>
    <t>Daňové pohl'adávky a dotácie</t>
  </si>
  <si>
    <t>Krátkodobé pohľadávky spolu</t>
  </si>
  <si>
    <t xml:space="preserve">Na pohľadávky nebolo v prospech banky alebo záložného veriteľa zriadené záložné právo. </t>
  </si>
  <si>
    <r>
      <t xml:space="preserve">7.      </t>
    </r>
    <r>
      <rPr>
        <b/>
        <u/>
        <sz val="10"/>
        <color theme="1"/>
        <rFont val="Arial"/>
        <family val="2"/>
        <charset val="238"/>
      </rPr>
      <t>FINANČNÉ ÚČTY</t>
    </r>
  </si>
  <si>
    <t>Informácie o krátkodobom finančnom majetku</t>
  </si>
  <si>
    <t>Pokladnica, ceniny</t>
  </si>
  <si>
    <t>Bežné účty v banke alebo v pobočke zahraničnej banky</t>
  </si>
  <si>
    <r>
      <t xml:space="preserve">8.     </t>
    </r>
    <r>
      <rPr>
        <b/>
        <u/>
        <sz val="10"/>
        <color theme="1"/>
        <rFont val="Arial"/>
        <family val="2"/>
        <charset val="238"/>
      </rPr>
      <t>ČASOVÉ ROZLÍŠENIE</t>
    </r>
  </si>
  <si>
    <t>Informácie o významných položkách časového rozlíšenia</t>
  </si>
  <si>
    <t>Opis položky časového rozlíšenia</t>
  </si>
  <si>
    <t xml:space="preserve">Náklady budúcich období dlhodobé,  z toho: </t>
  </si>
  <si>
    <t>Náklady budúcich období</t>
  </si>
  <si>
    <t>Náklady budúcich období krátkodobé, z toho:</t>
  </si>
  <si>
    <t>Príjmy budúcich období dlhodobé, z toho:</t>
  </si>
  <si>
    <t>Príjmy budúcich období krátkodobé, z toho:</t>
  </si>
  <si>
    <t>Príjmy budúcich období</t>
  </si>
  <si>
    <r>
      <t xml:space="preserve">9.      </t>
    </r>
    <r>
      <rPr>
        <b/>
        <u/>
        <sz val="10"/>
        <color theme="1"/>
        <rFont val="Arial"/>
        <family val="2"/>
        <charset val="238"/>
      </rPr>
      <t>VLASTNÉ IMANIE</t>
    </r>
  </si>
  <si>
    <t xml:space="preserve">Základné imanie spoločnosti je zložené z 1 podielu plne upísaného a splateného, s nominálnou hodnotou 6 639 EUR. </t>
  </si>
  <si>
    <t xml:space="preserve">Informácie o rozdelení účtovného zisku </t>
  </si>
  <si>
    <t xml:space="preserve">Účtovný zisk </t>
  </si>
  <si>
    <t>Rozdelenie účtovného zisku</t>
  </si>
  <si>
    <t>Prevod do nerozdeleného zisku minulých rokov</t>
  </si>
  <si>
    <r>
      <t xml:space="preserve">10.      </t>
    </r>
    <r>
      <rPr>
        <b/>
        <u/>
        <sz val="10"/>
        <color theme="1"/>
        <rFont val="Arial"/>
        <family val="2"/>
        <charset val="238"/>
      </rPr>
      <t>REZERVY</t>
    </r>
  </si>
  <si>
    <t>Informácie o rezervách</t>
  </si>
  <si>
    <t>Tvorba</t>
  </si>
  <si>
    <t>Použitie</t>
  </si>
  <si>
    <t>Zrušenie</t>
  </si>
  <si>
    <t>Dlhodobé rezervy, z toho:</t>
  </si>
  <si>
    <t>obch.rizika</t>
  </si>
  <si>
    <t>na ZO</t>
  </si>
  <si>
    <t>ost.prov.nákl.</t>
  </si>
  <si>
    <t>Krátkodobé rezervy, z toho:</t>
  </si>
  <si>
    <t>dovolenky</t>
  </si>
  <si>
    <t>Ostatné rezervy</t>
  </si>
  <si>
    <t>na obchodné rizika</t>
  </si>
  <si>
    <t>na záručné opravy</t>
  </si>
  <si>
    <t>ostatné</t>
  </si>
  <si>
    <r>
      <t xml:space="preserve">11.      </t>
    </r>
    <r>
      <rPr>
        <b/>
        <u/>
        <sz val="10"/>
        <color theme="1"/>
        <rFont val="Arial"/>
        <family val="2"/>
        <charset val="238"/>
      </rPr>
      <t>ZÁVÄZKY</t>
    </r>
  </si>
  <si>
    <t>Informácie o záväzkoch</t>
  </si>
  <si>
    <t>Dlhodobé záväzky spolu</t>
  </si>
  <si>
    <t>Zá.zo soc.fondu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</si>
  <si>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</si>
  <si>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</si>
  <si>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</si>
  <si>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</si>
  <si>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</si>
  <si>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r>
      <t>12.     </t>
    </r>
    <r>
      <rPr>
        <b/>
        <u/>
        <sz val="10"/>
        <color theme="1"/>
        <rFont val="Arial"/>
        <family val="2"/>
        <charset val="238"/>
      </rPr>
      <t>ODLOŽENÁ DAŇ Z PRÍJMOV</t>
    </r>
  </si>
  <si>
    <t xml:space="preserve">Informácie o odloženej daňovej pohľadávke alebo o odloženom daňovom záväzku </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</si>
  <si>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</si>
  <si>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</si>
  <si>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</si>
  <si>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</si>
  <si>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</si>
  <si>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Sadzba dane z príjmov ( v %)</t>
  </si>
  <si>
    <t>Odložená daňová pohľadávka</t>
  </si>
  <si>
    <t>Uplatnená daňová pohľadávka</t>
  </si>
  <si>
    <t>Zaúčtovaná  ako sníženie nákladov</t>
  </si>
  <si>
    <t>Zaúčtovaná do vlastného imania</t>
  </si>
  <si>
    <t>Odložený daňový záväzok</t>
  </si>
  <si>
    <t>Zmena odloženého daňového záväzku</t>
  </si>
  <si>
    <t>Zaúčtovaná ako náklad</t>
  </si>
  <si>
    <t>Iné</t>
  </si>
  <si>
    <r>
      <t>13.    </t>
    </r>
    <r>
      <rPr>
        <b/>
        <u/>
        <sz val="10"/>
        <color theme="1"/>
        <rFont val="Arial"/>
        <family val="2"/>
        <charset val="238"/>
      </rPr>
      <t>INFORMÁCIE O ZÁVAZKOCH ZO SOCIÁLNEHO FONDU</t>
    </r>
  </si>
  <si>
    <t>Informácie o záväzkoch zo sociálneho fondu</t>
  </si>
  <si>
    <t>Začiatočný stav sociálneho fondu</t>
  </si>
  <si>
    <t>Tvorba sociálneho fondu na ťarchu nákladov</t>
  </si>
  <si>
    <t>Tvorba sociálneho fondu spolu</t>
  </si>
  <si>
    <t xml:space="preserve">Čerpanie sociálneho fondu </t>
  </si>
  <si>
    <t>Konečný zostatok sociálneho fondu</t>
  </si>
  <si>
    <r>
      <t>14.    </t>
    </r>
    <r>
      <rPr>
        <b/>
        <u/>
        <sz val="10"/>
        <color theme="1"/>
        <rFont val="Arial"/>
        <family val="2"/>
        <charset val="238"/>
      </rPr>
      <t> BANKOVÉ ÚVERY A FINANČNÉ VÝPOMOCI</t>
    </r>
  </si>
  <si>
    <t>Informace o bankových úveroch, pôžičkách a krátkodobých finančních výpomociach</t>
  </si>
  <si>
    <t>Mena</t>
  </si>
  <si>
    <t>Dátum splatnosti</t>
  </si>
  <si>
    <t>Suma istiny v príslušnej mene za bežné účtovné obdobie</t>
  </si>
  <si>
    <t>Suma istiny v eurách za bežné účtovné obdobie</t>
  </si>
  <si>
    <t>Suma istiny v príslušnej mene za bezprostredne predcházajúce účtovné obdobie</t>
  </si>
  <si>
    <t>Krátkodobé bankové úvery</t>
  </si>
  <si>
    <t>ING BANK N.V.</t>
  </si>
  <si>
    <t>EUR</t>
  </si>
  <si>
    <t>Neobmedzene</t>
  </si>
  <si>
    <t>následovné:</t>
  </si>
  <si>
    <t>Čerpanie v súlade s podmienkami úverovej zmluvy je zaistené zárukou AutoBinck Holding N.V., zástavou hnuteľného</t>
  </si>
  <si>
    <t xml:space="preserve">majetku, zásob, záložným právom k pohľadávkam z obchodného styku a pohľadávkam z poistného plnenia z poistenia </t>
  </si>
  <si>
    <t>majetku a zásob. Na uvedenom ručení sa podieľajú jednotlivé zúčastnené spoločnosti zo skupiny.</t>
  </si>
  <si>
    <r>
      <t>15.     </t>
    </r>
    <r>
      <rPr>
        <b/>
        <u/>
        <sz val="10"/>
        <color theme="1"/>
        <rFont val="Arial"/>
        <family val="2"/>
        <charset val="238"/>
      </rPr>
      <t xml:space="preserve">PODMIENENÉ ZÁVÄZKY, PODSÚVAHOVÉ POLOŽKY </t>
    </r>
  </si>
  <si>
    <t>Spoločnosť nemá žiadne podmienené záväzky ani žiadne iné finančné povinnosti.</t>
  </si>
  <si>
    <r>
      <t>16.     </t>
    </r>
    <r>
      <rPr>
        <b/>
        <u/>
        <sz val="10"/>
        <rFont val="Arial"/>
        <family val="2"/>
        <charset val="238"/>
      </rPr>
      <t>VÝNOSY A NÁKLADY</t>
    </r>
  </si>
  <si>
    <t>Tržby</t>
  </si>
  <si>
    <t>Informácie o tržbách</t>
  </si>
  <si>
    <t>Oblasť odbytu</t>
  </si>
  <si>
    <t>Tržby z predaja vozidiel</t>
  </si>
  <si>
    <t>Tržby z predaja náhradních dielov</t>
  </si>
  <si>
    <t>Tržby z predaja služieb</t>
  </si>
  <si>
    <t>Bezprostred- 
ne predchádza- 
júce účtovné obdobie</t>
  </si>
  <si>
    <t>Slovenská republika</t>
  </si>
  <si>
    <t>Informácie o výnosoch z hospodárskej činnosti a finančnej činnosti</t>
  </si>
  <si>
    <t>Ostatné významné položky výnosov z hospodárskej činnosti, z toho:</t>
  </si>
  <si>
    <t>Výnosy z postúpených pohľadávok</t>
  </si>
  <si>
    <t>Tržby z predaja dlhodobého majetku</t>
  </si>
  <si>
    <t>Tržby za garančné opravy</t>
  </si>
  <si>
    <t>Ost.výnosy z hospod. Činnosti</t>
  </si>
  <si>
    <t>Finančné výnosy, z toho:</t>
  </si>
  <si>
    <t>Kurzové zisky, z toho:</t>
  </si>
  <si>
    <t>Kurzové zisky ku dňu, ku ktorému sa zostavuje účtovná závierka</t>
  </si>
  <si>
    <t>Ostatné významné položky finančných výnosov, z toho:</t>
  </si>
  <si>
    <t>Úroky z bankových účtov</t>
  </si>
  <si>
    <t>Úroky z pôžičiek ve skupine</t>
  </si>
  <si>
    <r>
      <t>V prípade výnosov z postúpen</t>
    </r>
    <r>
      <rPr>
        <sz val="10"/>
        <rFont val="Arial"/>
        <family val="2"/>
        <charset val="238"/>
      </rPr>
      <t>ý</t>
    </r>
    <r>
      <rPr>
        <sz val="10"/>
        <color theme="1"/>
        <rFont val="Arial"/>
        <family val="2"/>
        <charset val="238"/>
      </rPr>
      <t>ch pohľadávok ide o pohľadávky voči dealerom za predané automobily, ktoré boli</t>
    </r>
  </si>
  <si>
    <t xml:space="preserve">aj náklady na postúpené pohľadávky. </t>
  </si>
  <si>
    <t>Informácie o čistom obrate</t>
  </si>
  <si>
    <t>Tržby z predaja služieb</t>
  </si>
  <si>
    <t>Tržby za tovar</t>
  </si>
  <si>
    <t>Iné výnosy súvisiace s bežnou činnosťou</t>
  </si>
  <si>
    <t>Čistý obrat celkom</t>
  </si>
  <si>
    <t>Náklady</t>
  </si>
  <si>
    <t>Informácie o nákladoch</t>
  </si>
  <si>
    <t>Náklady na predaj tovaru, z toho:</t>
  </si>
  <si>
    <t xml:space="preserve">Náklady na predaj vozidiel </t>
  </si>
  <si>
    <t>Náklady na predaj náhradných dielov</t>
  </si>
  <si>
    <t>Náklady za poskytnuté služby, z toho:</t>
  </si>
  <si>
    <t>Náklady voči audítorovi, audítorskej spoločnosti</t>
  </si>
  <si>
    <t>Náklady za overenie individuálnej účtovnej závierky</t>
  </si>
  <si>
    <t>Súvisiace auditorské služby</t>
  </si>
  <si>
    <t>Ostatné významné položky nákladov za poskytnuté služby, z toho:</t>
  </si>
  <si>
    <t>Náklady na propagaciu</t>
  </si>
  <si>
    <t>Náklady na ekonomické služby a IT služby</t>
  </si>
  <si>
    <t>Provízie za faktoring</t>
  </si>
  <si>
    <t xml:space="preserve">Náklady na služby a manažment </t>
  </si>
  <si>
    <t>Náklady na prepravné služby</t>
  </si>
  <si>
    <t>Daňové a právne poradenstvo</t>
  </si>
  <si>
    <t>Reprezentačné náklady</t>
  </si>
  <si>
    <t>Náklady na opravy a údržbu</t>
  </si>
  <si>
    <t>Náklady na cestovné</t>
  </si>
  <si>
    <t>ostatné náklady</t>
  </si>
  <si>
    <t>Ostatné významné položky nákladov z hospodárskej činnosti, z toho:</t>
  </si>
  <si>
    <t>Náklady na postúpené pohľadávky, odpis pohľadávok</t>
  </si>
  <si>
    <t>Náklady na garančné opravy</t>
  </si>
  <si>
    <t>Ostatné náklady na hospodársku činnosť</t>
  </si>
  <si>
    <t>Finančné náklady, z toho:</t>
  </si>
  <si>
    <t>Kurzové straty, z toho:</t>
  </si>
  <si>
    <t>Kurzové straty ku dňu, ku ktorému sa zostavuje účtovná závierka</t>
  </si>
  <si>
    <t>Realizované kurzové straty</t>
  </si>
  <si>
    <t>Ostatné významné položky finančních nákladov, z toho:</t>
  </si>
  <si>
    <t>Bankové poplatky</t>
  </si>
  <si>
    <t>Nákladové úroky</t>
  </si>
  <si>
    <t>Dane z príjmov</t>
  </si>
  <si>
    <t>Informácie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</si>
  <si>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</si>
  <si>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</si>
  <si>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</si>
  <si>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</si>
  <si>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</si>
  <si>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</si>
  <si>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</si>
  <si>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</si>
  <si>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</si>
  <si>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</si>
  <si>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 xml:space="preserve">teoretická daň </t>
  </si>
  <si>
    <t>x</t>
  </si>
  <si>
    <t>Daňovo neuznané náklady</t>
  </si>
  <si>
    <t>Výnosy nepodliehajúce dani</t>
  </si>
  <si>
    <t>Vplyv nevykázanej odloženej daňovej pohľadávky</t>
  </si>
  <si>
    <t>Umorenie daňovej straty</t>
  </si>
  <si>
    <t>Zmena sadzby dane</t>
  </si>
  <si>
    <t>Iné-úprava dane minulýc rokov</t>
  </si>
  <si>
    <t>Splatná daň z príjmov</t>
  </si>
  <si>
    <t>Odložená daň z príjmov</t>
  </si>
  <si>
    <t xml:space="preserve">Celková daň z príjmov </t>
  </si>
  <si>
    <t>Údaje o príjmoch a výhodách členov štatutárnych, dozorných a iných orgánov</t>
  </si>
  <si>
    <t>Hrubé príjmy členov štatutárnych orgánov Spoločnosti (konateľov) za ich činnosť pre Spoločnosť v sledovanom</t>
  </si>
  <si>
    <r>
      <t xml:space="preserve">funkcie nemali členovia štatutárnych orgánov </t>
    </r>
    <r>
      <rPr>
        <sz val="10"/>
        <rFont val="Arial"/>
        <family val="2"/>
        <charset val="238"/>
      </rPr>
      <t>žiadne iné</t>
    </r>
    <r>
      <rPr>
        <sz val="10"/>
        <color theme="1"/>
        <rFont val="Arial"/>
        <family val="2"/>
        <charset val="238"/>
      </rPr>
      <t xml:space="preserve"> príjmy ani výhody. </t>
    </r>
  </si>
  <si>
    <r>
      <t>17.     </t>
    </r>
    <r>
      <rPr>
        <b/>
        <u/>
        <sz val="10"/>
        <color theme="1"/>
        <rFont val="Arial"/>
        <family val="2"/>
        <charset val="238"/>
      </rPr>
      <t>INFORMÁCIE O SPRIAZNENÝCH OSOBÁCH</t>
    </r>
  </si>
  <si>
    <t>Informácie o ekonomických vzťahoch  medzi účtovnou jednotkou a spriaznenými osobami</t>
  </si>
  <si>
    <t>46.1</t>
  </si>
  <si>
    <t>Spriaznená osoba </t>
  </si>
  <si>
    <t>Kód druhu obchodu</t>
  </si>
  <si>
    <t>Hodnotové vyjadrenie obchodu</t>
  </si>
  <si>
    <t xml:space="preserve">Bezprostredne predchádzajúce účtovné obdobie                                             </t>
  </si>
  <si>
    <t xml:space="preserve">Nákupy </t>
  </si>
  <si>
    <t>AUTO PALACE SLOVAKIA s.r.o.</t>
  </si>
  <si>
    <t>1 (kúpa)</t>
  </si>
  <si>
    <t>Auto Palace Panónska s.r.o.</t>
  </si>
  <si>
    <t>M Motors CZ s.r.o.</t>
  </si>
  <si>
    <t>Auto Palace Bratislava s.r.o.</t>
  </si>
  <si>
    <t xml:space="preserve">AutoBinck Car Distribution and Retail </t>
  </si>
  <si>
    <t>AutoBinck CZ s.r.o.</t>
  </si>
  <si>
    <t>Auto Palace Praha k.s.</t>
  </si>
  <si>
    <t>Nákupy celkom</t>
  </si>
  <si>
    <t>Predaje</t>
  </si>
  <si>
    <t>2 (predaj)</t>
  </si>
  <si>
    <t>AutoBinck Group N.V.</t>
  </si>
  <si>
    <t>Predaje  celkom</t>
  </si>
  <si>
    <t>Auto Palace Slovakia s.r.o.</t>
  </si>
  <si>
    <t>8 (pôžička)</t>
  </si>
  <si>
    <t>Pohľadávky celkom</t>
  </si>
  <si>
    <t>Záväzky</t>
  </si>
  <si>
    <t xml:space="preserve">Záväzky celkom </t>
  </si>
  <si>
    <t>Všetky transakcie so spriaznenými subjektmi boli uskutečnené za bežných trhových podmienok, tj. za rovnakých</t>
  </si>
  <si>
    <t>podmienok, za akých by boli tieto transakcie uskutečnené s tretími stranami .</t>
  </si>
  <si>
    <t>18.     INFORMÁCIE O ZMENÁCH VLASTNÉHO IMANIA</t>
  </si>
  <si>
    <t>Položka vlastného imania</t>
  </si>
  <si>
    <t>Stav na začiatku účtovného obdobia</t>
  </si>
  <si>
    <t>Stav na konci účtovného obdobia</t>
  </si>
  <si>
    <t>Základné imanie</t>
  </si>
  <si>
    <t>Ostatné kapitálové fondy</t>
  </si>
  <si>
    <t>Zákonný rezervný fond (nedeliteľný fond) z kapitálových vkladov</t>
  </si>
  <si>
    <t>Nerozdelený zisk minulých rokov</t>
  </si>
  <si>
    <t>Neuhradená strata minulých rokov</t>
  </si>
  <si>
    <t>Výsledok hospodárenia bežného účtovného obdobia</t>
  </si>
  <si>
    <t xml:space="preserve">Zaokrúhlenie </t>
  </si>
  <si>
    <t>Ostatné položky vlastného imania</t>
  </si>
  <si>
    <t>Zaokrúhlenie</t>
  </si>
  <si>
    <t xml:space="preserve">do nerozdelených ziskov minulých rokov. </t>
  </si>
  <si>
    <r>
      <t>19.     </t>
    </r>
    <r>
      <rPr>
        <b/>
        <u/>
        <sz val="10"/>
        <color theme="1"/>
        <rFont val="Arial"/>
        <family val="2"/>
        <charset val="238"/>
      </rPr>
      <t xml:space="preserve">PREHĽAD O PEŇAŽNÝCH TOKOCH </t>
    </r>
  </si>
  <si>
    <t xml:space="preserve">Prehľad o peňažných tokoch bol spracovaný nepriamou metódou. </t>
  </si>
  <si>
    <r>
      <t>20.     </t>
    </r>
    <r>
      <rPr>
        <b/>
        <u/>
        <sz val="10"/>
        <color theme="1"/>
        <rFont val="Arial"/>
        <family val="2"/>
        <charset val="238"/>
      </rPr>
      <t>VÝZNAMNÉ UDALOSTI, KTORÉ NASTALI PO DNI, KU KTORÉMU SA ZOSTAVUJE ÚČTOVNÁ ZÁVIERKA</t>
    </r>
  </si>
  <si>
    <t>Nákupy</t>
  </si>
  <si>
    <t>Peter Charles Ramsay Broster</t>
  </si>
  <si>
    <t>Iné pohľadávky - odložená daň</t>
  </si>
  <si>
    <t>Finančné výnosy celkom</t>
  </si>
  <si>
    <t>až 2022.</t>
  </si>
  <si>
    <t>Náklady na nájomné</t>
  </si>
  <si>
    <t>Členovia štatutárnych orgánov k 31. decembru 2020:</t>
  </si>
  <si>
    <r>
      <t xml:space="preserve">Účtovná závierka spoločnosti za predchádzajúce účtovné obdobie k 31. decembru </t>
    </r>
    <r>
      <rPr>
        <sz val="10"/>
        <rFont val="Arial"/>
        <family val="2"/>
        <charset val="238"/>
      </rPr>
      <t xml:space="preserve">2019 </t>
    </r>
    <r>
      <rPr>
        <sz val="10"/>
        <color theme="1"/>
        <rFont val="Arial"/>
        <family val="2"/>
        <charset val="238"/>
      </rPr>
      <t>bola schválená valným zhromaždením spoločnosti dňa 30.6.2020.</t>
    </r>
  </si>
  <si>
    <t xml:space="preserve">Účtovné zásady a metódy, ktoré spoločnosť používala pri zostavení účtovnej závierky za rok 2020 a 2019 sú nasledovné: </t>
  </si>
  <si>
    <t>V roku 2020 a 2019 spoločnosť nezískala bezplatne dlhodobý nehmotný majetok.</t>
  </si>
  <si>
    <t xml:space="preserve">K pochybným pohľadávkam boli v roku 2020 a 2019 vytvorené opravné položky na základe analýzy vymáhateľnosti </t>
  </si>
  <si>
    <t>Spoločnosť z dôvodu nedobytnosti, zamietnutím konkurzu a vyrovnaním či neuspokojením pohľadávok v konkurznom riadení, atď. odpísala v roku 2020 do nákladov pohľadávky v hodnote 0 EUR , resp. 0 EUR v roku 2019.</t>
  </si>
  <si>
    <t>Spoločnosť k 31.12.2020 a k 31.12.2019 účtovala o odloženej daňovej pohľadávke najmä z titulu daňovo neuznaných rezerv a opravných položiek.</t>
  </si>
  <si>
    <t>Návrh štatutárneho orgánu Valnému zhromaždeniu je zúčtovať celý výsledok hospodárenia za rok 2020</t>
  </si>
  <si>
    <t>Po 31. decembri 2020 nenastali také udalosti, ktoré majú významný vplyv na verné zobrazenie skutočností uvádzaných v tejto účtovnej závierke.</t>
  </si>
  <si>
    <t>Podmienky úveru: revolvingový, bez záväzku na sumu do 36 700 tis. EUR pre spoločnosti skupiny AutoBinck CZ</t>
  </si>
  <si>
    <t>a 2 500 tis.EUR pre spoločnosti v skupine v SR .</t>
  </si>
  <si>
    <t>Spoločnosť je súčasťou konsolidačného celku skupiny AutoBinck Beheer N.V.,  registrované Willemstad, Curacao, obchodná adresa Stadsplateau 11, 3521 AZ Utrecht, Holandské kráľovstvo.  Konsolidovanú účtovnú závierku za najväčšiu skupinu podnikov zostavuje materská spoločnosť celej skupiny alebo materská spoločnosť. Táto účtovná závierka je k nahliadnutiu na obchodnej adrese uvedenej spoločnosti, Stadsplateau 11, 3521 AZ Utrecht, Holandské kráľovstvo.</t>
  </si>
  <si>
    <t>V mene spoločnosti konajú obaja konatelia samostatne tak, že k vytlačenému alebo napísanému obchodnému menu</t>
  </si>
  <si>
    <t xml:space="preserve">spoločnosti pripoja svoj podpis. </t>
  </si>
  <si>
    <t xml:space="preserve">V roku 2020 a 2019 spoločnosť nezísklala bezplatne dlhodobý hmotný majetok. </t>
  </si>
  <si>
    <t>na ost.prevadz.náklady</t>
  </si>
  <si>
    <t>Očakávaná doba použitia krátkodobých rezerv je v roku 2021. Očekávaná doba použitia dlhodobých rezerv je v rokoch 2021</t>
  </si>
  <si>
    <t>Záväzky z titulu kontokorentného účtu v ING Bank N.V. boli poskytnuté za základe rámcovej zmluvy uzatvorenej</t>
  </si>
  <si>
    <t>medzi bankou a spoločnosťami v skupine. Podmienky poskytnutia krátkodobých finančných prostriedkov sú</t>
  </si>
  <si>
    <t>postúpené na financujúci ústav ČSOB Leasing, a.s. v ich menovitej hodnote.  Súčasne sa účtujú v rovnakej hodnote</t>
  </si>
  <si>
    <r>
      <t>Valné zhromaždenie spoločnosti konané dňa</t>
    </r>
    <r>
      <rPr>
        <sz val="10"/>
        <color rgb="FFFF0000"/>
        <rFont val="Arial"/>
        <family val="2"/>
        <charset val="238"/>
      </rPr>
      <t xml:space="preserve"> </t>
    </r>
    <r>
      <rPr>
        <sz val="10"/>
        <rFont val="Arial"/>
        <family val="2"/>
        <charset val="238"/>
      </rPr>
      <t>30.6.2020</t>
    </r>
    <r>
      <rPr>
        <sz val="10"/>
        <color theme="1"/>
        <rFont val="Arial"/>
        <family val="2"/>
        <charset val="238"/>
      </rPr>
      <t xml:space="preserve"> a 29.6.2019 schválilo rozdelenie zisku za rok 2019 a 2018. </t>
    </r>
  </si>
  <si>
    <t xml:space="preserve">O rozdelení výsledku hospodárenia za účtovné obdobie 2019 vo výške  413.494,67 EUR rozhodne Valné zhromaždenie. </t>
  </si>
  <si>
    <t xml:space="preserve">Po skončení účtovného obdobia 2020 pokračujú opatrenia štátu na obmedzenia šírenia nákazy COVID-19, zákaz vychádzania, resp. obmendzenie maloobchodného predaja. I přes obmendzenie provozu dealerskej sietě Společnost pokračuje vo všetkých svojich obchodných aktivitách. </t>
  </si>
  <si>
    <t>účtovnom období 2020 neboli a v roku 2019 neboli. Okrem týchto odmien za výkon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</si>
</sst>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K_č_-;\-* #,##0.00\ _K_č_-;_-* &quot;-&quot;??\ _K_č_-;_-@_-"/>
    <numFmt numFmtId="165" formatCode="#,##0\ [$EUR]"/>
    <numFmt numFmtId="166" formatCode="_-* #,##0\ _K_č_-;\-* #,##0\ _K_č_-;_-* &quot;-&quot;??\ _K_č_-;_-@_-"/>
    <numFmt numFmtId="167" formatCode="_-* #,##0_-;\-* #,##0_-;_-* &quot;-&quot;??_-;_-@_-"/>
  </numFmts>
  <fonts count="30" x14ac:knownFonts="1">
    <font>
      <sz val="10"/>
      <name val="Arial CE"/>
      <charset val="238"/>
    </font>
    <font>
      <sz val="11"/>
      <color theme="1"/>
      <name val="Calibri"/>
      <family val="2"/>
      <charset val="238"/>
      <scheme val="minor"/>
    </font>
    <font>
      <sz val="8"/>
      <color theme="1"/>
      <name val="arial"/>
      <family val="2"/>
      <charset val="238"/>
    </font>
    <font>
      <sz val="11"/>
      <color theme="1"/>
      <name val="Calibri"/>
      <family val="2"/>
      <charset val="238"/>
      <scheme val="minor"/>
    </font>
    <font>
      <sz val="11"/>
      <color theme="1"/>
      <name val="Calibri"/>
      <family val="2"/>
      <charset val="238"/>
      <scheme val="minor"/>
    </font>
    <font>
      <b/>
      <sz val="8"/>
      <color theme="1"/>
      <name val="Arial"/>
      <family val="2"/>
      <charset val="238"/>
    </font>
    <font>
      <sz val="11"/>
      <color theme="1"/>
      <name val="Arial"/>
      <family val="2"/>
      <charset val="238"/>
    </font>
    <font>
      <sz val="10"/>
      <color theme="1"/>
      <name val="Arial"/>
      <family val="2"/>
      <charset val="238"/>
    </font>
    <font>
      <b/>
      <sz val="12"/>
      <color rgb="FFFF0000"/>
      <name val="Arial"/>
      <family val="2"/>
      <charset val="238"/>
    </font>
    <font>
      <b/>
      <sz val="10"/>
      <color theme="1"/>
      <name val="Arial"/>
      <family val="2"/>
      <charset val="238"/>
    </font>
    <font>
      <b/>
      <u/>
      <sz val="10"/>
      <color theme="1"/>
      <name val="Arial"/>
      <family val="2"/>
      <charset val="238"/>
    </font>
    <font>
      <b/>
      <sz val="8"/>
      <color rgb="FFFF0000"/>
      <name val="Arial"/>
      <family val="2"/>
      <charset val="238"/>
    </font>
    <font>
      <b/>
      <sz val="10"/>
      <color rgb="FFFF0000"/>
      <name val="Arial"/>
      <family val="2"/>
      <charset val="238"/>
    </font>
    <font>
      <sz val="10"/>
      <name val="Arial"/>
      <family val="2"/>
      <charset val="238"/>
    </font>
    <font>
      <b/>
      <sz val="7"/>
      <color theme="1"/>
      <name val="Times New Roman"/>
      <family val="1"/>
      <charset val="238"/>
    </font>
    <font>
      <b/>
      <sz val="10"/>
      <name val="Arial"/>
      <family val="2"/>
      <charset val="238"/>
    </font>
    <font>
      <sz val="9"/>
      <color theme="1"/>
      <name val="Arial"/>
      <family val="2"/>
      <charset val="238"/>
    </font>
    <font>
      <b/>
      <i/>
      <sz val="10"/>
      <color theme="1"/>
      <name val="Arial"/>
      <family val="2"/>
      <charset val="238"/>
    </font>
    <font>
      <b/>
      <sz val="11"/>
      <color rgb="FFFF0000"/>
      <name val="Arial"/>
      <family val="2"/>
      <charset val="238"/>
    </font>
    <font>
      <u/>
      <sz val="10"/>
      <color theme="1"/>
      <name val="Arial"/>
      <family val="2"/>
      <charset val="238"/>
    </font>
    <font>
      <sz val="8"/>
      <name val="Arial"/>
      <family val="2"/>
      <charset val="238"/>
    </font>
    <font>
      <b/>
      <u/>
      <sz val="10"/>
      <name val="Arial"/>
      <family val="2"/>
      <charset val="238"/>
    </font>
    <font>
      <i/>
      <sz val="8"/>
      <color theme="1"/>
      <name val="Arial"/>
      <family val="2"/>
      <charset val="238"/>
    </font>
    <font>
      <b/>
      <sz val="8"/>
      <name val="Arial"/>
      <family val="2"/>
      <charset val="238"/>
    </font>
    <font>
      <i/>
      <sz val="8"/>
      <name val="Arial"/>
      <family val="2"/>
      <charset val="238"/>
    </font>
    <font>
      <sz val="10"/>
      <color rgb="FFFF0000"/>
      <name val="Arial"/>
      <family val="2"/>
      <charset val="238"/>
    </font>
    <font>
      <b/>
      <i/>
      <sz val="8"/>
      <color theme="1"/>
      <name val="Arial"/>
      <family val="2"/>
      <charset val="238"/>
    </font>
    <font>
      <sz val="11"/>
      <color theme="1"/>
      <name val="Calibri"/>
      <family val="2"/>
      <scheme val="minor"/>
    </font>
    <font>
      <sz val="10"/>
      <name val="Arial CE"/>
      <charset val="238"/>
    </font>
    <font>
      <b/>
      <i/>
      <sz val="8"/>
      <name val="Aria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s>
  <borders count="70">
    <border>
      <left/>
      <right/>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rgb="FF999999"/>
      </top>
      <bottom/>
      <diagonal/>
    </border>
    <border>
      <left/>
      <right/>
      <top style="medium">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s>
  <cellStyleXfs count="10">
    <xf numFmtId="0" fontId="0" fillId="0" borderId="0"/>
    <xf numFmtId="0" fontId="4"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27" fillId="0" borderId="0"/>
    <xf numFmtId="43" fontId="28"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cellStyleXfs>
  <cellXfs count="528">
    <xf numFmtId="0" fontId="0" fillId="0" borderId="0" xfId="0"/>
    <xf numFmtId="0" fontId="18" fillId="0" borderId="0" xfId="0" applyFont="1"/>
    <xf numFmtId="0" fontId="6" fillId="0" borderId="0" xfId="0" applyFont="1"/>
    <xf numFmtId="0" fontId="2" fillId="0" borderId="1" xfId="7" applyFont="1" applyBorder="1" applyAlignment="1">
      <alignment horizontal="center"/>
    </xf>
    <xf numFmtId="0" fontId="6" fillId="0" borderId="2" xfId="7" applyFont="1" applyBorder="1"/>
    <xf numFmtId="0" fontId="2" fillId="0" borderId="0" xfId="7" applyFont="1" applyAlignment="1">
      <alignment horizontal="center"/>
    </xf>
    <xf numFmtId="0" fontId="6" fillId="0" borderId="0" xfId="7" applyFont="1"/>
    <xf numFmtId="0" fontId="7" fillId="0" borderId="5" xfId="7" applyFont="1" applyBorder="1" applyAlignment="1">
      <alignment vertical="center"/>
    </xf>
    <xf numFmtId="0" fontId="6" fillId="0" borderId="6" xfId="7" applyFont="1" applyBorder="1" applyAlignment="1">
      <alignment vertical="center"/>
    </xf>
    <xf numFmtId="0" fontId="6" fillId="0" borderId="7" xfId="7" applyFont="1" applyBorder="1" applyAlignment="1">
      <alignment vertical="center"/>
    </xf>
    <xf numFmtId="0" fontId="6" fillId="0" borderId="0" xfId="7" applyFont="1" applyAlignment="1">
      <alignment vertical="center"/>
    </xf>
    <xf numFmtId="0" fontId="7" fillId="0" borderId="0" xfId="7" applyFont="1" applyAlignment="1">
      <alignment horizontal="right" vertical="center"/>
    </xf>
    <xf numFmtId="0" fontId="7" fillId="0" borderId="5" xfId="7" applyFont="1" applyBorder="1" applyAlignment="1">
      <alignment horizontal="center" vertical="center"/>
    </xf>
    <xf numFmtId="0" fontId="7" fillId="0" borderId="6" xfId="7" applyFont="1" applyBorder="1" applyAlignment="1">
      <alignment horizontal="center" vertical="center"/>
    </xf>
    <xf numFmtId="0" fontId="7" fillId="0" borderId="7" xfId="7" applyFont="1" applyBorder="1" applyAlignment="1">
      <alignment horizontal="center" vertical="center"/>
    </xf>
    <xf numFmtId="0" fontId="7" fillId="0" borderId="0" xfId="7" applyFont="1" applyAlignment="1">
      <alignment horizontal="center" vertical="center"/>
    </xf>
    <xf numFmtId="0" fontId="7" fillId="0" borderId="0" xfId="7" applyFont="1" applyAlignment="1">
      <alignment vertical="center"/>
    </xf>
    <xf numFmtId="0" fontId="9" fillId="3" borderId="0" xfId="7" applyFont="1" applyFill="1"/>
    <xf numFmtId="0" fontId="8" fillId="0" borderId="0" xfId="7" applyFont="1" applyAlignment="1">
      <alignment horizontal="left"/>
    </xf>
    <xf numFmtId="0" fontId="9" fillId="0" borderId="0" xfId="7" applyFont="1"/>
    <xf numFmtId="0" fontId="8" fillId="0" borderId="0" xfId="7" applyFont="1"/>
    <xf numFmtId="0" fontId="7" fillId="0" borderId="0" xfId="7" applyFont="1"/>
    <xf numFmtId="0" fontId="11" fillId="0" borderId="0" xfId="7" applyFont="1"/>
    <xf numFmtId="0" fontId="2" fillId="0" borderId="15" xfId="7" applyFont="1" applyBorder="1"/>
    <xf numFmtId="0" fontId="2" fillId="0" borderId="0" xfId="7" applyFont="1"/>
    <xf numFmtId="0" fontId="7" fillId="0" borderId="0" xfId="7" applyFont="1" applyAlignment="1">
      <alignment horizontal="justify" vertical="top"/>
    </xf>
    <xf numFmtId="0" fontId="7" fillId="0" borderId="0" xfId="7" applyFont="1" applyAlignment="1">
      <alignment horizontal="justify" vertical="top" wrapText="1"/>
    </xf>
    <xf numFmtId="0" fontId="7" fillId="0" borderId="0" xfId="7" applyFont="1" applyAlignment="1">
      <alignment wrapText="1"/>
    </xf>
    <xf numFmtId="0" fontId="17" fillId="3" borderId="0" xfId="7" applyFont="1" applyFill="1"/>
    <xf numFmtId="0" fontId="7" fillId="0" borderId="0" xfId="7" applyFont="1" applyAlignment="1">
      <alignment horizontal="left" wrapText="1"/>
    </xf>
    <xf numFmtId="0" fontId="2" fillId="0" borderId="0" xfId="7" applyFont="1" applyAlignment="1">
      <alignment horizontal="left"/>
    </xf>
    <xf numFmtId="0" fontId="16" fillId="0" borderId="0" xfId="7" applyFont="1" applyAlignment="1">
      <alignment horizontal="center"/>
    </xf>
    <xf numFmtId="0" fontId="7" fillId="0" borderId="0" xfId="7" applyFont="1" applyAlignment="1">
      <alignment vertical="top"/>
    </xf>
    <xf numFmtId="0" fontId="9" fillId="0" borderId="0" xfId="7" applyFont="1" applyAlignment="1">
      <alignment horizontal="justify" vertical="top"/>
    </xf>
    <xf numFmtId="0" fontId="9" fillId="0" borderId="0" xfId="7" applyFont="1" applyAlignment="1">
      <alignment horizontal="left" vertical="top"/>
    </xf>
    <xf numFmtId="0" fontId="7" fillId="0" borderId="0" xfId="7" applyFont="1" applyAlignment="1">
      <alignment horizontal="left" vertical="top"/>
    </xf>
    <xf numFmtId="0" fontId="7" fillId="0" borderId="0" xfId="7" applyFont="1" applyAlignment="1">
      <alignment horizontal="left" vertical="top" wrapText="1"/>
    </xf>
    <xf numFmtId="0" fontId="9" fillId="0" borderId="0" xfId="7" applyFont="1" applyAlignment="1">
      <alignment horizontal="justify" vertical="top" wrapText="1"/>
    </xf>
    <xf numFmtId="0" fontId="9" fillId="0" borderId="0" xfId="7" applyFont="1" applyAlignment="1">
      <alignment horizontal="left" vertical="top" wrapText="1"/>
    </xf>
    <xf numFmtId="0" fontId="2" fillId="0" borderId="0" xfId="7" applyFont="1" applyAlignment="1">
      <alignment vertical="center"/>
    </xf>
    <xf numFmtId="0" fontId="5" fillId="0" borderId="0" xfId="7" applyFont="1" applyAlignment="1">
      <alignment horizontal="left" vertical="center" wrapText="1"/>
    </xf>
    <xf numFmtId="3" fontId="2" fillId="4" borderId="0" xfId="7" applyNumberFormat="1" applyFont="1" applyFill="1" applyAlignment="1">
      <alignment horizontal="right" vertical="center"/>
    </xf>
    <xf numFmtId="0" fontId="2" fillId="0" borderId="0" xfId="7" applyFont="1" applyAlignment="1">
      <alignment horizontal="left" vertical="center" wrapText="1"/>
    </xf>
    <xf numFmtId="0" fontId="7" fillId="0" borderId="0" xfId="7" applyFont="1" applyAlignment="1">
      <alignment horizontal="left" vertical="center"/>
    </xf>
    <xf numFmtId="3" fontId="2" fillId="4" borderId="0" xfId="7" applyNumberFormat="1" applyFont="1" applyFill="1" applyAlignment="1">
      <alignment horizontal="right" vertical="center" wrapText="1"/>
    </xf>
    <xf numFmtId="0" fontId="7" fillId="0" borderId="0" xfId="7" applyFont="1" applyAlignment="1">
      <alignment horizontal="center"/>
    </xf>
    <xf numFmtId="0" fontId="2" fillId="0" borderId="0" xfId="7" applyFont="1" applyAlignment="1">
      <alignment horizontal="center" wrapText="1"/>
    </xf>
    <xf numFmtId="0" fontId="6" fillId="0" borderId="0" xfId="7" applyFont="1" applyAlignment="1">
      <alignment wrapText="1"/>
    </xf>
    <xf numFmtId="0" fontId="12" fillId="0" borderId="0" xfId="7" applyFont="1"/>
    <xf numFmtId="0" fontId="18" fillId="0" borderId="0" xfId="7" applyFont="1"/>
    <xf numFmtId="0" fontId="7" fillId="0" borderId="0" xfId="7" applyFont="1" applyAlignment="1">
      <alignment horizontal="left"/>
    </xf>
    <xf numFmtId="0" fontId="5" fillId="0" borderId="0" xfId="7" applyFont="1" applyAlignment="1">
      <alignment horizontal="left"/>
    </xf>
    <xf numFmtId="0" fontId="5" fillId="4" borderId="0" xfId="7" applyFont="1" applyFill="1" applyAlignment="1">
      <alignment horizontal="left"/>
    </xf>
    <xf numFmtId="0" fontId="2" fillId="4" borderId="0" xfId="7" applyFont="1" applyFill="1"/>
    <xf numFmtId="0" fontId="2" fillId="0" borderId="19" xfId="7" applyFont="1" applyBorder="1"/>
    <xf numFmtId="0" fontId="17" fillId="0" borderId="19" xfId="7" applyFont="1" applyBorder="1"/>
    <xf numFmtId="3" fontId="2" fillId="0" borderId="19" xfId="7" applyNumberFormat="1" applyFont="1" applyBorder="1"/>
    <xf numFmtId="3" fontId="2" fillId="0" borderId="0" xfId="7" applyNumberFormat="1" applyFont="1"/>
    <xf numFmtId="0" fontId="5" fillId="0" borderId="0" xfId="7" applyFont="1" applyAlignment="1">
      <alignment horizontal="left" vertical="center"/>
    </xf>
    <xf numFmtId="3" fontId="5" fillId="4" borderId="0" xfId="7" applyNumberFormat="1" applyFont="1" applyFill="1" applyAlignment="1">
      <alignment horizontal="right" vertical="center"/>
    </xf>
    <xf numFmtId="0" fontId="2" fillId="0" borderId="51" xfId="7" applyFont="1" applyBorder="1"/>
    <xf numFmtId="0" fontId="2" fillId="0" borderId="34" xfId="7" applyFont="1" applyBorder="1"/>
    <xf numFmtId="0" fontId="2" fillId="0" borderId="16" xfId="7" applyFont="1" applyBorder="1"/>
    <xf numFmtId="0" fontId="2" fillId="0" borderId="26" xfId="7" applyFont="1" applyBorder="1"/>
    <xf numFmtId="0" fontId="13" fillId="0" borderId="0" xfId="7" applyFont="1" applyAlignment="1">
      <alignment horizontal="left" vertical="top" wrapText="1"/>
    </xf>
    <xf numFmtId="0" fontId="19" fillId="0" borderId="0" xfId="7" applyFont="1" applyAlignment="1">
      <alignment horizontal="left" vertical="top"/>
    </xf>
    <xf numFmtId="0" fontId="20" fillId="0" borderId="0" xfId="7" applyFont="1"/>
    <xf numFmtId="0" fontId="15" fillId="3" borderId="0" xfId="7" applyFont="1" applyFill="1"/>
    <xf numFmtId="0" fontId="2" fillId="0" borderId="0" xfId="0" applyFont="1"/>
    <xf numFmtId="0" fontId="7" fillId="0" borderId="0" xfId="7" applyFont="1" applyAlignment="1">
      <alignment vertical="top" wrapText="1"/>
    </xf>
    <xf numFmtId="0" fontId="2" fillId="0" borderId="0" xfId="7" applyFont="1" applyAlignment="1">
      <alignment wrapText="1"/>
    </xf>
    <xf numFmtId="3" fontId="5" fillId="0" borderId="0" xfId="7" applyNumberFormat="1" applyFont="1" applyAlignment="1">
      <alignment horizontal="right" vertical="center" wrapText="1"/>
    </xf>
    <xf numFmtId="0" fontId="2" fillId="0" borderId="0" xfId="7" applyFont="1" applyAlignment="1">
      <alignment horizontal="left" vertical="center"/>
    </xf>
    <xf numFmtId="3" fontId="2" fillId="0" borderId="0" xfId="7" applyNumberFormat="1" applyFont="1" applyAlignment="1">
      <alignment horizontal="right" vertical="center"/>
    </xf>
    <xf numFmtId="0" fontId="22" fillId="0" borderId="0" xfId="7" applyFont="1" applyAlignment="1">
      <alignment vertical="center" wrapText="1"/>
    </xf>
    <xf numFmtId="0" fontId="22" fillId="0" borderId="27" xfId="7" applyFont="1" applyBorder="1" applyAlignment="1">
      <alignment horizontal="left" vertical="center"/>
    </xf>
    <xf numFmtId="0" fontId="22" fillId="0" borderId="6" xfId="7" applyFont="1" applyBorder="1" applyAlignment="1">
      <alignment horizontal="center" vertical="center"/>
    </xf>
    <xf numFmtId="0" fontId="22" fillId="4" borderId="6" xfId="7" applyFont="1" applyFill="1" applyBorder="1" applyAlignment="1">
      <alignment horizontal="center" vertical="center"/>
    </xf>
    <xf numFmtId="0" fontId="22" fillId="4" borderId="28" xfId="7" applyFont="1" applyFill="1" applyBorder="1" applyAlignment="1">
      <alignment horizontal="center" vertical="center"/>
    </xf>
    <xf numFmtId="0" fontId="2" fillId="0" borderId="0" xfId="7" applyFont="1" applyAlignment="1">
      <alignment horizontal="center" vertical="center"/>
    </xf>
    <xf numFmtId="0" fontId="22" fillId="0" borderId="0" xfId="7" applyFont="1" applyAlignment="1">
      <alignment horizontal="left" vertical="center" wrapText="1"/>
    </xf>
    <xf numFmtId="3" fontId="22" fillId="0" borderId="0" xfId="7" applyNumberFormat="1" applyFont="1" applyAlignment="1">
      <alignment horizontal="right" vertical="center" wrapText="1"/>
    </xf>
    <xf numFmtId="3" fontId="2" fillId="0" borderId="0" xfId="7" applyNumberFormat="1" applyFont="1" applyAlignment="1">
      <alignment vertical="center"/>
    </xf>
    <xf numFmtId="167" fontId="2" fillId="0" borderId="0" xfId="6" applyNumberFormat="1" applyFont="1" applyAlignment="1">
      <alignment vertical="center"/>
    </xf>
    <xf numFmtId="0" fontId="2" fillId="0" borderId="0" xfId="7" applyFont="1" applyAlignment="1">
      <alignment horizontal="center" vertical="center" wrapText="1"/>
    </xf>
    <xf numFmtId="0" fontId="9" fillId="0" borderId="0" xfId="7" applyFont="1" applyAlignment="1">
      <alignment horizontal="left"/>
    </xf>
    <xf numFmtId="2" fontId="2" fillId="0" borderId="0" xfId="5" applyNumberFormat="1" applyFont="1" applyAlignment="1">
      <alignment wrapText="1"/>
    </xf>
    <xf numFmtId="0" fontId="9" fillId="0" borderId="0" xfId="7" applyFont="1" applyAlignment="1">
      <alignment horizontal="left" vertical="center"/>
    </xf>
    <xf numFmtId="0" fontId="7" fillId="0" borderId="0" xfId="7" applyFont="1" applyFill="1" applyAlignment="1">
      <alignment horizontal="left"/>
    </xf>
    <xf numFmtId="0" fontId="7" fillId="0" borderId="0" xfId="7" applyFont="1" applyFill="1"/>
    <xf numFmtId="0" fontId="7" fillId="0" borderId="0" xfId="7" applyFont="1" applyFill="1" applyAlignment="1">
      <alignment horizontal="justify" vertical="top" wrapText="1"/>
    </xf>
    <xf numFmtId="0" fontId="7" fillId="0" borderId="0" xfId="7" applyFont="1" applyAlignment="1">
      <alignment horizontal="left" vertical="top"/>
    </xf>
    <xf numFmtId="0" fontId="7" fillId="0" borderId="0" xfId="7" applyFont="1" applyAlignment="1">
      <alignment horizontal="justify" vertical="top" wrapText="1"/>
    </xf>
    <xf numFmtId="0" fontId="7" fillId="0" borderId="0" xfId="7" applyFont="1" applyFill="1" applyAlignment="1">
      <alignment horizontal="left" vertical="top" wrapText="1"/>
    </xf>
    <xf numFmtId="0" fontId="0" fillId="0" borderId="0" xfId="0" applyFill="1" applyAlignment="1">
      <alignment wrapText="1"/>
    </xf>
    <xf numFmtId="0" fontId="2" fillId="0" borderId="53" xfId="7" applyFont="1" applyBorder="1" applyAlignment="1">
      <alignment horizontal="left" vertical="center" wrapText="1"/>
    </xf>
    <xf numFmtId="3" fontId="2" fillId="0" borderId="13" xfId="7" applyNumberFormat="1" applyFont="1" applyBorder="1" applyAlignment="1">
      <alignment horizontal="right" vertical="center"/>
    </xf>
    <xf numFmtId="3" fontId="2" fillId="0" borderId="4" xfId="7" applyNumberFormat="1" applyFont="1" applyBorder="1" applyAlignment="1">
      <alignment horizontal="right" vertical="center"/>
    </xf>
    <xf numFmtId="3" fontId="2" fillId="0" borderId="14" xfId="7" applyNumberFormat="1" applyFont="1" applyBorder="1" applyAlignment="1">
      <alignment horizontal="right" vertical="center"/>
    </xf>
    <xf numFmtId="3" fontId="2" fillId="0" borderId="53" xfId="7" applyNumberFormat="1" applyFont="1" applyBorder="1" applyAlignment="1">
      <alignment horizontal="right" vertical="center"/>
    </xf>
    <xf numFmtId="0" fontId="2" fillId="0" borderId="10" xfId="7" applyFont="1" applyBorder="1" applyAlignment="1">
      <alignment horizontal="left" vertical="center" wrapText="1"/>
    </xf>
    <xf numFmtId="3" fontId="2" fillId="0" borderId="27" xfId="7" applyNumberFormat="1" applyFont="1" applyBorder="1" applyAlignment="1">
      <alignment horizontal="right" vertical="center"/>
    </xf>
    <xf numFmtId="3" fontId="2" fillId="0" borderId="6" xfId="7" applyNumberFormat="1" applyFont="1" applyBorder="1" applyAlignment="1">
      <alignment horizontal="right" vertical="center"/>
    </xf>
    <xf numFmtId="3" fontId="2" fillId="0" borderId="28" xfId="7" applyNumberFormat="1" applyFont="1" applyBorder="1" applyAlignment="1">
      <alignment horizontal="right" vertical="center"/>
    </xf>
    <xf numFmtId="3" fontId="2" fillId="0" borderId="10" xfId="7" applyNumberFormat="1" applyFont="1" applyBorder="1" applyAlignment="1">
      <alignment horizontal="right" vertical="center"/>
    </xf>
    <xf numFmtId="3" fontId="2" fillId="0" borderId="27" xfId="7" applyNumberFormat="1" applyFont="1" applyBorder="1" applyAlignment="1">
      <alignment horizontal="right" vertical="center" wrapText="1"/>
    </xf>
    <xf numFmtId="3" fontId="2" fillId="0" borderId="6" xfId="7" applyNumberFormat="1" applyFont="1" applyBorder="1" applyAlignment="1">
      <alignment horizontal="right" vertical="center" wrapText="1"/>
    </xf>
    <xf numFmtId="3" fontId="2" fillId="0" borderId="28" xfId="7" applyNumberFormat="1" applyFont="1" applyBorder="1" applyAlignment="1">
      <alignment horizontal="right" vertical="center" wrapText="1"/>
    </xf>
    <xf numFmtId="0" fontId="2" fillId="0" borderId="12" xfId="7" applyFont="1" applyBorder="1" applyAlignment="1">
      <alignment horizontal="left" vertical="center" wrapText="1"/>
    </xf>
    <xf numFmtId="3" fontId="2" fillId="0" borderId="25" xfId="7" applyNumberFormat="1" applyFont="1" applyBorder="1" applyAlignment="1">
      <alignment horizontal="right" vertical="center"/>
    </xf>
    <xf numFmtId="3" fontId="2" fillId="0" borderId="16" xfId="7" applyNumberFormat="1" applyFont="1" applyBorder="1" applyAlignment="1">
      <alignment horizontal="right" vertical="center"/>
    </xf>
    <xf numFmtId="3" fontId="2" fillId="0" borderId="26" xfId="7" applyNumberFormat="1" applyFont="1" applyBorder="1" applyAlignment="1">
      <alignment horizontal="right" vertical="center"/>
    </xf>
    <xf numFmtId="3" fontId="2" fillId="0" borderId="12" xfId="7" applyNumberFormat="1" applyFont="1" applyBorder="1" applyAlignment="1">
      <alignment horizontal="right" vertical="center"/>
    </xf>
    <xf numFmtId="0" fontId="5" fillId="0" borderId="8" xfId="7" applyFont="1" applyBorder="1" applyAlignment="1">
      <alignment horizontal="center" vertical="center"/>
    </xf>
    <xf numFmtId="0" fontId="5" fillId="0" borderId="8" xfId="7" applyFont="1" applyBorder="1" applyAlignment="1">
      <alignment horizontal="center" vertical="center" wrapText="1"/>
    </xf>
    <xf numFmtId="0" fontId="2" fillId="0" borderId="8" xfId="7" applyFont="1" applyBorder="1" applyAlignment="1">
      <alignment horizontal="left" vertical="center" wrapText="1"/>
    </xf>
    <xf numFmtId="3" fontId="2" fillId="0" borderId="31" xfId="7" applyNumberFormat="1" applyFont="1" applyBorder="1" applyAlignment="1">
      <alignment horizontal="right" vertical="center"/>
    </xf>
    <xf numFmtId="3" fontId="2" fillId="0" borderId="32" xfId="7" applyNumberFormat="1" applyFont="1" applyBorder="1" applyAlignment="1">
      <alignment horizontal="right" vertical="center"/>
    </xf>
    <xf numFmtId="3" fontId="2" fillId="0" borderId="33" xfId="7" applyNumberFormat="1" applyFont="1" applyBorder="1" applyAlignment="1">
      <alignment horizontal="right" vertical="center"/>
    </xf>
    <xf numFmtId="3" fontId="2" fillId="0" borderId="8" xfId="7" applyNumberFormat="1" applyFont="1" applyBorder="1" applyAlignment="1">
      <alignment horizontal="right" vertical="center"/>
    </xf>
    <xf numFmtId="0" fontId="2" fillId="0" borderId="62" xfId="7" applyFont="1" applyBorder="1" applyAlignment="1">
      <alignment horizontal="left" vertical="center" wrapText="1"/>
    </xf>
    <xf numFmtId="3" fontId="2" fillId="0" borderId="62" xfId="7" applyNumberFormat="1" applyFont="1" applyBorder="1" applyAlignment="1">
      <alignment horizontal="right" vertical="center"/>
    </xf>
    <xf numFmtId="3" fontId="2" fillId="0" borderId="10" xfId="7" applyNumberFormat="1" applyFont="1" applyBorder="1" applyAlignment="1">
      <alignment horizontal="right" vertical="center" wrapText="1"/>
    </xf>
    <xf numFmtId="0" fontId="7" fillId="0" borderId="0" xfId="7" applyFont="1" applyAlignment="1">
      <alignment horizontal="left"/>
    </xf>
    <xf numFmtId="0" fontId="9" fillId="0" borderId="0" xfId="7" applyFont="1" applyAlignment="1">
      <alignment horizontal="left" vertical="top"/>
    </xf>
    <xf numFmtId="0" fontId="2" fillId="0" borderId="10" xfId="7" applyFont="1" applyBorder="1" applyAlignment="1">
      <alignment horizontal="left" vertical="center"/>
    </xf>
    <xf numFmtId="0" fontId="2" fillId="0" borderId="10" xfId="7" applyFont="1" applyBorder="1" applyAlignment="1">
      <alignment horizontal="center" vertical="center"/>
    </xf>
    <xf numFmtId="0" fontId="2" fillId="0" borderId="31" xfId="7" applyFont="1" applyBorder="1" applyAlignment="1">
      <alignment horizontal="left" vertical="center"/>
    </xf>
    <xf numFmtId="0" fontId="2" fillId="0" borderId="32" xfId="7" applyFont="1" applyBorder="1" applyAlignment="1">
      <alignment horizontal="left" vertical="center"/>
    </xf>
    <xf numFmtId="0" fontId="2" fillId="0" borderId="33" xfId="7" applyFont="1" applyBorder="1" applyAlignment="1">
      <alignment horizontal="left" vertical="center"/>
    </xf>
    <xf numFmtId="0" fontId="2" fillId="0" borderId="31" xfId="7" applyFont="1" applyBorder="1" applyAlignment="1">
      <alignment horizontal="center" vertical="center"/>
    </xf>
    <xf numFmtId="0" fontId="2" fillId="0" borderId="32" xfId="7" applyFont="1" applyBorder="1" applyAlignment="1">
      <alignment horizontal="center" vertical="center"/>
    </xf>
    <xf numFmtId="0" fontId="2" fillId="0" borderId="33" xfId="7" applyFont="1" applyBorder="1" applyAlignment="1">
      <alignment horizontal="center" vertical="center"/>
    </xf>
    <xf numFmtId="3" fontId="5" fillId="0" borderId="31" xfId="7" applyNumberFormat="1" applyFont="1" applyBorder="1" applyAlignment="1">
      <alignment horizontal="right" vertical="center"/>
    </xf>
    <xf numFmtId="3" fontId="5" fillId="0" borderId="32" xfId="7" applyNumberFormat="1" applyFont="1" applyBorder="1" applyAlignment="1">
      <alignment horizontal="right" vertical="center"/>
    </xf>
    <xf numFmtId="3" fontId="5" fillId="0" borderId="33" xfId="7" applyNumberFormat="1" applyFont="1" applyBorder="1" applyAlignment="1">
      <alignment horizontal="right" vertical="center"/>
    </xf>
    <xf numFmtId="0" fontId="2" fillId="0" borderId="27" xfId="7" applyFont="1" applyBorder="1" applyAlignment="1">
      <alignment horizontal="left" vertical="center"/>
    </xf>
    <xf numFmtId="0" fontId="2" fillId="0" borderId="6" xfId="7" applyFont="1" applyBorder="1" applyAlignment="1">
      <alignment horizontal="left" vertical="center"/>
    </xf>
    <xf numFmtId="0" fontId="2" fillId="0" borderId="28" xfId="7" applyFont="1" applyBorder="1" applyAlignment="1">
      <alignment horizontal="left" vertical="center"/>
    </xf>
    <xf numFmtId="0" fontId="5" fillId="0" borderId="8" xfId="7" applyFont="1" applyBorder="1" applyAlignment="1">
      <alignment horizontal="left" vertical="center"/>
    </xf>
    <xf numFmtId="3" fontId="5" fillId="0" borderId="8" xfId="7" applyNumberFormat="1" applyFont="1" applyBorder="1" applyAlignment="1">
      <alignment horizontal="right" vertical="center"/>
    </xf>
    <xf numFmtId="0" fontId="2" fillId="0" borderId="8" xfId="7" applyFont="1" applyBorder="1" applyAlignment="1">
      <alignment horizontal="center" vertical="center"/>
    </xf>
    <xf numFmtId="0" fontId="5" fillId="0" borderId="31" xfId="7" applyFont="1" applyBorder="1" applyAlignment="1">
      <alignment horizontal="left" vertical="center"/>
    </xf>
    <xf numFmtId="0" fontId="5" fillId="0" borderId="32" xfId="7" applyFont="1" applyBorder="1" applyAlignment="1">
      <alignment horizontal="left" vertical="center"/>
    </xf>
    <xf numFmtId="0" fontId="5" fillId="0" borderId="33" xfId="7" applyFont="1" applyBorder="1" applyAlignment="1">
      <alignment horizontal="left" vertical="center"/>
    </xf>
    <xf numFmtId="0" fontId="5" fillId="0" borderId="31" xfId="7" applyFont="1" applyBorder="1" applyAlignment="1">
      <alignment horizontal="center" vertical="center" wrapText="1"/>
    </xf>
    <xf numFmtId="0" fontId="5" fillId="0" borderId="32" xfId="7" applyFont="1" applyBorder="1" applyAlignment="1">
      <alignment horizontal="center" vertical="center" wrapText="1"/>
    </xf>
    <xf numFmtId="0" fontId="5" fillId="0" borderId="33" xfId="7" applyFont="1" applyBorder="1" applyAlignment="1">
      <alignment horizontal="center" vertical="center" wrapText="1"/>
    </xf>
    <xf numFmtId="0" fontId="2" fillId="0" borderId="53" xfId="7" applyFont="1" applyBorder="1" applyAlignment="1">
      <alignment horizontal="left" vertical="center"/>
    </xf>
    <xf numFmtId="0" fontId="2" fillId="0" borderId="53" xfId="7" applyFont="1" applyBorder="1" applyAlignment="1">
      <alignment horizontal="center" vertical="center"/>
    </xf>
    <xf numFmtId="0" fontId="5" fillId="0" borderId="18" xfId="7" applyFont="1" applyBorder="1" applyAlignment="1">
      <alignment horizontal="left" vertical="center"/>
    </xf>
    <xf numFmtId="0" fontId="5" fillId="0" borderId="19" xfId="7" applyFont="1" applyBorder="1" applyAlignment="1">
      <alignment horizontal="left" vertical="center"/>
    </xf>
    <xf numFmtId="0" fontId="5" fillId="0" borderId="20" xfId="7" applyFont="1" applyBorder="1" applyAlignment="1">
      <alignment horizontal="left" vertical="center"/>
    </xf>
    <xf numFmtId="0" fontId="5" fillId="0" borderId="18"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20" xfId="7" applyFont="1" applyBorder="1" applyAlignment="1">
      <alignment horizontal="center" vertical="center" wrapText="1"/>
    </xf>
    <xf numFmtId="0" fontId="2" fillId="0" borderId="12" xfId="7" applyFont="1" applyBorder="1" applyAlignment="1">
      <alignment horizontal="left" vertical="center"/>
    </xf>
    <xf numFmtId="0" fontId="2" fillId="0" borderId="12" xfId="7" applyFont="1" applyBorder="1" applyAlignment="1">
      <alignment horizontal="center" vertical="center"/>
    </xf>
    <xf numFmtId="0" fontId="5" fillId="0" borderId="14" xfId="7" applyFont="1" applyBorder="1" applyAlignment="1">
      <alignment horizontal="right" vertical="center"/>
    </xf>
    <xf numFmtId="0" fontId="5" fillId="0" borderId="53" xfId="7" applyFont="1" applyBorder="1" applyAlignment="1">
      <alignment horizontal="right" vertical="center"/>
    </xf>
    <xf numFmtId="0" fontId="9" fillId="0" borderId="0" xfId="7" applyFont="1" applyAlignment="1">
      <alignment horizontal="left"/>
    </xf>
    <xf numFmtId="0" fontId="7" fillId="0" borderId="0" xfId="7" applyFont="1" applyAlignment="1">
      <alignment horizontal="left" vertical="top" wrapText="1"/>
    </xf>
    <xf numFmtId="0" fontId="5" fillId="0" borderId="13" xfId="7" applyFont="1" applyBorder="1" applyAlignment="1">
      <alignment horizontal="left" vertical="center" wrapText="1"/>
    </xf>
    <xf numFmtId="0" fontId="5" fillId="0" borderId="4" xfId="7" applyFont="1" applyBorder="1" applyAlignment="1">
      <alignment horizontal="left" vertical="center" wrapText="1"/>
    </xf>
    <xf numFmtId="0" fontId="5" fillId="0" borderId="14" xfId="7" applyFont="1" applyBorder="1" applyAlignment="1">
      <alignment horizontal="left" vertical="center" wrapText="1"/>
    </xf>
    <xf numFmtId="0" fontId="5" fillId="0" borderId="53" xfId="7" applyFont="1" applyBorder="1" applyAlignment="1">
      <alignment horizontal="center" vertical="center"/>
    </xf>
    <xf numFmtId="0" fontId="5" fillId="0" borderId="13" xfId="7" applyFont="1" applyBorder="1" applyAlignment="1">
      <alignment horizontal="center" vertical="center"/>
    </xf>
    <xf numFmtId="3" fontId="2" fillId="0" borderId="41" xfId="7" applyNumberFormat="1" applyFont="1" applyBorder="1" applyAlignment="1">
      <alignment horizontal="right" vertical="center"/>
    </xf>
    <xf numFmtId="3" fontId="2" fillId="0" borderId="39" xfId="7" applyNumberFormat="1" applyFont="1" applyBorder="1" applyAlignment="1">
      <alignment horizontal="right" vertical="center"/>
    </xf>
    <xf numFmtId="3" fontId="2" fillId="2" borderId="41" xfId="7" applyNumberFormat="1" applyFont="1" applyFill="1" applyBorder="1" applyAlignment="1">
      <alignment horizontal="right" vertical="center"/>
    </xf>
    <xf numFmtId="3" fontId="2" fillId="2" borderId="53" xfId="7" applyNumberFormat="1" applyFont="1" applyFill="1" applyBorder="1" applyAlignment="1">
      <alignment horizontal="right" vertical="center"/>
    </xf>
    <xf numFmtId="3" fontId="2" fillId="2" borderId="39" xfId="7" applyNumberFormat="1" applyFont="1" applyFill="1" applyBorder="1" applyAlignment="1">
      <alignment horizontal="right" vertical="center"/>
    </xf>
    <xf numFmtId="0" fontId="2" fillId="0" borderId="28" xfId="7" applyFont="1" applyBorder="1" applyAlignment="1">
      <alignment horizontal="right" vertical="center"/>
    </xf>
    <xf numFmtId="0" fontId="2" fillId="0" borderId="10" xfId="7" applyFont="1" applyBorder="1" applyAlignment="1">
      <alignment horizontal="right" vertical="center"/>
    </xf>
    <xf numFmtId="0" fontId="2" fillId="0" borderId="27" xfId="7" applyFont="1" applyBorder="1" applyAlignment="1">
      <alignment horizontal="left" vertical="center" wrapText="1"/>
    </xf>
    <xf numFmtId="0" fontId="2" fillId="0" borderId="6" xfId="7" applyFont="1" applyBorder="1" applyAlignment="1">
      <alignment horizontal="left" vertical="center" wrapText="1"/>
    </xf>
    <xf numFmtId="0" fontId="2" fillId="0" borderId="28" xfId="7" applyFont="1" applyBorder="1" applyAlignment="1">
      <alignment horizontal="left" vertical="center" wrapText="1"/>
    </xf>
    <xf numFmtId="0" fontId="2" fillId="0" borderId="27" xfId="7" applyFont="1" applyBorder="1" applyAlignment="1">
      <alignment horizontal="center" vertical="center"/>
    </xf>
    <xf numFmtId="3" fontId="2" fillId="0" borderId="38" xfId="7" applyNumberFormat="1" applyFont="1" applyBorder="1" applyAlignment="1">
      <alignment horizontal="right" vertical="center"/>
    </xf>
    <xf numFmtId="3" fontId="2" fillId="0" borderId="36" xfId="7" applyNumberFormat="1" applyFont="1" applyBorder="1" applyAlignment="1">
      <alignment horizontal="right" vertical="center"/>
    </xf>
    <xf numFmtId="3" fontId="2" fillId="0" borderId="27" xfId="7" applyNumberFormat="1" applyFont="1" applyBorder="1" applyAlignment="1">
      <alignment horizontal="center" vertical="center"/>
    </xf>
    <xf numFmtId="3" fontId="2" fillId="0" borderId="6" xfId="7" applyNumberFormat="1" applyFont="1" applyBorder="1" applyAlignment="1">
      <alignment horizontal="center" vertical="center"/>
    </xf>
    <xf numFmtId="3" fontId="2" fillId="0" borderId="7" xfId="7" applyNumberFormat="1" applyFont="1" applyBorder="1" applyAlignment="1">
      <alignment horizontal="center" vertical="center"/>
    </xf>
    <xf numFmtId="3" fontId="2" fillId="0" borderId="5" xfId="7" applyNumberFormat="1" applyFont="1" applyBorder="1" applyAlignment="1">
      <alignment horizontal="right" vertical="center"/>
    </xf>
    <xf numFmtId="3" fontId="2" fillId="0" borderId="7" xfId="7" applyNumberFormat="1" applyFont="1" applyBorder="1" applyAlignment="1">
      <alignment horizontal="right" vertical="center"/>
    </xf>
    <xf numFmtId="0" fontId="2" fillId="0" borderId="5" xfId="7" applyFont="1" applyBorder="1" applyAlignment="1">
      <alignment horizontal="center" vertical="center"/>
    </xf>
    <xf numFmtId="0" fontId="2" fillId="0" borderId="6" xfId="7" applyFont="1" applyBorder="1" applyAlignment="1">
      <alignment horizontal="center" vertical="center"/>
    </xf>
    <xf numFmtId="0" fontId="2" fillId="0" borderId="28" xfId="7" applyFont="1" applyBorder="1" applyAlignment="1">
      <alignment horizontal="center" vertical="center"/>
    </xf>
    <xf numFmtId="0" fontId="2" fillId="0" borderId="66" xfId="7" applyFont="1" applyBorder="1" applyAlignment="1">
      <alignment horizontal="right" vertical="center"/>
    </xf>
    <xf numFmtId="0" fontId="2" fillId="0" borderId="61" xfId="7" applyFont="1" applyBorder="1" applyAlignment="1">
      <alignment horizontal="right" vertical="center"/>
    </xf>
    <xf numFmtId="3" fontId="2" fillId="0" borderId="61" xfId="7" applyNumberFormat="1" applyFont="1" applyBorder="1" applyAlignment="1">
      <alignment horizontal="right" vertical="center"/>
    </xf>
    <xf numFmtId="3" fontId="2" fillId="0" borderId="65" xfId="7" applyNumberFormat="1" applyFont="1" applyBorder="1" applyAlignment="1">
      <alignment horizontal="right" vertical="center"/>
    </xf>
    <xf numFmtId="0" fontId="2" fillId="0" borderId="20" xfId="7" applyFont="1" applyBorder="1" applyAlignment="1">
      <alignment horizontal="center" vertical="center"/>
    </xf>
    <xf numFmtId="0" fontId="2" fillId="0" borderId="9" xfId="7" applyFont="1" applyBorder="1" applyAlignment="1">
      <alignment horizontal="center" vertical="center"/>
    </xf>
    <xf numFmtId="0" fontId="2" fillId="0" borderId="25" xfId="7" applyFont="1" applyBorder="1" applyAlignment="1">
      <alignment horizontal="left" vertical="center" wrapText="1"/>
    </xf>
    <xf numFmtId="0" fontId="2" fillId="0" borderId="16" xfId="7" applyFont="1" applyBorder="1" applyAlignment="1">
      <alignment horizontal="left" vertical="center" wrapText="1"/>
    </xf>
    <xf numFmtId="0" fontId="2" fillId="0" borderId="26" xfId="7" applyFont="1" applyBorder="1" applyAlignment="1">
      <alignment horizontal="left" vertical="center" wrapText="1"/>
    </xf>
    <xf numFmtId="3" fontId="2" fillId="0" borderId="9" xfId="7" applyNumberFormat="1" applyFont="1" applyBorder="1" applyAlignment="1">
      <alignment horizontal="right" vertical="center"/>
    </xf>
    <xf numFmtId="3" fontId="2" fillId="0" borderId="18" xfId="7" applyNumberFormat="1" applyFont="1" applyBorder="1" applyAlignment="1">
      <alignment horizontal="right" vertical="center"/>
    </xf>
    <xf numFmtId="0" fontId="2" fillId="0" borderId="63" xfId="7" applyFont="1" applyBorder="1" applyAlignment="1">
      <alignment horizontal="center" vertical="center"/>
    </xf>
    <xf numFmtId="0" fontId="2" fillId="0" borderId="64" xfId="7" applyFont="1" applyBorder="1" applyAlignment="1">
      <alignment horizontal="center" vertical="center"/>
    </xf>
    <xf numFmtId="0" fontId="5" fillId="0" borderId="21" xfId="7" applyFont="1" applyBorder="1" applyAlignment="1">
      <alignment horizontal="center" vertical="center" wrapText="1"/>
    </xf>
    <xf numFmtId="0" fontId="5" fillId="0" borderId="2" xfId="7" applyFont="1" applyBorder="1" applyAlignment="1">
      <alignment horizontal="center" vertical="center" wrapText="1"/>
    </xf>
    <xf numFmtId="0" fontId="5" fillId="0" borderId="22" xfId="7" applyFont="1" applyBorder="1" applyAlignment="1">
      <alignment horizontal="center" vertical="center" wrapText="1"/>
    </xf>
    <xf numFmtId="0" fontId="2" fillId="0" borderId="11" xfId="7" applyFont="1" applyBorder="1" applyAlignment="1">
      <alignment horizontal="left" vertical="center" wrapText="1"/>
    </xf>
    <xf numFmtId="3" fontId="2" fillId="0" borderId="11" xfId="7" applyNumberFormat="1" applyFont="1" applyBorder="1" applyAlignment="1">
      <alignment horizontal="right" vertical="center"/>
    </xf>
    <xf numFmtId="0" fontId="2" fillId="0" borderId="9" xfId="7" applyFont="1" applyBorder="1" applyAlignment="1">
      <alignment horizontal="left" vertical="center" wrapText="1"/>
    </xf>
    <xf numFmtId="166" fontId="2" fillId="0" borderId="0" xfId="7" applyNumberFormat="1" applyFont="1" applyAlignment="1">
      <alignment horizontal="center" vertical="center" wrapText="1"/>
    </xf>
    <xf numFmtId="0" fontId="2" fillId="0" borderId="0" xfId="7" applyFont="1" applyAlignment="1">
      <alignment horizontal="center" vertical="center" wrapText="1"/>
    </xf>
    <xf numFmtId="3" fontId="2" fillId="0" borderId="0" xfId="7" applyNumberFormat="1" applyFont="1" applyAlignment="1">
      <alignment horizontal="center" vertical="center" wrapText="1"/>
    </xf>
    <xf numFmtId="0" fontId="24" fillId="0" borderId="47" xfId="7" applyFont="1" applyBorder="1" applyAlignment="1">
      <alignment horizontal="left" vertical="center" wrapText="1"/>
    </xf>
    <xf numFmtId="0" fontId="24" fillId="0" borderId="17" xfId="7" applyFont="1" applyBorder="1" applyAlignment="1">
      <alignment horizontal="left" vertical="center" wrapText="1"/>
    </xf>
    <xf numFmtId="0" fontId="24" fillId="0" borderId="48" xfId="7" applyFont="1" applyBorder="1" applyAlignment="1">
      <alignment horizontal="left" vertical="center" wrapText="1"/>
    </xf>
    <xf numFmtId="3" fontId="24" fillId="0" borderId="25" xfId="7" applyNumberFormat="1" applyFont="1" applyBorder="1" applyAlignment="1">
      <alignment horizontal="right" vertical="center" wrapText="1"/>
    </xf>
    <xf numFmtId="3" fontId="24" fillId="0" borderId="16" xfId="7" applyNumberFormat="1" applyFont="1" applyBorder="1" applyAlignment="1">
      <alignment horizontal="right" vertical="center" wrapText="1"/>
    </xf>
    <xf numFmtId="3" fontId="24" fillId="0" borderId="26" xfId="7" applyNumberFormat="1" applyFont="1" applyBorder="1" applyAlignment="1">
      <alignment horizontal="right" vertical="center" wrapText="1"/>
    </xf>
    <xf numFmtId="0" fontId="24" fillId="0" borderId="13" xfId="7" applyFont="1" applyBorder="1" applyAlignment="1">
      <alignment horizontal="left" vertical="center" wrapText="1"/>
    </xf>
    <xf numFmtId="0" fontId="24" fillId="0" borderId="4" xfId="7" applyFont="1" applyBorder="1" applyAlignment="1">
      <alignment horizontal="left" vertical="center" wrapText="1"/>
    </xf>
    <xf numFmtId="0" fontId="24" fillId="0" borderId="14" xfId="7" applyFont="1" applyBorder="1" applyAlignment="1">
      <alignment horizontal="left" vertical="center" wrapText="1"/>
    </xf>
    <xf numFmtId="3" fontId="24" fillId="0" borderId="53" xfId="7" applyNumberFormat="1" applyFont="1" applyBorder="1" applyAlignment="1">
      <alignment horizontal="right" vertical="center" wrapText="1"/>
    </xf>
    <xf numFmtId="0" fontId="24" fillId="0" borderId="57" xfId="7" applyFont="1" applyBorder="1" applyAlignment="1">
      <alignment horizontal="left" vertical="center" wrapText="1"/>
    </xf>
    <xf numFmtId="0" fontId="24" fillId="0" borderId="23" xfId="7" applyFont="1" applyBorder="1" applyAlignment="1">
      <alignment horizontal="left" vertical="center" wrapText="1"/>
    </xf>
    <xf numFmtId="0" fontId="24" fillId="0" borderId="58" xfId="7" applyFont="1" applyBorder="1" applyAlignment="1">
      <alignment horizontal="left" vertical="center" wrapText="1"/>
    </xf>
    <xf numFmtId="3" fontId="24" fillId="0" borderId="62" xfId="7" applyNumberFormat="1" applyFont="1" applyBorder="1" applyAlignment="1">
      <alignment horizontal="right" vertical="center" wrapText="1"/>
    </xf>
    <xf numFmtId="0" fontId="24" fillId="0" borderId="31" xfId="7" applyFont="1" applyBorder="1" applyAlignment="1">
      <alignment horizontal="left" vertical="center" wrapText="1"/>
    </xf>
    <xf numFmtId="0" fontId="24" fillId="0" borderId="32" xfId="7" applyFont="1" applyBorder="1" applyAlignment="1">
      <alignment horizontal="left" vertical="center" wrapText="1"/>
    </xf>
    <xf numFmtId="0" fontId="24" fillId="0" borderId="33" xfId="7" applyFont="1" applyBorder="1" applyAlignment="1">
      <alignment horizontal="left" vertical="center" wrapText="1"/>
    </xf>
    <xf numFmtId="3" fontId="29" fillId="0" borderId="8" xfId="7" applyNumberFormat="1" applyFont="1" applyBorder="1" applyAlignment="1">
      <alignment horizontal="right" vertical="center" wrapText="1"/>
    </xf>
    <xf numFmtId="3" fontId="24" fillId="0" borderId="49" xfId="7" applyNumberFormat="1" applyFont="1" applyBorder="1" applyAlignment="1">
      <alignment horizontal="right" vertical="center" wrapText="1"/>
    </xf>
    <xf numFmtId="0" fontId="24" fillId="0" borderId="27" xfId="7" applyFont="1" applyBorder="1" applyAlignment="1">
      <alignment horizontal="left" vertical="center" wrapText="1"/>
    </xf>
    <xf numFmtId="0" fontId="24" fillId="0" borderId="6" xfId="7" applyFont="1" applyBorder="1" applyAlignment="1">
      <alignment horizontal="left" vertical="center" wrapText="1"/>
    </xf>
    <xf numFmtId="0" fontId="24" fillId="0" borderId="28" xfId="7" applyFont="1" applyBorder="1" applyAlignment="1">
      <alignment horizontal="left" vertical="center" wrapText="1"/>
    </xf>
    <xf numFmtId="3" fontId="24" fillId="0" borderId="10" xfId="7" applyNumberFormat="1" applyFont="1" applyFill="1" applyBorder="1" applyAlignment="1">
      <alignment horizontal="right" vertical="center" wrapText="1"/>
    </xf>
    <xf numFmtId="3" fontId="24" fillId="0" borderId="10" xfId="7" applyNumberFormat="1" applyFont="1" applyBorder="1" applyAlignment="1">
      <alignment horizontal="right" vertical="center" wrapText="1"/>
    </xf>
    <xf numFmtId="0" fontId="24" fillId="0" borderId="62" xfId="7" applyFont="1" applyBorder="1" applyAlignment="1">
      <alignment horizontal="left" vertical="center" wrapText="1"/>
    </xf>
    <xf numFmtId="0" fontId="23" fillId="0" borderId="31" xfId="7" applyFont="1" applyBorder="1" applyAlignment="1">
      <alignment horizontal="left" vertical="center" wrapText="1"/>
    </xf>
    <xf numFmtId="0" fontId="23" fillId="0" borderId="32" xfId="7" applyFont="1" applyBorder="1" applyAlignment="1">
      <alignment horizontal="left" vertical="center" wrapText="1"/>
    </xf>
    <xf numFmtId="0" fontId="23" fillId="0" borderId="33" xfId="7" applyFont="1" applyBorder="1" applyAlignment="1">
      <alignment horizontal="left" vertical="center" wrapText="1"/>
    </xf>
    <xf numFmtId="3" fontId="23" fillId="0" borderId="8" xfId="7" applyNumberFormat="1" applyFont="1" applyBorder="1" applyAlignment="1">
      <alignment horizontal="right" vertical="center" wrapText="1"/>
    </xf>
    <xf numFmtId="0" fontId="24" fillId="0" borderId="49" xfId="7" applyFont="1" applyBorder="1" applyAlignment="1">
      <alignment horizontal="left" vertical="center" wrapText="1"/>
    </xf>
    <xf numFmtId="0" fontId="24" fillId="0" borderId="10" xfId="7" applyFont="1" applyBorder="1" applyAlignment="1">
      <alignment horizontal="left" vertical="center" wrapText="1"/>
    </xf>
    <xf numFmtId="0" fontId="22" fillId="0" borderId="13" xfId="7" applyFont="1" applyBorder="1" applyAlignment="1">
      <alignment horizontal="left" vertical="center" wrapText="1"/>
    </xf>
    <xf numFmtId="0" fontId="22" fillId="0" borderId="4" xfId="7" applyFont="1" applyBorder="1" applyAlignment="1">
      <alignment horizontal="left" vertical="center" wrapText="1"/>
    </xf>
    <xf numFmtId="0" fontId="22" fillId="0" borderId="14" xfId="7" applyFont="1" applyBorder="1" applyAlignment="1">
      <alignment horizontal="left" vertical="center" wrapText="1"/>
    </xf>
    <xf numFmtId="3" fontId="22" fillId="0" borderId="13" xfId="7" applyNumberFormat="1" applyFont="1" applyBorder="1" applyAlignment="1">
      <alignment horizontal="right" vertical="center" wrapText="1"/>
    </xf>
    <xf numFmtId="3" fontId="22" fillId="0" borderId="4" xfId="7" applyNumberFormat="1" applyFont="1" applyBorder="1" applyAlignment="1">
      <alignment horizontal="right" vertical="center" wrapText="1"/>
    </xf>
    <xf numFmtId="3" fontId="22" fillId="0" borderId="14" xfId="7" applyNumberFormat="1" applyFont="1" applyBorder="1" applyAlignment="1">
      <alignment horizontal="right" vertical="center" wrapText="1"/>
    </xf>
    <xf numFmtId="0" fontId="23" fillId="0" borderId="8" xfId="7" applyFont="1" applyBorder="1" applyAlignment="1">
      <alignment horizontal="left" vertical="center" wrapText="1"/>
    </xf>
    <xf numFmtId="0" fontId="22" fillId="0" borderId="27" xfId="7" applyFont="1" applyBorder="1" applyAlignment="1">
      <alignment horizontal="left" vertical="center" wrapText="1"/>
    </xf>
    <xf numFmtId="0" fontId="22" fillId="0" borderId="6" xfId="7" applyFont="1" applyBorder="1" applyAlignment="1">
      <alignment horizontal="left" vertical="center" wrapText="1"/>
    </xf>
    <xf numFmtId="0" fontId="22" fillId="0" borderId="28" xfId="7" applyFont="1" applyBorder="1" applyAlignment="1">
      <alignment horizontal="left" vertical="center" wrapText="1"/>
    </xf>
    <xf numFmtId="3" fontId="22" fillId="0" borderId="27" xfId="7" applyNumberFormat="1" applyFont="1" applyBorder="1" applyAlignment="1">
      <alignment horizontal="right" vertical="center" wrapText="1"/>
    </xf>
    <xf numFmtId="3" fontId="22" fillId="0" borderId="6" xfId="7" applyNumberFormat="1" applyFont="1" applyBorder="1" applyAlignment="1">
      <alignment horizontal="right" vertical="center" wrapText="1"/>
    </xf>
    <xf numFmtId="3" fontId="22" fillId="0" borderId="28" xfId="7" applyNumberFormat="1" applyFont="1" applyBorder="1" applyAlignment="1">
      <alignment horizontal="right" vertical="center" wrapText="1"/>
    </xf>
    <xf numFmtId="0" fontId="22" fillId="0" borderId="25" xfId="7" applyFont="1" applyBorder="1" applyAlignment="1">
      <alignment horizontal="left" vertical="center" wrapText="1"/>
    </xf>
    <xf numFmtId="0" fontId="22" fillId="0" borderId="16" xfId="7" applyFont="1" applyBorder="1" applyAlignment="1">
      <alignment horizontal="left" vertical="center" wrapText="1"/>
    </xf>
    <xf numFmtId="0" fontId="22" fillId="0" borderId="26" xfId="7" applyFont="1" applyBorder="1" applyAlignment="1">
      <alignment horizontal="left" vertical="center" wrapText="1"/>
    </xf>
    <xf numFmtId="3" fontId="22" fillId="0" borderId="25" xfId="7" applyNumberFormat="1" applyFont="1" applyBorder="1" applyAlignment="1">
      <alignment horizontal="right" vertical="center" wrapText="1"/>
    </xf>
    <xf numFmtId="3" fontId="22" fillId="0" borderId="16" xfId="7" applyNumberFormat="1" applyFont="1" applyBorder="1" applyAlignment="1">
      <alignment horizontal="right" vertical="center" wrapText="1"/>
    </xf>
    <xf numFmtId="3" fontId="22" fillId="0" borderId="26" xfId="7" applyNumberFormat="1" applyFont="1" applyBorder="1" applyAlignment="1">
      <alignment horizontal="right" vertical="center" wrapText="1"/>
    </xf>
    <xf numFmtId="0" fontId="2" fillId="0" borderId="57" xfId="7" applyFont="1" applyBorder="1" applyAlignment="1">
      <alignment horizontal="left" vertical="center" wrapText="1"/>
    </xf>
    <xf numFmtId="0" fontId="2" fillId="0" borderId="23" xfId="7" applyFont="1" applyBorder="1" applyAlignment="1">
      <alignment horizontal="left" vertical="center" wrapText="1"/>
    </xf>
    <xf numFmtId="0" fontId="2" fillId="0" borderId="58" xfId="7" applyFont="1" applyBorder="1" applyAlignment="1">
      <alignment horizontal="left" vertical="center" wrapText="1"/>
    </xf>
    <xf numFmtId="0" fontId="5" fillId="0" borderId="31" xfId="7" applyFont="1" applyBorder="1" applyAlignment="1">
      <alignment horizontal="left" vertical="center" wrapText="1"/>
    </xf>
    <xf numFmtId="0" fontId="5" fillId="0" borderId="32" xfId="7" applyFont="1" applyBorder="1" applyAlignment="1">
      <alignment horizontal="left" vertical="center" wrapText="1"/>
    </xf>
    <xf numFmtId="0" fontId="5" fillId="0" borderId="33" xfId="7" applyFont="1" applyBorder="1" applyAlignment="1">
      <alignment horizontal="left" vertical="center" wrapText="1"/>
    </xf>
    <xf numFmtId="3" fontId="5" fillId="0" borderId="31" xfId="7" applyNumberFormat="1" applyFont="1" applyBorder="1" applyAlignment="1">
      <alignment horizontal="right" vertical="center" wrapText="1"/>
    </xf>
    <xf numFmtId="3" fontId="5" fillId="0" borderId="32" xfId="7" applyNumberFormat="1" applyFont="1" applyBorder="1" applyAlignment="1">
      <alignment horizontal="right" vertical="center" wrapText="1"/>
    </xf>
    <xf numFmtId="3" fontId="5" fillId="0" borderId="33" xfId="7" applyNumberFormat="1" applyFont="1" applyBorder="1" applyAlignment="1">
      <alignment horizontal="right" vertical="center" wrapText="1"/>
    </xf>
    <xf numFmtId="0" fontId="2" fillId="0" borderId="47" xfId="7" applyFont="1" applyBorder="1" applyAlignment="1">
      <alignment horizontal="left" vertical="center" wrapText="1"/>
    </xf>
    <xf numFmtId="0" fontId="2" fillId="0" borderId="17" xfId="7" applyFont="1" applyBorder="1" applyAlignment="1">
      <alignment horizontal="left" vertical="center" wrapText="1"/>
    </xf>
    <xf numFmtId="0" fontId="2" fillId="0" borderId="48" xfId="7" applyFont="1" applyBorder="1" applyAlignment="1">
      <alignment horizontal="left" vertical="center" wrapText="1"/>
    </xf>
    <xf numFmtId="3" fontId="22" fillId="0" borderId="49" xfId="7" applyNumberFormat="1" applyFont="1" applyBorder="1" applyAlignment="1">
      <alignment horizontal="right" vertical="center" wrapText="1"/>
    </xf>
    <xf numFmtId="3" fontId="22" fillId="0" borderId="57" xfId="7" applyNumberFormat="1" applyFont="1" applyBorder="1" applyAlignment="1">
      <alignment horizontal="right" vertical="center" wrapText="1"/>
    </xf>
    <xf numFmtId="3" fontId="22" fillId="0" borderId="23" xfId="7" applyNumberFormat="1" applyFont="1" applyBorder="1" applyAlignment="1">
      <alignment horizontal="right" vertical="center" wrapText="1"/>
    </xf>
    <xf numFmtId="3" fontId="22" fillId="0" borderId="58" xfId="7" applyNumberFormat="1" applyFont="1" applyBorder="1" applyAlignment="1">
      <alignment horizontal="right" vertical="center" wrapText="1"/>
    </xf>
    <xf numFmtId="0" fontId="22" fillId="0" borderId="27" xfId="7" applyFont="1" applyBorder="1" applyAlignment="1">
      <alignment horizontal="left" vertical="center"/>
    </xf>
    <xf numFmtId="0" fontId="22" fillId="0" borderId="6" xfId="7" applyFont="1" applyBorder="1" applyAlignment="1">
      <alignment horizontal="left" vertical="center"/>
    </xf>
    <xf numFmtId="0" fontId="22" fillId="0" borderId="28" xfId="7" applyFont="1" applyBorder="1" applyAlignment="1">
      <alignment horizontal="left" vertical="center"/>
    </xf>
    <xf numFmtId="166" fontId="2" fillId="0" borderId="27" xfId="9" applyNumberFormat="1" applyFont="1" applyFill="1" applyBorder="1" applyAlignment="1">
      <alignment horizontal="right" vertical="center" wrapText="1"/>
    </xf>
    <xf numFmtId="166" fontId="2" fillId="0" borderId="6" xfId="9" applyNumberFormat="1" applyFont="1" applyFill="1" applyBorder="1" applyAlignment="1">
      <alignment horizontal="right" vertical="center" wrapText="1"/>
    </xf>
    <xf numFmtId="166" fontId="2" fillId="0" borderId="28" xfId="9" applyNumberFormat="1" applyFont="1" applyFill="1" applyBorder="1" applyAlignment="1">
      <alignment horizontal="right" vertical="center" wrapText="1"/>
    </xf>
    <xf numFmtId="166" fontId="2" fillId="0" borderId="13" xfId="9" applyNumberFormat="1" applyFont="1" applyFill="1" applyBorder="1" applyAlignment="1">
      <alignment horizontal="right" vertical="center" wrapText="1"/>
    </xf>
    <xf numFmtId="166" fontId="2" fillId="0" borderId="4" xfId="9" applyNumberFormat="1" applyFont="1" applyFill="1" applyBorder="1" applyAlignment="1">
      <alignment horizontal="right" vertical="center" wrapText="1"/>
    </xf>
    <xf numFmtId="166" fontId="2" fillId="0" borderId="14" xfId="9" applyNumberFormat="1" applyFont="1" applyFill="1" applyBorder="1" applyAlignment="1">
      <alignment horizontal="right" vertical="center" wrapText="1"/>
    </xf>
    <xf numFmtId="166" fontId="2" fillId="0" borderId="13" xfId="9" applyNumberFormat="1" applyFont="1" applyBorder="1" applyAlignment="1">
      <alignment horizontal="right" vertical="center" wrapText="1"/>
    </xf>
    <xf numFmtId="166" fontId="2" fillId="0" borderId="4" xfId="9" applyNumberFormat="1" applyFont="1" applyBorder="1" applyAlignment="1">
      <alignment horizontal="right" vertical="center" wrapText="1"/>
    </xf>
    <xf numFmtId="166" fontId="2" fillId="0" borderId="14" xfId="9" applyNumberFormat="1" applyFont="1" applyBorder="1" applyAlignment="1">
      <alignment horizontal="right" vertical="center" wrapText="1"/>
    </xf>
    <xf numFmtId="3" fontId="5" fillId="0" borderId="8" xfId="7" applyNumberFormat="1" applyFont="1" applyBorder="1" applyAlignment="1">
      <alignment horizontal="right" vertical="center" wrapText="1"/>
    </xf>
    <xf numFmtId="0" fontId="5" fillId="0" borderId="18" xfId="7" applyFont="1" applyBorder="1" applyAlignment="1">
      <alignment horizontal="center" vertical="center"/>
    </xf>
    <xf numFmtId="0" fontId="5" fillId="0" borderId="19" xfId="7" applyFont="1" applyBorder="1" applyAlignment="1">
      <alignment horizontal="center" vertical="center"/>
    </xf>
    <xf numFmtId="0" fontId="5" fillId="0" borderId="20" xfId="7" applyFont="1" applyBorder="1" applyAlignment="1">
      <alignment horizontal="center" vertical="center"/>
    </xf>
    <xf numFmtId="0" fontId="5" fillId="0" borderId="21" xfId="7" applyFont="1" applyBorder="1" applyAlignment="1">
      <alignment horizontal="center" vertical="center"/>
    </xf>
    <xf numFmtId="0" fontId="5" fillId="0" borderId="2" xfId="7" applyFont="1" applyBorder="1" applyAlignment="1">
      <alignment horizontal="center" vertical="center"/>
    </xf>
    <xf numFmtId="0" fontId="5" fillId="0" borderId="22" xfId="7" applyFont="1" applyBorder="1" applyAlignment="1">
      <alignment horizontal="center" vertical="center"/>
    </xf>
    <xf numFmtId="0" fontId="5" fillId="0" borderId="25" xfId="7" applyFont="1" applyBorder="1" applyAlignment="1">
      <alignment horizontal="left" vertical="center"/>
    </xf>
    <xf numFmtId="0" fontId="5" fillId="0" borderId="16" xfId="7" applyFont="1" applyBorder="1" applyAlignment="1">
      <alignment horizontal="left" vertical="center"/>
    </xf>
    <xf numFmtId="0" fontId="5" fillId="0" borderId="26" xfId="7" applyFont="1" applyBorder="1" applyAlignment="1">
      <alignment horizontal="left" vertical="center"/>
    </xf>
    <xf numFmtId="166" fontId="5" fillId="0" borderId="25" xfId="9" applyNumberFormat="1" applyFont="1" applyBorder="1" applyAlignment="1">
      <alignment horizontal="right" vertical="center" wrapText="1"/>
    </xf>
    <xf numFmtId="166" fontId="5" fillId="0" borderId="16" xfId="9" applyNumberFormat="1" applyFont="1" applyBorder="1" applyAlignment="1">
      <alignment horizontal="right" vertical="center" wrapText="1"/>
    </xf>
    <xf numFmtId="166" fontId="5" fillId="0" borderId="26" xfId="9" applyNumberFormat="1" applyFont="1" applyBorder="1" applyAlignment="1">
      <alignment horizontal="right" vertical="center" wrapText="1"/>
    </xf>
    <xf numFmtId="166" fontId="5" fillId="0" borderId="25" xfId="9" applyNumberFormat="1" applyFont="1" applyFill="1" applyBorder="1" applyAlignment="1">
      <alignment horizontal="right" vertical="center" wrapText="1"/>
    </xf>
    <xf numFmtId="166" fontId="5" fillId="0" borderId="16" xfId="9" applyNumberFormat="1" applyFont="1" applyFill="1" applyBorder="1" applyAlignment="1">
      <alignment horizontal="right" vertical="center" wrapText="1"/>
    </xf>
    <xf numFmtId="166" fontId="5" fillId="0" borderId="26" xfId="9" applyNumberFormat="1" applyFont="1" applyFill="1" applyBorder="1" applyAlignment="1">
      <alignment horizontal="right" vertical="center" wrapText="1"/>
    </xf>
    <xf numFmtId="0" fontId="5" fillId="0" borderId="21" xfId="7" applyFont="1" applyBorder="1" applyAlignment="1">
      <alignment horizontal="left" vertical="center" wrapText="1"/>
    </xf>
    <xf numFmtId="0" fontId="5" fillId="0" borderId="2" xfId="7" applyFont="1" applyBorder="1" applyAlignment="1">
      <alignment horizontal="left" vertical="center" wrapText="1"/>
    </xf>
    <xf numFmtId="0" fontId="5" fillId="0" borderId="22" xfId="7" applyFont="1" applyBorder="1" applyAlignment="1">
      <alignment horizontal="left" vertical="center" wrapText="1"/>
    </xf>
    <xf numFmtId="3" fontId="5" fillId="2" borderId="53" xfId="7" applyNumberFormat="1" applyFont="1" applyFill="1" applyBorder="1" applyAlignment="1">
      <alignment horizontal="right" vertical="center" wrapText="1"/>
    </xf>
    <xf numFmtId="0" fontId="26" fillId="0" borderId="31" xfId="7" applyFont="1" applyBorder="1" applyAlignment="1">
      <alignment horizontal="left" vertical="center" wrapText="1"/>
    </xf>
    <xf numFmtId="0" fontId="26" fillId="0" borderId="32" xfId="7" applyFont="1" applyBorder="1" applyAlignment="1">
      <alignment horizontal="left" vertical="center" wrapText="1"/>
    </xf>
    <xf numFmtId="3" fontId="26" fillId="0" borderId="31" xfId="7" applyNumberFormat="1" applyFont="1" applyBorder="1" applyAlignment="1">
      <alignment horizontal="right" vertical="center" wrapText="1"/>
    </xf>
    <xf numFmtId="3" fontId="26" fillId="0" borderId="32" xfId="7" applyNumberFormat="1" applyFont="1" applyBorder="1" applyAlignment="1">
      <alignment horizontal="right" vertical="center" wrapText="1"/>
    </xf>
    <xf numFmtId="3" fontId="26" fillId="0" borderId="33" xfId="7" applyNumberFormat="1" applyFont="1" applyBorder="1" applyAlignment="1">
      <alignment horizontal="right" vertical="center" wrapText="1"/>
    </xf>
    <xf numFmtId="0" fontId="7" fillId="0" borderId="0" xfId="7" applyFont="1" applyAlignment="1">
      <alignment horizontal="left" vertical="center"/>
    </xf>
    <xf numFmtId="0" fontId="5" fillId="0" borderId="31" xfId="7" applyFont="1" applyBorder="1" applyAlignment="1">
      <alignment horizontal="center" vertical="center"/>
    </xf>
    <xf numFmtId="0" fontId="5" fillId="0" borderId="32" xfId="7" applyFont="1" applyBorder="1" applyAlignment="1">
      <alignment horizontal="center" vertical="center"/>
    </xf>
    <xf numFmtId="0" fontId="5" fillId="0" borderId="33" xfId="7" applyFont="1" applyBorder="1" applyAlignment="1">
      <alignment horizontal="center" vertical="center"/>
    </xf>
    <xf numFmtId="0" fontId="22" fillId="0" borderId="10" xfId="7" applyFont="1" applyBorder="1" applyAlignment="1">
      <alignment horizontal="left" vertical="center" wrapText="1"/>
    </xf>
    <xf numFmtId="3" fontId="22" fillId="0" borderId="10" xfId="7" applyNumberFormat="1" applyFont="1" applyBorder="1" applyAlignment="1">
      <alignment horizontal="right" vertical="center" wrapText="1"/>
    </xf>
    <xf numFmtId="0" fontId="22" fillId="0" borderId="53" xfId="7" applyFont="1" applyBorder="1" applyAlignment="1">
      <alignment horizontal="left" vertical="center" wrapText="1"/>
    </xf>
    <xf numFmtId="3" fontId="22" fillId="0" borderId="53" xfId="7" applyNumberFormat="1" applyFont="1" applyBorder="1" applyAlignment="1">
      <alignment horizontal="right" vertical="center" wrapText="1"/>
    </xf>
    <xf numFmtId="0" fontId="5" fillId="0" borderId="8" xfId="7" applyFont="1" applyBorder="1" applyAlignment="1">
      <alignment horizontal="left" vertical="center" wrapText="1"/>
    </xf>
    <xf numFmtId="0" fontId="22" fillId="0" borderId="49" xfId="7" applyFont="1" applyBorder="1" applyAlignment="1">
      <alignment horizontal="left" vertical="center" wrapText="1"/>
    </xf>
    <xf numFmtId="3" fontId="2" fillId="0" borderId="61" xfId="7" applyNumberFormat="1" applyFont="1" applyBorder="1" applyAlignment="1">
      <alignment horizontal="right" vertical="center" wrapText="1"/>
    </xf>
    <xf numFmtId="0" fontId="2" fillId="0" borderId="49" xfId="7" applyFont="1" applyBorder="1" applyAlignment="1">
      <alignment horizontal="left" vertical="center" wrapText="1"/>
    </xf>
    <xf numFmtId="0" fontId="5" fillId="0" borderId="11" xfId="7" applyFont="1" applyBorder="1" applyAlignment="1">
      <alignment horizontal="left"/>
    </xf>
    <xf numFmtId="3" fontId="2" fillId="2" borderId="11" xfId="7" applyNumberFormat="1" applyFont="1" applyFill="1" applyBorder="1" applyAlignment="1">
      <alignment horizontal="right" vertical="center"/>
    </xf>
    <xf numFmtId="3" fontId="2" fillId="2" borderId="13" xfId="7" applyNumberFormat="1" applyFont="1" applyFill="1" applyBorder="1" applyAlignment="1">
      <alignment horizontal="right" vertical="center"/>
    </xf>
    <xf numFmtId="3" fontId="2" fillId="2" borderId="4" xfId="7" applyNumberFormat="1" applyFont="1" applyFill="1" applyBorder="1" applyAlignment="1">
      <alignment horizontal="right" vertical="center"/>
    </xf>
    <xf numFmtId="3" fontId="2" fillId="2" borderId="14" xfId="7" applyNumberFormat="1" applyFont="1" applyFill="1" applyBorder="1" applyAlignment="1">
      <alignment horizontal="right" vertical="center"/>
    </xf>
    <xf numFmtId="0" fontId="2" fillId="0" borderId="12" xfId="7" applyFont="1" applyBorder="1" applyAlignment="1">
      <alignment horizontal="center"/>
    </xf>
    <xf numFmtId="166" fontId="2" fillId="0" borderId="52" xfId="9" applyNumberFormat="1" applyFont="1" applyBorder="1" applyAlignment="1">
      <alignment vertical="center" wrapText="1"/>
    </xf>
    <xf numFmtId="166" fontId="2" fillId="0" borderId="4" xfId="9" applyNumberFormat="1" applyFont="1" applyBorder="1" applyAlignment="1">
      <alignment vertical="center" wrapText="1"/>
    </xf>
    <xf numFmtId="166" fontId="2" fillId="0" borderId="14" xfId="9" applyNumberFormat="1" applyFont="1" applyBorder="1" applyAlignment="1">
      <alignment vertical="center" wrapText="1"/>
    </xf>
    <xf numFmtId="0" fontId="13" fillId="0" borderId="0" xfId="7" applyFont="1" applyAlignment="1">
      <alignment horizontal="left" vertical="top" wrapText="1"/>
    </xf>
    <xf numFmtId="0" fontId="13" fillId="0" borderId="0" xfId="7" applyFont="1" applyAlignment="1">
      <alignment horizontal="left" vertical="top"/>
    </xf>
    <xf numFmtId="0" fontId="5" fillId="0" borderId="25" xfId="7" applyFont="1" applyBorder="1" applyAlignment="1">
      <alignment horizontal="center" wrapText="1"/>
    </xf>
    <xf numFmtId="0" fontId="5" fillId="0" borderId="16" xfId="7" applyFont="1" applyBorder="1" applyAlignment="1">
      <alignment horizontal="center" wrapText="1"/>
    </xf>
    <xf numFmtId="0" fontId="5" fillId="0" borderId="34" xfId="7" applyFont="1" applyBorder="1" applyAlignment="1">
      <alignment horizontal="center" wrapText="1"/>
    </xf>
    <xf numFmtId="0" fontId="2" fillId="0" borderId="13" xfId="7" applyFont="1" applyBorder="1" applyAlignment="1">
      <alignment horizontal="center" vertical="center" wrapText="1"/>
    </xf>
    <xf numFmtId="0" fontId="2" fillId="0" borderId="4" xfId="7" applyFont="1" applyBorder="1" applyAlignment="1">
      <alignment horizontal="center" vertical="center" wrapText="1"/>
    </xf>
    <xf numFmtId="0" fontId="2" fillId="0" borderId="35" xfId="7" applyFont="1" applyBorder="1" applyAlignment="1">
      <alignment horizontal="center" vertical="center" wrapText="1"/>
    </xf>
    <xf numFmtId="0" fontId="2" fillId="0" borderId="52" xfId="7" applyFont="1" applyBorder="1" applyAlignment="1">
      <alignment horizontal="center" vertical="center" wrapText="1"/>
    </xf>
    <xf numFmtId="0" fontId="2" fillId="0" borderId="52" xfId="7" applyFont="1" applyBorder="1" applyAlignment="1">
      <alignment horizontal="center" vertical="center"/>
    </xf>
    <xf numFmtId="0" fontId="2" fillId="0" borderId="4" xfId="7" applyFont="1" applyBorder="1" applyAlignment="1">
      <alignment horizontal="center" vertical="center"/>
    </xf>
    <xf numFmtId="0" fontId="2" fillId="0" borderId="35" xfId="7" applyFont="1" applyBorder="1" applyAlignment="1">
      <alignment horizontal="center" vertical="center"/>
    </xf>
    <xf numFmtId="166" fontId="2" fillId="0" borderId="35" xfId="9" applyNumberFormat="1" applyFont="1" applyBorder="1" applyAlignment="1">
      <alignment vertical="center" wrapText="1"/>
    </xf>
    <xf numFmtId="0" fontId="5" fillId="0" borderId="13" xfId="7" applyFont="1" applyBorder="1" applyAlignment="1">
      <alignment horizontal="left" vertical="center"/>
    </xf>
    <xf numFmtId="0" fontId="5" fillId="0" borderId="4" xfId="7" applyFont="1" applyBorder="1" applyAlignment="1">
      <alignment horizontal="left" vertical="center"/>
    </xf>
    <xf numFmtId="0" fontId="5" fillId="0" borderId="14" xfId="7" applyFont="1" applyBorder="1" applyAlignment="1">
      <alignment horizontal="left" vertical="center"/>
    </xf>
    <xf numFmtId="3" fontId="5" fillId="2" borderId="22" xfId="7" applyNumberFormat="1" applyFont="1" applyFill="1" applyBorder="1" applyAlignment="1">
      <alignment horizontal="right" vertical="center"/>
    </xf>
    <xf numFmtId="3" fontId="5" fillId="2" borderId="11" xfId="7" applyNumberFormat="1" applyFont="1" applyFill="1" applyBorder="1" applyAlignment="1">
      <alignment horizontal="right" vertical="center"/>
    </xf>
    <xf numFmtId="0" fontId="5" fillId="0" borderId="50" xfId="7" applyFont="1" applyBorder="1" applyAlignment="1">
      <alignment horizontal="center" vertical="center" wrapText="1"/>
    </xf>
    <xf numFmtId="0" fontId="2" fillId="0" borderId="60" xfId="7" applyFont="1" applyBorder="1" applyAlignment="1">
      <alignment horizontal="center" vertical="center"/>
    </xf>
    <xf numFmtId="0" fontId="2" fillId="0" borderId="50" xfId="7" applyFont="1" applyBorder="1" applyAlignment="1">
      <alignment horizontal="center" vertical="center"/>
    </xf>
    <xf numFmtId="0" fontId="5" fillId="0" borderId="60" xfId="7" applyFont="1" applyBorder="1" applyAlignment="1">
      <alignment horizontal="center" vertical="center" wrapText="1"/>
    </xf>
    <xf numFmtId="0" fontId="5" fillId="0" borderId="60" xfId="7" applyFont="1" applyBorder="1" applyAlignment="1">
      <alignment horizontal="center" wrapText="1"/>
    </xf>
    <xf numFmtId="0" fontId="5" fillId="0" borderId="32" xfId="7" applyFont="1" applyBorder="1" applyAlignment="1">
      <alignment horizontal="center" wrapText="1"/>
    </xf>
    <xf numFmtId="0" fontId="5" fillId="0" borderId="33" xfId="7" applyFont="1" applyBorder="1" applyAlignment="1">
      <alignment horizontal="center" wrapText="1"/>
    </xf>
    <xf numFmtId="0" fontId="5" fillId="0" borderId="27" xfId="7" applyFont="1" applyBorder="1" applyAlignment="1">
      <alignment horizontal="left" vertical="center"/>
    </xf>
    <xf numFmtId="0" fontId="5" fillId="0" borderId="6" xfId="7" applyFont="1" applyBorder="1" applyAlignment="1">
      <alignment horizontal="left" vertical="center"/>
    </xf>
    <xf numFmtId="0" fontId="5" fillId="0" borderId="28" xfId="7" applyFont="1" applyBorder="1" applyAlignment="1">
      <alignment horizontal="left" vertical="center"/>
    </xf>
    <xf numFmtId="3" fontId="2" fillId="2" borderId="28" xfId="7" applyNumberFormat="1" applyFont="1" applyFill="1" applyBorder="1" applyAlignment="1">
      <alignment horizontal="right" vertical="center"/>
    </xf>
    <xf numFmtId="3" fontId="2" fillId="2" borderId="10" xfId="7" applyNumberFormat="1" applyFont="1" applyFill="1" applyBorder="1" applyAlignment="1">
      <alignment horizontal="right" vertical="center"/>
    </xf>
    <xf numFmtId="3" fontId="2" fillId="0" borderId="48" xfId="7" applyNumberFormat="1" applyFont="1" applyBorder="1" applyAlignment="1">
      <alignment horizontal="right" vertical="center"/>
    </xf>
    <xf numFmtId="3" fontId="2" fillId="0" borderId="49" xfId="7" applyNumberFormat="1" applyFont="1" applyBorder="1" applyAlignment="1">
      <alignment horizontal="right" vertical="center"/>
    </xf>
    <xf numFmtId="0" fontId="5" fillId="0" borderId="10" xfId="7" applyFont="1" applyBorder="1" applyAlignment="1">
      <alignment horizontal="left" vertical="center" wrapText="1"/>
    </xf>
    <xf numFmtId="3" fontId="5" fillId="0" borderId="10" xfId="7" applyNumberFormat="1" applyFont="1" applyFill="1" applyBorder="1" applyAlignment="1">
      <alignment horizontal="right" vertical="center"/>
    </xf>
    <xf numFmtId="3" fontId="5" fillId="0" borderId="10" xfId="7" applyNumberFormat="1" applyFont="1" applyBorder="1" applyAlignment="1">
      <alignment horizontal="right" vertical="center"/>
    </xf>
    <xf numFmtId="3" fontId="2" fillId="0" borderId="10" xfId="7" applyNumberFormat="1" applyFont="1" applyFill="1" applyBorder="1" applyAlignment="1">
      <alignment horizontal="right" vertical="center"/>
    </xf>
    <xf numFmtId="0" fontId="5" fillId="0" borderId="9" xfId="7" applyFont="1" applyBorder="1" applyAlignment="1">
      <alignment horizontal="left" vertical="center" wrapText="1"/>
    </xf>
    <xf numFmtId="3" fontId="5" fillId="0" borderId="9" xfId="7" applyNumberFormat="1" applyFont="1" applyBorder="1" applyAlignment="1">
      <alignment horizontal="right" vertical="center"/>
    </xf>
    <xf numFmtId="3" fontId="6" fillId="0" borderId="10" xfId="7" applyNumberFormat="1" applyFont="1" applyBorder="1" applyAlignment="1">
      <alignment horizontal="right" vertical="center"/>
    </xf>
    <xf numFmtId="3" fontId="5" fillId="0" borderId="25" xfId="7" applyNumberFormat="1" applyFont="1" applyBorder="1" applyAlignment="1">
      <alignment horizontal="right" vertical="center"/>
    </xf>
    <xf numFmtId="3" fontId="5" fillId="0" borderId="16" xfId="7" applyNumberFormat="1" applyFont="1" applyBorder="1" applyAlignment="1">
      <alignment horizontal="right" vertical="center"/>
    </xf>
    <xf numFmtId="3" fontId="5" fillId="0" borderId="26" xfId="7" applyNumberFormat="1" applyFont="1" applyBorder="1" applyAlignment="1">
      <alignment horizontal="right" vertical="center"/>
    </xf>
    <xf numFmtId="0" fontId="2" fillId="0" borderId="13" xfId="7" applyFont="1" applyBorder="1" applyAlignment="1">
      <alignment horizontal="left" vertical="center" wrapText="1"/>
    </xf>
    <xf numFmtId="0" fontId="2" fillId="0" borderId="4" xfId="7" applyFont="1" applyBorder="1" applyAlignment="1">
      <alignment horizontal="left" vertical="center" wrapText="1"/>
    </xf>
    <xf numFmtId="0" fontId="2" fillId="0" borderId="14" xfId="7" applyFont="1" applyBorder="1" applyAlignment="1">
      <alignment horizontal="left" vertical="center" wrapText="1"/>
    </xf>
    <xf numFmtId="3" fontId="2" fillId="0" borderId="40" xfId="7" applyNumberFormat="1" applyFont="1" applyBorder="1" applyAlignment="1">
      <alignment horizontal="right" vertical="center"/>
    </xf>
    <xf numFmtId="3" fontId="2" fillId="0" borderId="52" xfId="7" applyNumberFormat="1" applyFont="1" applyBorder="1" applyAlignment="1">
      <alignment horizontal="right" vertical="center"/>
    </xf>
    <xf numFmtId="3" fontId="2" fillId="2" borderId="40" xfId="7" applyNumberFormat="1" applyFont="1" applyFill="1" applyBorder="1" applyAlignment="1">
      <alignment horizontal="right" vertical="center"/>
    </xf>
    <xf numFmtId="3" fontId="2" fillId="0" borderId="43" xfId="7" applyNumberFormat="1" applyFont="1" applyBorder="1" applyAlignment="1">
      <alignment horizontal="right" vertical="center"/>
    </xf>
    <xf numFmtId="3" fontId="2" fillId="0" borderId="44" xfId="7" applyNumberFormat="1" applyFont="1" applyBorder="1" applyAlignment="1">
      <alignment horizontal="right" vertical="center"/>
    </xf>
    <xf numFmtId="3" fontId="2" fillId="0" borderId="51" xfId="7" applyNumberFormat="1" applyFont="1" applyBorder="1" applyAlignment="1">
      <alignment horizontal="right" vertical="center"/>
    </xf>
    <xf numFmtId="3" fontId="2" fillId="2" borderId="43" xfId="7" applyNumberFormat="1" applyFont="1" applyFill="1" applyBorder="1" applyAlignment="1">
      <alignment horizontal="right" vertical="center"/>
    </xf>
    <xf numFmtId="3" fontId="2" fillId="2" borderId="44" xfId="7" applyNumberFormat="1" applyFont="1" applyFill="1" applyBorder="1" applyAlignment="1">
      <alignment horizontal="right" vertical="center"/>
    </xf>
    <xf numFmtId="3" fontId="2" fillId="2" borderId="45" xfId="7" applyNumberFormat="1" applyFont="1" applyFill="1" applyBorder="1" applyAlignment="1">
      <alignment horizontal="right" vertical="center"/>
    </xf>
    <xf numFmtId="3" fontId="5" fillId="0" borderId="54" xfId="7" applyNumberFormat="1" applyFont="1" applyBorder="1" applyAlignment="1">
      <alignment horizontal="right" vertical="center"/>
    </xf>
    <xf numFmtId="3" fontId="5" fillId="0" borderId="55" xfId="7" applyNumberFormat="1" applyFont="1" applyBorder="1" applyAlignment="1">
      <alignment horizontal="right" vertical="center"/>
    </xf>
    <xf numFmtId="3" fontId="5" fillId="0" borderId="60" xfId="7" applyNumberFormat="1" applyFont="1" applyBorder="1" applyAlignment="1">
      <alignment horizontal="right" vertical="center"/>
    </xf>
    <xf numFmtId="3" fontId="5" fillId="0" borderId="56" xfId="7" applyNumberFormat="1" applyFont="1" applyBorder="1" applyAlignment="1">
      <alignment horizontal="right" vertical="center"/>
    </xf>
    <xf numFmtId="3" fontId="2" fillId="0" borderId="37" xfId="7" applyNumberFormat="1" applyFont="1" applyBorder="1" applyAlignment="1">
      <alignment horizontal="right" vertical="center"/>
    </xf>
    <xf numFmtId="3" fontId="2" fillId="2" borderId="36" xfId="7" applyNumberFormat="1" applyFont="1" applyFill="1" applyBorder="1" applyAlignment="1">
      <alignment horizontal="right" vertical="center"/>
    </xf>
    <xf numFmtId="3" fontId="2" fillId="2" borderId="37" xfId="7" applyNumberFormat="1" applyFont="1" applyFill="1" applyBorder="1" applyAlignment="1">
      <alignment horizontal="right" vertical="center"/>
    </xf>
    <xf numFmtId="3" fontId="2" fillId="2" borderId="38" xfId="7" applyNumberFormat="1" applyFont="1" applyFill="1" applyBorder="1" applyAlignment="1">
      <alignment horizontal="right" vertical="center"/>
    </xf>
    <xf numFmtId="3" fontId="2" fillId="0" borderId="35" xfId="7" applyNumberFormat="1" applyFont="1" applyBorder="1" applyAlignment="1">
      <alignment vertical="center"/>
    </xf>
    <xf numFmtId="3" fontId="2" fillId="0" borderId="40" xfId="7" applyNumberFormat="1" applyFont="1" applyBorder="1" applyAlignment="1">
      <alignment vertical="center"/>
    </xf>
    <xf numFmtId="3" fontId="2" fillId="0" borderId="40" xfId="7" applyNumberFormat="1" applyFont="1" applyBorder="1" applyAlignment="1">
      <alignment vertical="center" wrapText="1"/>
    </xf>
    <xf numFmtId="3" fontId="2" fillId="0" borderId="52" xfId="7" applyNumberFormat="1" applyFont="1" applyBorder="1" applyAlignment="1">
      <alignment vertical="center" wrapText="1"/>
    </xf>
    <xf numFmtId="3" fontId="5" fillId="2" borderId="13" xfId="7" applyNumberFormat="1" applyFont="1" applyFill="1" applyBorder="1" applyAlignment="1">
      <alignment horizontal="right" vertical="center"/>
    </xf>
    <xf numFmtId="3" fontId="5" fillId="2" borderId="4" xfId="7" applyNumberFormat="1" applyFont="1" applyFill="1" applyBorder="1" applyAlignment="1">
      <alignment horizontal="right" vertical="center"/>
    </xf>
    <xf numFmtId="3" fontId="5" fillId="2" borderId="14" xfId="7" applyNumberFormat="1" applyFont="1" applyFill="1" applyBorder="1" applyAlignment="1">
      <alignment horizontal="right" vertical="center"/>
    </xf>
    <xf numFmtId="3" fontId="2" fillId="0" borderId="30" xfId="7" applyNumberFormat="1" applyFont="1" applyBorder="1" applyAlignment="1">
      <alignment horizontal="right" vertical="center"/>
    </xf>
    <xf numFmtId="3" fontId="2" fillId="0" borderId="42" xfId="7" applyNumberFormat="1" applyFont="1" applyBorder="1" applyAlignment="1">
      <alignment horizontal="right" vertical="center"/>
    </xf>
    <xf numFmtId="3" fontId="2" fillId="0" borderId="29" xfId="7" applyNumberFormat="1" applyFont="1" applyBorder="1" applyAlignment="1">
      <alignment horizontal="right" vertical="center"/>
    </xf>
    <xf numFmtId="3" fontId="5" fillId="2" borderId="47" xfId="7" applyNumberFormat="1" applyFont="1" applyFill="1" applyBorder="1" applyAlignment="1">
      <alignment horizontal="right" vertical="center"/>
    </xf>
    <xf numFmtId="3" fontId="5" fillId="2" borderId="17" xfId="7" applyNumberFormat="1" applyFont="1" applyFill="1" applyBorder="1" applyAlignment="1">
      <alignment horizontal="right" vertical="center"/>
    </xf>
    <xf numFmtId="3" fontId="5" fillId="2" borderId="48" xfId="7" applyNumberFormat="1" applyFont="1" applyFill="1" applyBorder="1" applyAlignment="1">
      <alignment horizontal="right" vertical="center"/>
    </xf>
    <xf numFmtId="3" fontId="5" fillId="0" borderId="50" xfId="7" applyNumberFormat="1" applyFont="1" applyBorder="1" applyAlignment="1">
      <alignment horizontal="right" vertical="center"/>
    </xf>
    <xf numFmtId="3" fontId="5" fillId="2" borderId="31" xfId="7" applyNumberFormat="1" applyFont="1" applyFill="1" applyBorder="1" applyAlignment="1">
      <alignment horizontal="right" vertical="center"/>
    </xf>
    <xf numFmtId="3" fontId="5" fillId="2" borderId="32" xfId="7" applyNumberFormat="1" applyFont="1" applyFill="1" applyBorder="1" applyAlignment="1">
      <alignment horizontal="right" vertical="center"/>
    </xf>
    <xf numFmtId="3" fontId="5" fillId="2" borderId="33" xfId="7" applyNumberFormat="1" applyFont="1" applyFill="1" applyBorder="1" applyAlignment="1">
      <alignment horizontal="right" vertical="center"/>
    </xf>
    <xf numFmtId="3" fontId="2" fillId="0" borderId="24" xfId="7" applyNumberFormat="1" applyFont="1" applyBorder="1" applyAlignment="1">
      <alignment horizontal="right" vertical="center"/>
    </xf>
    <xf numFmtId="3" fontId="2" fillId="0" borderId="46" xfId="7" applyNumberFormat="1" applyFont="1" applyBorder="1" applyAlignment="1">
      <alignment horizontal="right" vertical="center"/>
    </xf>
    <xf numFmtId="3" fontId="2" fillId="0" borderId="69" xfId="7" applyNumberFormat="1" applyFont="1" applyBorder="1" applyAlignment="1">
      <alignment horizontal="right" vertical="center"/>
    </xf>
    <xf numFmtId="3" fontId="2" fillId="2" borderId="67" xfId="7" applyNumberFormat="1" applyFont="1" applyFill="1" applyBorder="1" applyAlignment="1">
      <alignment horizontal="right" vertical="center"/>
    </xf>
    <xf numFmtId="3" fontId="2" fillId="2" borderId="46" xfId="7" applyNumberFormat="1" applyFont="1" applyFill="1" applyBorder="1" applyAlignment="1">
      <alignment horizontal="right" vertical="center"/>
    </xf>
    <xf numFmtId="3" fontId="2" fillId="2" borderId="59" xfId="7" applyNumberFormat="1" applyFont="1" applyFill="1" applyBorder="1" applyAlignment="1">
      <alignment horizontal="right" vertical="center"/>
    </xf>
    <xf numFmtId="3" fontId="5" fillId="2" borderId="54" xfId="7" applyNumberFormat="1" applyFont="1" applyFill="1" applyBorder="1" applyAlignment="1">
      <alignment horizontal="right" vertical="center"/>
    </xf>
    <xf numFmtId="3" fontId="5" fillId="2" borderId="55" xfId="7" applyNumberFormat="1" applyFont="1" applyFill="1" applyBorder="1" applyAlignment="1">
      <alignment horizontal="right" vertical="center"/>
    </xf>
    <xf numFmtId="3" fontId="5" fillId="2" borderId="56" xfId="7" applyNumberFormat="1" applyFont="1" applyFill="1" applyBorder="1" applyAlignment="1">
      <alignment horizontal="right" vertical="center"/>
    </xf>
    <xf numFmtId="3" fontId="2" fillId="2" borderId="31" xfId="7" applyNumberFormat="1" applyFont="1" applyFill="1" applyBorder="1" applyAlignment="1">
      <alignment horizontal="right" vertical="center"/>
    </xf>
    <xf numFmtId="3" fontId="2" fillId="2" borderId="32" xfId="7" applyNumberFormat="1" applyFont="1" applyFill="1" applyBorder="1" applyAlignment="1">
      <alignment horizontal="right" vertical="center"/>
    </xf>
    <xf numFmtId="3" fontId="2" fillId="2" borderId="33" xfId="7" applyNumberFormat="1" applyFont="1" applyFill="1" applyBorder="1" applyAlignment="1">
      <alignment horizontal="right" vertical="center"/>
    </xf>
    <xf numFmtId="0" fontId="2" fillId="0" borderId="62" xfId="7" applyFont="1" applyBorder="1" applyAlignment="1">
      <alignment horizontal="left" vertical="center"/>
    </xf>
    <xf numFmtId="3" fontId="2" fillId="0" borderId="53" xfId="7" applyNumberFormat="1" applyFont="1" applyBorder="1" applyAlignment="1">
      <alignment horizontal="center"/>
    </xf>
    <xf numFmtId="3" fontId="2" fillId="0" borderId="39" xfId="7" applyNumberFormat="1" applyFont="1" applyBorder="1" applyAlignment="1">
      <alignment horizontal="center"/>
    </xf>
    <xf numFmtId="3" fontId="2" fillId="0" borderId="14" xfId="7" applyNumberFormat="1" applyFont="1" applyBorder="1" applyAlignment="1">
      <alignment horizontal="center"/>
    </xf>
    <xf numFmtId="0" fontId="7" fillId="0" borderId="0" xfId="7" applyFont="1" applyAlignment="1">
      <alignment horizontal="justify" vertical="top"/>
    </xf>
    <xf numFmtId="0" fontId="2" fillId="0" borderId="31" xfId="7" applyFont="1" applyBorder="1" applyAlignment="1">
      <alignment horizontal="left" vertical="center" wrapText="1"/>
    </xf>
    <xf numFmtId="0" fontId="2" fillId="0" borderId="32" xfId="7" applyFont="1" applyBorder="1" applyAlignment="1">
      <alignment horizontal="left" vertical="center" wrapText="1"/>
    </xf>
    <xf numFmtId="0" fontId="2" fillId="0" borderId="33" xfId="7" applyFont="1" applyBorder="1" applyAlignment="1">
      <alignment horizontal="left" vertical="center" wrapText="1"/>
    </xf>
    <xf numFmtId="3" fontId="2" fillId="0" borderId="25" xfId="7" applyNumberFormat="1" applyFont="1" applyBorder="1" applyAlignment="1">
      <alignment horizontal="right"/>
    </xf>
    <xf numFmtId="3" fontId="2" fillId="0" borderId="16" xfId="7" applyNumberFormat="1" applyFont="1" applyBorder="1" applyAlignment="1">
      <alignment horizontal="right"/>
    </xf>
    <xf numFmtId="3" fontId="2" fillId="0" borderId="34" xfId="7" applyNumberFormat="1" applyFont="1" applyBorder="1" applyAlignment="1">
      <alignment horizontal="right"/>
    </xf>
    <xf numFmtId="3" fontId="2" fillId="0" borderId="51" xfId="7" applyNumberFormat="1" applyFont="1" applyBorder="1" applyAlignment="1">
      <alignment horizontal="right"/>
    </xf>
    <xf numFmtId="3" fontId="2" fillId="0" borderId="26" xfId="7" applyNumberFormat="1" applyFont="1" applyBorder="1" applyAlignment="1">
      <alignment horizontal="right"/>
    </xf>
    <xf numFmtId="3" fontId="2" fillId="0" borderId="51" xfId="7" applyNumberFormat="1" applyFont="1" applyBorder="1" applyAlignment="1">
      <alignment horizontal="center"/>
    </xf>
    <xf numFmtId="3" fontId="2" fillId="0" borderId="16" xfId="7" applyNumberFormat="1" applyFont="1" applyBorder="1" applyAlignment="1">
      <alignment horizontal="center"/>
    </xf>
    <xf numFmtId="3" fontId="2" fillId="0" borderId="26" xfId="7" applyNumberFormat="1" applyFont="1" applyBorder="1" applyAlignment="1">
      <alignment horizontal="center"/>
    </xf>
    <xf numFmtId="3" fontId="2" fillId="0" borderId="13" xfId="7" applyNumberFormat="1" applyFont="1" applyBorder="1" applyAlignment="1">
      <alignment horizontal="center"/>
    </xf>
    <xf numFmtId="3" fontId="2" fillId="0" borderId="4" xfId="7" applyNumberFormat="1" applyFont="1" applyBorder="1" applyAlignment="1">
      <alignment horizontal="center"/>
    </xf>
    <xf numFmtId="3" fontId="2" fillId="0" borderId="35" xfId="7" applyNumberFormat="1" applyFont="1" applyBorder="1" applyAlignment="1">
      <alignment horizontal="center"/>
    </xf>
    <xf numFmtId="3" fontId="2" fillId="0" borderId="52" xfId="7" applyNumberFormat="1" applyFont="1" applyBorder="1" applyAlignment="1">
      <alignment horizontal="center"/>
    </xf>
    <xf numFmtId="3" fontId="2" fillId="0" borderId="25" xfId="7" applyNumberFormat="1" applyFont="1" applyBorder="1" applyAlignment="1">
      <alignment horizontal="center"/>
    </xf>
    <xf numFmtId="3" fontId="2" fillId="0" borderId="34" xfId="7" applyNumberFormat="1" applyFont="1" applyBorder="1" applyAlignment="1">
      <alignment horizontal="center"/>
    </xf>
    <xf numFmtId="3" fontId="2" fillId="0" borderId="58" xfId="7" applyNumberFormat="1" applyFont="1" applyBorder="1" applyAlignment="1">
      <alignment horizontal="right" vertical="center"/>
    </xf>
    <xf numFmtId="3" fontId="5" fillId="2" borderId="8" xfId="7" applyNumberFormat="1" applyFont="1" applyFill="1" applyBorder="1" applyAlignment="1">
      <alignment horizontal="right" vertical="center"/>
    </xf>
    <xf numFmtId="3" fontId="2" fillId="0" borderId="57" xfId="7" applyNumberFormat="1" applyFont="1" applyBorder="1" applyAlignment="1">
      <alignment horizontal="right" vertical="center"/>
    </xf>
    <xf numFmtId="3" fontId="2" fillId="0" borderId="23" xfId="7" applyNumberFormat="1" applyFont="1" applyBorder="1" applyAlignment="1">
      <alignment horizontal="right" vertical="center"/>
    </xf>
    <xf numFmtId="3" fontId="2" fillId="2" borderId="57" xfId="7" applyNumberFormat="1" applyFont="1" applyFill="1" applyBorder="1" applyAlignment="1">
      <alignment horizontal="right" vertical="center"/>
    </xf>
    <xf numFmtId="3" fontId="2" fillId="2" borderId="23" xfId="7" applyNumberFormat="1" applyFont="1" applyFill="1" applyBorder="1" applyAlignment="1">
      <alignment horizontal="right" vertical="center"/>
    </xf>
    <xf numFmtId="3" fontId="2" fillId="2" borderId="58" xfId="7" applyNumberFormat="1" applyFont="1" applyFill="1" applyBorder="1" applyAlignment="1">
      <alignment horizontal="right" vertical="center"/>
    </xf>
    <xf numFmtId="3" fontId="2" fillId="2" borderId="9" xfId="7" applyNumberFormat="1" applyFont="1" applyFill="1" applyBorder="1" applyAlignment="1">
      <alignment horizontal="right" vertical="center"/>
    </xf>
    <xf numFmtId="3" fontId="2" fillId="0" borderId="27" xfId="7" applyNumberFormat="1" applyFont="1" applyFill="1" applyBorder="1" applyAlignment="1">
      <alignment horizontal="right" vertical="center"/>
    </xf>
    <xf numFmtId="3" fontId="2" fillId="0" borderId="6" xfId="7" applyNumberFormat="1" applyFont="1" applyFill="1" applyBorder="1" applyAlignment="1">
      <alignment horizontal="right" vertical="center"/>
    </xf>
    <xf numFmtId="3" fontId="2" fillId="0" borderId="28" xfId="7" applyNumberFormat="1" applyFont="1" applyFill="1" applyBorder="1" applyAlignment="1">
      <alignment horizontal="right" vertical="center"/>
    </xf>
    <xf numFmtId="0" fontId="2" fillId="0" borderId="61" xfId="7" applyFont="1" applyBorder="1" applyAlignment="1">
      <alignment horizontal="left" vertical="center" wrapText="1"/>
    </xf>
    <xf numFmtId="3" fontId="2" fillId="2" borderId="62" xfId="7" applyNumberFormat="1" applyFont="1" applyFill="1" applyBorder="1" applyAlignment="1">
      <alignment horizontal="right" vertical="center"/>
    </xf>
    <xf numFmtId="0" fontId="7" fillId="0" borderId="0" xfId="7" applyFont="1" applyAlignment="1">
      <alignment horizontal="center" vertical="top" wrapText="1"/>
    </xf>
    <xf numFmtId="0" fontId="13" fillId="0" borderId="0" xfId="7" applyFont="1" applyAlignment="1">
      <alignment horizontal="justify" vertical="top"/>
    </xf>
    <xf numFmtId="0" fontId="2" fillId="0" borderId="18" xfId="7" applyFont="1" applyBorder="1" applyAlignment="1">
      <alignment horizontal="left" vertical="center" wrapText="1"/>
    </xf>
    <xf numFmtId="0" fontId="2" fillId="0" borderId="19" xfId="7" applyFont="1" applyBorder="1" applyAlignment="1">
      <alignment horizontal="left" vertical="center" wrapText="1"/>
    </xf>
    <xf numFmtId="0" fontId="2" fillId="0" borderId="20" xfId="7" applyFont="1" applyBorder="1" applyAlignment="1">
      <alignment horizontal="left" vertical="center" wrapText="1"/>
    </xf>
    <xf numFmtId="3" fontId="2" fillId="0" borderId="64" xfId="7" applyNumberFormat="1" applyFont="1" applyBorder="1" applyAlignment="1">
      <alignment horizontal="right" vertical="center"/>
    </xf>
    <xf numFmtId="3" fontId="2" fillId="0" borderId="68" xfId="7" applyNumberFormat="1" applyFont="1" applyBorder="1" applyAlignment="1">
      <alignment horizontal="right" vertical="center"/>
    </xf>
    <xf numFmtId="3" fontId="2" fillId="2" borderId="68" xfId="7" applyNumberFormat="1" applyFont="1" applyFill="1" applyBorder="1" applyAlignment="1">
      <alignment horizontal="right" vertical="center"/>
    </xf>
    <xf numFmtId="3" fontId="2" fillId="2" borderId="63" xfId="7" applyNumberFormat="1" applyFont="1" applyFill="1" applyBorder="1" applyAlignment="1">
      <alignment horizontal="right" vertical="center"/>
    </xf>
    <xf numFmtId="0" fontId="5" fillId="0" borderId="54" xfId="7" applyFont="1" applyBorder="1" applyAlignment="1">
      <alignment horizontal="center" vertical="center" wrapText="1"/>
    </xf>
    <xf numFmtId="0" fontId="5" fillId="0" borderId="55" xfId="7" applyFont="1" applyBorder="1" applyAlignment="1">
      <alignment horizontal="center" vertical="center" wrapText="1"/>
    </xf>
    <xf numFmtId="0" fontId="5" fillId="0" borderId="56" xfId="7" applyFont="1" applyBorder="1" applyAlignment="1">
      <alignment horizontal="center" vertical="center" wrapText="1"/>
    </xf>
    <xf numFmtId="3" fontId="2" fillId="0" borderId="67" xfId="7" applyNumberFormat="1" applyFont="1" applyBorder="1" applyAlignment="1">
      <alignment horizontal="right" vertical="center"/>
    </xf>
    <xf numFmtId="3" fontId="2" fillId="2" borderId="11" xfId="7" applyNumberFormat="1" applyFont="1" applyFill="1" applyBorder="1" applyAlignment="1">
      <alignment horizontal="right" vertical="center" wrapText="1"/>
    </xf>
    <xf numFmtId="3" fontId="2" fillId="2" borderId="12" xfId="7" applyNumberFormat="1" applyFont="1" applyFill="1" applyBorder="1" applyAlignment="1">
      <alignment horizontal="right" vertical="center" wrapText="1"/>
    </xf>
    <xf numFmtId="0" fontId="5" fillId="0" borderId="11" xfId="7" applyFont="1" applyBorder="1" applyAlignment="1">
      <alignment horizontal="left" vertical="center" wrapText="1"/>
    </xf>
    <xf numFmtId="0" fontId="5" fillId="0" borderId="12" xfId="7" applyFont="1" applyBorder="1" applyAlignment="1">
      <alignment horizontal="left" vertical="center" wrapText="1"/>
    </xf>
    <xf numFmtId="3" fontId="2" fillId="0" borderId="9" xfId="7" applyNumberFormat="1" applyFont="1" applyBorder="1" applyAlignment="1">
      <alignment horizontal="right" vertical="center" wrapText="1"/>
    </xf>
    <xf numFmtId="0" fontId="7" fillId="0" borderId="0" xfId="7" applyFont="1" applyAlignment="1">
      <alignment horizontal="left" vertical="center" wrapText="1"/>
    </xf>
    <xf numFmtId="3" fontId="5" fillId="4" borderId="31" xfId="7" applyNumberFormat="1" applyFont="1" applyFill="1" applyBorder="1" applyAlignment="1">
      <alignment horizontal="center" vertical="center"/>
    </xf>
    <xf numFmtId="3" fontId="5" fillId="4" borderId="32" xfId="7" applyNumberFormat="1" applyFont="1" applyFill="1" applyBorder="1" applyAlignment="1">
      <alignment horizontal="center" vertical="center"/>
    </xf>
    <xf numFmtId="3" fontId="5" fillId="4" borderId="33" xfId="7" applyNumberFormat="1" applyFont="1" applyFill="1" applyBorder="1" applyAlignment="1">
      <alignment horizontal="center" vertical="center"/>
    </xf>
    <xf numFmtId="0" fontId="2" fillId="0" borderId="25" xfId="7" applyFont="1" applyBorder="1" applyAlignment="1">
      <alignment horizontal="left" vertical="center"/>
    </xf>
    <xf numFmtId="0" fontId="2" fillId="0" borderId="16" xfId="7" applyFont="1" applyBorder="1" applyAlignment="1">
      <alignment horizontal="left" vertical="center"/>
    </xf>
    <xf numFmtId="0" fontId="2" fillId="0" borderId="34" xfId="7" applyFont="1" applyBorder="1" applyAlignment="1">
      <alignment horizontal="left" vertical="center"/>
    </xf>
    <xf numFmtId="3" fontId="2" fillId="4" borderId="51" xfId="7" applyNumberFormat="1" applyFont="1" applyFill="1" applyBorder="1" applyAlignment="1">
      <alignment horizontal="right" vertical="center"/>
    </xf>
    <xf numFmtId="3" fontId="2" fillId="4" borderId="16" xfId="7" applyNumberFormat="1" applyFont="1" applyFill="1" applyBorder="1" applyAlignment="1">
      <alignment horizontal="right" vertical="center"/>
    </xf>
    <xf numFmtId="3" fontId="2" fillId="4" borderId="26" xfId="7" applyNumberFormat="1" applyFont="1" applyFill="1" applyBorder="1" applyAlignment="1">
      <alignment horizontal="right" vertical="center"/>
    </xf>
    <xf numFmtId="0" fontId="2" fillId="0" borderId="35" xfId="7" applyFont="1" applyBorder="1" applyAlignment="1">
      <alignment horizontal="left" vertical="center" wrapText="1"/>
    </xf>
    <xf numFmtId="3" fontId="2" fillId="4" borderId="52" xfId="7" applyNumberFormat="1" applyFont="1" applyFill="1" applyBorder="1" applyAlignment="1">
      <alignment horizontal="right" vertical="center"/>
    </xf>
    <xf numFmtId="3" fontId="2" fillId="4" borderId="4" xfId="7" applyNumberFormat="1" applyFont="1" applyFill="1" applyBorder="1" applyAlignment="1">
      <alignment horizontal="right" vertical="center"/>
    </xf>
    <xf numFmtId="3" fontId="2" fillId="4" borderId="14" xfId="7" applyNumberFormat="1" applyFont="1" applyFill="1" applyBorder="1" applyAlignment="1">
      <alignment horizontal="right" vertical="center"/>
    </xf>
    <xf numFmtId="3" fontId="2" fillId="2" borderId="12" xfId="7" applyNumberFormat="1" applyFont="1" applyFill="1" applyBorder="1" applyAlignment="1">
      <alignment horizontal="right" vertical="center"/>
    </xf>
    <xf numFmtId="0" fontId="2" fillId="0" borderId="8" xfId="7" applyFont="1" applyBorder="1" applyAlignment="1">
      <alignment horizontal="left" vertical="center"/>
    </xf>
    <xf numFmtId="3" fontId="2" fillId="2" borderId="27" xfId="7" applyNumberFormat="1" applyFont="1" applyFill="1" applyBorder="1" applyAlignment="1">
      <alignment horizontal="right" vertical="center"/>
    </xf>
    <xf numFmtId="3" fontId="2" fillId="2" borderId="6" xfId="7" applyNumberFormat="1" applyFont="1" applyFill="1" applyBorder="1" applyAlignment="1">
      <alignment horizontal="right" vertical="center"/>
    </xf>
    <xf numFmtId="3" fontId="2" fillId="2" borderId="25" xfId="7" applyNumberFormat="1" applyFont="1" applyFill="1" applyBorder="1" applyAlignment="1">
      <alignment horizontal="right" vertical="center"/>
    </xf>
    <xf numFmtId="3" fontId="2" fillId="2" borderId="16" xfId="7" applyNumberFormat="1" applyFont="1" applyFill="1" applyBorder="1" applyAlignment="1">
      <alignment horizontal="right" vertical="center"/>
    </xf>
    <xf numFmtId="3" fontId="2" fillId="2" borderId="26" xfId="7" applyNumberFormat="1" applyFont="1" applyFill="1" applyBorder="1" applyAlignment="1">
      <alignment horizontal="right" vertical="center"/>
    </xf>
    <xf numFmtId="0" fontId="5" fillId="0" borderId="25" xfId="7" applyFont="1" applyBorder="1" applyAlignment="1">
      <alignment horizontal="left" vertical="center" wrapText="1"/>
    </xf>
    <xf numFmtId="0" fontId="5" fillId="0" borderId="16" xfId="7" applyFont="1" applyBorder="1" applyAlignment="1">
      <alignment horizontal="left" vertical="center" wrapText="1"/>
    </xf>
    <xf numFmtId="0" fontId="5" fillId="0" borderId="26" xfId="7" applyFont="1" applyBorder="1" applyAlignment="1">
      <alignment horizontal="left" vertical="center" wrapText="1"/>
    </xf>
    <xf numFmtId="0" fontId="9" fillId="0" borderId="0" xfId="7" applyFont="1" applyAlignment="1">
      <alignment horizontal="left" vertical="top" wrapText="1"/>
    </xf>
    <xf numFmtId="0" fontId="2" fillId="0" borderId="17" xfId="7" applyFont="1" applyBorder="1" applyAlignment="1">
      <alignment horizontal="left"/>
    </xf>
    <xf numFmtId="0" fontId="16" fillId="0" borderId="17" xfId="7" applyFont="1" applyBorder="1" applyAlignment="1">
      <alignment horizontal="center"/>
    </xf>
    <xf numFmtId="0" fontId="2" fillId="0" borderId="0" xfId="7" applyFont="1" applyAlignment="1">
      <alignment horizontal="left"/>
    </xf>
    <xf numFmtId="16" fontId="16" fillId="0" borderId="0" xfId="7" applyNumberFormat="1" applyFont="1" applyAlignment="1">
      <alignment horizontal="center"/>
    </xf>
    <xf numFmtId="0" fontId="16" fillId="0" borderId="0" xfId="7" applyFont="1" applyAlignment="1">
      <alignment horizontal="center"/>
    </xf>
    <xf numFmtId="9" fontId="16" fillId="0" borderId="0" xfId="7" applyNumberFormat="1" applyFont="1" applyAlignment="1">
      <alignment horizontal="center"/>
    </xf>
    <xf numFmtId="0" fontId="5" fillId="0" borderId="2" xfId="7" applyFont="1" applyBorder="1" applyAlignment="1">
      <alignment horizontal="center" wrapText="1"/>
    </xf>
    <xf numFmtId="0" fontId="2" fillId="0" borderId="16" xfId="7" applyFont="1" applyBorder="1" applyAlignment="1">
      <alignment horizontal="left"/>
    </xf>
    <xf numFmtId="0" fontId="16" fillId="0" borderId="16" xfId="7" applyFont="1" applyBorder="1" applyAlignment="1">
      <alignment horizontal="center"/>
    </xf>
    <xf numFmtId="0" fontId="5" fillId="0" borderId="0" xfId="7" applyFont="1" applyAlignment="1">
      <alignment horizontal="center"/>
    </xf>
    <xf numFmtId="165" fontId="2" fillId="0" borderId="11" xfId="7" applyNumberFormat="1" applyFont="1" applyBorder="1" applyAlignment="1">
      <alignment horizontal="right" vertical="center"/>
    </xf>
    <xf numFmtId="9" fontId="2" fillId="0" borderId="13" xfId="8" applyFont="1" applyBorder="1" applyAlignment="1">
      <alignment horizontal="right" vertical="center"/>
    </xf>
    <xf numFmtId="9" fontId="2" fillId="0" borderId="4" xfId="8" applyFont="1" applyBorder="1" applyAlignment="1">
      <alignment horizontal="right" vertical="center"/>
    </xf>
    <xf numFmtId="9" fontId="2" fillId="0" borderId="14" xfId="8" applyFont="1" applyBorder="1" applyAlignment="1">
      <alignment horizontal="right" vertical="center"/>
    </xf>
    <xf numFmtId="3" fontId="2" fillId="0" borderId="11" xfId="7" applyNumberFormat="1" applyFont="1" applyFill="1" applyBorder="1" applyAlignment="1">
      <alignment horizontal="center" vertical="center" wrapText="1"/>
    </xf>
    <xf numFmtId="3" fontId="2" fillId="0" borderId="11" xfId="7" applyNumberFormat="1" applyFont="1" applyBorder="1" applyAlignment="1">
      <alignment horizontal="center" vertical="center" wrapText="1"/>
    </xf>
    <xf numFmtId="3" fontId="2" fillId="0" borderId="9" xfId="7" applyNumberFormat="1" applyFont="1" applyBorder="1" applyAlignment="1">
      <alignment horizontal="center" vertical="center" wrapText="1"/>
    </xf>
    <xf numFmtId="3" fontId="2" fillId="0" borderId="10" xfId="7" applyNumberFormat="1" applyFont="1" applyBorder="1" applyAlignment="1">
      <alignment horizontal="center" vertical="center" wrapText="1"/>
    </xf>
    <xf numFmtId="0" fontId="2" fillId="2" borderId="3" xfId="7" applyFont="1" applyFill="1" applyBorder="1" applyAlignment="1">
      <alignment horizontal="center"/>
    </xf>
    <xf numFmtId="0" fontId="2" fillId="2" borderId="2" xfId="7" applyFont="1" applyFill="1" applyBorder="1" applyAlignment="1">
      <alignment horizontal="center"/>
    </xf>
    <xf numFmtId="0" fontId="2" fillId="2" borderId="1" xfId="7" applyFont="1" applyFill="1" applyBorder="1" applyAlignment="1">
      <alignment horizontal="center"/>
    </xf>
    <xf numFmtId="0" fontId="9" fillId="0" borderId="0" xfId="7" applyFont="1" applyAlignment="1">
      <alignment horizontal="justify" vertical="top" wrapText="1"/>
    </xf>
    <xf numFmtId="0" fontId="2" fillId="0" borderId="9" xfId="7" applyFont="1" applyBorder="1" applyAlignment="1">
      <alignment horizontal="center" vertical="center" wrapText="1"/>
    </xf>
    <xf numFmtId="165" fontId="2" fillId="0" borderId="12" xfId="7" applyNumberFormat="1" applyFont="1" applyBorder="1" applyAlignment="1">
      <alignment horizontal="right" vertical="center"/>
    </xf>
    <xf numFmtId="9" fontId="2" fillId="0" borderId="9" xfId="7" applyNumberFormat="1" applyFont="1" applyBorder="1" applyAlignment="1">
      <alignment horizontal="right" vertical="center"/>
    </xf>
  </cellXfs>
  <cellStyles count="10">
    <cellStyle name="Comma" xfId="6" builtinId="3"/>
    <cellStyle name="Comma 3" xfId="3" xr:uid="{00000000-0005-0000-0000-000000000000}"/>
    <cellStyle name="Comma 3 2" xfId="9" xr:uid="{8C4565E9-C0C2-47F0-947B-936C6B38A7F2}"/>
    <cellStyle name="Normal" xfId="0" builtinId="0"/>
    <cellStyle name="Normal 3" xfId="5" xr:uid="{D6C629E7-25E6-419F-8C14-C0DDFD37180A}"/>
    <cellStyle name="Normal 6" xfId="4" xr:uid="{00000000-0005-0000-0000-000002000000}"/>
    <cellStyle name="Normal 7" xfId="1" xr:uid="{00000000-0005-0000-0000-000003000000}"/>
    <cellStyle name="Normal 7 2" xfId="7" xr:uid="{09D5FFCE-B0F5-4226-BAA0-6A5AA1CAC260}"/>
    <cellStyle name="Percent 3" xfId="2" xr:uid="{00000000-0005-0000-0000-000004000000}"/>
    <cellStyle name="Percent 3 2" xfId="8" xr:uid="{F2CFACDF-686E-48D4-A55E-21D761C1B0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SEP US GAAP JV"/>
      <sheetName val="Konsolid. (2)"/>
      <sheetName val="character chart"/>
      <sheetName val="ValueList_Helper"/>
      <sheetName val="Invest_"/>
      <sheetName val="Konsolid__(2)"/>
      <sheetName val="SEP_US_GAAP_JV"/>
      <sheetName val="character_chart"/>
      <sheetName val="Cover"/>
      <sheetName val="VB"/>
      <sheetName val="Help_sheet"/>
      <sheetName val="Invest_1"/>
      <sheetName val="SEP_US_GAAP_JV1"/>
      <sheetName val="Konsolid__(2)1"/>
      <sheetName val="character_chart1"/>
      <sheetName val=" Financial asset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sheetData sheetId="18"/>
      <sheetData sheetId="19"/>
      <sheetData sheetId="20"/>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BFD89-D2F2-4179-AF85-4FE30073CFF9}">
  <sheetPr>
    <tabColor rgb="FF92D050"/>
  </sheetPr>
  <dimension ref="A1:AJ830"/>
  <sheetViews>
    <sheetView showGridLines="0" tabSelected="1" zoomScale="90" zoomScaleNormal="90" zoomScaleSheetLayoutView="85" workbookViewId="0">
      <selection activeCell="AI651" sqref="AI651:AI656"/>
    </sheetView>
  </sheetViews>
  <sheetFormatPr defaultColWidth="9.140625" defaultRowHeight="14.25" customHeight="1" x14ac:dyDescent="0.2"/>
  <cols>
    <col min="1" max="1" width="3.42578125" style="5" customWidth="1"/>
    <col min="2" max="2" width="1.5703125" style="24" customWidth="1"/>
    <col min="3" max="13" width="3.42578125" style="24" customWidth="1"/>
    <col min="14" max="14" width="4.28515625" style="24" customWidth="1"/>
    <col min="15" max="26" width="3.42578125" style="24" customWidth="1"/>
    <col min="27" max="27" width="3.85546875" style="24" customWidth="1"/>
    <col min="28" max="32" width="3.42578125" style="24" customWidth="1"/>
    <col min="33" max="33" width="4.7109375" style="24" customWidth="1"/>
    <col min="34" max="34" width="3.42578125" style="24" customWidth="1"/>
    <col min="35" max="35" width="9.140625" style="24"/>
    <col min="36" max="36" width="19.5703125" style="24" customWidth="1"/>
    <col min="37" max="16384" width="9.140625" style="24"/>
  </cols>
  <sheetData>
    <row r="1" spans="1:34" s="4" customFormat="1" ht="15.75" customHeight="1" thickBot="1" x14ac:dyDescent="0.25">
      <c r="A1" s="3" t="s">
        <v>0</v>
      </c>
      <c r="B1" s="521" t="s">
        <v>1</v>
      </c>
      <c r="C1" s="522"/>
      <c r="D1" s="522"/>
      <c r="E1" s="522"/>
      <c r="F1" s="522"/>
      <c r="G1" s="522"/>
      <c r="H1" s="522"/>
      <c r="I1" s="522"/>
      <c r="J1" s="522"/>
      <c r="K1" s="522"/>
      <c r="L1" s="522"/>
      <c r="M1" s="522"/>
      <c r="N1" s="522"/>
      <c r="O1" s="522"/>
      <c r="P1" s="522"/>
      <c r="Q1" s="522"/>
      <c r="R1" s="522"/>
      <c r="S1" s="522"/>
      <c r="T1" s="522"/>
      <c r="U1" s="522"/>
      <c r="V1" s="522"/>
      <c r="W1" s="522"/>
      <c r="X1" s="522"/>
      <c r="Y1" s="522"/>
      <c r="Z1" s="522"/>
      <c r="AA1" s="522"/>
      <c r="AB1" s="522"/>
      <c r="AC1" s="522"/>
      <c r="AD1" s="522"/>
      <c r="AE1" s="522"/>
      <c r="AF1" s="522"/>
      <c r="AG1" s="522"/>
      <c r="AH1" s="523"/>
    </row>
    <row r="2" spans="1:34" s="6" customFormat="1" ht="9" customHeight="1" x14ac:dyDescent="0.2">
      <c r="A2" s="5"/>
    </row>
    <row r="3" spans="1:34" s="6" customFormat="1" ht="15" customHeight="1" x14ac:dyDescent="0.2">
      <c r="A3" s="5"/>
      <c r="D3" s="7" t="s">
        <v>2</v>
      </c>
      <c r="E3" s="8"/>
      <c r="F3" s="8"/>
      <c r="G3" s="8"/>
      <c r="H3" s="8"/>
      <c r="I3" s="8"/>
      <c r="J3" s="9"/>
      <c r="K3" s="10"/>
      <c r="L3" s="11" t="s">
        <v>3</v>
      </c>
      <c r="M3" s="12">
        <v>2</v>
      </c>
      <c r="N3" s="13">
        <v>0</v>
      </c>
      <c r="O3" s="13">
        <v>2</v>
      </c>
      <c r="P3" s="13">
        <v>1</v>
      </c>
      <c r="Q3" s="13">
        <v>9</v>
      </c>
      <c r="R3" s="13">
        <v>0</v>
      </c>
      <c r="S3" s="13">
        <v>1</v>
      </c>
      <c r="T3" s="13">
        <v>8</v>
      </c>
      <c r="U3" s="13">
        <v>8</v>
      </c>
      <c r="V3" s="14">
        <v>2</v>
      </c>
      <c r="X3" s="11" t="s">
        <v>4</v>
      </c>
      <c r="Y3" s="12">
        <v>3</v>
      </c>
      <c r="Z3" s="13">
        <v>5</v>
      </c>
      <c r="AA3" s="13">
        <v>9</v>
      </c>
      <c r="AB3" s="13">
        <v>0</v>
      </c>
      <c r="AC3" s="13">
        <v>8</v>
      </c>
      <c r="AD3" s="13">
        <v>2</v>
      </c>
      <c r="AE3" s="13">
        <v>3</v>
      </c>
      <c r="AF3" s="14">
        <v>8</v>
      </c>
      <c r="AG3" s="15"/>
      <c r="AH3" s="15"/>
    </row>
    <row r="4" spans="1:34" s="6" customFormat="1" ht="15" hidden="1" customHeight="1" x14ac:dyDescent="0.2">
      <c r="A4" s="5"/>
      <c r="D4" s="16"/>
      <c r="E4" s="10"/>
      <c r="F4" s="10"/>
      <c r="G4" s="10"/>
      <c r="H4" s="10"/>
      <c r="I4" s="10"/>
      <c r="J4" s="10"/>
      <c r="K4" s="10"/>
      <c r="W4" s="11"/>
      <c r="X4" s="15"/>
      <c r="Y4" s="15"/>
      <c r="Z4" s="15"/>
      <c r="AA4" s="15"/>
      <c r="AB4" s="15"/>
      <c r="AC4" s="15"/>
      <c r="AD4" s="15"/>
      <c r="AE4" s="15"/>
      <c r="AF4" s="15"/>
      <c r="AG4" s="15"/>
    </row>
    <row r="5" spans="1:34" s="6" customFormat="1" ht="15" customHeight="1" x14ac:dyDescent="0.2">
      <c r="A5" s="5"/>
      <c r="D5" s="16" t="s">
        <v>5</v>
      </c>
      <c r="E5" s="10"/>
      <c r="F5" s="10"/>
      <c r="G5" s="10"/>
      <c r="H5" s="10"/>
      <c r="I5" s="10"/>
      <c r="J5" s="10"/>
      <c r="K5" s="10"/>
      <c r="W5" s="11"/>
      <c r="X5" s="15"/>
      <c r="Y5" s="15"/>
      <c r="Z5" s="15"/>
      <c r="AA5" s="15"/>
      <c r="AB5" s="15"/>
      <c r="AC5" s="15"/>
      <c r="AD5" s="15"/>
      <c r="AE5" s="15"/>
      <c r="AF5" s="15"/>
      <c r="AG5" s="15"/>
    </row>
    <row r="6" spans="1:34" s="6" customFormat="1" ht="21.75" customHeight="1" x14ac:dyDescent="0.2">
      <c r="A6" s="5"/>
    </row>
    <row r="7" spans="1:34" s="6" customFormat="1" x14ac:dyDescent="0.2">
      <c r="A7" s="5"/>
      <c r="D7" s="17" t="s">
        <v>6</v>
      </c>
    </row>
    <row r="8" spans="1:34" s="6" customFormat="1" x14ac:dyDescent="0.2">
      <c r="A8" s="5"/>
      <c r="D8" s="17"/>
    </row>
    <row r="9" spans="1:34" s="6" customFormat="1" ht="15" customHeight="1" x14ac:dyDescent="0.2">
      <c r="A9" s="5"/>
      <c r="D9" s="92" t="s">
        <v>7</v>
      </c>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row>
    <row r="10" spans="1:34" s="6" customFormat="1" x14ac:dyDescent="0.2">
      <c r="A10" s="5"/>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row>
    <row r="11" spans="1:34" s="6" customFormat="1" x14ac:dyDescent="0.2">
      <c r="A11" s="5"/>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row>
    <row r="12" spans="1:34" s="6" customFormat="1" x14ac:dyDescent="0.2">
      <c r="A12" s="5"/>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row>
    <row r="13" spans="1:34" s="6" customFormat="1" x14ac:dyDescent="0.2">
      <c r="A13" s="5"/>
    </row>
    <row r="14" spans="1:34" s="6" customFormat="1" ht="15" customHeight="1" x14ac:dyDescent="0.25">
      <c r="A14" s="5"/>
      <c r="D14" s="524"/>
      <c r="E14" s="524"/>
      <c r="F14" s="524"/>
      <c r="G14" s="524"/>
      <c r="H14" s="524"/>
      <c r="I14" s="524"/>
      <c r="J14" s="524"/>
      <c r="K14" s="524"/>
      <c r="L14" s="524"/>
      <c r="M14" s="524"/>
      <c r="N14" s="524"/>
      <c r="O14" s="524"/>
      <c r="P14" s="524"/>
      <c r="Q14" s="524"/>
      <c r="R14" s="524"/>
      <c r="S14" s="524"/>
      <c r="T14" s="524"/>
      <c r="U14" s="524"/>
      <c r="V14" s="524"/>
      <c r="W14" s="524"/>
      <c r="X14" s="524"/>
      <c r="Y14" s="524"/>
      <c r="Z14" s="524"/>
      <c r="AA14" s="524"/>
      <c r="AB14" s="524"/>
      <c r="AC14" s="524"/>
      <c r="AD14" s="524"/>
      <c r="AE14" s="524"/>
      <c r="AF14" s="524"/>
      <c r="AG14" s="524"/>
      <c r="AH14" s="18"/>
    </row>
    <row r="15" spans="1:34" s="6" customFormat="1" x14ac:dyDescent="0.2">
      <c r="A15" s="5"/>
      <c r="D15" s="524"/>
      <c r="E15" s="524"/>
      <c r="F15" s="524"/>
      <c r="G15" s="524"/>
      <c r="H15" s="524"/>
      <c r="I15" s="524"/>
      <c r="J15" s="524"/>
      <c r="K15" s="524"/>
      <c r="L15" s="524"/>
      <c r="M15" s="524"/>
      <c r="N15" s="524"/>
      <c r="O15" s="524"/>
      <c r="P15" s="524"/>
      <c r="Q15" s="524"/>
      <c r="R15" s="524"/>
      <c r="S15" s="524"/>
      <c r="T15" s="524"/>
      <c r="U15" s="524"/>
      <c r="V15" s="524"/>
      <c r="W15" s="524"/>
      <c r="X15" s="524"/>
      <c r="Y15" s="524"/>
      <c r="Z15" s="524"/>
      <c r="AA15" s="524"/>
      <c r="AB15" s="524"/>
      <c r="AC15" s="524"/>
      <c r="AD15" s="524"/>
      <c r="AE15" s="524"/>
      <c r="AF15" s="524"/>
      <c r="AG15" s="524"/>
    </row>
    <row r="16" spans="1:34" s="6" customFormat="1" x14ac:dyDescent="0.2">
      <c r="A16" s="5"/>
    </row>
    <row r="17" spans="1:34" s="6" customFormat="1" ht="15.75" x14ac:dyDescent="0.25">
      <c r="A17" s="5"/>
      <c r="D17" s="19" t="s">
        <v>8</v>
      </c>
      <c r="AH17" s="20"/>
    </row>
    <row r="18" spans="1:34" s="6" customFormat="1" ht="14.25" customHeight="1" x14ac:dyDescent="0.2">
      <c r="A18" s="5"/>
      <c r="D18" s="21" t="s">
        <v>9</v>
      </c>
      <c r="E18" s="21" t="s">
        <v>10</v>
      </c>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34" s="6" customFormat="1" x14ac:dyDescent="0.2">
      <c r="A19" s="5"/>
      <c r="D19" s="21" t="s">
        <v>11</v>
      </c>
      <c r="E19" s="21" t="s">
        <v>12</v>
      </c>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row>
    <row r="20" spans="1:34" s="6" customFormat="1" x14ac:dyDescent="0.2">
      <c r="A20" s="5"/>
      <c r="D20" s="21" t="s">
        <v>13</v>
      </c>
      <c r="E20" s="21" t="s">
        <v>14</v>
      </c>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row>
    <row r="21" spans="1:34" s="6" customFormat="1" x14ac:dyDescent="0.2">
      <c r="A21" s="5"/>
      <c r="D21" s="21" t="s">
        <v>15</v>
      </c>
      <c r="E21" s="21" t="s">
        <v>16</v>
      </c>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row>
    <row r="22" spans="1:34" s="6" customFormat="1" x14ac:dyDescent="0.2">
      <c r="A22" s="5"/>
      <c r="D22" s="21" t="s">
        <v>17</v>
      </c>
      <c r="E22" s="21" t="s">
        <v>18</v>
      </c>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row>
    <row r="23" spans="1:34" s="6" customFormat="1" x14ac:dyDescent="0.2">
      <c r="A23" s="5"/>
      <c r="D23" s="21" t="s">
        <v>19</v>
      </c>
      <c r="E23" s="21" t="s">
        <v>20</v>
      </c>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row>
    <row r="24" spans="1:34" s="6" customFormat="1" x14ac:dyDescent="0.2">
      <c r="A24" s="5"/>
      <c r="D24" s="21" t="s">
        <v>21</v>
      </c>
      <c r="E24" s="21" t="s">
        <v>22</v>
      </c>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row>
    <row r="25" spans="1:34" s="6" customFormat="1" x14ac:dyDescent="0.2">
      <c r="A25" s="5"/>
      <c r="D25" s="21" t="s">
        <v>23</v>
      </c>
      <c r="E25" s="21" t="s">
        <v>24</v>
      </c>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row>
    <row r="26" spans="1:34" s="6" customFormat="1" x14ac:dyDescent="0.2">
      <c r="A26" s="5"/>
      <c r="D26" s="21" t="s">
        <v>25</v>
      </c>
      <c r="E26" s="21" t="s">
        <v>26</v>
      </c>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row>
    <row r="27" spans="1:34" s="6" customFormat="1" x14ac:dyDescent="0.2">
      <c r="A27" s="5"/>
      <c r="D27" s="21" t="s">
        <v>27</v>
      </c>
      <c r="E27" s="21" t="s">
        <v>28</v>
      </c>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row>
    <row r="28" spans="1:34" s="6" customFormat="1" x14ac:dyDescent="0.2">
      <c r="A28" s="5"/>
      <c r="D28" s="21" t="s">
        <v>29</v>
      </c>
      <c r="E28" s="21" t="s">
        <v>30</v>
      </c>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row>
    <row r="29" spans="1:34" s="6" customFormat="1" x14ac:dyDescent="0.2">
      <c r="A29" s="5"/>
      <c r="D29" s="21" t="s">
        <v>31</v>
      </c>
      <c r="E29" s="21" t="s">
        <v>32</v>
      </c>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row>
    <row r="30" spans="1:34" s="6" customFormat="1" x14ac:dyDescent="0.2">
      <c r="A30" s="5"/>
      <c r="D30" s="21" t="s">
        <v>33</v>
      </c>
      <c r="E30" s="21" t="s">
        <v>34</v>
      </c>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row>
    <row r="31" spans="1:34" s="6" customFormat="1" x14ac:dyDescent="0.2">
      <c r="A31" s="5"/>
      <c r="D31" s="21" t="s">
        <v>35</v>
      </c>
      <c r="E31" s="21" t="s">
        <v>36</v>
      </c>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row>
    <row r="32" spans="1:34" s="6" customFormat="1" x14ac:dyDescent="0.2">
      <c r="A32" s="5"/>
      <c r="D32" s="21"/>
      <c r="E32" s="21" t="s">
        <v>37</v>
      </c>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row>
    <row r="33" spans="1:33" s="6" customFormat="1" x14ac:dyDescent="0.2">
      <c r="A33" s="5"/>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row>
    <row r="34" spans="1:33" s="6" customFormat="1" x14ac:dyDescent="0.2">
      <c r="A34" s="5"/>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row>
    <row r="35" spans="1:33" s="6" customFormat="1" x14ac:dyDescent="0.2">
      <c r="A35" s="5"/>
      <c r="D35" s="21" t="s">
        <v>38</v>
      </c>
    </row>
    <row r="36" spans="1:33" s="6" customFormat="1" ht="15" thickBot="1" x14ac:dyDescent="0.25">
      <c r="A36" s="5"/>
      <c r="P36" s="22"/>
    </row>
    <row r="37" spans="1:33" s="6" customFormat="1" ht="34.5" customHeight="1" thickBot="1" x14ac:dyDescent="0.25">
      <c r="A37" s="5"/>
      <c r="D37" s="114" t="s">
        <v>39</v>
      </c>
      <c r="E37" s="114"/>
      <c r="F37" s="114"/>
      <c r="G37" s="114"/>
      <c r="H37" s="114"/>
      <c r="I37" s="114"/>
      <c r="J37" s="114"/>
      <c r="K37" s="114"/>
      <c r="L37" s="114"/>
      <c r="M37" s="114"/>
      <c r="N37" s="114"/>
      <c r="O37" s="114"/>
      <c r="P37" s="114" t="s">
        <v>40</v>
      </c>
      <c r="Q37" s="114"/>
      <c r="R37" s="114"/>
      <c r="S37" s="114"/>
      <c r="T37" s="114"/>
      <c r="U37" s="114"/>
      <c r="V37" s="114"/>
      <c r="W37" s="114"/>
      <c r="X37" s="114"/>
      <c r="Y37" s="114" t="s">
        <v>41</v>
      </c>
      <c r="Z37" s="114"/>
      <c r="AA37" s="114"/>
      <c r="AB37" s="114"/>
      <c r="AC37" s="114"/>
      <c r="AD37" s="114"/>
      <c r="AE37" s="114"/>
      <c r="AF37" s="114"/>
      <c r="AG37" s="114"/>
    </row>
    <row r="38" spans="1:33" s="6" customFormat="1" ht="30" customHeight="1" x14ac:dyDescent="0.2">
      <c r="A38" s="5"/>
      <c r="D38" s="206" t="s">
        <v>42</v>
      </c>
      <c r="E38" s="206"/>
      <c r="F38" s="206"/>
      <c r="G38" s="206"/>
      <c r="H38" s="206"/>
      <c r="I38" s="206"/>
      <c r="J38" s="206"/>
      <c r="K38" s="206"/>
      <c r="L38" s="206"/>
      <c r="M38" s="206"/>
      <c r="N38" s="206"/>
      <c r="O38" s="206"/>
      <c r="P38" s="519">
        <v>5</v>
      </c>
      <c r="Q38" s="519"/>
      <c r="R38" s="519"/>
      <c r="S38" s="519"/>
      <c r="T38" s="519"/>
      <c r="U38" s="519"/>
      <c r="V38" s="519"/>
      <c r="W38" s="519"/>
      <c r="X38" s="519"/>
      <c r="Y38" s="519">
        <v>5</v>
      </c>
      <c r="Z38" s="519"/>
      <c r="AA38" s="519"/>
      <c r="AB38" s="519"/>
      <c r="AC38" s="519"/>
      <c r="AD38" s="519"/>
      <c r="AE38" s="519"/>
      <c r="AF38" s="519"/>
      <c r="AG38" s="519"/>
    </row>
    <row r="39" spans="1:33" s="6" customFormat="1" ht="30" customHeight="1" x14ac:dyDescent="0.2">
      <c r="A39" s="5"/>
      <c r="D39" s="100" t="s">
        <v>43</v>
      </c>
      <c r="E39" s="100"/>
      <c r="F39" s="100"/>
      <c r="G39" s="100"/>
      <c r="H39" s="100"/>
      <c r="I39" s="100"/>
      <c r="J39" s="100"/>
      <c r="K39" s="100"/>
      <c r="L39" s="100"/>
      <c r="M39" s="100"/>
      <c r="N39" s="100"/>
      <c r="O39" s="100"/>
      <c r="P39" s="520">
        <v>4</v>
      </c>
      <c r="Q39" s="520"/>
      <c r="R39" s="520"/>
      <c r="S39" s="520"/>
      <c r="T39" s="520"/>
      <c r="U39" s="520"/>
      <c r="V39" s="520"/>
      <c r="W39" s="520"/>
      <c r="X39" s="520"/>
      <c r="Y39" s="520">
        <v>5</v>
      </c>
      <c r="Z39" s="520"/>
      <c r="AA39" s="520"/>
      <c r="AB39" s="520"/>
      <c r="AC39" s="520"/>
      <c r="AD39" s="520"/>
      <c r="AE39" s="520"/>
      <c r="AF39" s="520"/>
      <c r="AG39" s="520"/>
    </row>
    <row r="40" spans="1:33" s="6" customFormat="1" ht="30" customHeight="1" thickBot="1" x14ac:dyDescent="0.25">
      <c r="A40" s="5"/>
      <c r="D40" s="204" t="s">
        <v>44</v>
      </c>
      <c r="E40" s="204"/>
      <c r="F40" s="204"/>
      <c r="G40" s="204"/>
      <c r="H40" s="204"/>
      <c r="I40" s="204"/>
      <c r="J40" s="204"/>
      <c r="K40" s="204"/>
      <c r="L40" s="204"/>
      <c r="M40" s="204"/>
      <c r="N40" s="204"/>
      <c r="O40" s="204"/>
      <c r="P40" s="517">
        <v>1</v>
      </c>
      <c r="Q40" s="517"/>
      <c r="R40" s="517"/>
      <c r="S40" s="517"/>
      <c r="T40" s="517"/>
      <c r="U40" s="517"/>
      <c r="V40" s="517"/>
      <c r="W40" s="517"/>
      <c r="X40" s="517"/>
      <c r="Y40" s="518">
        <v>1</v>
      </c>
      <c r="Z40" s="518"/>
      <c r="AA40" s="518"/>
      <c r="AB40" s="518"/>
      <c r="AC40" s="518"/>
      <c r="AD40" s="518"/>
      <c r="AE40" s="518"/>
      <c r="AF40" s="518"/>
      <c r="AG40" s="518"/>
    </row>
    <row r="41" spans="1:33" s="6" customFormat="1" x14ac:dyDescent="0.2">
      <c r="A41" s="5"/>
    </row>
    <row r="42" spans="1:33" s="6" customFormat="1" x14ac:dyDescent="0.2">
      <c r="A42" s="5"/>
    </row>
    <row r="43" spans="1:33" s="6" customFormat="1" x14ac:dyDescent="0.2">
      <c r="A43" s="5"/>
    </row>
    <row r="44" spans="1:33" s="6" customFormat="1" ht="15" customHeight="1" x14ac:dyDescent="0.2">
      <c r="A44" s="5"/>
      <c r="D44" s="92" t="s">
        <v>45</v>
      </c>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row>
    <row r="45" spans="1:33" s="6" customFormat="1" x14ac:dyDescent="0.2">
      <c r="A45" s="5"/>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row>
    <row r="46" spans="1:33" s="6" customFormat="1" ht="15" thickBot="1" x14ac:dyDescent="0.25">
      <c r="A46" s="5"/>
    </row>
    <row r="47" spans="1:33" s="6" customFormat="1" ht="24.75" customHeight="1" thickBot="1" x14ac:dyDescent="0.25">
      <c r="A47" s="5"/>
      <c r="D47" s="114" t="s">
        <v>46</v>
      </c>
      <c r="E47" s="114"/>
      <c r="F47" s="114"/>
      <c r="G47" s="114"/>
      <c r="H47" s="114"/>
      <c r="I47" s="114"/>
      <c r="J47" s="114"/>
      <c r="K47" s="114"/>
      <c r="L47" s="114"/>
      <c r="M47" s="114"/>
      <c r="N47" s="114" t="s">
        <v>47</v>
      </c>
      <c r="O47" s="114"/>
      <c r="P47" s="114"/>
      <c r="Q47" s="114"/>
      <c r="R47" s="114"/>
      <c r="S47" s="114"/>
      <c r="T47" s="114"/>
      <c r="U47" s="114"/>
      <c r="V47" s="114"/>
      <c r="W47" s="114"/>
      <c r="X47" s="114" t="s">
        <v>48</v>
      </c>
      <c r="Y47" s="114"/>
      <c r="Z47" s="114"/>
      <c r="AA47" s="114"/>
      <c r="AB47" s="114"/>
      <c r="AC47" s="114" t="s">
        <v>49</v>
      </c>
      <c r="AD47" s="114"/>
      <c r="AE47" s="114"/>
      <c r="AF47" s="114"/>
      <c r="AG47" s="114"/>
    </row>
    <row r="48" spans="1:33" s="6" customFormat="1" ht="24.75" customHeight="1" thickBot="1" x14ac:dyDescent="0.25">
      <c r="A48" s="5"/>
      <c r="D48" s="114"/>
      <c r="E48" s="114"/>
      <c r="F48" s="114"/>
      <c r="G48" s="114"/>
      <c r="H48" s="114"/>
      <c r="I48" s="114"/>
      <c r="J48" s="114"/>
      <c r="K48" s="114"/>
      <c r="L48" s="114"/>
      <c r="M48" s="114"/>
      <c r="N48" s="114" t="s">
        <v>50</v>
      </c>
      <c r="O48" s="114"/>
      <c r="P48" s="114"/>
      <c r="Q48" s="114"/>
      <c r="R48" s="114"/>
      <c r="S48" s="114" t="s">
        <v>51</v>
      </c>
      <c r="T48" s="114"/>
      <c r="U48" s="114"/>
      <c r="V48" s="114"/>
      <c r="W48" s="114"/>
      <c r="X48" s="114"/>
      <c r="Y48" s="114"/>
      <c r="Z48" s="114"/>
      <c r="AA48" s="114"/>
      <c r="AB48" s="114"/>
      <c r="AC48" s="114"/>
      <c r="AD48" s="114"/>
      <c r="AE48" s="114"/>
      <c r="AF48" s="114"/>
      <c r="AG48" s="114"/>
    </row>
    <row r="49" spans="1:33" s="6" customFormat="1" ht="27.75" customHeight="1" x14ac:dyDescent="0.2">
      <c r="A49" s="5"/>
      <c r="D49" s="525" t="s">
        <v>52</v>
      </c>
      <c r="E49" s="525"/>
      <c r="F49" s="525"/>
      <c r="G49" s="525"/>
      <c r="H49" s="525"/>
      <c r="I49" s="525"/>
      <c r="J49" s="525"/>
      <c r="K49" s="525"/>
      <c r="L49" s="525"/>
      <c r="M49" s="525"/>
      <c r="N49" s="526">
        <v>6639</v>
      </c>
      <c r="O49" s="526"/>
      <c r="P49" s="526"/>
      <c r="Q49" s="526"/>
      <c r="R49" s="526"/>
      <c r="S49" s="527">
        <v>1</v>
      </c>
      <c r="T49" s="527"/>
      <c r="U49" s="527"/>
      <c r="V49" s="527"/>
      <c r="W49" s="527"/>
      <c r="X49" s="527">
        <v>1</v>
      </c>
      <c r="Y49" s="527"/>
      <c r="Z49" s="527"/>
      <c r="AA49" s="527"/>
      <c r="AB49" s="527"/>
      <c r="AC49" s="527">
        <v>0</v>
      </c>
      <c r="AD49" s="527"/>
      <c r="AE49" s="527"/>
      <c r="AF49" s="527"/>
      <c r="AG49" s="527"/>
    </row>
    <row r="50" spans="1:33" s="6" customFormat="1" ht="15.75" customHeight="1" thickBot="1" x14ac:dyDescent="0.25">
      <c r="A50" s="5"/>
      <c r="D50" s="162" t="s">
        <v>53</v>
      </c>
      <c r="E50" s="163"/>
      <c r="F50" s="163"/>
      <c r="G50" s="163"/>
      <c r="H50" s="163"/>
      <c r="I50" s="163"/>
      <c r="J50" s="163"/>
      <c r="K50" s="163"/>
      <c r="L50" s="163"/>
      <c r="M50" s="164"/>
      <c r="N50" s="513">
        <f>SUM(N49:R49)</f>
        <v>6639</v>
      </c>
      <c r="O50" s="513"/>
      <c r="P50" s="513"/>
      <c r="Q50" s="513"/>
      <c r="R50" s="513"/>
      <c r="S50" s="514">
        <f>SUM(S49:W49)</f>
        <v>1</v>
      </c>
      <c r="T50" s="515"/>
      <c r="U50" s="515"/>
      <c r="V50" s="515"/>
      <c r="W50" s="516"/>
      <c r="X50" s="514">
        <f>SUM(X49:AB49)</f>
        <v>1</v>
      </c>
      <c r="Y50" s="515"/>
      <c r="Z50" s="515"/>
      <c r="AA50" s="515"/>
      <c r="AB50" s="516"/>
      <c r="AC50" s="514">
        <f>SUM(AC49:AG49)</f>
        <v>0</v>
      </c>
      <c r="AD50" s="515"/>
      <c r="AE50" s="515"/>
      <c r="AF50" s="515"/>
      <c r="AG50" s="516"/>
    </row>
    <row r="51" spans="1:33" s="6" customFormat="1" x14ac:dyDescent="0.2">
      <c r="A51" s="5"/>
    </row>
    <row r="52" spans="1:33" s="6" customFormat="1" x14ac:dyDescent="0.2">
      <c r="A52" s="5"/>
    </row>
    <row r="53" spans="1:33" s="6" customFormat="1" x14ac:dyDescent="0.2">
      <c r="A53" s="5"/>
    </row>
    <row r="54" spans="1:33" s="6" customFormat="1" ht="14.25" customHeight="1" x14ac:dyDescent="0.2">
      <c r="A54" s="5"/>
      <c r="D54" s="90" t="s">
        <v>425</v>
      </c>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row>
    <row r="55" spans="1:33" s="6" customFormat="1" x14ac:dyDescent="0.2">
      <c r="A55" s="5"/>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row>
    <row r="56" spans="1:33" s="6" customFormat="1" x14ac:dyDescent="0.2">
      <c r="A56" s="5"/>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row>
    <row r="57" spans="1:33" s="6" customFormat="1" x14ac:dyDescent="0.2">
      <c r="A57" s="5"/>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row>
    <row r="58" spans="1:33" s="6" customFormat="1" x14ac:dyDescent="0.2">
      <c r="A58" s="5"/>
    </row>
    <row r="59" spans="1:33" s="6" customFormat="1" ht="14.25" customHeight="1" x14ac:dyDescent="0.2">
      <c r="A59" s="5"/>
      <c r="D59" s="92" t="s">
        <v>54</v>
      </c>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row>
    <row r="60" spans="1:33" s="6" customFormat="1" x14ac:dyDescent="0.2">
      <c r="A60" s="5"/>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row>
    <row r="61" spans="1:33" s="6" customFormat="1" x14ac:dyDescent="0.2">
      <c r="A61" s="5"/>
    </row>
    <row r="62" spans="1:33" s="6" customFormat="1" x14ac:dyDescent="0.2">
      <c r="A62" s="5"/>
      <c r="D62" s="21" t="s">
        <v>414</v>
      </c>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row>
    <row r="63" spans="1:33" s="6" customFormat="1" x14ac:dyDescent="0.2">
      <c r="A63" s="5"/>
    </row>
    <row r="64" spans="1:33" s="6" customFormat="1" ht="15" thickBot="1" x14ac:dyDescent="0.25">
      <c r="A64" s="5"/>
      <c r="D64" s="512" t="s">
        <v>55</v>
      </c>
      <c r="E64" s="512"/>
      <c r="F64" s="512"/>
      <c r="G64" s="512"/>
      <c r="H64" s="512"/>
      <c r="I64" s="512"/>
      <c r="J64" s="512"/>
      <c r="K64" s="512"/>
      <c r="L64" s="512"/>
      <c r="M64" s="512"/>
      <c r="N64" s="512"/>
      <c r="O64" s="512"/>
    </row>
    <row r="65" spans="1:33" s="6" customFormat="1" ht="15" thickTop="1" x14ac:dyDescent="0.2">
      <c r="A65" s="5"/>
      <c r="D65" s="23" t="s">
        <v>56</v>
      </c>
      <c r="E65" s="23"/>
      <c r="F65" s="23"/>
      <c r="G65" s="23" t="s">
        <v>57</v>
      </c>
      <c r="H65" s="23"/>
      <c r="I65" s="23"/>
      <c r="J65" s="23"/>
      <c r="K65" s="23"/>
      <c r="L65" s="23"/>
      <c r="M65" s="23"/>
      <c r="N65" s="23"/>
      <c r="O65" s="23"/>
    </row>
    <row r="66" spans="1:33" s="6" customFormat="1" x14ac:dyDescent="0.2">
      <c r="A66" s="5"/>
      <c r="D66" s="24"/>
      <c r="G66" s="24" t="s">
        <v>409</v>
      </c>
      <c r="J66" s="24"/>
    </row>
    <row r="67" spans="1:33" s="6" customFormat="1" x14ac:dyDescent="0.2">
      <c r="A67" s="5"/>
      <c r="D67" s="24"/>
      <c r="G67" s="24"/>
      <c r="J67" s="24"/>
    </row>
    <row r="68" spans="1:33" s="6" customFormat="1" x14ac:dyDescent="0.2">
      <c r="A68" s="5"/>
      <c r="D68" s="21" t="s">
        <v>426</v>
      </c>
      <c r="G68" s="24"/>
      <c r="J68" s="24"/>
    </row>
    <row r="69" spans="1:33" s="6" customFormat="1" x14ac:dyDescent="0.2">
      <c r="A69" s="5"/>
      <c r="D69" s="21" t="s">
        <v>427</v>
      </c>
      <c r="G69" s="24"/>
      <c r="J69" s="24"/>
    </row>
    <row r="70" spans="1:33" s="6" customFormat="1" x14ac:dyDescent="0.2">
      <c r="A70" s="5"/>
    </row>
    <row r="71" spans="1:33" s="6" customFormat="1" x14ac:dyDescent="0.2">
      <c r="A71" s="5"/>
    </row>
    <row r="72" spans="1:33" s="6" customFormat="1" x14ac:dyDescent="0.2">
      <c r="A72" s="5"/>
      <c r="D72" s="17" t="s">
        <v>58</v>
      </c>
    </row>
    <row r="73" spans="1:33" s="6" customFormat="1" x14ac:dyDescent="0.2">
      <c r="A73" s="5"/>
    </row>
    <row r="74" spans="1:33" s="6" customFormat="1" x14ac:dyDescent="0.2">
      <c r="A74" s="5"/>
      <c r="D74" s="90" t="s">
        <v>59</v>
      </c>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row>
    <row r="75" spans="1:33" s="6" customFormat="1" x14ac:dyDescent="0.2">
      <c r="A75" s="5"/>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row>
    <row r="76" spans="1:33" s="6" customFormat="1" x14ac:dyDescent="0.2">
      <c r="A76" s="5"/>
      <c r="D76" s="25"/>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row>
    <row r="77" spans="1:33" s="6" customFormat="1" x14ac:dyDescent="0.2">
      <c r="A77" s="5"/>
    </row>
    <row r="78" spans="1:33" s="6" customFormat="1" x14ac:dyDescent="0.2">
      <c r="A78" s="5"/>
      <c r="D78" s="92" t="s">
        <v>415</v>
      </c>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row>
    <row r="79" spans="1:33" s="6" customFormat="1" x14ac:dyDescent="0.2">
      <c r="A79" s="5"/>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row>
    <row r="80" spans="1:33" s="6" customFormat="1" x14ac:dyDescent="0.2">
      <c r="A80" s="5"/>
    </row>
    <row r="81" spans="1:33" s="6" customFormat="1" x14ac:dyDescent="0.2">
      <c r="A81" s="5"/>
    </row>
    <row r="82" spans="1:33" s="6" customFormat="1" x14ac:dyDescent="0.2">
      <c r="A82" s="5"/>
      <c r="D82" s="17" t="s">
        <v>60</v>
      </c>
    </row>
    <row r="83" spans="1:33" s="6" customFormat="1" x14ac:dyDescent="0.2">
      <c r="A83" s="5"/>
    </row>
    <row r="84" spans="1:33" s="6" customFormat="1" x14ac:dyDescent="0.2">
      <c r="A84" s="5"/>
      <c r="D84" s="92" t="s">
        <v>416</v>
      </c>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row>
    <row r="85" spans="1:33" s="6" customFormat="1" x14ac:dyDescent="0.2">
      <c r="A85" s="5"/>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row>
    <row r="86" spans="1:33" s="6" customFormat="1" x14ac:dyDescent="0.2">
      <c r="A86" s="5"/>
    </row>
    <row r="87" spans="1:33" s="6" customFormat="1" x14ac:dyDescent="0.2">
      <c r="A87" s="5"/>
      <c r="D87" s="17" t="s">
        <v>61</v>
      </c>
    </row>
    <row r="88" spans="1:33" s="6" customFormat="1" x14ac:dyDescent="0.2">
      <c r="A88" s="5"/>
    </row>
    <row r="89" spans="1:33" s="6" customFormat="1" x14ac:dyDescent="0.2">
      <c r="A89" s="5"/>
      <c r="D89" s="92" t="s">
        <v>62</v>
      </c>
      <c r="E89" s="92"/>
      <c r="F89" s="92"/>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row>
    <row r="90" spans="1:33" s="6" customFormat="1" x14ac:dyDescent="0.2">
      <c r="A90" s="5"/>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row>
    <row r="91" spans="1:33" s="6" customFormat="1" x14ac:dyDescent="0.2">
      <c r="A91" s="5"/>
    </row>
    <row r="92" spans="1:33" s="6" customFormat="1" ht="3" customHeight="1" x14ac:dyDescent="0.2">
      <c r="A92" s="5"/>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row>
    <row r="93" spans="1:33" s="6" customFormat="1" x14ac:dyDescent="0.2">
      <c r="A93" s="5"/>
    </row>
    <row r="94" spans="1:33" s="6" customFormat="1" x14ac:dyDescent="0.2">
      <c r="A94" s="5"/>
      <c r="D94" s="17" t="s">
        <v>63</v>
      </c>
    </row>
    <row r="95" spans="1:33" s="6" customFormat="1" x14ac:dyDescent="0.2">
      <c r="A95" s="5"/>
    </row>
    <row r="96" spans="1:33" s="6" customFormat="1" x14ac:dyDescent="0.2">
      <c r="A96" s="5"/>
      <c r="D96" s="92" t="s">
        <v>64</v>
      </c>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row>
    <row r="97" spans="1:33" s="6" customFormat="1" x14ac:dyDescent="0.2">
      <c r="A97" s="5"/>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row>
    <row r="98" spans="1:33" s="6" customFormat="1" x14ac:dyDescent="0.2">
      <c r="A98" s="5"/>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row>
    <row r="99" spans="1:33" s="6" customFormat="1" x14ac:dyDescent="0.2">
      <c r="A99" s="5"/>
    </row>
    <row r="100" spans="1:33" s="6" customFormat="1" ht="29.25" customHeight="1" thickBot="1" x14ac:dyDescent="0.25">
      <c r="A100" s="5"/>
      <c r="D100" s="4"/>
      <c r="E100" s="4"/>
      <c r="F100" s="4"/>
      <c r="G100" s="4"/>
      <c r="H100" s="4"/>
      <c r="I100" s="4"/>
      <c r="J100" s="4"/>
      <c r="K100" s="4"/>
      <c r="L100" s="4"/>
      <c r="M100" s="4"/>
      <c r="N100" s="4"/>
      <c r="O100" s="509" t="s">
        <v>65</v>
      </c>
      <c r="P100" s="509"/>
      <c r="Q100" s="509"/>
      <c r="R100" s="509"/>
      <c r="S100" s="509"/>
      <c r="T100" s="509" t="s">
        <v>66</v>
      </c>
      <c r="U100" s="509"/>
      <c r="V100" s="509"/>
      <c r="W100" s="509"/>
      <c r="X100" s="509"/>
      <c r="Y100" s="509" t="s">
        <v>67</v>
      </c>
      <c r="Z100" s="509"/>
      <c r="AA100" s="509"/>
      <c r="AB100" s="509"/>
      <c r="AC100" s="509"/>
    </row>
    <row r="101" spans="1:33" s="6" customFormat="1" x14ac:dyDescent="0.2">
      <c r="A101" s="5"/>
      <c r="D101" s="510" t="s">
        <v>68</v>
      </c>
      <c r="E101" s="510"/>
      <c r="F101" s="510"/>
      <c r="G101" s="510"/>
      <c r="H101" s="510"/>
      <c r="I101" s="510"/>
      <c r="J101" s="510"/>
      <c r="K101" s="510"/>
      <c r="L101" s="510"/>
      <c r="M101" s="510"/>
      <c r="N101" s="510"/>
      <c r="O101" s="511">
        <v>4</v>
      </c>
      <c r="P101" s="511"/>
      <c r="Q101" s="511"/>
      <c r="R101" s="511"/>
      <c r="S101" s="511"/>
      <c r="T101" s="511">
        <v>25</v>
      </c>
      <c r="U101" s="511"/>
      <c r="V101" s="511"/>
      <c r="W101" s="511"/>
      <c r="X101" s="511"/>
      <c r="Y101" s="511" t="s">
        <v>69</v>
      </c>
      <c r="Z101" s="511"/>
      <c r="AA101" s="511"/>
      <c r="AB101" s="511"/>
      <c r="AC101" s="511"/>
    </row>
    <row r="102" spans="1:33" s="6" customFormat="1" x14ac:dyDescent="0.2">
      <c r="A102" s="5"/>
      <c r="D102" s="21"/>
    </row>
    <row r="103" spans="1:33" s="6" customFormat="1" x14ac:dyDescent="0.2">
      <c r="A103" s="5"/>
      <c r="D103" s="92" t="s">
        <v>70</v>
      </c>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row>
    <row r="104" spans="1:33" s="6" customFormat="1" x14ac:dyDescent="0.2">
      <c r="A104" s="5"/>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row>
    <row r="105" spans="1:33" s="6" customFormat="1" x14ac:dyDescent="0.2">
      <c r="A105" s="5"/>
    </row>
    <row r="106" spans="1:33" s="6" customFormat="1" x14ac:dyDescent="0.2">
      <c r="A106" s="5"/>
      <c r="D106" s="17" t="s">
        <v>71</v>
      </c>
    </row>
    <row r="107" spans="1:33" s="6" customFormat="1" x14ac:dyDescent="0.2">
      <c r="A107" s="5"/>
    </row>
    <row r="108" spans="1:33" s="6" customFormat="1" x14ac:dyDescent="0.2">
      <c r="A108" s="5"/>
      <c r="D108" s="92" t="s">
        <v>72</v>
      </c>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row>
    <row r="109" spans="1:33" s="6" customFormat="1" x14ac:dyDescent="0.2">
      <c r="A109" s="5"/>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row>
    <row r="110" spans="1:33" s="6" customFormat="1" x14ac:dyDescent="0.2">
      <c r="A110" s="5"/>
    </row>
    <row r="111" spans="1:33" s="6" customFormat="1" x14ac:dyDescent="0.2">
      <c r="A111" s="5"/>
      <c r="D111" s="92" t="s">
        <v>73</v>
      </c>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row>
    <row r="112" spans="1:33" s="6" customFormat="1" x14ac:dyDescent="0.2">
      <c r="A112" s="5"/>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row>
    <row r="113" spans="1:33" s="6" customFormat="1" x14ac:dyDescent="0.2">
      <c r="A113" s="5"/>
    </row>
    <row r="114" spans="1:33" s="6" customFormat="1" x14ac:dyDescent="0.2">
      <c r="A114" s="5"/>
      <c r="D114" s="28" t="s">
        <v>63</v>
      </c>
    </row>
    <row r="115" spans="1:33" s="6" customFormat="1" x14ac:dyDescent="0.2">
      <c r="A115" s="5"/>
    </row>
    <row r="116" spans="1:33" s="6" customFormat="1" x14ac:dyDescent="0.2">
      <c r="A116" s="5"/>
      <c r="D116" s="92" t="s">
        <v>74</v>
      </c>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row>
    <row r="117" spans="1:33" s="6" customFormat="1" x14ac:dyDescent="0.2">
      <c r="A117" s="5"/>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row>
    <row r="118" spans="1:33" s="6" customFormat="1" x14ac:dyDescent="0.2">
      <c r="A118" s="5"/>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row>
    <row r="119" spans="1:33" s="6" customFormat="1" x14ac:dyDescent="0.2">
      <c r="A119" s="5"/>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row>
    <row r="120" spans="1:33" s="6" customFormat="1" ht="29.25" customHeight="1" thickBot="1" x14ac:dyDescent="0.25">
      <c r="A120" s="5"/>
      <c r="D120" s="4"/>
      <c r="E120" s="4"/>
      <c r="F120" s="4"/>
      <c r="G120" s="4"/>
      <c r="H120" s="4"/>
      <c r="I120" s="4"/>
      <c r="J120" s="4"/>
      <c r="K120" s="4"/>
      <c r="L120" s="4"/>
      <c r="M120" s="4"/>
      <c r="N120" s="4"/>
      <c r="O120" s="509" t="s">
        <v>65</v>
      </c>
      <c r="P120" s="509"/>
      <c r="Q120" s="509"/>
      <c r="R120" s="509"/>
      <c r="S120" s="509"/>
      <c r="T120" s="509" t="s">
        <v>75</v>
      </c>
      <c r="U120" s="509"/>
      <c r="V120" s="509"/>
      <c r="W120" s="509"/>
      <c r="X120" s="509"/>
      <c r="Y120" s="509" t="s">
        <v>67</v>
      </c>
      <c r="Z120" s="509"/>
      <c r="AA120" s="509"/>
      <c r="AB120" s="509"/>
      <c r="AC120" s="509"/>
    </row>
    <row r="121" spans="1:33" s="6" customFormat="1" x14ac:dyDescent="0.2">
      <c r="A121" s="5"/>
      <c r="D121" s="505" t="s">
        <v>76</v>
      </c>
      <c r="E121" s="505"/>
      <c r="F121" s="505"/>
      <c r="G121" s="505"/>
      <c r="H121" s="505"/>
      <c r="I121" s="505"/>
      <c r="J121" s="505"/>
      <c r="K121" s="505"/>
      <c r="L121" s="505"/>
      <c r="M121" s="505"/>
      <c r="N121" s="505"/>
      <c r="O121" s="506" t="s">
        <v>77</v>
      </c>
      <c r="P121" s="507"/>
      <c r="Q121" s="507"/>
      <c r="R121" s="507"/>
      <c r="S121" s="507"/>
      <c r="T121" s="507" t="s">
        <v>78</v>
      </c>
      <c r="U121" s="507"/>
      <c r="V121" s="507"/>
      <c r="W121" s="507"/>
      <c r="X121" s="507"/>
      <c r="Y121" s="507" t="s">
        <v>69</v>
      </c>
      <c r="Z121" s="507"/>
      <c r="AA121" s="507"/>
      <c r="AB121" s="507"/>
      <c r="AC121" s="507"/>
    </row>
    <row r="122" spans="1:33" s="6" customFormat="1" x14ac:dyDescent="0.2">
      <c r="A122" s="5"/>
      <c r="D122" s="505" t="s">
        <v>79</v>
      </c>
      <c r="E122" s="505"/>
      <c r="F122" s="505"/>
      <c r="G122" s="505"/>
      <c r="H122" s="505"/>
      <c r="I122" s="505"/>
      <c r="J122" s="505"/>
      <c r="K122" s="505"/>
      <c r="L122" s="505"/>
      <c r="M122" s="505"/>
      <c r="N122" s="505"/>
      <c r="O122" s="507">
        <v>4</v>
      </c>
      <c r="P122" s="507"/>
      <c r="Q122" s="507"/>
      <c r="R122" s="507"/>
      <c r="S122" s="507"/>
      <c r="T122" s="508">
        <v>0.25</v>
      </c>
      <c r="U122" s="507"/>
      <c r="V122" s="507"/>
      <c r="W122" s="507"/>
      <c r="X122" s="507"/>
      <c r="Y122" s="507" t="s">
        <v>69</v>
      </c>
      <c r="Z122" s="507"/>
      <c r="AA122" s="507"/>
      <c r="AB122" s="507"/>
      <c r="AC122" s="507"/>
    </row>
    <row r="123" spans="1:33" s="6" customFormat="1" x14ac:dyDescent="0.2">
      <c r="A123" s="5"/>
      <c r="D123" s="503" t="s">
        <v>80</v>
      </c>
      <c r="E123" s="503"/>
      <c r="F123" s="503"/>
      <c r="G123" s="503"/>
      <c r="H123" s="503"/>
      <c r="I123" s="503"/>
      <c r="J123" s="503"/>
      <c r="K123" s="503"/>
      <c r="L123" s="503"/>
      <c r="M123" s="503"/>
      <c r="N123" s="503"/>
      <c r="O123" s="504" t="s">
        <v>77</v>
      </c>
      <c r="P123" s="504"/>
      <c r="Q123" s="504"/>
      <c r="R123" s="504"/>
      <c r="S123" s="504"/>
      <c r="T123" s="504" t="s">
        <v>78</v>
      </c>
      <c r="U123" s="504"/>
      <c r="V123" s="504"/>
      <c r="W123" s="504"/>
      <c r="X123" s="504"/>
      <c r="Y123" s="504" t="s">
        <v>69</v>
      </c>
      <c r="Z123" s="504"/>
      <c r="AA123" s="504"/>
      <c r="AB123" s="504"/>
      <c r="AC123" s="504"/>
    </row>
    <row r="124" spans="1:33" s="6" customFormat="1" x14ac:dyDescent="0.2">
      <c r="A124" s="5"/>
      <c r="D124" s="30"/>
      <c r="E124" s="30"/>
      <c r="F124" s="30"/>
      <c r="G124" s="30"/>
      <c r="H124" s="30"/>
      <c r="I124" s="30"/>
      <c r="J124" s="30"/>
      <c r="K124" s="30"/>
      <c r="L124" s="30"/>
      <c r="M124" s="30"/>
      <c r="N124" s="30"/>
      <c r="O124" s="31"/>
      <c r="P124" s="31"/>
      <c r="Q124" s="31"/>
      <c r="R124" s="31"/>
      <c r="S124" s="31"/>
      <c r="T124" s="31"/>
      <c r="U124" s="31"/>
      <c r="V124" s="31"/>
      <c r="W124" s="31"/>
      <c r="X124" s="31"/>
      <c r="Y124" s="31"/>
      <c r="Z124" s="31"/>
      <c r="AA124" s="31"/>
      <c r="AB124" s="31"/>
      <c r="AC124" s="31"/>
    </row>
    <row r="125" spans="1:33" s="6" customFormat="1" x14ac:dyDescent="0.2">
      <c r="A125" s="5"/>
      <c r="D125" s="32" t="s">
        <v>81</v>
      </c>
      <c r="E125" s="32"/>
      <c r="F125" s="32"/>
      <c r="G125" s="32"/>
      <c r="H125" s="32"/>
      <c r="I125" s="32"/>
      <c r="J125" s="32"/>
      <c r="K125" s="32"/>
      <c r="L125" s="32"/>
      <c r="M125" s="32"/>
      <c r="N125" s="30"/>
      <c r="O125" s="31"/>
      <c r="P125" s="31"/>
      <c r="Q125" s="31"/>
      <c r="R125" s="31"/>
      <c r="S125" s="31"/>
      <c r="T125" s="31"/>
      <c r="U125" s="31"/>
      <c r="V125" s="31"/>
      <c r="W125" s="31"/>
      <c r="X125" s="31"/>
      <c r="Y125" s="31"/>
      <c r="Z125" s="31"/>
      <c r="AA125" s="31"/>
      <c r="AB125" s="31"/>
      <c r="AC125" s="31"/>
    </row>
    <row r="126" spans="1:33" s="6" customFormat="1" x14ac:dyDescent="0.2">
      <c r="A126" s="5"/>
      <c r="D126" s="32" t="s">
        <v>82</v>
      </c>
      <c r="E126" s="32"/>
      <c r="F126" s="32"/>
      <c r="G126" s="32"/>
      <c r="H126" s="32"/>
      <c r="I126" s="32"/>
      <c r="J126" s="32"/>
      <c r="K126" s="32"/>
      <c r="L126" s="32"/>
      <c r="M126" s="32"/>
      <c r="N126" s="30"/>
      <c r="O126" s="31"/>
      <c r="P126" s="31"/>
      <c r="Q126" s="31"/>
      <c r="R126" s="31"/>
      <c r="S126" s="31"/>
      <c r="T126" s="31"/>
      <c r="U126" s="31"/>
      <c r="V126" s="31"/>
      <c r="W126" s="31"/>
      <c r="X126" s="31"/>
      <c r="Y126" s="31"/>
      <c r="Z126" s="31"/>
      <c r="AA126" s="31"/>
      <c r="AB126" s="31"/>
      <c r="AC126" s="31"/>
    </row>
    <row r="127" spans="1:33" s="6" customFormat="1" x14ac:dyDescent="0.2">
      <c r="A127" s="5"/>
      <c r="D127" s="32"/>
      <c r="E127" s="32"/>
      <c r="F127" s="32"/>
      <c r="G127" s="32"/>
      <c r="H127" s="32"/>
      <c r="I127" s="32"/>
      <c r="J127" s="32"/>
      <c r="K127" s="32"/>
      <c r="L127" s="32"/>
      <c r="M127" s="32"/>
    </row>
    <row r="128" spans="1:33" s="6" customFormat="1" x14ac:dyDescent="0.2">
      <c r="A128" s="5"/>
      <c r="D128" s="17" t="s">
        <v>83</v>
      </c>
    </row>
    <row r="129" spans="1:33" s="6" customFormat="1" x14ac:dyDescent="0.2">
      <c r="A129" s="5"/>
    </row>
    <row r="130" spans="1:33" s="6" customFormat="1" x14ac:dyDescent="0.2">
      <c r="A130" s="5"/>
      <c r="D130" s="92" t="s">
        <v>84</v>
      </c>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row>
    <row r="131" spans="1:33" s="6" customFormat="1" ht="9" customHeight="1" x14ac:dyDescent="0.2">
      <c r="A131" s="5"/>
    </row>
    <row r="132" spans="1:33" s="6" customFormat="1" x14ac:dyDescent="0.2">
      <c r="A132" s="5"/>
      <c r="D132" s="17" t="s">
        <v>85</v>
      </c>
    </row>
    <row r="133" spans="1:33" s="6" customFormat="1" x14ac:dyDescent="0.2">
      <c r="A133" s="5"/>
    </row>
    <row r="134" spans="1:33" s="6" customFormat="1" x14ac:dyDescent="0.2">
      <c r="A134" s="5"/>
      <c r="D134" s="92" t="s">
        <v>86</v>
      </c>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row>
    <row r="135" spans="1:33" s="6" customFormat="1" x14ac:dyDescent="0.2">
      <c r="A135" s="5"/>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row>
    <row r="136" spans="1:33" s="6" customFormat="1" x14ac:dyDescent="0.2">
      <c r="A136" s="5"/>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row>
    <row r="137" spans="1:33" s="6" customFormat="1" x14ac:dyDescent="0.2">
      <c r="A137" s="5"/>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row>
    <row r="138" spans="1:33" s="6" customFormat="1" ht="6" customHeight="1" x14ac:dyDescent="0.2">
      <c r="A138" s="5"/>
    </row>
    <row r="139" spans="1:33" s="6" customFormat="1" x14ac:dyDescent="0.2">
      <c r="A139" s="5"/>
      <c r="D139" s="429" t="s">
        <v>87</v>
      </c>
      <c r="E139" s="429"/>
      <c r="F139" s="429"/>
      <c r="G139" s="429"/>
      <c r="H139" s="429"/>
      <c r="I139" s="429"/>
      <c r="J139" s="429"/>
      <c r="K139" s="429"/>
      <c r="L139" s="429"/>
      <c r="M139" s="429"/>
      <c r="N139" s="429"/>
      <c r="O139" s="429"/>
      <c r="P139" s="429"/>
      <c r="Q139" s="429"/>
      <c r="R139" s="429"/>
      <c r="S139" s="429"/>
      <c r="T139" s="429"/>
      <c r="U139" s="429"/>
      <c r="V139" s="429"/>
      <c r="W139" s="429"/>
      <c r="X139" s="429"/>
      <c r="Y139" s="429"/>
      <c r="Z139" s="429"/>
      <c r="AA139" s="429"/>
      <c r="AB139" s="429"/>
      <c r="AC139" s="429"/>
      <c r="AD139" s="429"/>
      <c r="AE139" s="429"/>
      <c r="AF139" s="429"/>
      <c r="AG139" s="429"/>
    </row>
    <row r="140" spans="1:33" s="6" customFormat="1" ht="3" customHeight="1" x14ac:dyDescent="0.2">
      <c r="A140" s="5"/>
    </row>
    <row r="141" spans="1:33" s="6" customFormat="1" x14ac:dyDescent="0.2">
      <c r="A141" s="5"/>
    </row>
    <row r="142" spans="1:33" s="6" customFormat="1" x14ac:dyDescent="0.2">
      <c r="A142" s="5"/>
      <c r="D142" s="17" t="s">
        <v>88</v>
      </c>
    </row>
    <row r="143" spans="1:33" s="6" customFormat="1" x14ac:dyDescent="0.2">
      <c r="A143" s="5"/>
    </row>
    <row r="144" spans="1:33" s="6" customFormat="1" x14ac:dyDescent="0.2">
      <c r="A144" s="5"/>
      <c r="D144" s="92" t="s">
        <v>89</v>
      </c>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row>
    <row r="145" spans="1:33" s="6" customFormat="1" x14ac:dyDescent="0.2">
      <c r="A145" s="5"/>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row>
    <row r="146" spans="1:33" s="6" customFormat="1" x14ac:dyDescent="0.2">
      <c r="A146" s="5"/>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row>
    <row r="147" spans="1:33" s="6" customFormat="1" x14ac:dyDescent="0.2">
      <c r="A147" s="5"/>
    </row>
    <row r="148" spans="1:33" s="6" customFormat="1" x14ac:dyDescent="0.2">
      <c r="A148" s="5"/>
      <c r="D148" s="92" t="s">
        <v>90</v>
      </c>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row>
    <row r="149" spans="1:33" s="6" customFormat="1" x14ac:dyDescent="0.2">
      <c r="A149" s="5"/>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row>
    <row r="150" spans="1:33" s="6" customFormat="1" x14ac:dyDescent="0.2">
      <c r="A150" s="5"/>
    </row>
    <row r="151" spans="1:33" s="6" customFormat="1" x14ac:dyDescent="0.2">
      <c r="A151" s="5"/>
      <c r="D151" s="17" t="s">
        <v>91</v>
      </c>
    </row>
    <row r="152" spans="1:33" s="6" customFormat="1" x14ac:dyDescent="0.2">
      <c r="A152" s="5"/>
    </row>
    <row r="153" spans="1:33" s="6" customFormat="1" x14ac:dyDescent="0.2">
      <c r="A153" s="5"/>
      <c r="D153" s="92" t="s">
        <v>92</v>
      </c>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row>
    <row r="154" spans="1:33" s="6" customFormat="1" x14ac:dyDescent="0.2">
      <c r="A154" s="5"/>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row>
    <row r="155" spans="1:33" s="6" customFormat="1" x14ac:dyDescent="0.2">
      <c r="A155" s="5"/>
    </row>
    <row r="156" spans="1:33" s="6" customFormat="1" x14ac:dyDescent="0.2">
      <c r="A156" s="5"/>
      <c r="D156" s="17" t="s">
        <v>93</v>
      </c>
    </row>
    <row r="157" spans="1:33" s="6" customFormat="1" x14ac:dyDescent="0.2">
      <c r="A157" s="5"/>
    </row>
    <row r="158" spans="1:33" s="6" customFormat="1" x14ac:dyDescent="0.2">
      <c r="A158" s="5"/>
      <c r="D158" s="92" t="s">
        <v>94</v>
      </c>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row>
    <row r="159" spans="1:33" s="6" customFormat="1" x14ac:dyDescent="0.2">
      <c r="A159" s="5"/>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row>
    <row r="160" spans="1:33" s="6" customFormat="1" x14ac:dyDescent="0.2">
      <c r="A160" s="5"/>
      <c r="D160" s="92" t="s">
        <v>95</v>
      </c>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row>
    <row r="161" spans="1:33" s="6" customFormat="1" x14ac:dyDescent="0.2">
      <c r="A161" s="5"/>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row>
    <row r="162" spans="1:33" s="6" customFormat="1" x14ac:dyDescent="0.2">
      <c r="A162" s="5"/>
    </row>
    <row r="163" spans="1:33" s="6" customFormat="1" x14ac:dyDescent="0.2">
      <c r="A163" s="5"/>
      <c r="D163" s="17" t="s">
        <v>96</v>
      </c>
    </row>
    <row r="164" spans="1:33" s="6" customFormat="1" x14ac:dyDescent="0.2">
      <c r="A164" s="5"/>
    </row>
    <row r="165" spans="1:33" s="6" customFormat="1" x14ac:dyDescent="0.2">
      <c r="A165" s="5"/>
      <c r="D165" s="92" t="s">
        <v>97</v>
      </c>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row>
    <row r="166" spans="1:33" s="6" customFormat="1" x14ac:dyDescent="0.2">
      <c r="A166" s="5"/>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row>
    <row r="167" spans="1:33" s="6" customFormat="1" ht="5.25" customHeight="1" x14ac:dyDescent="0.2">
      <c r="A167" s="5"/>
    </row>
    <row r="168" spans="1:33" s="6" customFormat="1" ht="11.25" customHeight="1" x14ac:dyDescent="0.2">
      <c r="A168" s="5"/>
    </row>
    <row r="169" spans="1:33" s="6" customFormat="1" x14ac:dyDescent="0.2">
      <c r="A169" s="5"/>
      <c r="D169" s="17" t="s">
        <v>98</v>
      </c>
      <c r="E169" s="17"/>
    </row>
    <row r="170" spans="1:33" s="6" customFormat="1" x14ac:dyDescent="0.2">
      <c r="A170" s="5"/>
    </row>
    <row r="171" spans="1:33" s="6" customFormat="1" x14ac:dyDescent="0.2">
      <c r="A171" s="5"/>
      <c r="D171" s="92" t="s">
        <v>99</v>
      </c>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row>
    <row r="172" spans="1:33" s="6" customFormat="1" x14ac:dyDescent="0.2">
      <c r="A172" s="5"/>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row>
    <row r="173" spans="1:33" s="6" customFormat="1" x14ac:dyDescent="0.2">
      <c r="A173" s="5"/>
    </row>
    <row r="174" spans="1:33" s="6" customFormat="1" x14ac:dyDescent="0.2">
      <c r="A174" s="5"/>
      <c r="D174" s="92" t="s">
        <v>100</v>
      </c>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row>
    <row r="175" spans="1:33" s="6" customFormat="1" x14ac:dyDescent="0.2">
      <c r="A175" s="5"/>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row>
    <row r="176" spans="1:33" s="6" customFormat="1" x14ac:dyDescent="0.2">
      <c r="A176" s="5"/>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row>
    <row r="177" spans="1:34" s="6" customFormat="1" x14ac:dyDescent="0.2">
      <c r="A177" s="5"/>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row>
    <row r="178" spans="1:34" s="6" customFormat="1" x14ac:dyDescent="0.2">
      <c r="A178" s="5"/>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row>
    <row r="179" spans="1:34" s="6" customFormat="1" x14ac:dyDescent="0.2">
      <c r="A179" s="5"/>
    </row>
    <row r="180" spans="1:34" s="6" customFormat="1" x14ac:dyDescent="0.2">
      <c r="A180" s="5"/>
      <c r="D180" s="429"/>
      <c r="E180" s="429"/>
      <c r="F180" s="429"/>
      <c r="G180" s="429"/>
      <c r="H180" s="429"/>
      <c r="I180" s="429"/>
      <c r="J180" s="429"/>
      <c r="K180" s="429"/>
      <c r="L180" s="429"/>
      <c r="M180" s="429"/>
      <c r="N180" s="429"/>
      <c r="O180" s="429"/>
      <c r="P180" s="429"/>
      <c r="Q180" s="429"/>
      <c r="R180" s="429"/>
      <c r="S180" s="429"/>
      <c r="T180" s="429"/>
      <c r="U180" s="429"/>
      <c r="V180" s="429"/>
      <c r="W180" s="429"/>
      <c r="X180" s="429"/>
      <c r="Y180" s="429"/>
      <c r="Z180" s="429"/>
      <c r="AA180" s="429"/>
      <c r="AB180" s="429"/>
      <c r="AC180" s="429"/>
      <c r="AD180" s="429"/>
      <c r="AE180" s="429"/>
      <c r="AF180" s="429"/>
      <c r="AG180" s="429"/>
    </row>
    <row r="181" spans="1:34" s="6" customFormat="1" x14ac:dyDescent="0.2">
      <c r="A181" s="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row>
    <row r="182" spans="1:34" s="6" customFormat="1" x14ac:dyDescent="0.2">
      <c r="A182" s="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row>
    <row r="183" spans="1:34" s="6" customFormat="1" x14ac:dyDescent="0.2">
      <c r="A183" s="5"/>
      <c r="D183" s="33" t="s">
        <v>101</v>
      </c>
      <c r="E183" s="124" t="s">
        <v>102</v>
      </c>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25"/>
    </row>
    <row r="184" spans="1:34" s="6" customFormat="1" x14ac:dyDescent="0.2">
      <c r="A184" s="5"/>
      <c r="D184" s="33"/>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25"/>
    </row>
    <row r="185" spans="1:34" s="6" customFormat="1" x14ac:dyDescent="0.2">
      <c r="A185" s="5"/>
      <c r="D185" s="92" t="s">
        <v>103</v>
      </c>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25"/>
    </row>
    <row r="186" spans="1:34" s="6" customFormat="1" x14ac:dyDescent="0.2">
      <c r="A186" s="5"/>
      <c r="D186" s="91" t="s">
        <v>104</v>
      </c>
      <c r="E186" s="91"/>
      <c r="F186" s="91"/>
      <c r="G186" s="91"/>
      <c r="H186" s="91"/>
      <c r="I186" s="91"/>
      <c r="J186" s="91"/>
      <c r="K186" s="91"/>
      <c r="L186" s="91"/>
      <c r="M186" s="91"/>
      <c r="N186" s="91"/>
      <c r="O186" s="91"/>
      <c r="P186" s="91"/>
      <c r="Q186" s="91"/>
      <c r="R186" s="91"/>
      <c r="S186" s="91"/>
      <c r="T186" s="91"/>
      <c r="U186" s="91"/>
      <c r="V186" s="91"/>
      <c r="W186" s="91"/>
      <c r="X186" s="91"/>
      <c r="Y186" s="91"/>
      <c r="Z186" s="91"/>
      <c r="AA186" s="91"/>
      <c r="AB186" s="91"/>
      <c r="AC186" s="91"/>
      <c r="AD186" s="91"/>
      <c r="AE186" s="91"/>
      <c r="AF186" s="91"/>
      <c r="AG186" s="91"/>
      <c r="AH186" s="91"/>
    </row>
    <row r="187" spans="1:34" s="6" customFormat="1" x14ac:dyDescent="0.2">
      <c r="A187" s="5"/>
      <c r="D187" s="91" t="s">
        <v>105</v>
      </c>
      <c r="E187" s="91"/>
      <c r="F187" s="91"/>
      <c r="G187" s="91"/>
      <c r="H187" s="91"/>
      <c r="I187" s="91"/>
      <c r="J187" s="91"/>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25"/>
    </row>
    <row r="188" spans="1:34" s="6" customFormat="1" x14ac:dyDescent="0.2">
      <c r="A188" s="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25"/>
    </row>
    <row r="189" spans="1:34" s="6" customFormat="1" x14ac:dyDescent="0.2">
      <c r="A189" s="5"/>
      <c r="D189" s="6" t="s">
        <v>106</v>
      </c>
      <c r="E189" s="92" t="s">
        <v>107</v>
      </c>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row>
    <row r="190" spans="1:34" s="6" customFormat="1" x14ac:dyDescent="0.2">
      <c r="A190" s="5"/>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row>
    <row r="191" spans="1:34" s="6" customFormat="1" x14ac:dyDescent="0.2">
      <c r="A191" s="5"/>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row>
    <row r="192" spans="1:34" s="6" customFormat="1" x14ac:dyDescent="0.2">
      <c r="A192" s="5"/>
      <c r="D192" s="6" t="s">
        <v>106</v>
      </c>
      <c r="E192" s="92" t="s">
        <v>108</v>
      </c>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row>
    <row r="193" spans="1:33" s="6" customFormat="1" x14ac:dyDescent="0.2">
      <c r="A193" s="5"/>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row>
    <row r="194" spans="1:33" s="6" customFormat="1" x14ac:dyDescent="0.2">
      <c r="A194" s="5"/>
    </row>
    <row r="195" spans="1:33" s="6" customFormat="1" x14ac:dyDescent="0.2">
      <c r="A195" s="5"/>
      <c r="D195" s="6" t="s">
        <v>106</v>
      </c>
      <c r="E195" s="92" t="s">
        <v>109</v>
      </c>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row>
    <row r="196" spans="1:33" s="6" customFormat="1" x14ac:dyDescent="0.2">
      <c r="A196" s="5"/>
    </row>
    <row r="197" spans="1:33" s="6" customFormat="1" x14ac:dyDescent="0.2">
      <c r="A197" s="5"/>
      <c r="D197" s="92" t="s">
        <v>110</v>
      </c>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row>
    <row r="198" spans="1:33" s="6" customFormat="1" x14ac:dyDescent="0.2">
      <c r="A198" s="5"/>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row>
    <row r="199" spans="1:33" s="6" customFormat="1" x14ac:dyDescent="0.2">
      <c r="A199" s="5"/>
      <c r="D199" s="17" t="s">
        <v>111</v>
      </c>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row>
    <row r="200" spans="1:33" s="6" customFormat="1" x14ac:dyDescent="0.2">
      <c r="A200" s="5"/>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row>
    <row r="201" spans="1:33" s="6" customFormat="1" x14ac:dyDescent="0.2">
      <c r="A201" s="5"/>
      <c r="D201" s="21" t="s">
        <v>112</v>
      </c>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row>
    <row r="202" spans="1:33" s="6" customFormat="1" x14ac:dyDescent="0.2">
      <c r="A202" s="5"/>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row>
    <row r="203" spans="1:33" s="6" customFormat="1" x14ac:dyDescent="0.2">
      <c r="A203" s="5"/>
      <c r="D203" s="37" t="s">
        <v>113</v>
      </c>
      <c r="E203" s="502" t="s">
        <v>114</v>
      </c>
      <c r="F203" s="502"/>
      <c r="G203" s="502"/>
      <c r="H203" s="502"/>
      <c r="I203" s="502"/>
      <c r="J203" s="502"/>
      <c r="K203" s="502"/>
      <c r="L203" s="502"/>
      <c r="M203" s="502"/>
      <c r="N203" s="502"/>
      <c r="O203" s="502"/>
      <c r="P203" s="502"/>
      <c r="Q203" s="502"/>
      <c r="R203" s="502"/>
      <c r="S203" s="502"/>
      <c r="T203" s="502"/>
      <c r="U203" s="502"/>
      <c r="V203" s="502"/>
      <c r="W203" s="502"/>
      <c r="X203" s="502"/>
      <c r="Y203" s="502"/>
      <c r="Z203" s="502"/>
      <c r="AA203" s="502"/>
      <c r="AB203" s="502"/>
      <c r="AC203" s="502"/>
      <c r="AD203" s="502"/>
      <c r="AE203" s="502"/>
      <c r="AF203" s="502"/>
      <c r="AG203" s="502"/>
    </row>
    <row r="204" spans="1:33" s="6" customFormat="1" x14ac:dyDescent="0.2">
      <c r="A204" s="5"/>
      <c r="D204" s="37"/>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row>
    <row r="205" spans="1:33" s="6" customFormat="1" x14ac:dyDescent="0.2">
      <c r="A205" s="5"/>
      <c r="D205" s="161" t="s">
        <v>115</v>
      </c>
      <c r="E205" s="161"/>
      <c r="F205" s="161"/>
      <c r="G205" s="161"/>
      <c r="H205" s="161"/>
      <c r="I205" s="161"/>
      <c r="J205" s="161"/>
      <c r="K205" s="161"/>
      <c r="L205" s="161"/>
      <c r="M205" s="161"/>
      <c r="N205" s="161"/>
      <c r="O205" s="161"/>
      <c r="P205" s="161"/>
      <c r="Q205" s="161"/>
      <c r="R205" s="161"/>
      <c r="S205" s="161"/>
      <c r="T205" s="161"/>
      <c r="U205" s="161"/>
      <c r="V205" s="161"/>
      <c r="W205" s="161"/>
      <c r="X205" s="161"/>
      <c r="Y205" s="161"/>
      <c r="Z205" s="161"/>
      <c r="AA205" s="161"/>
      <c r="AB205" s="161"/>
      <c r="AC205" s="161"/>
      <c r="AD205" s="161"/>
      <c r="AE205" s="161"/>
      <c r="AF205" s="26"/>
      <c r="AG205" s="26"/>
    </row>
    <row r="206" spans="1:33" s="6" customFormat="1" x14ac:dyDescent="0.2">
      <c r="A206" s="5"/>
      <c r="D206" s="161" t="s">
        <v>116</v>
      </c>
      <c r="E206" s="161"/>
      <c r="F206" s="161"/>
      <c r="G206" s="161"/>
      <c r="H206" s="161"/>
      <c r="I206" s="161"/>
      <c r="J206" s="161"/>
      <c r="K206" s="161"/>
      <c r="L206" s="161"/>
      <c r="M206" s="161"/>
      <c r="N206" s="161"/>
      <c r="O206" s="161"/>
      <c r="P206" s="161"/>
      <c r="Q206" s="161"/>
      <c r="R206" s="161"/>
      <c r="S206" s="161"/>
      <c r="T206" s="161"/>
      <c r="U206" s="161"/>
      <c r="V206" s="161"/>
      <c r="W206" s="161"/>
      <c r="X206" s="161"/>
      <c r="Y206" s="161"/>
      <c r="Z206" s="161"/>
      <c r="AA206" s="161"/>
      <c r="AB206" s="161"/>
      <c r="AC206" s="161"/>
      <c r="AD206" s="161"/>
      <c r="AE206" s="161"/>
      <c r="AF206" s="26"/>
      <c r="AG206" s="26"/>
    </row>
    <row r="207" spans="1:33" s="6" customFormat="1" x14ac:dyDescent="0.2">
      <c r="A207" s="5"/>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row>
    <row r="208" spans="1:33" s="6" customFormat="1" x14ac:dyDescent="0.2">
      <c r="A208" s="5"/>
      <c r="D208" s="17" t="s">
        <v>117</v>
      </c>
    </row>
    <row r="209" spans="1:33" s="6" customFormat="1" x14ac:dyDescent="0.2">
      <c r="A209" s="5"/>
    </row>
    <row r="210" spans="1:33" s="6" customFormat="1" x14ac:dyDescent="0.2">
      <c r="A210" s="5"/>
      <c r="D210" s="92" t="s">
        <v>118</v>
      </c>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row>
    <row r="211" spans="1:33" s="6" customFormat="1" x14ac:dyDescent="0.2">
      <c r="A211" s="5"/>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row>
    <row r="212" spans="1:33" s="6" customFormat="1" x14ac:dyDescent="0.2">
      <c r="A212" s="5"/>
    </row>
    <row r="213" spans="1:33" s="6" customFormat="1" x14ac:dyDescent="0.2">
      <c r="A213" s="5"/>
      <c r="D213" s="92" t="s">
        <v>119</v>
      </c>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row>
    <row r="214" spans="1:33" s="6" customFormat="1" x14ac:dyDescent="0.2">
      <c r="A214" s="5"/>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row>
    <row r="215" spans="1:33" s="6" customFormat="1" x14ac:dyDescent="0.2">
      <c r="A215" s="5"/>
    </row>
    <row r="216" spans="1:33" s="6" customFormat="1" x14ac:dyDescent="0.2">
      <c r="A216" s="5"/>
      <c r="D216" s="92" t="s">
        <v>120</v>
      </c>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row>
    <row r="217" spans="1:33" s="6" customFormat="1" x14ac:dyDescent="0.2">
      <c r="A217" s="5"/>
    </row>
    <row r="218" spans="1:33" s="6" customFormat="1" x14ac:dyDescent="0.2">
      <c r="A218" s="5"/>
      <c r="D218" s="17" t="s">
        <v>121</v>
      </c>
    </row>
    <row r="219" spans="1:33" s="6" customFormat="1" x14ac:dyDescent="0.2">
      <c r="A219" s="5"/>
    </row>
    <row r="220" spans="1:33" s="6" customFormat="1" x14ac:dyDescent="0.2">
      <c r="A220" s="5"/>
      <c r="D220" s="92" t="s">
        <v>122</v>
      </c>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row>
    <row r="221" spans="1:33" s="6" customFormat="1" x14ac:dyDescent="0.2">
      <c r="A221" s="5"/>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row>
    <row r="222" spans="1:33" s="6" customFormat="1" x14ac:dyDescent="0.2">
      <c r="A222" s="5"/>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row>
    <row r="223" spans="1:33" s="6" customFormat="1" x14ac:dyDescent="0.2">
      <c r="A223" s="5"/>
    </row>
    <row r="224" spans="1:33" s="6" customFormat="1" ht="14.25" customHeight="1" x14ac:dyDescent="0.2">
      <c r="A224" s="5"/>
      <c r="D224" s="21"/>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row>
    <row r="225" spans="1:33" s="6" customFormat="1" ht="14.25" customHeight="1" x14ac:dyDescent="0.2">
      <c r="A225" s="5"/>
      <c r="D225" s="21"/>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row>
    <row r="226" spans="1:33" s="6" customFormat="1" ht="14.25" customHeight="1" x14ac:dyDescent="0.2">
      <c r="A226" s="5"/>
      <c r="D226" s="21"/>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row>
    <row r="227" spans="1:33" s="6" customFormat="1" ht="14.25" customHeight="1" x14ac:dyDescent="0.2">
      <c r="A227" s="5"/>
      <c r="D227" s="21"/>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row>
    <row r="228" spans="1:33" s="6" customFormat="1" ht="14.25" customHeight="1" x14ac:dyDescent="0.2">
      <c r="A228" s="5"/>
      <c r="D228" s="21"/>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row>
    <row r="229" spans="1:33" s="6" customFormat="1" ht="14.25" customHeight="1" x14ac:dyDescent="0.2">
      <c r="A229" s="5"/>
      <c r="D229" s="21"/>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row>
    <row r="230" spans="1:33" s="6" customFormat="1" ht="14.25" customHeight="1" x14ac:dyDescent="0.2">
      <c r="A230" s="5"/>
      <c r="D230" s="21"/>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row>
    <row r="231" spans="1:33" s="6" customFormat="1" ht="14.25" customHeight="1" x14ac:dyDescent="0.2">
      <c r="A231" s="5"/>
      <c r="D231" s="21"/>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row>
    <row r="232" spans="1:33" s="6" customFormat="1" ht="14.25" customHeight="1" x14ac:dyDescent="0.2">
      <c r="A232" s="5"/>
      <c r="D232" s="21"/>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row>
    <row r="233" spans="1:33" s="6" customFormat="1" ht="14.25" customHeight="1" x14ac:dyDescent="0.2">
      <c r="A233" s="5"/>
      <c r="D233" s="21"/>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row>
    <row r="234" spans="1:33" s="6" customFormat="1" ht="14.25" customHeight="1" x14ac:dyDescent="0.2">
      <c r="A234" s="5"/>
      <c r="D234" s="21"/>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row>
    <row r="235" spans="1:33" s="6" customFormat="1" ht="14.25" customHeight="1" x14ac:dyDescent="0.2">
      <c r="A235" s="5"/>
      <c r="D235" s="21"/>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row>
    <row r="236" spans="1:33" s="6" customFormat="1" ht="14.25" customHeight="1" x14ac:dyDescent="0.2">
      <c r="A236" s="5"/>
      <c r="D236" s="21"/>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row>
    <row r="237" spans="1:33" s="6" customFormat="1" ht="14.25" customHeight="1" x14ac:dyDescent="0.2">
      <c r="A237" s="5"/>
      <c r="D237" s="21"/>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row>
    <row r="238" spans="1:33" s="6" customFormat="1" ht="14.25" customHeight="1" x14ac:dyDescent="0.2">
      <c r="A238" s="5"/>
      <c r="D238" s="21"/>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row>
    <row r="239" spans="1:33" s="6" customFormat="1" ht="14.25" customHeight="1" x14ac:dyDescent="0.2">
      <c r="A239" s="5"/>
      <c r="D239" s="21"/>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row>
    <row r="240" spans="1:33" s="6" customFormat="1" ht="14.25" customHeight="1" x14ac:dyDescent="0.2">
      <c r="A240" s="5"/>
      <c r="D240" s="21"/>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row>
    <row r="241" spans="1:34" s="6" customFormat="1" ht="14.25" customHeight="1" x14ac:dyDescent="0.2">
      <c r="A241" s="5"/>
      <c r="D241" s="21"/>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row>
    <row r="242" spans="1:34" s="6" customFormat="1" ht="14.25" customHeight="1" x14ac:dyDescent="0.2">
      <c r="A242" s="5"/>
      <c r="D242" s="21"/>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row>
    <row r="243" spans="1:34" s="6" customFormat="1" ht="14.25" customHeight="1" x14ac:dyDescent="0.2">
      <c r="A243" s="5"/>
      <c r="D243" s="21"/>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row>
    <row r="244" spans="1:34" s="6" customFormat="1" ht="14.25" customHeight="1" x14ac:dyDescent="0.2">
      <c r="A244" s="5"/>
      <c r="D244" s="21"/>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row>
    <row r="245" spans="1:34" s="6" customFormat="1" ht="14.25" customHeight="1" x14ac:dyDescent="0.2">
      <c r="A245" s="5"/>
      <c r="D245" s="21"/>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row>
    <row r="246" spans="1:34" s="6" customFormat="1" x14ac:dyDescent="0.2">
      <c r="A246" s="5"/>
    </row>
    <row r="247" spans="1:34" s="6" customFormat="1" ht="5.25" customHeight="1" x14ac:dyDescent="0.2">
      <c r="A247" s="5"/>
    </row>
    <row r="248" spans="1:34" s="6" customFormat="1" x14ac:dyDescent="0.2">
      <c r="A248" s="5"/>
      <c r="D248" s="17" t="s">
        <v>123</v>
      </c>
    </row>
    <row r="249" spans="1:34" s="6" customFormat="1" ht="5.25" customHeight="1" x14ac:dyDescent="0.2">
      <c r="A249" s="5"/>
    </row>
    <row r="250" spans="1:34" s="6" customFormat="1" x14ac:dyDescent="0.2">
      <c r="A250" s="5"/>
      <c r="D250" s="17" t="s">
        <v>124</v>
      </c>
      <c r="E250" s="21"/>
      <c r="F250" s="21"/>
    </row>
    <row r="251" spans="1:34" s="6" customFormat="1" ht="6" customHeight="1" x14ac:dyDescent="0.2">
      <c r="A251" s="5"/>
    </row>
    <row r="252" spans="1:34" s="6" customFormat="1" x14ac:dyDescent="0.2">
      <c r="A252" s="5"/>
      <c r="D252" s="21" t="s">
        <v>125</v>
      </c>
    </row>
    <row r="253" spans="1:34" s="6" customFormat="1" ht="15.75" thickBot="1" x14ac:dyDescent="0.3">
      <c r="A253" s="5"/>
      <c r="D253" s="1"/>
    </row>
    <row r="254" spans="1:34" s="6" customFormat="1" ht="15" customHeight="1" thickBot="1" x14ac:dyDescent="0.25">
      <c r="A254" s="5"/>
      <c r="D254" s="153" t="s">
        <v>126</v>
      </c>
      <c r="E254" s="154"/>
      <c r="F254" s="154"/>
      <c r="G254" s="154"/>
      <c r="H254" s="154"/>
      <c r="I254" s="155"/>
      <c r="J254" s="113" t="s">
        <v>40</v>
      </c>
      <c r="K254" s="113"/>
      <c r="L254" s="113"/>
      <c r="M254" s="113"/>
      <c r="N254" s="113"/>
      <c r="O254" s="113"/>
      <c r="P254" s="113"/>
      <c r="Q254" s="113"/>
      <c r="R254" s="113"/>
      <c r="S254" s="113"/>
      <c r="T254" s="113"/>
      <c r="U254" s="113"/>
      <c r="V254" s="113"/>
      <c r="W254" s="113"/>
      <c r="X254" s="113"/>
      <c r="Y254" s="113"/>
      <c r="Z254" s="113"/>
      <c r="AA254" s="113"/>
      <c r="AB254" s="113"/>
      <c r="AC254" s="113"/>
      <c r="AD254" s="113"/>
      <c r="AE254" s="113"/>
      <c r="AF254" s="113"/>
      <c r="AG254" s="113"/>
    </row>
    <row r="255" spans="1:34" s="6" customFormat="1" ht="40.5" customHeight="1" thickBot="1" x14ac:dyDescent="0.25">
      <c r="A255" s="5"/>
      <c r="D255" s="201"/>
      <c r="E255" s="202"/>
      <c r="F255" s="202"/>
      <c r="G255" s="202"/>
      <c r="H255" s="202"/>
      <c r="I255" s="203"/>
      <c r="J255" s="114" t="s">
        <v>127</v>
      </c>
      <c r="K255" s="114"/>
      <c r="L255" s="114"/>
      <c r="M255" s="114" t="s">
        <v>68</v>
      </c>
      <c r="N255" s="114"/>
      <c r="O255" s="114"/>
      <c r="P255" s="114" t="s">
        <v>128</v>
      </c>
      <c r="Q255" s="114"/>
      <c r="R255" s="114"/>
      <c r="S255" s="114" t="s">
        <v>129</v>
      </c>
      <c r="T255" s="114"/>
      <c r="U255" s="114"/>
      <c r="V255" s="114" t="s">
        <v>130</v>
      </c>
      <c r="W255" s="114"/>
      <c r="X255" s="114"/>
      <c r="Y255" s="114" t="s">
        <v>131</v>
      </c>
      <c r="Z255" s="114"/>
      <c r="AA255" s="114"/>
      <c r="AB255" s="114" t="s">
        <v>132</v>
      </c>
      <c r="AC255" s="114"/>
      <c r="AD255" s="114"/>
      <c r="AE255" s="114" t="s">
        <v>53</v>
      </c>
      <c r="AF255" s="114"/>
      <c r="AG255" s="114"/>
    </row>
    <row r="256" spans="1:34" s="6" customFormat="1" ht="15" thickBot="1" x14ac:dyDescent="0.25">
      <c r="A256" s="5"/>
      <c r="D256" s="493" t="s">
        <v>133</v>
      </c>
      <c r="E256" s="493"/>
      <c r="F256" s="493"/>
      <c r="G256" s="493"/>
      <c r="H256" s="493"/>
      <c r="I256" s="493"/>
      <c r="J256" s="493"/>
      <c r="K256" s="493"/>
      <c r="L256" s="493"/>
      <c r="M256" s="493"/>
      <c r="N256" s="493"/>
      <c r="O256" s="493"/>
      <c r="P256" s="493"/>
      <c r="Q256" s="493"/>
      <c r="R256" s="493"/>
      <c r="S256" s="493"/>
      <c r="T256" s="493"/>
      <c r="U256" s="493"/>
      <c r="V256" s="493"/>
      <c r="W256" s="493"/>
      <c r="X256" s="493"/>
      <c r="Y256" s="493"/>
      <c r="Z256" s="493"/>
      <c r="AA256" s="493"/>
      <c r="AB256" s="493"/>
      <c r="AC256" s="493"/>
      <c r="AD256" s="493"/>
      <c r="AE256" s="493"/>
      <c r="AF256" s="493"/>
      <c r="AG256" s="493"/>
      <c r="AH256" s="39"/>
    </row>
    <row r="257" spans="1:34" s="6" customFormat="1" ht="21.75" customHeight="1" x14ac:dyDescent="0.2">
      <c r="A257" s="5"/>
      <c r="D257" s="370" t="s">
        <v>134</v>
      </c>
      <c r="E257" s="370"/>
      <c r="F257" s="370"/>
      <c r="G257" s="370"/>
      <c r="H257" s="370"/>
      <c r="I257" s="370"/>
      <c r="J257" s="197"/>
      <c r="K257" s="197"/>
      <c r="L257" s="197"/>
      <c r="M257" s="197">
        <v>3117</v>
      </c>
      <c r="N257" s="197"/>
      <c r="O257" s="197"/>
      <c r="P257" s="197"/>
      <c r="Q257" s="197"/>
      <c r="R257" s="197"/>
      <c r="S257" s="197"/>
      <c r="T257" s="197"/>
      <c r="U257" s="197"/>
      <c r="V257" s="197"/>
      <c r="W257" s="197"/>
      <c r="X257" s="197"/>
      <c r="Y257" s="197"/>
      <c r="Z257" s="197"/>
      <c r="AA257" s="197"/>
      <c r="AB257" s="197"/>
      <c r="AC257" s="197"/>
      <c r="AD257" s="197"/>
      <c r="AE257" s="454">
        <f>SUM(J257:AD257)</f>
        <v>3117</v>
      </c>
      <c r="AF257" s="454"/>
      <c r="AG257" s="454"/>
    </row>
    <row r="258" spans="1:34" s="6" customFormat="1" x14ac:dyDescent="0.2">
      <c r="A258" s="5"/>
      <c r="D258" s="125" t="s">
        <v>135</v>
      </c>
      <c r="E258" s="125"/>
      <c r="F258" s="125"/>
      <c r="G258" s="125"/>
      <c r="H258" s="125"/>
      <c r="I258" s="125"/>
      <c r="J258" s="104"/>
      <c r="K258" s="104"/>
      <c r="L258" s="104"/>
      <c r="M258" s="104"/>
      <c r="N258" s="104"/>
      <c r="O258" s="104"/>
      <c r="P258" s="104"/>
      <c r="Q258" s="104"/>
      <c r="R258" s="104"/>
      <c r="S258" s="104"/>
      <c r="T258" s="104"/>
      <c r="U258" s="104"/>
      <c r="V258" s="104"/>
      <c r="W258" s="104"/>
      <c r="X258" s="104"/>
      <c r="Y258" s="104"/>
      <c r="Z258" s="104"/>
      <c r="AA258" s="104"/>
      <c r="AB258" s="104"/>
      <c r="AC258" s="104"/>
      <c r="AD258" s="104"/>
      <c r="AE258" s="363">
        <f>SUM(J258:AD258)</f>
        <v>0</v>
      </c>
      <c r="AF258" s="363"/>
      <c r="AG258" s="363"/>
    </row>
    <row r="259" spans="1:34" s="6" customFormat="1" x14ac:dyDescent="0.2">
      <c r="A259" s="5"/>
      <c r="D259" s="125" t="s">
        <v>136</v>
      </c>
      <c r="E259" s="125"/>
      <c r="F259" s="125"/>
      <c r="G259" s="125"/>
      <c r="H259" s="125"/>
      <c r="I259" s="125"/>
      <c r="J259" s="104"/>
      <c r="K259" s="104"/>
      <c r="L259" s="104"/>
      <c r="M259" s="104"/>
      <c r="N259" s="104"/>
      <c r="O259" s="104"/>
      <c r="P259" s="104"/>
      <c r="Q259" s="104"/>
      <c r="R259" s="104"/>
      <c r="S259" s="104"/>
      <c r="T259" s="104"/>
      <c r="U259" s="104"/>
      <c r="V259" s="104"/>
      <c r="W259" s="104"/>
      <c r="X259" s="104"/>
      <c r="Y259" s="104"/>
      <c r="Z259" s="104"/>
      <c r="AA259" s="104"/>
      <c r="AB259" s="104"/>
      <c r="AC259" s="104"/>
      <c r="AD259" s="104"/>
      <c r="AE259" s="363">
        <f t="shared" ref="AE259" si="0">SUM(J259:AD259)</f>
        <v>0</v>
      </c>
      <c r="AF259" s="363"/>
      <c r="AG259" s="363"/>
    </row>
    <row r="260" spans="1:34" s="6" customFormat="1" x14ac:dyDescent="0.2">
      <c r="A260" s="5"/>
      <c r="D260" s="125" t="s">
        <v>137</v>
      </c>
      <c r="E260" s="125"/>
      <c r="F260" s="125"/>
      <c r="G260" s="125"/>
      <c r="H260" s="125"/>
      <c r="I260" s="125"/>
      <c r="J260" s="104"/>
      <c r="K260" s="104"/>
      <c r="L260" s="104"/>
      <c r="M260" s="104"/>
      <c r="N260" s="104"/>
      <c r="O260" s="104"/>
      <c r="P260" s="104"/>
      <c r="Q260" s="104"/>
      <c r="R260" s="104"/>
      <c r="S260" s="104"/>
      <c r="T260" s="104"/>
      <c r="U260" s="104"/>
      <c r="V260" s="104"/>
      <c r="W260" s="104"/>
      <c r="X260" s="104"/>
      <c r="Y260" s="104"/>
      <c r="Z260" s="104"/>
      <c r="AA260" s="104"/>
      <c r="AB260" s="104"/>
      <c r="AC260" s="104"/>
      <c r="AD260" s="104"/>
      <c r="AE260" s="363">
        <f>SUM(J260:AD260)</f>
        <v>0</v>
      </c>
      <c r="AF260" s="363"/>
      <c r="AG260" s="363"/>
    </row>
    <row r="261" spans="1:34" s="6" customFormat="1" ht="21.75" customHeight="1" thickBot="1" x14ac:dyDescent="0.25">
      <c r="A261" s="5"/>
      <c r="D261" s="475" t="s">
        <v>138</v>
      </c>
      <c r="E261" s="475"/>
      <c r="F261" s="475"/>
      <c r="G261" s="475"/>
      <c r="H261" s="475"/>
      <c r="I261" s="475"/>
      <c r="J261" s="326">
        <f>J257+J258-J259+J260</f>
        <v>0</v>
      </c>
      <c r="K261" s="326"/>
      <c r="L261" s="326"/>
      <c r="M261" s="326">
        <f t="shared" ref="M261" si="1">M257+M258-M259+M260</f>
        <v>3117</v>
      </c>
      <c r="N261" s="326"/>
      <c r="O261" s="326"/>
      <c r="P261" s="326">
        <f t="shared" ref="P261" si="2">P257+P258-P259+P260</f>
        <v>0</v>
      </c>
      <c r="Q261" s="326"/>
      <c r="R261" s="326"/>
      <c r="S261" s="326">
        <f t="shared" ref="S261" si="3">S257+S258-S259+S260</f>
        <v>0</v>
      </c>
      <c r="T261" s="326"/>
      <c r="U261" s="326"/>
      <c r="V261" s="326">
        <f t="shared" ref="V261" si="4">V257+V258-V259+V260</f>
        <v>0</v>
      </c>
      <c r="W261" s="326"/>
      <c r="X261" s="326"/>
      <c r="Y261" s="326">
        <f t="shared" ref="Y261" si="5">Y257+Y258-Y259+Y260</f>
        <v>0</v>
      </c>
      <c r="Z261" s="326"/>
      <c r="AA261" s="326"/>
      <c r="AB261" s="326">
        <f t="shared" ref="AB261" si="6">AB257+AB258-AB259+AB260</f>
        <v>0</v>
      </c>
      <c r="AC261" s="326"/>
      <c r="AD261" s="326"/>
      <c r="AE261" s="326">
        <f t="shared" ref="AE261" si="7">AE257+AE258-AE259+AE260</f>
        <v>3117</v>
      </c>
      <c r="AF261" s="326"/>
      <c r="AG261" s="326"/>
    </row>
    <row r="262" spans="1:34" s="6" customFormat="1" ht="15" thickBot="1" x14ac:dyDescent="0.25">
      <c r="A262" s="5"/>
      <c r="D262" s="493" t="s">
        <v>139</v>
      </c>
      <c r="E262" s="493"/>
      <c r="F262" s="493"/>
      <c r="G262" s="493"/>
      <c r="H262" s="493"/>
      <c r="I262" s="493"/>
      <c r="J262" s="493"/>
      <c r="K262" s="493"/>
      <c r="L262" s="493"/>
      <c r="M262" s="493"/>
      <c r="N262" s="493"/>
      <c r="O262" s="493"/>
      <c r="P262" s="493"/>
      <c r="Q262" s="493"/>
      <c r="R262" s="493"/>
      <c r="S262" s="493"/>
      <c r="T262" s="493"/>
      <c r="U262" s="493"/>
      <c r="V262" s="493"/>
      <c r="W262" s="493"/>
      <c r="X262" s="493"/>
      <c r="Y262" s="493"/>
      <c r="Z262" s="493"/>
      <c r="AA262" s="493"/>
      <c r="AB262" s="493"/>
      <c r="AC262" s="493"/>
      <c r="AD262" s="493"/>
      <c r="AE262" s="493"/>
      <c r="AF262" s="493"/>
      <c r="AG262" s="493"/>
      <c r="AH262" s="39"/>
    </row>
    <row r="263" spans="1:34" s="6" customFormat="1" ht="21.75" customHeight="1" x14ac:dyDescent="0.2">
      <c r="A263" s="5"/>
      <c r="D263" s="499" t="s">
        <v>140</v>
      </c>
      <c r="E263" s="500"/>
      <c r="F263" s="500"/>
      <c r="G263" s="500"/>
      <c r="H263" s="500"/>
      <c r="I263" s="501"/>
      <c r="J263" s="109"/>
      <c r="K263" s="110"/>
      <c r="L263" s="111"/>
      <c r="M263" s="109">
        <v>3117</v>
      </c>
      <c r="N263" s="110"/>
      <c r="O263" s="111"/>
      <c r="P263" s="109"/>
      <c r="Q263" s="110"/>
      <c r="R263" s="111"/>
      <c r="S263" s="109"/>
      <c r="T263" s="110"/>
      <c r="U263" s="111"/>
      <c r="V263" s="109"/>
      <c r="W263" s="110"/>
      <c r="X263" s="111"/>
      <c r="Y263" s="109"/>
      <c r="Z263" s="110"/>
      <c r="AA263" s="111"/>
      <c r="AB263" s="109"/>
      <c r="AC263" s="110"/>
      <c r="AD263" s="111"/>
      <c r="AE263" s="496">
        <f>SUM(J263:AD263)</f>
        <v>3117</v>
      </c>
      <c r="AF263" s="497"/>
      <c r="AG263" s="498"/>
    </row>
    <row r="264" spans="1:34" s="6" customFormat="1" x14ac:dyDescent="0.2">
      <c r="A264" s="5"/>
      <c r="D264" s="136" t="s">
        <v>135</v>
      </c>
      <c r="E264" s="137"/>
      <c r="F264" s="137"/>
      <c r="G264" s="137"/>
      <c r="H264" s="137"/>
      <c r="I264" s="138"/>
      <c r="J264" s="101"/>
      <c r="K264" s="102"/>
      <c r="L264" s="103"/>
      <c r="M264" s="101"/>
      <c r="N264" s="102"/>
      <c r="O264" s="103"/>
      <c r="P264" s="101"/>
      <c r="Q264" s="102"/>
      <c r="R264" s="103"/>
      <c r="S264" s="101"/>
      <c r="T264" s="102"/>
      <c r="U264" s="103"/>
      <c r="V264" s="101"/>
      <c r="W264" s="102"/>
      <c r="X264" s="103"/>
      <c r="Y264" s="101"/>
      <c r="Z264" s="102"/>
      <c r="AA264" s="103"/>
      <c r="AB264" s="101"/>
      <c r="AC264" s="102"/>
      <c r="AD264" s="103"/>
      <c r="AE264" s="494">
        <f>SUM(J264:AD264)</f>
        <v>0</v>
      </c>
      <c r="AF264" s="495"/>
      <c r="AG264" s="362"/>
    </row>
    <row r="265" spans="1:34" s="6" customFormat="1" x14ac:dyDescent="0.2">
      <c r="A265" s="5"/>
      <c r="D265" s="136" t="s">
        <v>136</v>
      </c>
      <c r="E265" s="137"/>
      <c r="F265" s="137"/>
      <c r="G265" s="137"/>
      <c r="H265" s="137"/>
      <c r="I265" s="138"/>
      <c r="J265" s="101"/>
      <c r="K265" s="102"/>
      <c r="L265" s="103"/>
      <c r="M265" s="101"/>
      <c r="N265" s="102"/>
      <c r="O265" s="103"/>
      <c r="P265" s="101"/>
      <c r="Q265" s="102"/>
      <c r="R265" s="103"/>
      <c r="S265" s="101"/>
      <c r="T265" s="102"/>
      <c r="U265" s="103"/>
      <c r="V265" s="101"/>
      <c r="W265" s="102"/>
      <c r="X265" s="103"/>
      <c r="Y265" s="101"/>
      <c r="Z265" s="102"/>
      <c r="AA265" s="103"/>
      <c r="AB265" s="101"/>
      <c r="AC265" s="102"/>
      <c r="AD265" s="103"/>
      <c r="AE265" s="494">
        <f>SUM(J265:AD265)</f>
        <v>0</v>
      </c>
      <c r="AF265" s="495"/>
      <c r="AG265" s="362"/>
    </row>
    <row r="266" spans="1:34" s="6" customFormat="1" x14ac:dyDescent="0.2">
      <c r="A266" s="5"/>
      <c r="D266" s="125" t="s">
        <v>137</v>
      </c>
      <c r="E266" s="125"/>
      <c r="F266" s="125"/>
      <c r="G266" s="125"/>
      <c r="H266" s="125"/>
      <c r="I266" s="125"/>
      <c r="J266" s="104"/>
      <c r="K266" s="104"/>
      <c r="L266" s="104"/>
      <c r="M266" s="104"/>
      <c r="N266" s="104"/>
      <c r="O266" s="104"/>
      <c r="P266" s="104"/>
      <c r="Q266" s="104"/>
      <c r="R266" s="104"/>
      <c r="S266" s="104"/>
      <c r="T266" s="104"/>
      <c r="U266" s="104"/>
      <c r="V266" s="104"/>
      <c r="W266" s="104"/>
      <c r="X266" s="104"/>
      <c r="Y266" s="104"/>
      <c r="Z266" s="104"/>
      <c r="AA266" s="104"/>
      <c r="AB266" s="104"/>
      <c r="AC266" s="104"/>
      <c r="AD266" s="104"/>
      <c r="AE266" s="363">
        <f>SUM(J266:AD266)</f>
        <v>0</v>
      </c>
      <c r="AF266" s="363"/>
      <c r="AG266" s="363"/>
    </row>
    <row r="267" spans="1:34" s="6" customFormat="1" ht="21.75" customHeight="1" thickBot="1" x14ac:dyDescent="0.25">
      <c r="A267" s="5"/>
      <c r="D267" s="162" t="s">
        <v>138</v>
      </c>
      <c r="E267" s="163"/>
      <c r="F267" s="163"/>
      <c r="G267" s="163"/>
      <c r="H267" s="163"/>
      <c r="I267" s="164"/>
      <c r="J267" s="326">
        <f>J263+J264-J265+J266</f>
        <v>0</v>
      </c>
      <c r="K267" s="326"/>
      <c r="L267" s="326"/>
      <c r="M267" s="326">
        <f t="shared" ref="M267" si="8">M263+M264-M265+M266</f>
        <v>3117</v>
      </c>
      <c r="N267" s="326"/>
      <c r="O267" s="326"/>
      <c r="P267" s="326">
        <f t="shared" ref="P267" si="9">P263+P264-P265+P266</f>
        <v>0</v>
      </c>
      <c r="Q267" s="326"/>
      <c r="R267" s="326"/>
      <c r="S267" s="326">
        <f t="shared" ref="S267" si="10">S263+S264-S265+S266</f>
        <v>0</v>
      </c>
      <c r="T267" s="326"/>
      <c r="U267" s="326"/>
      <c r="V267" s="326">
        <f t="shared" ref="V267" si="11">V263+V264-V265+V266</f>
        <v>0</v>
      </c>
      <c r="W267" s="326"/>
      <c r="X267" s="326"/>
      <c r="Y267" s="326">
        <f t="shared" ref="Y267" si="12">Y263+Y264-Y265+Y266</f>
        <v>0</v>
      </c>
      <c r="Z267" s="326"/>
      <c r="AA267" s="326"/>
      <c r="AB267" s="326">
        <f t="shared" ref="AB267" si="13">AB263+AB264-AB265+AB266</f>
        <v>0</v>
      </c>
      <c r="AC267" s="326"/>
      <c r="AD267" s="326"/>
      <c r="AE267" s="326">
        <f t="shared" ref="AE267" si="14">AE263+AE264-AE265+AE266</f>
        <v>3117</v>
      </c>
      <c r="AF267" s="326"/>
      <c r="AG267" s="326"/>
    </row>
    <row r="268" spans="1:34" s="6" customFormat="1" ht="15" thickBot="1" x14ac:dyDescent="0.25">
      <c r="A268" s="5"/>
      <c r="D268" s="493" t="s">
        <v>141</v>
      </c>
      <c r="E268" s="493"/>
      <c r="F268" s="493"/>
      <c r="G268" s="493"/>
      <c r="H268" s="493"/>
      <c r="I268" s="493"/>
      <c r="J268" s="493"/>
      <c r="K268" s="493"/>
      <c r="L268" s="493"/>
      <c r="M268" s="493"/>
      <c r="N268" s="493"/>
      <c r="O268" s="493"/>
      <c r="P268" s="493"/>
      <c r="Q268" s="493"/>
      <c r="R268" s="493"/>
      <c r="S268" s="493"/>
      <c r="T268" s="493"/>
      <c r="U268" s="493"/>
      <c r="V268" s="493"/>
      <c r="W268" s="493"/>
      <c r="X268" s="493"/>
      <c r="Y268" s="493"/>
      <c r="Z268" s="493"/>
      <c r="AA268" s="493"/>
      <c r="AB268" s="493"/>
      <c r="AC268" s="493"/>
      <c r="AD268" s="493"/>
      <c r="AE268" s="493"/>
      <c r="AF268" s="493"/>
      <c r="AG268" s="493"/>
      <c r="AH268" s="39"/>
    </row>
    <row r="269" spans="1:34" s="6" customFormat="1" ht="21.75" customHeight="1" x14ac:dyDescent="0.2">
      <c r="A269" s="5"/>
      <c r="D269" s="499" t="s">
        <v>140</v>
      </c>
      <c r="E269" s="500"/>
      <c r="F269" s="500"/>
      <c r="G269" s="500"/>
      <c r="H269" s="500"/>
      <c r="I269" s="501"/>
      <c r="J269" s="109"/>
      <c r="K269" s="110"/>
      <c r="L269" s="111"/>
      <c r="M269" s="109"/>
      <c r="N269" s="110"/>
      <c r="O269" s="111"/>
      <c r="P269" s="109"/>
      <c r="Q269" s="110"/>
      <c r="R269" s="111"/>
      <c r="S269" s="109"/>
      <c r="T269" s="110"/>
      <c r="U269" s="111"/>
      <c r="V269" s="109"/>
      <c r="W269" s="110"/>
      <c r="X269" s="111"/>
      <c r="Y269" s="109"/>
      <c r="Z269" s="110"/>
      <c r="AA269" s="111"/>
      <c r="AB269" s="109"/>
      <c r="AC269" s="110"/>
      <c r="AD269" s="111"/>
      <c r="AE269" s="496">
        <f>SUM(J269:AD269)</f>
        <v>0</v>
      </c>
      <c r="AF269" s="497"/>
      <c r="AG269" s="498"/>
    </row>
    <row r="270" spans="1:34" s="6" customFormat="1" x14ac:dyDescent="0.2">
      <c r="A270" s="5"/>
      <c r="D270" s="136" t="s">
        <v>135</v>
      </c>
      <c r="E270" s="137"/>
      <c r="F270" s="137"/>
      <c r="G270" s="137"/>
      <c r="H270" s="137"/>
      <c r="I270" s="138"/>
      <c r="J270" s="101"/>
      <c r="K270" s="102"/>
      <c r="L270" s="103"/>
      <c r="M270" s="101"/>
      <c r="N270" s="102"/>
      <c r="O270" s="103"/>
      <c r="P270" s="101"/>
      <c r="Q270" s="102"/>
      <c r="R270" s="103"/>
      <c r="S270" s="101"/>
      <c r="T270" s="102"/>
      <c r="U270" s="103"/>
      <c r="V270" s="101"/>
      <c r="W270" s="102"/>
      <c r="X270" s="103"/>
      <c r="Y270" s="101"/>
      <c r="Z270" s="102"/>
      <c r="AA270" s="103"/>
      <c r="AB270" s="101"/>
      <c r="AC270" s="102"/>
      <c r="AD270" s="103"/>
      <c r="AE270" s="494">
        <f>SUM(J270:AD270)</f>
        <v>0</v>
      </c>
      <c r="AF270" s="495"/>
      <c r="AG270" s="362"/>
    </row>
    <row r="271" spans="1:34" s="6" customFormat="1" x14ac:dyDescent="0.2">
      <c r="A271" s="5"/>
      <c r="D271" s="136" t="s">
        <v>136</v>
      </c>
      <c r="E271" s="137"/>
      <c r="F271" s="137"/>
      <c r="G271" s="137"/>
      <c r="H271" s="137"/>
      <c r="I271" s="138"/>
      <c r="J271" s="101"/>
      <c r="K271" s="102"/>
      <c r="L271" s="103"/>
      <c r="M271" s="101"/>
      <c r="N271" s="102"/>
      <c r="O271" s="103"/>
      <c r="P271" s="101"/>
      <c r="Q271" s="102"/>
      <c r="R271" s="103"/>
      <c r="S271" s="101"/>
      <c r="T271" s="102"/>
      <c r="U271" s="103"/>
      <c r="V271" s="101"/>
      <c r="W271" s="102"/>
      <c r="X271" s="103"/>
      <c r="Y271" s="101"/>
      <c r="Z271" s="102"/>
      <c r="AA271" s="103"/>
      <c r="AB271" s="101"/>
      <c r="AC271" s="102"/>
      <c r="AD271" s="103"/>
      <c r="AE271" s="494">
        <f>SUM(J270:AD270)</f>
        <v>0</v>
      </c>
      <c r="AF271" s="495"/>
      <c r="AG271" s="362"/>
    </row>
    <row r="272" spans="1:34" s="6" customFormat="1" x14ac:dyDescent="0.2">
      <c r="A272" s="5"/>
      <c r="D272" s="125" t="s">
        <v>137</v>
      </c>
      <c r="E272" s="125"/>
      <c r="F272" s="125"/>
      <c r="G272" s="125"/>
      <c r="H272" s="125"/>
      <c r="I272" s="125"/>
      <c r="J272" s="104"/>
      <c r="K272" s="104"/>
      <c r="L272" s="104"/>
      <c r="M272" s="104"/>
      <c r="N272" s="104"/>
      <c r="O272" s="104"/>
      <c r="P272" s="104"/>
      <c r="Q272" s="104"/>
      <c r="R272" s="104"/>
      <c r="S272" s="104"/>
      <c r="T272" s="104"/>
      <c r="U272" s="104"/>
      <c r="V272" s="104"/>
      <c r="W272" s="104"/>
      <c r="X272" s="104"/>
      <c r="Y272" s="104"/>
      <c r="Z272" s="104"/>
      <c r="AA272" s="104"/>
      <c r="AB272" s="104"/>
      <c r="AC272" s="104"/>
      <c r="AD272" s="104"/>
      <c r="AE272" s="363">
        <f>SUM(J272:AD272)</f>
        <v>0</v>
      </c>
      <c r="AF272" s="363"/>
      <c r="AG272" s="363"/>
    </row>
    <row r="273" spans="1:34" s="6" customFormat="1" ht="21.75" customHeight="1" thickBot="1" x14ac:dyDescent="0.25">
      <c r="A273" s="5"/>
      <c r="D273" s="162" t="s">
        <v>138</v>
      </c>
      <c r="E273" s="163"/>
      <c r="F273" s="163"/>
      <c r="G273" s="163"/>
      <c r="H273" s="163"/>
      <c r="I273" s="164"/>
      <c r="J273" s="326">
        <f>J269+J270-J271+J272</f>
        <v>0</v>
      </c>
      <c r="K273" s="326"/>
      <c r="L273" s="326"/>
      <c r="M273" s="326">
        <f t="shared" ref="M273" si="15">M269+M270-M271+M272</f>
        <v>0</v>
      </c>
      <c r="N273" s="326"/>
      <c r="O273" s="326"/>
      <c r="P273" s="326">
        <f t="shared" ref="P273" si="16">P269+P270-P271+P272</f>
        <v>0</v>
      </c>
      <c r="Q273" s="326"/>
      <c r="R273" s="326"/>
      <c r="S273" s="326">
        <f t="shared" ref="S273" si="17">S269+S270-S271+S272</f>
        <v>0</v>
      </c>
      <c r="T273" s="326"/>
      <c r="U273" s="326"/>
      <c r="V273" s="326">
        <f t="shared" ref="V273" si="18">V269+V270-V271+V272</f>
        <v>0</v>
      </c>
      <c r="W273" s="326"/>
      <c r="X273" s="326"/>
      <c r="Y273" s="326">
        <f t="shared" ref="Y273" si="19">Y269+Y270-Y271+Y272</f>
        <v>0</v>
      </c>
      <c r="Z273" s="326"/>
      <c r="AA273" s="326"/>
      <c r="AB273" s="326">
        <f t="shared" ref="AB273" si="20">AB269+AB270-AB271+AB272</f>
        <v>0</v>
      </c>
      <c r="AC273" s="326"/>
      <c r="AD273" s="326"/>
      <c r="AE273" s="326">
        <f t="shared" ref="AE273" si="21">AE269+AE270-AE271+AE272</f>
        <v>0</v>
      </c>
      <c r="AF273" s="326"/>
      <c r="AG273" s="326"/>
    </row>
    <row r="274" spans="1:34" s="6" customFormat="1" ht="15" thickBot="1" x14ac:dyDescent="0.25">
      <c r="A274" s="5"/>
      <c r="D274" s="493" t="s">
        <v>142</v>
      </c>
      <c r="E274" s="493"/>
      <c r="F274" s="493"/>
      <c r="G274" s="493"/>
      <c r="H274" s="493"/>
      <c r="I274" s="493"/>
      <c r="J274" s="493"/>
      <c r="K274" s="493"/>
      <c r="L274" s="493"/>
      <c r="M274" s="493"/>
      <c r="N274" s="493"/>
      <c r="O274" s="493"/>
      <c r="P274" s="493"/>
      <c r="Q274" s="493"/>
      <c r="R274" s="493"/>
      <c r="S274" s="493"/>
      <c r="T274" s="493"/>
      <c r="U274" s="493"/>
      <c r="V274" s="493"/>
      <c r="W274" s="493"/>
      <c r="X274" s="493"/>
      <c r="Y274" s="493"/>
      <c r="Z274" s="493"/>
      <c r="AA274" s="493"/>
      <c r="AB274" s="493"/>
      <c r="AC274" s="493"/>
      <c r="AD274" s="493"/>
      <c r="AE274" s="493"/>
      <c r="AF274" s="493"/>
      <c r="AG274" s="493"/>
      <c r="AH274" s="39"/>
    </row>
    <row r="275" spans="1:34" s="6" customFormat="1" ht="21.75" customHeight="1" x14ac:dyDescent="0.2">
      <c r="A275" s="5"/>
      <c r="D275" s="476" t="s">
        <v>140</v>
      </c>
      <c r="E275" s="476"/>
      <c r="F275" s="476"/>
      <c r="G275" s="476"/>
      <c r="H275" s="476"/>
      <c r="I275" s="476"/>
      <c r="J275" s="492">
        <f>J257-J263-J269</f>
        <v>0</v>
      </c>
      <c r="K275" s="492"/>
      <c r="L275" s="492"/>
      <c r="M275" s="492">
        <f>M257-M263-M269</f>
        <v>0</v>
      </c>
      <c r="N275" s="492"/>
      <c r="O275" s="492"/>
      <c r="P275" s="492">
        <f>P257-P263-P269</f>
        <v>0</v>
      </c>
      <c r="Q275" s="492"/>
      <c r="R275" s="492"/>
      <c r="S275" s="492">
        <f>S257-S263-S269</f>
        <v>0</v>
      </c>
      <c r="T275" s="492"/>
      <c r="U275" s="492"/>
      <c r="V275" s="492">
        <f>V257-V263-V269</f>
        <v>0</v>
      </c>
      <c r="W275" s="492"/>
      <c r="X275" s="492"/>
      <c r="Y275" s="492">
        <f>Y257-Y263-Y269</f>
        <v>0</v>
      </c>
      <c r="Z275" s="492"/>
      <c r="AA275" s="492"/>
      <c r="AB275" s="492">
        <f>AB257-AB263-AB269</f>
        <v>0</v>
      </c>
      <c r="AC275" s="492"/>
      <c r="AD275" s="492"/>
      <c r="AE275" s="492">
        <f>AE257-AE263-AE269</f>
        <v>0</v>
      </c>
      <c r="AF275" s="492"/>
      <c r="AG275" s="492"/>
    </row>
    <row r="276" spans="1:34" s="6" customFormat="1" ht="21.75" customHeight="1" thickBot="1" x14ac:dyDescent="0.25">
      <c r="A276" s="5"/>
      <c r="D276" s="475" t="s">
        <v>138</v>
      </c>
      <c r="E276" s="475"/>
      <c r="F276" s="475"/>
      <c r="G276" s="475"/>
      <c r="H276" s="475"/>
      <c r="I276" s="475"/>
      <c r="J276" s="326">
        <f>J261-J267-J273</f>
        <v>0</v>
      </c>
      <c r="K276" s="326"/>
      <c r="L276" s="326"/>
      <c r="M276" s="326">
        <f>M261-M267-M273</f>
        <v>0</v>
      </c>
      <c r="N276" s="326"/>
      <c r="O276" s="326"/>
      <c r="P276" s="326">
        <f>P261-P267-P273</f>
        <v>0</v>
      </c>
      <c r="Q276" s="326"/>
      <c r="R276" s="326"/>
      <c r="S276" s="326">
        <f>S261-S267-S273</f>
        <v>0</v>
      </c>
      <c r="T276" s="326"/>
      <c r="U276" s="326"/>
      <c r="V276" s="326">
        <f>V261-V267-V273</f>
        <v>0</v>
      </c>
      <c r="W276" s="326"/>
      <c r="X276" s="326"/>
      <c r="Y276" s="326">
        <f>Y261-Y267-Y273</f>
        <v>0</v>
      </c>
      <c r="Z276" s="326"/>
      <c r="AA276" s="326"/>
      <c r="AB276" s="326">
        <f>AB261-AB267-AB273</f>
        <v>0</v>
      </c>
      <c r="AC276" s="326"/>
      <c r="AD276" s="326"/>
      <c r="AE276" s="326">
        <f>AE261-AE267-AE273</f>
        <v>0</v>
      </c>
      <c r="AF276" s="326"/>
      <c r="AG276" s="326"/>
    </row>
    <row r="277" spans="1:34" s="6" customFormat="1" ht="3.75" customHeight="1" x14ac:dyDescent="0.2">
      <c r="A277" s="5"/>
    </row>
    <row r="278" spans="1:34" s="6" customFormat="1" ht="15.75" thickBot="1" x14ac:dyDescent="0.3">
      <c r="A278" s="5"/>
      <c r="D278" s="1"/>
    </row>
    <row r="279" spans="1:34" s="6" customFormat="1" ht="15" thickBot="1" x14ac:dyDescent="0.25">
      <c r="A279" s="5"/>
      <c r="D279" s="153" t="s">
        <v>126</v>
      </c>
      <c r="E279" s="154"/>
      <c r="F279" s="154"/>
      <c r="G279" s="154"/>
      <c r="H279" s="154"/>
      <c r="I279" s="155"/>
      <c r="J279" s="113" t="s">
        <v>41</v>
      </c>
      <c r="K279" s="113"/>
      <c r="L279" s="113"/>
      <c r="M279" s="113"/>
      <c r="N279" s="113"/>
      <c r="O279" s="113"/>
      <c r="P279" s="113"/>
      <c r="Q279" s="113"/>
      <c r="R279" s="113"/>
      <c r="S279" s="113"/>
      <c r="T279" s="113"/>
      <c r="U279" s="113"/>
      <c r="V279" s="113"/>
      <c r="W279" s="113"/>
      <c r="X279" s="113"/>
      <c r="Y279" s="113"/>
      <c r="Z279" s="113"/>
      <c r="AA279" s="113"/>
      <c r="AB279" s="113"/>
      <c r="AC279" s="113"/>
      <c r="AD279" s="113"/>
      <c r="AE279" s="113"/>
      <c r="AF279" s="113"/>
      <c r="AG279" s="113"/>
    </row>
    <row r="280" spans="1:34" s="6" customFormat="1" ht="38.25" customHeight="1" thickBot="1" x14ac:dyDescent="0.25">
      <c r="A280" s="5"/>
      <c r="D280" s="201"/>
      <c r="E280" s="202"/>
      <c r="F280" s="202"/>
      <c r="G280" s="202"/>
      <c r="H280" s="202"/>
      <c r="I280" s="203"/>
      <c r="J280" s="114" t="s">
        <v>127</v>
      </c>
      <c r="K280" s="114"/>
      <c r="L280" s="114"/>
      <c r="M280" s="114" t="s">
        <v>68</v>
      </c>
      <c r="N280" s="114"/>
      <c r="O280" s="114"/>
      <c r="P280" s="114" t="s">
        <v>128</v>
      </c>
      <c r="Q280" s="114"/>
      <c r="R280" s="114"/>
      <c r="S280" s="114" t="s">
        <v>129</v>
      </c>
      <c r="T280" s="114"/>
      <c r="U280" s="114"/>
      <c r="V280" s="114" t="s">
        <v>130</v>
      </c>
      <c r="W280" s="114"/>
      <c r="X280" s="114"/>
      <c r="Y280" s="114" t="s">
        <v>131</v>
      </c>
      <c r="Z280" s="114"/>
      <c r="AA280" s="114"/>
      <c r="AB280" s="114" t="s">
        <v>132</v>
      </c>
      <c r="AC280" s="114"/>
      <c r="AD280" s="114"/>
      <c r="AE280" s="114" t="s">
        <v>53</v>
      </c>
      <c r="AF280" s="114"/>
      <c r="AG280" s="114"/>
    </row>
    <row r="281" spans="1:34" s="6" customFormat="1" ht="15" thickBot="1" x14ac:dyDescent="0.25">
      <c r="A281" s="5"/>
      <c r="D281" s="493" t="s">
        <v>133</v>
      </c>
      <c r="E281" s="493"/>
      <c r="F281" s="493"/>
      <c r="G281" s="493"/>
      <c r="H281" s="493"/>
      <c r="I281" s="493"/>
      <c r="J281" s="493"/>
      <c r="K281" s="493"/>
      <c r="L281" s="493"/>
      <c r="M281" s="493"/>
      <c r="N281" s="493"/>
      <c r="O281" s="493"/>
      <c r="P281" s="493"/>
      <c r="Q281" s="493"/>
      <c r="R281" s="493"/>
      <c r="S281" s="493"/>
      <c r="T281" s="493"/>
      <c r="U281" s="493"/>
      <c r="V281" s="493"/>
      <c r="W281" s="493"/>
      <c r="X281" s="493"/>
      <c r="Y281" s="493"/>
      <c r="Z281" s="493"/>
      <c r="AA281" s="493"/>
      <c r="AB281" s="493"/>
      <c r="AC281" s="493"/>
      <c r="AD281" s="493"/>
      <c r="AE281" s="493"/>
      <c r="AF281" s="493"/>
      <c r="AG281" s="493"/>
      <c r="AH281" s="39"/>
    </row>
    <row r="282" spans="1:34" s="6" customFormat="1" ht="21.75" customHeight="1" x14ac:dyDescent="0.2">
      <c r="A282" s="5"/>
      <c r="D282" s="370" t="s">
        <v>134</v>
      </c>
      <c r="E282" s="370"/>
      <c r="F282" s="370"/>
      <c r="G282" s="370"/>
      <c r="H282" s="370"/>
      <c r="I282" s="370"/>
      <c r="J282" s="197"/>
      <c r="K282" s="197"/>
      <c r="L282" s="197"/>
      <c r="M282" s="197">
        <v>3117</v>
      </c>
      <c r="N282" s="197"/>
      <c r="O282" s="197"/>
      <c r="P282" s="197"/>
      <c r="Q282" s="197"/>
      <c r="R282" s="197"/>
      <c r="S282" s="197"/>
      <c r="T282" s="197"/>
      <c r="U282" s="197"/>
      <c r="V282" s="197"/>
      <c r="W282" s="197"/>
      <c r="X282" s="197"/>
      <c r="Y282" s="197"/>
      <c r="Z282" s="197"/>
      <c r="AA282" s="197"/>
      <c r="AB282" s="197"/>
      <c r="AC282" s="197"/>
      <c r="AD282" s="197"/>
      <c r="AE282" s="454">
        <f>SUM(J282:AD282)</f>
        <v>3117</v>
      </c>
      <c r="AF282" s="454"/>
      <c r="AG282" s="454"/>
    </row>
    <row r="283" spans="1:34" s="6" customFormat="1" x14ac:dyDescent="0.2">
      <c r="A283" s="5"/>
      <c r="D283" s="125" t="s">
        <v>135</v>
      </c>
      <c r="E283" s="125"/>
      <c r="F283" s="125"/>
      <c r="G283" s="125"/>
      <c r="H283" s="125"/>
      <c r="I283" s="125"/>
      <c r="J283" s="104"/>
      <c r="K283" s="104"/>
      <c r="L283" s="104"/>
      <c r="M283" s="104"/>
      <c r="N283" s="104"/>
      <c r="O283" s="104"/>
      <c r="P283" s="104"/>
      <c r="Q283" s="104"/>
      <c r="R283" s="104"/>
      <c r="S283" s="104"/>
      <c r="T283" s="104"/>
      <c r="U283" s="104"/>
      <c r="V283" s="104"/>
      <c r="W283" s="104"/>
      <c r="X283" s="104"/>
      <c r="Y283" s="104"/>
      <c r="Z283" s="104"/>
      <c r="AA283" s="104"/>
      <c r="AB283" s="104"/>
      <c r="AC283" s="104"/>
      <c r="AD283" s="104"/>
      <c r="AE283" s="363">
        <f>SUM(J283:AD283)</f>
        <v>0</v>
      </c>
      <c r="AF283" s="363"/>
      <c r="AG283" s="363"/>
    </row>
    <row r="284" spans="1:34" s="6" customFormat="1" x14ac:dyDescent="0.2">
      <c r="A284" s="5"/>
      <c r="D284" s="125" t="s">
        <v>136</v>
      </c>
      <c r="E284" s="125"/>
      <c r="F284" s="125"/>
      <c r="G284" s="125"/>
      <c r="H284" s="125"/>
      <c r="I284" s="125"/>
      <c r="J284" s="104"/>
      <c r="K284" s="104"/>
      <c r="L284" s="104"/>
      <c r="M284" s="104"/>
      <c r="N284" s="104"/>
      <c r="O284" s="104"/>
      <c r="P284" s="104"/>
      <c r="Q284" s="104"/>
      <c r="R284" s="104"/>
      <c r="S284" s="104"/>
      <c r="T284" s="104"/>
      <c r="U284" s="104"/>
      <c r="V284" s="104"/>
      <c r="W284" s="104"/>
      <c r="X284" s="104"/>
      <c r="Y284" s="104"/>
      <c r="Z284" s="104"/>
      <c r="AA284" s="104"/>
      <c r="AB284" s="104"/>
      <c r="AC284" s="104"/>
      <c r="AD284" s="104"/>
      <c r="AE284" s="363">
        <f t="shared" ref="AE284" si="22">SUM(J284:AD284)</f>
        <v>0</v>
      </c>
      <c r="AF284" s="363"/>
      <c r="AG284" s="363"/>
    </row>
    <row r="285" spans="1:34" s="6" customFormat="1" x14ac:dyDescent="0.2">
      <c r="A285" s="5"/>
      <c r="D285" s="125" t="s">
        <v>137</v>
      </c>
      <c r="E285" s="125"/>
      <c r="F285" s="125"/>
      <c r="G285" s="125"/>
      <c r="H285" s="125"/>
      <c r="I285" s="125"/>
      <c r="J285" s="104"/>
      <c r="K285" s="104"/>
      <c r="L285" s="104"/>
      <c r="M285" s="104"/>
      <c r="N285" s="104"/>
      <c r="O285" s="104"/>
      <c r="P285" s="104"/>
      <c r="Q285" s="104"/>
      <c r="R285" s="104"/>
      <c r="S285" s="104"/>
      <c r="T285" s="104"/>
      <c r="U285" s="104"/>
      <c r="V285" s="104"/>
      <c r="W285" s="104"/>
      <c r="X285" s="104"/>
      <c r="Y285" s="104"/>
      <c r="Z285" s="104"/>
      <c r="AA285" s="104"/>
      <c r="AB285" s="104"/>
      <c r="AC285" s="104"/>
      <c r="AD285" s="104"/>
      <c r="AE285" s="363">
        <f>SUM(J285:AD285)</f>
        <v>0</v>
      </c>
      <c r="AF285" s="363"/>
      <c r="AG285" s="363"/>
    </row>
    <row r="286" spans="1:34" s="6" customFormat="1" ht="21.75" customHeight="1" thickBot="1" x14ac:dyDescent="0.25">
      <c r="A286" s="5"/>
      <c r="D286" s="475" t="s">
        <v>138</v>
      </c>
      <c r="E286" s="475"/>
      <c r="F286" s="475"/>
      <c r="G286" s="475"/>
      <c r="H286" s="475"/>
      <c r="I286" s="475"/>
      <c r="J286" s="326">
        <f>J282+J283-J284+J285</f>
        <v>0</v>
      </c>
      <c r="K286" s="326"/>
      <c r="L286" s="326"/>
      <c r="M286" s="326">
        <f t="shared" ref="M286" si="23">M282+M283-M284+M285</f>
        <v>3117</v>
      </c>
      <c r="N286" s="326"/>
      <c r="O286" s="326"/>
      <c r="P286" s="326">
        <f t="shared" ref="P286" si="24">P282+P283-P284+P285</f>
        <v>0</v>
      </c>
      <c r="Q286" s="326"/>
      <c r="R286" s="326"/>
      <c r="S286" s="326">
        <f t="shared" ref="S286" si="25">S282+S283-S284+S285</f>
        <v>0</v>
      </c>
      <c r="T286" s="326"/>
      <c r="U286" s="326"/>
      <c r="V286" s="326">
        <f t="shared" ref="V286" si="26">V282+V283-V284+V285</f>
        <v>0</v>
      </c>
      <c r="W286" s="326"/>
      <c r="X286" s="326"/>
      <c r="Y286" s="326">
        <f t="shared" ref="Y286" si="27">Y282+Y283-Y284+Y285</f>
        <v>0</v>
      </c>
      <c r="Z286" s="326"/>
      <c r="AA286" s="326"/>
      <c r="AB286" s="326">
        <f t="shared" ref="AB286" si="28">AB282+AB283-AB284+AB285</f>
        <v>0</v>
      </c>
      <c r="AC286" s="326"/>
      <c r="AD286" s="326"/>
      <c r="AE286" s="326">
        <f t="shared" ref="AE286" si="29">AE282+AE283-AE284+AE285</f>
        <v>3117</v>
      </c>
      <c r="AF286" s="326"/>
      <c r="AG286" s="326"/>
    </row>
    <row r="287" spans="1:34" s="6" customFormat="1" ht="15" thickBot="1" x14ac:dyDescent="0.25">
      <c r="A287" s="5"/>
      <c r="D287" s="493" t="s">
        <v>139</v>
      </c>
      <c r="E287" s="493"/>
      <c r="F287" s="493"/>
      <c r="G287" s="493"/>
      <c r="H287" s="493"/>
      <c r="I287" s="493"/>
      <c r="J287" s="493"/>
      <c r="K287" s="493"/>
      <c r="L287" s="493"/>
      <c r="M287" s="493"/>
      <c r="N287" s="493"/>
      <c r="O287" s="493"/>
      <c r="P287" s="493"/>
      <c r="Q287" s="493"/>
      <c r="R287" s="493"/>
      <c r="S287" s="493"/>
      <c r="T287" s="493"/>
      <c r="U287" s="493"/>
      <c r="V287" s="493"/>
      <c r="W287" s="493"/>
      <c r="X287" s="493"/>
      <c r="Y287" s="493"/>
      <c r="Z287" s="493"/>
      <c r="AA287" s="493"/>
      <c r="AB287" s="493"/>
      <c r="AC287" s="493"/>
      <c r="AD287" s="493"/>
      <c r="AE287" s="493"/>
      <c r="AF287" s="493"/>
      <c r="AG287" s="493"/>
      <c r="AH287" s="39"/>
    </row>
    <row r="288" spans="1:34" s="6" customFormat="1" ht="21.75" customHeight="1" x14ac:dyDescent="0.2">
      <c r="A288" s="5"/>
      <c r="D288" s="499" t="s">
        <v>140</v>
      </c>
      <c r="E288" s="500"/>
      <c r="F288" s="500"/>
      <c r="G288" s="500"/>
      <c r="H288" s="500"/>
      <c r="I288" s="501"/>
      <c r="J288" s="109"/>
      <c r="K288" s="110"/>
      <c r="L288" s="111"/>
      <c r="M288" s="109">
        <v>3117</v>
      </c>
      <c r="N288" s="110"/>
      <c r="O288" s="111"/>
      <c r="P288" s="109"/>
      <c r="Q288" s="110"/>
      <c r="R288" s="111"/>
      <c r="S288" s="109"/>
      <c r="T288" s="110"/>
      <c r="U288" s="111"/>
      <c r="V288" s="109"/>
      <c r="W288" s="110"/>
      <c r="X288" s="111"/>
      <c r="Y288" s="109"/>
      <c r="Z288" s="110"/>
      <c r="AA288" s="111"/>
      <c r="AB288" s="109"/>
      <c r="AC288" s="110"/>
      <c r="AD288" s="111"/>
      <c r="AE288" s="496">
        <f>SUM(J288:AD288)</f>
        <v>3117</v>
      </c>
      <c r="AF288" s="497"/>
      <c r="AG288" s="498"/>
    </row>
    <row r="289" spans="1:34" s="6" customFormat="1" x14ac:dyDescent="0.2">
      <c r="A289" s="5"/>
      <c r="D289" s="136" t="s">
        <v>135</v>
      </c>
      <c r="E289" s="137"/>
      <c r="F289" s="137"/>
      <c r="G289" s="137"/>
      <c r="H289" s="137"/>
      <c r="I289" s="138"/>
      <c r="J289" s="101"/>
      <c r="K289" s="102"/>
      <c r="L289" s="103"/>
      <c r="M289" s="101"/>
      <c r="N289" s="102"/>
      <c r="O289" s="103"/>
      <c r="P289" s="101"/>
      <c r="Q289" s="102"/>
      <c r="R289" s="103"/>
      <c r="S289" s="101"/>
      <c r="T289" s="102"/>
      <c r="U289" s="103"/>
      <c r="V289" s="101"/>
      <c r="W289" s="102"/>
      <c r="X289" s="103"/>
      <c r="Y289" s="101"/>
      <c r="Z289" s="102"/>
      <c r="AA289" s="103"/>
      <c r="AB289" s="101"/>
      <c r="AC289" s="102"/>
      <c r="AD289" s="103"/>
      <c r="AE289" s="494">
        <f>SUM(J289:AD289)</f>
        <v>0</v>
      </c>
      <c r="AF289" s="495"/>
      <c r="AG289" s="362"/>
    </row>
    <row r="290" spans="1:34" s="6" customFormat="1" x14ac:dyDescent="0.2">
      <c r="A290" s="5"/>
      <c r="D290" s="136" t="s">
        <v>136</v>
      </c>
      <c r="E290" s="137"/>
      <c r="F290" s="137"/>
      <c r="G290" s="137"/>
      <c r="H290" s="137"/>
      <c r="I290" s="138"/>
      <c r="J290" s="101"/>
      <c r="K290" s="102"/>
      <c r="L290" s="103"/>
      <c r="M290" s="101"/>
      <c r="N290" s="102"/>
      <c r="O290" s="103"/>
      <c r="P290" s="101"/>
      <c r="Q290" s="102"/>
      <c r="R290" s="103"/>
      <c r="S290" s="101"/>
      <c r="T290" s="102"/>
      <c r="U290" s="103"/>
      <c r="V290" s="101"/>
      <c r="W290" s="102"/>
      <c r="X290" s="103"/>
      <c r="Y290" s="101"/>
      <c r="Z290" s="102"/>
      <c r="AA290" s="103"/>
      <c r="AB290" s="101"/>
      <c r="AC290" s="102"/>
      <c r="AD290" s="103"/>
      <c r="AE290" s="494">
        <f>SUM(J290:AD290)</f>
        <v>0</v>
      </c>
      <c r="AF290" s="495"/>
      <c r="AG290" s="362"/>
    </row>
    <row r="291" spans="1:34" s="6" customFormat="1" x14ac:dyDescent="0.2">
      <c r="A291" s="5"/>
      <c r="D291" s="125" t="s">
        <v>137</v>
      </c>
      <c r="E291" s="125"/>
      <c r="F291" s="125"/>
      <c r="G291" s="125"/>
      <c r="H291" s="125"/>
      <c r="I291" s="125"/>
      <c r="J291" s="104"/>
      <c r="K291" s="104"/>
      <c r="L291" s="104"/>
      <c r="M291" s="104"/>
      <c r="N291" s="104"/>
      <c r="O291" s="104"/>
      <c r="P291" s="104"/>
      <c r="Q291" s="104"/>
      <c r="R291" s="104"/>
      <c r="S291" s="104"/>
      <c r="T291" s="104"/>
      <c r="U291" s="104"/>
      <c r="V291" s="104"/>
      <c r="W291" s="104"/>
      <c r="X291" s="104"/>
      <c r="Y291" s="104"/>
      <c r="Z291" s="104"/>
      <c r="AA291" s="104"/>
      <c r="AB291" s="104"/>
      <c r="AC291" s="104"/>
      <c r="AD291" s="104"/>
      <c r="AE291" s="363">
        <f>SUM(J291:AD291)</f>
        <v>0</v>
      </c>
      <c r="AF291" s="363"/>
      <c r="AG291" s="363"/>
    </row>
    <row r="292" spans="1:34" s="6" customFormat="1" ht="21.75" customHeight="1" thickBot="1" x14ac:dyDescent="0.25">
      <c r="A292" s="5"/>
      <c r="D292" s="162" t="s">
        <v>138</v>
      </c>
      <c r="E292" s="163"/>
      <c r="F292" s="163"/>
      <c r="G292" s="163"/>
      <c r="H292" s="163"/>
      <c r="I292" s="164"/>
      <c r="J292" s="326">
        <f>J288+J289-J290+J291</f>
        <v>0</v>
      </c>
      <c r="K292" s="326"/>
      <c r="L292" s="326"/>
      <c r="M292" s="326">
        <f t="shared" ref="M292" si="30">M288+M289-M290+M291</f>
        <v>3117</v>
      </c>
      <c r="N292" s="326"/>
      <c r="O292" s="326"/>
      <c r="P292" s="326">
        <f t="shared" ref="P292" si="31">P288+P289-P290+P291</f>
        <v>0</v>
      </c>
      <c r="Q292" s="326"/>
      <c r="R292" s="326"/>
      <c r="S292" s="326">
        <f t="shared" ref="S292" si="32">S288+S289-S290+S291</f>
        <v>0</v>
      </c>
      <c r="T292" s="326"/>
      <c r="U292" s="326"/>
      <c r="V292" s="326">
        <f t="shared" ref="V292" si="33">V288+V289-V290+V291</f>
        <v>0</v>
      </c>
      <c r="W292" s="326"/>
      <c r="X292" s="326"/>
      <c r="Y292" s="326">
        <f t="shared" ref="Y292" si="34">Y288+Y289-Y290+Y291</f>
        <v>0</v>
      </c>
      <c r="Z292" s="326"/>
      <c r="AA292" s="326"/>
      <c r="AB292" s="326">
        <f t="shared" ref="AB292" si="35">AB288+AB289-AB290+AB291</f>
        <v>0</v>
      </c>
      <c r="AC292" s="326"/>
      <c r="AD292" s="326"/>
      <c r="AE292" s="326">
        <f t="shared" ref="AE292" si="36">AE288+AE289-AE290+AE291</f>
        <v>3117</v>
      </c>
      <c r="AF292" s="326"/>
      <c r="AG292" s="326"/>
    </row>
    <row r="293" spans="1:34" s="6" customFormat="1" ht="15" thickBot="1" x14ac:dyDescent="0.25">
      <c r="A293" s="5"/>
      <c r="D293" s="493" t="s">
        <v>141</v>
      </c>
      <c r="E293" s="493"/>
      <c r="F293" s="493"/>
      <c r="G293" s="493"/>
      <c r="H293" s="493"/>
      <c r="I293" s="493"/>
      <c r="J293" s="493"/>
      <c r="K293" s="493"/>
      <c r="L293" s="493"/>
      <c r="M293" s="493"/>
      <c r="N293" s="493"/>
      <c r="O293" s="493"/>
      <c r="P293" s="493"/>
      <c r="Q293" s="493"/>
      <c r="R293" s="493"/>
      <c r="S293" s="493"/>
      <c r="T293" s="493"/>
      <c r="U293" s="493"/>
      <c r="V293" s="493"/>
      <c r="W293" s="493"/>
      <c r="X293" s="493"/>
      <c r="Y293" s="493"/>
      <c r="Z293" s="493"/>
      <c r="AA293" s="493"/>
      <c r="AB293" s="493"/>
      <c r="AC293" s="493"/>
      <c r="AD293" s="493"/>
      <c r="AE293" s="493"/>
      <c r="AF293" s="493"/>
      <c r="AG293" s="493"/>
      <c r="AH293" s="39"/>
    </row>
    <row r="294" spans="1:34" s="6" customFormat="1" ht="21.75" customHeight="1" x14ac:dyDescent="0.2">
      <c r="A294" s="5"/>
      <c r="D294" s="499" t="s">
        <v>140</v>
      </c>
      <c r="E294" s="500"/>
      <c r="F294" s="500"/>
      <c r="G294" s="500"/>
      <c r="H294" s="500"/>
      <c r="I294" s="501"/>
      <c r="J294" s="109"/>
      <c r="K294" s="110"/>
      <c r="L294" s="111"/>
      <c r="M294" s="109"/>
      <c r="N294" s="110"/>
      <c r="O294" s="111"/>
      <c r="P294" s="109"/>
      <c r="Q294" s="110"/>
      <c r="R294" s="111"/>
      <c r="S294" s="109"/>
      <c r="T294" s="110"/>
      <c r="U294" s="111"/>
      <c r="V294" s="109"/>
      <c r="W294" s="110"/>
      <c r="X294" s="111"/>
      <c r="Y294" s="109"/>
      <c r="Z294" s="110"/>
      <c r="AA294" s="111"/>
      <c r="AB294" s="109"/>
      <c r="AC294" s="110"/>
      <c r="AD294" s="111"/>
      <c r="AE294" s="496">
        <f>SUM(J294:AD294)</f>
        <v>0</v>
      </c>
      <c r="AF294" s="497"/>
      <c r="AG294" s="498"/>
    </row>
    <row r="295" spans="1:34" s="6" customFormat="1" x14ac:dyDescent="0.2">
      <c r="A295" s="5"/>
      <c r="D295" s="136" t="s">
        <v>135</v>
      </c>
      <c r="E295" s="137"/>
      <c r="F295" s="137"/>
      <c r="G295" s="137"/>
      <c r="H295" s="137"/>
      <c r="I295" s="138"/>
      <c r="J295" s="101"/>
      <c r="K295" s="102"/>
      <c r="L295" s="103"/>
      <c r="M295" s="101"/>
      <c r="N295" s="102"/>
      <c r="O295" s="103"/>
      <c r="P295" s="101"/>
      <c r="Q295" s="102"/>
      <c r="R295" s="103"/>
      <c r="S295" s="101"/>
      <c r="T295" s="102"/>
      <c r="U295" s="103"/>
      <c r="V295" s="101"/>
      <c r="W295" s="102"/>
      <c r="X295" s="103"/>
      <c r="Y295" s="101"/>
      <c r="Z295" s="102"/>
      <c r="AA295" s="103"/>
      <c r="AB295" s="101"/>
      <c r="AC295" s="102"/>
      <c r="AD295" s="103"/>
      <c r="AE295" s="494">
        <f>SUM(J295:AD295)</f>
        <v>0</v>
      </c>
      <c r="AF295" s="495"/>
      <c r="AG295" s="362"/>
    </row>
    <row r="296" spans="1:34" s="6" customFormat="1" x14ac:dyDescent="0.2">
      <c r="A296" s="5"/>
      <c r="D296" s="136" t="s">
        <v>136</v>
      </c>
      <c r="E296" s="137"/>
      <c r="F296" s="137"/>
      <c r="G296" s="137"/>
      <c r="H296" s="137"/>
      <c r="I296" s="138"/>
      <c r="J296" s="101"/>
      <c r="K296" s="102"/>
      <c r="L296" s="103"/>
      <c r="M296" s="101"/>
      <c r="N296" s="102"/>
      <c r="O296" s="103"/>
      <c r="P296" s="101"/>
      <c r="Q296" s="102"/>
      <c r="R296" s="103"/>
      <c r="S296" s="101"/>
      <c r="T296" s="102"/>
      <c r="U296" s="103"/>
      <c r="V296" s="101"/>
      <c r="W296" s="102"/>
      <c r="X296" s="103"/>
      <c r="Y296" s="101"/>
      <c r="Z296" s="102"/>
      <c r="AA296" s="103"/>
      <c r="AB296" s="101"/>
      <c r="AC296" s="102"/>
      <c r="AD296" s="103"/>
      <c r="AE296" s="494">
        <f>SUM(J295:AD295)</f>
        <v>0</v>
      </c>
      <c r="AF296" s="495"/>
      <c r="AG296" s="362"/>
    </row>
    <row r="297" spans="1:34" s="6" customFormat="1" x14ac:dyDescent="0.2">
      <c r="A297" s="5"/>
      <c r="D297" s="125" t="s">
        <v>137</v>
      </c>
      <c r="E297" s="125"/>
      <c r="F297" s="125"/>
      <c r="G297" s="125"/>
      <c r="H297" s="125"/>
      <c r="I297" s="125"/>
      <c r="J297" s="104"/>
      <c r="K297" s="104"/>
      <c r="L297" s="104"/>
      <c r="M297" s="104"/>
      <c r="N297" s="104"/>
      <c r="O297" s="104"/>
      <c r="P297" s="104"/>
      <c r="Q297" s="104"/>
      <c r="R297" s="104"/>
      <c r="S297" s="104"/>
      <c r="T297" s="104"/>
      <c r="U297" s="104"/>
      <c r="V297" s="104"/>
      <c r="W297" s="104"/>
      <c r="X297" s="104"/>
      <c r="Y297" s="104"/>
      <c r="Z297" s="104"/>
      <c r="AA297" s="104"/>
      <c r="AB297" s="104"/>
      <c r="AC297" s="104"/>
      <c r="AD297" s="104"/>
      <c r="AE297" s="363">
        <f>SUM(J297:AD297)</f>
        <v>0</v>
      </c>
      <c r="AF297" s="363"/>
      <c r="AG297" s="363"/>
    </row>
    <row r="298" spans="1:34" s="6" customFormat="1" ht="21.75" customHeight="1" thickBot="1" x14ac:dyDescent="0.25">
      <c r="A298" s="5"/>
      <c r="D298" s="162" t="s">
        <v>138</v>
      </c>
      <c r="E298" s="163"/>
      <c r="F298" s="163"/>
      <c r="G298" s="163"/>
      <c r="H298" s="163"/>
      <c r="I298" s="164"/>
      <c r="J298" s="326">
        <f>J294+J295-J296+J297</f>
        <v>0</v>
      </c>
      <c r="K298" s="326"/>
      <c r="L298" s="326"/>
      <c r="M298" s="326">
        <f t="shared" ref="M298" si="37">M294+M295-M296+M297</f>
        <v>0</v>
      </c>
      <c r="N298" s="326"/>
      <c r="O298" s="326"/>
      <c r="P298" s="326">
        <f t="shared" ref="P298" si="38">P294+P295-P296+P297</f>
        <v>0</v>
      </c>
      <c r="Q298" s="326"/>
      <c r="R298" s="326"/>
      <c r="S298" s="326">
        <f t="shared" ref="S298" si="39">S294+S295-S296+S297</f>
        <v>0</v>
      </c>
      <c r="T298" s="326"/>
      <c r="U298" s="326"/>
      <c r="V298" s="326">
        <f t="shared" ref="V298" si="40">V294+V295-V296+V297</f>
        <v>0</v>
      </c>
      <c r="W298" s="326"/>
      <c r="X298" s="326"/>
      <c r="Y298" s="326">
        <f t="shared" ref="Y298" si="41">Y294+Y295-Y296+Y297</f>
        <v>0</v>
      </c>
      <c r="Z298" s="326"/>
      <c r="AA298" s="326"/>
      <c r="AB298" s="326">
        <f t="shared" ref="AB298" si="42">AB294+AB295-AB296+AB297</f>
        <v>0</v>
      </c>
      <c r="AC298" s="326"/>
      <c r="AD298" s="326"/>
      <c r="AE298" s="326">
        <f t="shared" ref="AE298" si="43">AE294+AE295-AE296+AE297</f>
        <v>0</v>
      </c>
      <c r="AF298" s="326"/>
      <c r="AG298" s="326"/>
    </row>
    <row r="299" spans="1:34" s="6" customFormat="1" ht="15" thickBot="1" x14ac:dyDescent="0.25">
      <c r="A299" s="5"/>
      <c r="D299" s="493" t="s">
        <v>142</v>
      </c>
      <c r="E299" s="493"/>
      <c r="F299" s="493"/>
      <c r="G299" s="493"/>
      <c r="H299" s="493"/>
      <c r="I299" s="493"/>
      <c r="J299" s="493"/>
      <c r="K299" s="493"/>
      <c r="L299" s="493"/>
      <c r="M299" s="493"/>
      <c r="N299" s="493"/>
      <c r="O299" s="493"/>
      <c r="P299" s="493"/>
      <c r="Q299" s="493"/>
      <c r="R299" s="493"/>
      <c r="S299" s="493"/>
      <c r="T299" s="493"/>
      <c r="U299" s="493"/>
      <c r="V299" s="493"/>
      <c r="W299" s="493"/>
      <c r="X299" s="493"/>
      <c r="Y299" s="493"/>
      <c r="Z299" s="493"/>
      <c r="AA299" s="493"/>
      <c r="AB299" s="493"/>
      <c r="AC299" s="493"/>
      <c r="AD299" s="493"/>
      <c r="AE299" s="493"/>
      <c r="AF299" s="493"/>
      <c r="AG299" s="493"/>
      <c r="AH299" s="39"/>
    </row>
    <row r="300" spans="1:34" s="6" customFormat="1" ht="21.75" customHeight="1" x14ac:dyDescent="0.2">
      <c r="A300" s="5"/>
      <c r="D300" s="476" t="s">
        <v>140</v>
      </c>
      <c r="E300" s="476"/>
      <c r="F300" s="476"/>
      <c r="G300" s="476"/>
      <c r="H300" s="476"/>
      <c r="I300" s="476"/>
      <c r="J300" s="492">
        <f>J282-J288-J294</f>
        <v>0</v>
      </c>
      <c r="K300" s="492"/>
      <c r="L300" s="492"/>
      <c r="M300" s="492">
        <f>M282-M288-M294</f>
        <v>0</v>
      </c>
      <c r="N300" s="492"/>
      <c r="O300" s="492"/>
      <c r="P300" s="492">
        <f>P282-P288-P294</f>
        <v>0</v>
      </c>
      <c r="Q300" s="492"/>
      <c r="R300" s="492"/>
      <c r="S300" s="492">
        <f>S282-S288-S294</f>
        <v>0</v>
      </c>
      <c r="T300" s="492"/>
      <c r="U300" s="492"/>
      <c r="V300" s="492">
        <f>V282-V288-V294</f>
        <v>0</v>
      </c>
      <c r="W300" s="492"/>
      <c r="X300" s="492"/>
      <c r="Y300" s="492">
        <f>Y282-Y288-Y294</f>
        <v>0</v>
      </c>
      <c r="Z300" s="492"/>
      <c r="AA300" s="492"/>
      <c r="AB300" s="492">
        <f>AB282-AB288-AB294</f>
        <v>0</v>
      </c>
      <c r="AC300" s="492"/>
      <c r="AD300" s="492"/>
      <c r="AE300" s="492">
        <f>AE282-AE288-AE294</f>
        <v>0</v>
      </c>
      <c r="AF300" s="492"/>
      <c r="AG300" s="492"/>
    </row>
    <row r="301" spans="1:34" s="6" customFormat="1" ht="21.75" customHeight="1" thickBot="1" x14ac:dyDescent="0.25">
      <c r="A301" s="5"/>
      <c r="D301" s="475" t="s">
        <v>138</v>
      </c>
      <c r="E301" s="475"/>
      <c r="F301" s="475"/>
      <c r="G301" s="475"/>
      <c r="H301" s="475"/>
      <c r="I301" s="475"/>
      <c r="J301" s="326">
        <f>J286-J292-J298</f>
        <v>0</v>
      </c>
      <c r="K301" s="326"/>
      <c r="L301" s="326"/>
      <c r="M301" s="326">
        <f>M286-M292-M298</f>
        <v>0</v>
      </c>
      <c r="N301" s="326"/>
      <c r="O301" s="326"/>
      <c r="P301" s="326">
        <f>P286-P292-P298</f>
        <v>0</v>
      </c>
      <c r="Q301" s="326"/>
      <c r="R301" s="326"/>
      <c r="S301" s="326">
        <f>S286-S292-S298</f>
        <v>0</v>
      </c>
      <c r="T301" s="326"/>
      <c r="U301" s="326"/>
      <c r="V301" s="326">
        <f>V286-V292-V298</f>
        <v>0</v>
      </c>
      <c r="W301" s="326"/>
      <c r="X301" s="326"/>
      <c r="Y301" s="326">
        <f>Y286-Y292-Y298</f>
        <v>0</v>
      </c>
      <c r="Z301" s="326"/>
      <c r="AA301" s="326"/>
      <c r="AB301" s="326">
        <f>AB286-AB292-AB298</f>
        <v>0</v>
      </c>
      <c r="AC301" s="326"/>
      <c r="AD301" s="326"/>
      <c r="AE301" s="326">
        <f>AE286-AE292-AE298</f>
        <v>0</v>
      </c>
      <c r="AF301" s="326"/>
      <c r="AG301" s="326"/>
    </row>
    <row r="302" spans="1:34" s="6" customFormat="1" ht="21.75" customHeight="1" thickBot="1" x14ac:dyDescent="0.25">
      <c r="A302" s="5"/>
      <c r="D302" s="40"/>
      <c r="E302" s="40"/>
      <c r="F302" s="40"/>
      <c r="G302" s="40"/>
      <c r="H302" s="40"/>
      <c r="I302" s="40"/>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row>
    <row r="303" spans="1:34" s="6" customFormat="1" ht="21.75" customHeight="1" thickBot="1" x14ac:dyDescent="0.25">
      <c r="A303" s="5"/>
      <c r="D303" s="314" t="s">
        <v>126</v>
      </c>
      <c r="E303" s="315"/>
      <c r="F303" s="315"/>
      <c r="G303" s="315"/>
      <c r="H303" s="315"/>
      <c r="I303" s="315"/>
      <c r="J303" s="315"/>
      <c r="K303" s="315"/>
      <c r="L303" s="315"/>
      <c r="M303" s="315"/>
      <c r="N303" s="315"/>
      <c r="O303" s="315"/>
      <c r="P303" s="315"/>
      <c r="Q303" s="315"/>
      <c r="R303" s="316"/>
      <c r="S303" s="479" t="s">
        <v>143</v>
      </c>
      <c r="T303" s="480"/>
      <c r="U303" s="480"/>
      <c r="V303" s="480"/>
      <c r="W303" s="480"/>
      <c r="X303" s="480"/>
      <c r="Y303" s="480"/>
      <c r="Z303" s="480"/>
      <c r="AA303" s="480"/>
      <c r="AB303" s="480"/>
      <c r="AC303" s="480"/>
      <c r="AD303" s="480"/>
      <c r="AE303" s="480"/>
      <c r="AF303" s="480"/>
      <c r="AG303" s="481"/>
    </row>
    <row r="304" spans="1:34" s="6" customFormat="1" ht="21.75" customHeight="1" x14ac:dyDescent="0.2">
      <c r="A304" s="5"/>
      <c r="D304" s="482" t="s">
        <v>144</v>
      </c>
      <c r="E304" s="483"/>
      <c r="F304" s="483"/>
      <c r="G304" s="483"/>
      <c r="H304" s="483"/>
      <c r="I304" s="483"/>
      <c r="J304" s="483"/>
      <c r="K304" s="483"/>
      <c r="L304" s="483"/>
      <c r="M304" s="483"/>
      <c r="N304" s="483"/>
      <c r="O304" s="483"/>
      <c r="P304" s="483"/>
      <c r="Q304" s="483"/>
      <c r="R304" s="484"/>
      <c r="S304" s="485">
        <v>0</v>
      </c>
      <c r="T304" s="486"/>
      <c r="U304" s="486"/>
      <c r="V304" s="486"/>
      <c r="W304" s="486"/>
      <c r="X304" s="486"/>
      <c r="Y304" s="486"/>
      <c r="Z304" s="486"/>
      <c r="AA304" s="486"/>
      <c r="AB304" s="486"/>
      <c r="AC304" s="486"/>
      <c r="AD304" s="486"/>
      <c r="AE304" s="486"/>
      <c r="AF304" s="486"/>
      <c r="AG304" s="487"/>
    </row>
    <row r="305" spans="1:34" s="6" customFormat="1" ht="26.25" customHeight="1" thickBot="1" x14ac:dyDescent="0.25">
      <c r="A305" s="5"/>
      <c r="D305" s="376" t="s">
        <v>145</v>
      </c>
      <c r="E305" s="377"/>
      <c r="F305" s="377"/>
      <c r="G305" s="377"/>
      <c r="H305" s="377"/>
      <c r="I305" s="377"/>
      <c r="J305" s="377"/>
      <c r="K305" s="377"/>
      <c r="L305" s="377"/>
      <c r="M305" s="377"/>
      <c r="N305" s="377"/>
      <c r="O305" s="377"/>
      <c r="P305" s="377"/>
      <c r="Q305" s="377"/>
      <c r="R305" s="488"/>
      <c r="S305" s="489">
        <v>0</v>
      </c>
      <c r="T305" s="490"/>
      <c r="U305" s="490"/>
      <c r="V305" s="490"/>
      <c r="W305" s="490"/>
      <c r="X305" s="490"/>
      <c r="Y305" s="490"/>
      <c r="Z305" s="490"/>
      <c r="AA305" s="490"/>
      <c r="AB305" s="490"/>
      <c r="AC305" s="490"/>
      <c r="AD305" s="490"/>
      <c r="AE305" s="490"/>
      <c r="AF305" s="490"/>
      <c r="AG305" s="491"/>
    </row>
    <row r="306" spans="1:34" s="6" customFormat="1" ht="26.25" customHeight="1" x14ac:dyDescent="0.2">
      <c r="A306" s="5"/>
      <c r="D306" s="42"/>
      <c r="E306" s="42"/>
      <c r="F306" s="42"/>
      <c r="G306" s="42"/>
      <c r="H306" s="42"/>
      <c r="I306" s="42"/>
      <c r="J306" s="42"/>
      <c r="K306" s="42"/>
      <c r="L306" s="42"/>
      <c r="M306" s="42"/>
      <c r="N306" s="42"/>
      <c r="O306" s="42"/>
      <c r="P306" s="42"/>
      <c r="Q306" s="42"/>
      <c r="R306" s="42"/>
      <c r="S306" s="41"/>
      <c r="T306" s="41"/>
      <c r="U306" s="41"/>
      <c r="V306" s="41"/>
      <c r="W306" s="41"/>
      <c r="X306" s="41"/>
      <c r="Y306" s="41"/>
      <c r="Z306" s="41"/>
      <c r="AA306" s="41"/>
      <c r="AB306" s="41"/>
      <c r="AC306" s="41"/>
      <c r="AD306" s="41"/>
      <c r="AE306" s="41"/>
      <c r="AF306" s="41"/>
      <c r="AG306" s="41"/>
    </row>
    <row r="307" spans="1:34" s="6" customFormat="1" ht="21.75" customHeight="1" x14ac:dyDescent="0.2">
      <c r="A307" s="5"/>
      <c r="D307" s="43" t="s">
        <v>417</v>
      </c>
      <c r="E307" s="40"/>
      <c r="F307" s="40"/>
      <c r="G307" s="40"/>
      <c r="H307" s="40"/>
      <c r="I307" s="40"/>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row>
    <row r="308" spans="1:34" s="6" customFormat="1" ht="14.25" customHeight="1" x14ac:dyDescent="0.2">
      <c r="A308" s="5"/>
      <c r="D308" s="42"/>
      <c r="E308" s="42"/>
      <c r="F308" s="42"/>
      <c r="G308" s="42"/>
      <c r="H308" s="42"/>
      <c r="I308" s="42"/>
      <c r="J308" s="42"/>
      <c r="K308" s="42"/>
      <c r="L308" s="42"/>
      <c r="M308" s="42"/>
      <c r="N308" s="42"/>
      <c r="O308" s="42"/>
      <c r="P308" s="42"/>
      <c r="Q308" s="42"/>
      <c r="R308" s="42"/>
      <c r="S308" s="41"/>
      <c r="T308" s="41"/>
      <c r="U308" s="41"/>
      <c r="V308" s="41"/>
      <c r="W308" s="41"/>
      <c r="X308" s="41"/>
      <c r="Y308" s="41"/>
      <c r="Z308" s="41"/>
      <c r="AA308" s="41"/>
      <c r="AB308" s="41"/>
      <c r="AC308" s="41"/>
      <c r="AD308" s="41"/>
      <c r="AE308" s="41"/>
      <c r="AF308" s="41"/>
      <c r="AG308" s="41"/>
    </row>
    <row r="309" spans="1:34" s="6" customFormat="1" ht="19.5" customHeight="1" x14ac:dyDescent="0.2">
      <c r="A309" s="5"/>
      <c r="D309" s="478" t="s">
        <v>146</v>
      </c>
      <c r="E309" s="478"/>
      <c r="F309" s="478"/>
      <c r="G309" s="478"/>
      <c r="H309" s="478"/>
      <c r="I309" s="478"/>
      <c r="J309" s="478"/>
      <c r="K309" s="478"/>
      <c r="L309" s="478"/>
      <c r="M309" s="478"/>
      <c r="N309" s="478"/>
      <c r="O309" s="478"/>
      <c r="P309" s="478"/>
      <c r="Q309" s="478"/>
      <c r="R309" s="478"/>
      <c r="S309" s="478"/>
      <c r="T309" s="478"/>
      <c r="U309" s="478"/>
      <c r="V309" s="478"/>
      <c r="W309" s="478"/>
      <c r="X309" s="478"/>
      <c r="Y309" s="478"/>
      <c r="Z309" s="478"/>
      <c r="AA309" s="478"/>
      <c r="AB309" s="478"/>
      <c r="AC309" s="478"/>
      <c r="AD309" s="478"/>
      <c r="AE309" s="478"/>
      <c r="AF309" s="478"/>
      <c r="AG309" s="478"/>
    </row>
    <row r="310" spans="1:34" s="6" customFormat="1" ht="26.25" customHeight="1" x14ac:dyDescent="0.2">
      <c r="A310" s="5"/>
      <c r="D310" s="42"/>
      <c r="E310" s="42"/>
      <c r="F310" s="42"/>
      <c r="G310" s="42"/>
      <c r="H310" s="42"/>
      <c r="I310" s="42"/>
      <c r="J310" s="42"/>
      <c r="K310" s="42"/>
      <c r="L310" s="42"/>
      <c r="M310" s="42"/>
      <c r="N310" s="42"/>
      <c r="O310" s="42"/>
      <c r="P310" s="42"/>
      <c r="Q310" s="42"/>
      <c r="R310" s="42"/>
      <c r="S310" s="41"/>
      <c r="T310" s="41"/>
      <c r="U310" s="41"/>
      <c r="V310" s="41"/>
      <c r="W310" s="41"/>
      <c r="X310" s="41"/>
      <c r="Y310" s="41"/>
      <c r="Z310" s="41"/>
      <c r="AA310" s="41"/>
      <c r="AB310" s="41"/>
      <c r="AC310" s="41"/>
      <c r="AD310" s="41"/>
      <c r="AE310" s="41"/>
      <c r="AF310" s="41"/>
      <c r="AG310" s="41"/>
    </row>
    <row r="311" spans="1:34" s="6" customFormat="1" x14ac:dyDescent="0.2">
      <c r="A311" s="5"/>
      <c r="D311" s="17" t="s">
        <v>147</v>
      </c>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row>
    <row r="312" spans="1:34" s="6" customFormat="1" x14ac:dyDescent="0.2">
      <c r="A312" s="5"/>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row>
    <row r="313" spans="1:34" s="6" customFormat="1" x14ac:dyDescent="0.2">
      <c r="A313" s="5"/>
      <c r="D313" s="21" t="s">
        <v>148</v>
      </c>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row>
    <row r="314" spans="1:34" s="6" customFormat="1" ht="15.75" thickBot="1" x14ac:dyDescent="0.3">
      <c r="A314" s="5"/>
      <c r="D314" s="1"/>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row>
    <row r="315" spans="1:34" s="6" customFormat="1" ht="15.75" customHeight="1" thickBot="1" x14ac:dyDescent="0.25">
      <c r="A315" s="5"/>
      <c r="D315" s="153" t="s">
        <v>149</v>
      </c>
      <c r="E315" s="154"/>
      <c r="F315" s="154"/>
      <c r="G315" s="155"/>
      <c r="H315" s="113" t="s">
        <v>40</v>
      </c>
      <c r="I315" s="113"/>
      <c r="J315" s="113"/>
      <c r="K315" s="113"/>
      <c r="L315" s="113"/>
      <c r="M315" s="113"/>
      <c r="N315" s="113"/>
      <c r="O315" s="113"/>
      <c r="P315" s="113"/>
      <c r="Q315" s="113"/>
      <c r="R315" s="113"/>
      <c r="S315" s="113"/>
      <c r="T315" s="113"/>
      <c r="U315" s="113"/>
      <c r="V315" s="113"/>
      <c r="W315" s="113"/>
      <c r="X315" s="113"/>
      <c r="Y315" s="113"/>
      <c r="Z315" s="113"/>
      <c r="AA315" s="113"/>
      <c r="AB315" s="113"/>
      <c r="AC315" s="113"/>
      <c r="AD315" s="113"/>
      <c r="AE315" s="113"/>
      <c r="AF315" s="113"/>
      <c r="AG315" s="113"/>
      <c r="AH315" s="113"/>
    </row>
    <row r="316" spans="1:34" s="6" customFormat="1" ht="55.5" customHeight="1" thickBot="1" x14ac:dyDescent="0.25">
      <c r="A316" s="5"/>
      <c r="D316" s="201"/>
      <c r="E316" s="202"/>
      <c r="F316" s="202"/>
      <c r="G316" s="203"/>
      <c r="H316" s="114" t="s">
        <v>150</v>
      </c>
      <c r="I316" s="114"/>
      <c r="J316" s="114"/>
      <c r="K316" s="114" t="s">
        <v>151</v>
      </c>
      <c r="L316" s="114"/>
      <c r="M316" s="114"/>
      <c r="N316" s="114" t="s">
        <v>152</v>
      </c>
      <c r="O316" s="114"/>
      <c r="P316" s="114"/>
      <c r="Q316" s="114" t="s">
        <v>153</v>
      </c>
      <c r="R316" s="114"/>
      <c r="S316" s="114"/>
      <c r="T316" s="114" t="s">
        <v>154</v>
      </c>
      <c r="U316" s="114"/>
      <c r="V316" s="114"/>
      <c r="W316" s="114" t="s">
        <v>155</v>
      </c>
      <c r="X316" s="114"/>
      <c r="Y316" s="114"/>
      <c r="Z316" s="114" t="s">
        <v>156</v>
      </c>
      <c r="AA316" s="114"/>
      <c r="AB316" s="114"/>
      <c r="AC316" s="114" t="s">
        <v>157</v>
      </c>
      <c r="AD316" s="114"/>
      <c r="AE316" s="114"/>
      <c r="AF316" s="114" t="s">
        <v>53</v>
      </c>
      <c r="AG316" s="114"/>
      <c r="AH316" s="114"/>
    </row>
    <row r="317" spans="1:34" s="6" customFormat="1" ht="15.75" customHeight="1" thickBot="1" x14ac:dyDescent="0.25">
      <c r="A317" s="5"/>
      <c r="D317" s="127" t="s">
        <v>133</v>
      </c>
      <c r="E317" s="128"/>
      <c r="F317" s="128"/>
      <c r="G317" s="128"/>
      <c r="H317" s="128"/>
      <c r="I317" s="128"/>
      <c r="J317" s="128"/>
      <c r="K317" s="128"/>
      <c r="L317" s="128"/>
      <c r="M317" s="128"/>
      <c r="N317" s="128"/>
      <c r="O317" s="128"/>
      <c r="P317" s="128"/>
      <c r="Q317" s="128"/>
      <c r="R317" s="128"/>
      <c r="S317" s="128"/>
      <c r="T317" s="128"/>
      <c r="U317" s="128"/>
      <c r="V317" s="128"/>
      <c r="W317" s="128"/>
      <c r="X317" s="128"/>
      <c r="Y317" s="128"/>
      <c r="Z317" s="128"/>
      <c r="AA317" s="128"/>
      <c r="AB317" s="128"/>
      <c r="AC317" s="128"/>
      <c r="AD317" s="128"/>
      <c r="AE317" s="128"/>
      <c r="AF317" s="128"/>
      <c r="AG317" s="128"/>
      <c r="AH317" s="129"/>
    </row>
    <row r="318" spans="1:34" s="6" customFormat="1" ht="21.75" customHeight="1" x14ac:dyDescent="0.2">
      <c r="A318" s="5"/>
      <c r="D318" s="370" t="s">
        <v>134</v>
      </c>
      <c r="E318" s="370"/>
      <c r="F318" s="370"/>
      <c r="G318" s="370"/>
      <c r="H318" s="477"/>
      <c r="I318" s="477"/>
      <c r="J318" s="477"/>
      <c r="K318" s="197"/>
      <c r="L318" s="197"/>
      <c r="M318" s="197"/>
      <c r="N318" s="197">
        <v>417177</v>
      </c>
      <c r="O318" s="197"/>
      <c r="P318" s="197"/>
      <c r="Q318" s="197"/>
      <c r="R318" s="197"/>
      <c r="S318" s="197"/>
      <c r="T318" s="197"/>
      <c r="U318" s="197"/>
      <c r="V318" s="197"/>
      <c r="W318" s="197"/>
      <c r="X318" s="197"/>
      <c r="Y318" s="197"/>
      <c r="Z318" s="197"/>
      <c r="AA318" s="197"/>
      <c r="AB318" s="197"/>
      <c r="AC318" s="197"/>
      <c r="AD318" s="197"/>
      <c r="AE318" s="197"/>
      <c r="AF318" s="454">
        <f>SUM(H318:AE318)</f>
        <v>417177</v>
      </c>
      <c r="AG318" s="454"/>
      <c r="AH318" s="454"/>
    </row>
    <row r="319" spans="1:34" s="6" customFormat="1" x14ac:dyDescent="0.2">
      <c r="A319" s="5"/>
      <c r="D319" s="125" t="s">
        <v>135</v>
      </c>
      <c r="E319" s="125"/>
      <c r="F319" s="125"/>
      <c r="G319" s="125"/>
      <c r="H319" s="122"/>
      <c r="I319" s="122"/>
      <c r="J319" s="122"/>
      <c r="K319" s="104"/>
      <c r="L319" s="104"/>
      <c r="M319" s="104"/>
      <c r="N319" s="104">
        <v>141314</v>
      </c>
      <c r="O319" s="104"/>
      <c r="P319" s="104"/>
      <c r="Q319" s="104"/>
      <c r="R319" s="104"/>
      <c r="S319" s="104"/>
      <c r="T319" s="104"/>
      <c r="U319" s="104"/>
      <c r="V319" s="104"/>
      <c r="W319" s="104"/>
      <c r="X319" s="104"/>
      <c r="Y319" s="104"/>
      <c r="Z319" s="104"/>
      <c r="AA319" s="104"/>
      <c r="AB319" s="104"/>
      <c r="AC319" s="104"/>
      <c r="AD319" s="104"/>
      <c r="AE319" s="104"/>
      <c r="AF319" s="363">
        <f>SUM(H319:AE319)</f>
        <v>141314</v>
      </c>
      <c r="AG319" s="363"/>
      <c r="AH319" s="363"/>
    </row>
    <row r="320" spans="1:34" s="6" customFormat="1" x14ac:dyDescent="0.2">
      <c r="A320" s="5"/>
      <c r="D320" s="125" t="s">
        <v>136</v>
      </c>
      <c r="E320" s="125"/>
      <c r="F320" s="125"/>
      <c r="G320" s="125"/>
      <c r="H320" s="122"/>
      <c r="I320" s="122"/>
      <c r="J320" s="122"/>
      <c r="K320" s="104"/>
      <c r="L320" s="104"/>
      <c r="M320" s="104"/>
      <c r="N320" s="104">
        <v>222118</v>
      </c>
      <c r="O320" s="104"/>
      <c r="P320" s="104"/>
      <c r="Q320" s="104"/>
      <c r="R320" s="104"/>
      <c r="S320" s="104"/>
      <c r="T320" s="104"/>
      <c r="U320" s="104"/>
      <c r="V320" s="104"/>
      <c r="W320" s="104"/>
      <c r="X320" s="104"/>
      <c r="Y320" s="104"/>
      <c r="Z320" s="104"/>
      <c r="AA320" s="104"/>
      <c r="AB320" s="104"/>
      <c r="AC320" s="104"/>
      <c r="AD320" s="104"/>
      <c r="AE320" s="104"/>
      <c r="AF320" s="363">
        <f>SUM(H320:AE320)</f>
        <v>222118</v>
      </c>
      <c r="AG320" s="363"/>
      <c r="AH320" s="363"/>
    </row>
    <row r="321" spans="1:34" s="6" customFormat="1" x14ac:dyDescent="0.2">
      <c r="A321" s="5"/>
      <c r="D321" s="125" t="s">
        <v>137</v>
      </c>
      <c r="E321" s="125"/>
      <c r="F321" s="125"/>
      <c r="G321" s="125"/>
      <c r="H321" s="122"/>
      <c r="I321" s="122"/>
      <c r="J321" s="122"/>
      <c r="K321" s="104"/>
      <c r="L321" s="104"/>
      <c r="M321" s="104"/>
      <c r="N321" s="104"/>
      <c r="O321" s="104"/>
      <c r="P321" s="104"/>
      <c r="Q321" s="104"/>
      <c r="R321" s="104"/>
      <c r="S321" s="104"/>
      <c r="T321" s="104"/>
      <c r="U321" s="104"/>
      <c r="V321" s="104"/>
      <c r="W321" s="104"/>
      <c r="X321" s="104"/>
      <c r="Y321" s="104"/>
      <c r="Z321" s="104"/>
      <c r="AA321" s="104"/>
      <c r="AB321" s="104"/>
      <c r="AC321" s="104"/>
      <c r="AD321" s="104"/>
      <c r="AE321" s="104"/>
      <c r="AF321" s="363">
        <f>SUM(H321:AE321)</f>
        <v>0</v>
      </c>
      <c r="AG321" s="363"/>
      <c r="AH321" s="363"/>
    </row>
    <row r="322" spans="1:34" s="6" customFormat="1" ht="22.5" customHeight="1" thickBot="1" x14ac:dyDescent="0.25">
      <c r="A322" s="5"/>
      <c r="D322" s="475" t="s">
        <v>138</v>
      </c>
      <c r="E322" s="475"/>
      <c r="F322" s="475"/>
      <c r="G322" s="475"/>
      <c r="H322" s="473">
        <f>H318+H319-H320+H321</f>
        <v>0</v>
      </c>
      <c r="I322" s="473"/>
      <c r="J322" s="473"/>
      <c r="K322" s="473">
        <f t="shared" ref="K322" si="44">K318+K319-K320+K321</f>
        <v>0</v>
      </c>
      <c r="L322" s="473"/>
      <c r="M322" s="473"/>
      <c r="N322" s="473">
        <f t="shared" ref="N322" si="45">N318+N319-N320+N321</f>
        <v>336373</v>
      </c>
      <c r="O322" s="473"/>
      <c r="P322" s="473"/>
      <c r="Q322" s="473">
        <f t="shared" ref="Q322" si="46">Q318+Q319-Q320+Q321</f>
        <v>0</v>
      </c>
      <c r="R322" s="473"/>
      <c r="S322" s="473"/>
      <c r="T322" s="473">
        <f t="shared" ref="T322" si="47">T318+T319-T320+T321</f>
        <v>0</v>
      </c>
      <c r="U322" s="473"/>
      <c r="V322" s="473"/>
      <c r="W322" s="473">
        <f t="shared" ref="W322" si="48">W318+W319-W320+W321</f>
        <v>0</v>
      </c>
      <c r="X322" s="473"/>
      <c r="Y322" s="473"/>
      <c r="Z322" s="473">
        <f t="shared" ref="Z322" si="49">Z318+Z319-Z320+Z321</f>
        <v>0</v>
      </c>
      <c r="AA322" s="473"/>
      <c r="AB322" s="473"/>
      <c r="AC322" s="473">
        <f t="shared" ref="AC322" si="50">AC318+AC319-AC320+AC321</f>
        <v>0</v>
      </c>
      <c r="AD322" s="473"/>
      <c r="AE322" s="473"/>
      <c r="AF322" s="473">
        <f t="shared" ref="AF322" si="51">AF318+AF319-AF320+AF321</f>
        <v>336373</v>
      </c>
      <c r="AG322" s="473"/>
      <c r="AH322" s="473"/>
    </row>
    <row r="323" spans="1:34" s="6" customFormat="1" ht="15.75" customHeight="1" thickBot="1" x14ac:dyDescent="0.25">
      <c r="A323" s="5"/>
      <c r="D323" s="127" t="s">
        <v>139</v>
      </c>
      <c r="E323" s="128"/>
      <c r="F323" s="128"/>
      <c r="G323" s="128"/>
      <c r="H323" s="128"/>
      <c r="I323" s="128"/>
      <c r="J323" s="128"/>
      <c r="K323" s="128"/>
      <c r="L323" s="128"/>
      <c r="M323" s="128"/>
      <c r="N323" s="128"/>
      <c r="O323" s="128"/>
      <c r="P323" s="128"/>
      <c r="Q323" s="128"/>
      <c r="R323" s="128"/>
      <c r="S323" s="128"/>
      <c r="T323" s="128"/>
      <c r="U323" s="128"/>
      <c r="V323" s="128"/>
      <c r="W323" s="128"/>
      <c r="X323" s="128"/>
      <c r="Y323" s="128"/>
      <c r="Z323" s="128"/>
      <c r="AA323" s="128"/>
      <c r="AB323" s="128"/>
      <c r="AC323" s="128"/>
      <c r="AD323" s="128"/>
      <c r="AE323" s="128"/>
      <c r="AF323" s="128"/>
      <c r="AG323" s="128"/>
      <c r="AH323" s="129"/>
    </row>
    <row r="324" spans="1:34" s="6" customFormat="1" ht="22.5" customHeight="1" x14ac:dyDescent="0.2">
      <c r="A324" s="5"/>
      <c r="D324" s="370" t="s">
        <v>140</v>
      </c>
      <c r="E324" s="370"/>
      <c r="F324" s="370"/>
      <c r="G324" s="370"/>
      <c r="H324" s="477"/>
      <c r="I324" s="477"/>
      <c r="J324" s="477"/>
      <c r="K324" s="197"/>
      <c r="L324" s="197"/>
      <c r="M324" s="197"/>
      <c r="N324" s="197">
        <v>179135</v>
      </c>
      <c r="O324" s="197"/>
      <c r="P324" s="197"/>
      <c r="Q324" s="197"/>
      <c r="R324" s="197"/>
      <c r="S324" s="197"/>
      <c r="T324" s="197"/>
      <c r="U324" s="197"/>
      <c r="V324" s="197"/>
      <c r="W324" s="197"/>
      <c r="X324" s="197"/>
      <c r="Y324" s="197"/>
      <c r="Z324" s="197"/>
      <c r="AA324" s="197"/>
      <c r="AB324" s="197"/>
      <c r="AC324" s="197"/>
      <c r="AD324" s="197"/>
      <c r="AE324" s="197"/>
      <c r="AF324" s="454">
        <f>SUM(H324:AE324)</f>
        <v>179135</v>
      </c>
      <c r="AG324" s="454"/>
      <c r="AH324" s="454"/>
    </row>
    <row r="325" spans="1:34" s="6" customFormat="1" x14ac:dyDescent="0.2">
      <c r="A325" s="5"/>
      <c r="D325" s="125" t="s">
        <v>135</v>
      </c>
      <c r="E325" s="125"/>
      <c r="F325" s="125"/>
      <c r="G325" s="125"/>
      <c r="H325" s="122"/>
      <c r="I325" s="122"/>
      <c r="J325" s="122"/>
      <c r="K325" s="104"/>
      <c r="L325" s="104"/>
      <c r="M325" s="104"/>
      <c r="N325" s="104">
        <v>216918</v>
      </c>
      <c r="O325" s="104"/>
      <c r="P325" s="104"/>
      <c r="Q325" s="104"/>
      <c r="R325" s="104"/>
      <c r="S325" s="104"/>
      <c r="T325" s="104"/>
      <c r="U325" s="104"/>
      <c r="V325" s="104"/>
      <c r="W325" s="104"/>
      <c r="X325" s="104"/>
      <c r="Y325" s="104"/>
      <c r="Z325" s="104"/>
      <c r="AA325" s="104"/>
      <c r="AB325" s="104"/>
      <c r="AC325" s="104"/>
      <c r="AD325" s="104"/>
      <c r="AE325" s="104"/>
      <c r="AF325" s="363">
        <f>SUM(H325:AE325)</f>
        <v>216918</v>
      </c>
      <c r="AG325" s="363"/>
      <c r="AH325" s="363"/>
    </row>
    <row r="326" spans="1:34" s="6" customFormat="1" x14ac:dyDescent="0.2">
      <c r="A326" s="5"/>
      <c r="D326" s="125" t="s">
        <v>136</v>
      </c>
      <c r="E326" s="125"/>
      <c r="F326" s="125"/>
      <c r="G326" s="125"/>
      <c r="H326" s="122"/>
      <c r="I326" s="122"/>
      <c r="J326" s="122"/>
      <c r="K326" s="104"/>
      <c r="L326" s="104"/>
      <c r="M326" s="104"/>
      <c r="N326" s="104">
        <v>222118</v>
      </c>
      <c r="O326" s="104"/>
      <c r="P326" s="104"/>
      <c r="Q326" s="104"/>
      <c r="R326" s="104"/>
      <c r="S326" s="104"/>
      <c r="T326" s="104"/>
      <c r="U326" s="104"/>
      <c r="V326" s="104"/>
      <c r="W326" s="104"/>
      <c r="X326" s="104"/>
      <c r="Y326" s="104"/>
      <c r="Z326" s="104"/>
      <c r="AA326" s="104"/>
      <c r="AB326" s="104"/>
      <c r="AC326" s="104"/>
      <c r="AD326" s="104"/>
      <c r="AE326" s="104"/>
      <c r="AF326" s="363">
        <f>SUM(H326:AE326)</f>
        <v>222118</v>
      </c>
      <c r="AG326" s="363"/>
      <c r="AH326" s="363"/>
    </row>
    <row r="327" spans="1:34" s="6" customFormat="1" x14ac:dyDescent="0.2">
      <c r="A327" s="5"/>
      <c r="D327" s="125" t="s">
        <v>137</v>
      </c>
      <c r="E327" s="125"/>
      <c r="F327" s="125"/>
      <c r="G327" s="125"/>
      <c r="H327" s="122"/>
      <c r="I327" s="122"/>
      <c r="J327" s="122"/>
      <c r="K327" s="104"/>
      <c r="L327" s="104"/>
      <c r="M327" s="104"/>
      <c r="N327" s="104"/>
      <c r="O327" s="104"/>
      <c r="P327" s="104"/>
      <c r="Q327" s="104"/>
      <c r="R327" s="104"/>
      <c r="S327" s="104"/>
      <c r="T327" s="104"/>
      <c r="U327" s="104"/>
      <c r="V327" s="104"/>
      <c r="W327" s="104"/>
      <c r="X327" s="104"/>
      <c r="Y327" s="104"/>
      <c r="Z327" s="104"/>
      <c r="AA327" s="104"/>
      <c r="AB327" s="104"/>
      <c r="AC327" s="104"/>
      <c r="AD327" s="104"/>
      <c r="AE327" s="104"/>
      <c r="AF327" s="363">
        <f>SUM(H327:AE327)</f>
        <v>0</v>
      </c>
      <c r="AG327" s="363"/>
      <c r="AH327" s="363"/>
    </row>
    <row r="328" spans="1:34" s="6" customFormat="1" ht="22.5" customHeight="1" thickBot="1" x14ac:dyDescent="0.25">
      <c r="A328" s="5"/>
      <c r="D328" s="475" t="s">
        <v>138</v>
      </c>
      <c r="E328" s="475"/>
      <c r="F328" s="475"/>
      <c r="G328" s="475"/>
      <c r="H328" s="473">
        <f>H324+H325-H326+H327</f>
        <v>0</v>
      </c>
      <c r="I328" s="473"/>
      <c r="J328" s="473"/>
      <c r="K328" s="473">
        <f t="shared" ref="K328" si="52">K324+K325-K326+K327</f>
        <v>0</v>
      </c>
      <c r="L328" s="473"/>
      <c r="M328" s="473"/>
      <c r="N328" s="473">
        <f t="shared" ref="N328" si="53">N324+N325-N326+N327</f>
        <v>173935</v>
      </c>
      <c r="O328" s="473"/>
      <c r="P328" s="473"/>
      <c r="Q328" s="473">
        <f t="shared" ref="Q328" si="54">Q324+Q325-Q326+Q327</f>
        <v>0</v>
      </c>
      <c r="R328" s="473"/>
      <c r="S328" s="473"/>
      <c r="T328" s="473">
        <f t="shared" ref="T328" si="55">T324+T325-T326+T327</f>
        <v>0</v>
      </c>
      <c r="U328" s="473"/>
      <c r="V328" s="473"/>
      <c r="W328" s="473">
        <f t="shared" ref="W328" si="56">W324+W325-W326+W327</f>
        <v>0</v>
      </c>
      <c r="X328" s="473"/>
      <c r="Y328" s="473"/>
      <c r="Z328" s="473">
        <f t="shared" ref="Z328" si="57">Z324+Z325-Z326+Z327</f>
        <v>0</v>
      </c>
      <c r="AA328" s="473"/>
      <c r="AB328" s="473"/>
      <c r="AC328" s="473">
        <f t="shared" ref="AC328" si="58">AC324+AC325-AC326+AC327</f>
        <v>0</v>
      </c>
      <c r="AD328" s="473"/>
      <c r="AE328" s="473"/>
      <c r="AF328" s="473">
        <f t="shared" ref="AF328" si="59">AF324+AF325-AF326+AF327</f>
        <v>173935</v>
      </c>
      <c r="AG328" s="473"/>
      <c r="AH328" s="473"/>
    </row>
    <row r="329" spans="1:34" s="6" customFormat="1" ht="15.75" customHeight="1" thickBot="1" x14ac:dyDescent="0.25">
      <c r="A329" s="5"/>
      <c r="D329" s="127" t="s">
        <v>141</v>
      </c>
      <c r="E329" s="128"/>
      <c r="F329" s="128"/>
      <c r="G329" s="128"/>
      <c r="H329" s="128"/>
      <c r="I329" s="128"/>
      <c r="J329" s="128"/>
      <c r="K329" s="128"/>
      <c r="L329" s="128"/>
      <c r="M329" s="128"/>
      <c r="N329" s="128"/>
      <c r="O329" s="128"/>
      <c r="P329" s="128"/>
      <c r="Q329" s="128"/>
      <c r="R329" s="128"/>
      <c r="S329" s="128"/>
      <c r="T329" s="128"/>
      <c r="U329" s="128"/>
      <c r="V329" s="128"/>
      <c r="W329" s="128"/>
      <c r="X329" s="128"/>
      <c r="Y329" s="128"/>
      <c r="Z329" s="128"/>
      <c r="AA329" s="128"/>
      <c r="AB329" s="128"/>
      <c r="AC329" s="128"/>
      <c r="AD329" s="128"/>
      <c r="AE329" s="128"/>
      <c r="AF329" s="128"/>
      <c r="AG329" s="128"/>
      <c r="AH329" s="129"/>
    </row>
    <row r="330" spans="1:34" s="6" customFormat="1" ht="22.5" customHeight="1" x14ac:dyDescent="0.2">
      <c r="A330" s="5"/>
      <c r="D330" s="370" t="s">
        <v>140</v>
      </c>
      <c r="E330" s="370"/>
      <c r="F330" s="370"/>
      <c r="G330" s="370"/>
      <c r="H330" s="477"/>
      <c r="I330" s="477"/>
      <c r="J330" s="477"/>
      <c r="K330" s="197"/>
      <c r="L330" s="197"/>
      <c r="M330" s="197"/>
      <c r="N330" s="197"/>
      <c r="O330" s="197"/>
      <c r="P330" s="197"/>
      <c r="Q330" s="197"/>
      <c r="R330" s="197"/>
      <c r="S330" s="197"/>
      <c r="T330" s="197"/>
      <c r="U330" s="197"/>
      <c r="V330" s="197"/>
      <c r="W330" s="197"/>
      <c r="X330" s="197"/>
      <c r="Y330" s="197"/>
      <c r="Z330" s="197"/>
      <c r="AA330" s="197"/>
      <c r="AB330" s="197"/>
      <c r="AC330" s="197"/>
      <c r="AD330" s="197"/>
      <c r="AE330" s="197"/>
      <c r="AF330" s="454">
        <f>SUM(H330:AE330)</f>
        <v>0</v>
      </c>
      <c r="AG330" s="454"/>
      <c r="AH330" s="454"/>
    </row>
    <row r="331" spans="1:34" s="6" customFormat="1" ht="15" customHeight="1" x14ac:dyDescent="0.2">
      <c r="A331" s="5"/>
      <c r="D331" s="125" t="s">
        <v>135</v>
      </c>
      <c r="E331" s="125"/>
      <c r="F331" s="125"/>
      <c r="G331" s="125"/>
      <c r="H331" s="122"/>
      <c r="I331" s="122"/>
      <c r="J331" s="122"/>
      <c r="K331" s="104"/>
      <c r="L331" s="104"/>
      <c r="M331" s="104"/>
      <c r="N331" s="104"/>
      <c r="O331" s="104"/>
      <c r="P331" s="104"/>
      <c r="Q331" s="104"/>
      <c r="R331" s="104"/>
      <c r="S331" s="104"/>
      <c r="T331" s="104"/>
      <c r="U331" s="104"/>
      <c r="V331" s="104"/>
      <c r="W331" s="104"/>
      <c r="X331" s="104"/>
      <c r="Y331" s="104"/>
      <c r="Z331" s="104"/>
      <c r="AA331" s="104"/>
      <c r="AB331" s="104"/>
      <c r="AC331" s="104"/>
      <c r="AD331" s="104"/>
      <c r="AE331" s="104"/>
      <c r="AF331" s="363">
        <f>SUM(H331:AE331)</f>
        <v>0</v>
      </c>
      <c r="AG331" s="363"/>
      <c r="AH331" s="363"/>
    </row>
    <row r="332" spans="1:34" s="6" customFormat="1" ht="15" customHeight="1" x14ac:dyDescent="0.2">
      <c r="A332" s="5"/>
      <c r="D332" s="125" t="s">
        <v>136</v>
      </c>
      <c r="E332" s="125"/>
      <c r="F332" s="125"/>
      <c r="G332" s="125"/>
      <c r="H332" s="122"/>
      <c r="I332" s="122"/>
      <c r="J332" s="122"/>
      <c r="K332" s="104"/>
      <c r="L332" s="104"/>
      <c r="M332" s="104"/>
      <c r="N332" s="104"/>
      <c r="O332" s="104"/>
      <c r="P332" s="104"/>
      <c r="Q332" s="104"/>
      <c r="R332" s="104"/>
      <c r="S332" s="104"/>
      <c r="T332" s="104"/>
      <c r="U332" s="104"/>
      <c r="V332" s="104"/>
      <c r="W332" s="104"/>
      <c r="X332" s="104"/>
      <c r="Y332" s="104"/>
      <c r="Z332" s="104"/>
      <c r="AA332" s="104"/>
      <c r="AB332" s="104"/>
      <c r="AC332" s="104"/>
      <c r="AD332" s="104"/>
      <c r="AE332" s="104"/>
      <c r="AF332" s="363">
        <f>SUM(H332:AE332)</f>
        <v>0</v>
      </c>
      <c r="AG332" s="363"/>
      <c r="AH332" s="363"/>
    </row>
    <row r="333" spans="1:34" s="6" customFormat="1" x14ac:dyDescent="0.2">
      <c r="A333" s="5"/>
      <c r="D333" s="125" t="s">
        <v>137</v>
      </c>
      <c r="E333" s="125"/>
      <c r="F333" s="125"/>
      <c r="G333" s="125"/>
      <c r="H333" s="122"/>
      <c r="I333" s="122"/>
      <c r="J333" s="122"/>
      <c r="K333" s="104"/>
      <c r="L333" s="104"/>
      <c r="M333" s="104"/>
      <c r="N333" s="104"/>
      <c r="O333" s="104"/>
      <c r="P333" s="104"/>
      <c r="Q333" s="104"/>
      <c r="R333" s="104"/>
      <c r="S333" s="104"/>
      <c r="T333" s="104"/>
      <c r="U333" s="104"/>
      <c r="V333" s="104"/>
      <c r="W333" s="104"/>
      <c r="X333" s="104"/>
      <c r="Y333" s="104"/>
      <c r="Z333" s="104"/>
      <c r="AA333" s="104"/>
      <c r="AB333" s="104"/>
      <c r="AC333" s="104"/>
      <c r="AD333" s="104"/>
      <c r="AE333" s="104"/>
      <c r="AF333" s="363">
        <f>SUM(H333:AE333)</f>
        <v>0</v>
      </c>
      <c r="AG333" s="363"/>
      <c r="AH333" s="363"/>
    </row>
    <row r="334" spans="1:34" s="6" customFormat="1" ht="22.5" customHeight="1" thickBot="1" x14ac:dyDescent="0.25">
      <c r="A334" s="5"/>
      <c r="D334" s="475" t="s">
        <v>138</v>
      </c>
      <c r="E334" s="475"/>
      <c r="F334" s="475"/>
      <c r="G334" s="475"/>
      <c r="H334" s="473">
        <f>H330+H331-H332+H333</f>
        <v>0</v>
      </c>
      <c r="I334" s="473"/>
      <c r="J334" s="473"/>
      <c r="K334" s="473">
        <f t="shared" ref="K334" si="60">K330+K331-K332+K333</f>
        <v>0</v>
      </c>
      <c r="L334" s="473"/>
      <c r="M334" s="473"/>
      <c r="N334" s="473">
        <f t="shared" ref="N334" si="61">N330+N331-N332+N333</f>
        <v>0</v>
      </c>
      <c r="O334" s="473"/>
      <c r="P334" s="473"/>
      <c r="Q334" s="473">
        <f t="shared" ref="Q334" si="62">Q330+Q331-Q332+Q333</f>
        <v>0</v>
      </c>
      <c r="R334" s="473"/>
      <c r="S334" s="473"/>
      <c r="T334" s="473">
        <f t="shared" ref="T334" si="63">T330+T331-T332+T333</f>
        <v>0</v>
      </c>
      <c r="U334" s="473"/>
      <c r="V334" s="473"/>
      <c r="W334" s="473">
        <f t="shared" ref="W334" si="64">W330+W331-W332+W333</f>
        <v>0</v>
      </c>
      <c r="X334" s="473"/>
      <c r="Y334" s="473"/>
      <c r="Z334" s="473">
        <f t="shared" ref="Z334" si="65">Z330+Z331-Z332+Z333</f>
        <v>0</v>
      </c>
      <c r="AA334" s="473"/>
      <c r="AB334" s="473"/>
      <c r="AC334" s="473">
        <f t="shared" ref="AC334" si="66">AC330+AC331-AC332+AC333</f>
        <v>0</v>
      </c>
      <c r="AD334" s="473"/>
      <c r="AE334" s="473"/>
      <c r="AF334" s="473">
        <f t="shared" ref="AF334" si="67">AF330+AF331-AF332+AF333</f>
        <v>0</v>
      </c>
      <c r="AG334" s="473"/>
      <c r="AH334" s="473"/>
    </row>
    <row r="335" spans="1:34" s="6" customFormat="1" ht="15.75" customHeight="1" thickBot="1" x14ac:dyDescent="0.25">
      <c r="A335" s="5"/>
      <c r="D335" s="127" t="s">
        <v>142</v>
      </c>
      <c r="E335" s="128"/>
      <c r="F335" s="128"/>
      <c r="G335" s="128"/>
      <c r="H335" s="128"/>
      <c r="I335" s="128"/>
      <c r="J335" s="128"/>
      <c r="K335" s="128"/>
      <c r="L335" s="128"/>
      <c r="M335" s="128"/>
      <c r="N335" s="128"/>
      <c r="O335" s="128"/>
      <c r="P335" s="128"/>
      <c r="Q335" s="128"/>
      <c r="R335" s="128"/>
      <c r="S335" s="128"/>
      <c r="T335" s="128"/>
      <c r="U335" s="128"/>
      <c r="V335" s="128"/>
      <c r="W335" s="128"/>
      <c r="X335" s="128"/>
      <c r="Y335" s="128"/>
      <c r="Z335" s="128"/>
      <c r="AA335" s="128"/>
      <c r="AB335" s="128"/>
      <c r="AC335" s="128"/>
      <c r="AD335" s="128"/>
      <c r="AE335" s="128"/>
      <c r="AF335" s="128"/>
      <c r="AG335" s="128"/>
      <c r="AH335" s="129"/>
    </row>
    <row r="336" spans="1:34" s="6" customFormat="1" ht="22.5" customHeight="1" x14ac:dyDescent="0.2">
      <c r="A336" s="5"/>
      <c r="D336" s="476" t="s">
        <v>140</v>
      </c>
      <c r="E336" s="476"/>
      <c r="F336" s="476"/>
      <c r="G336" s="476"/>
      <c r="H336" s="474">
        <f>H318-H324-H330</f>
        <v>0</v>
      </c>
      <c r="I336" s="474"/>
      <c r="J336" s="474"/>
      <c r="K336" s="474">
        <f t="shared" ref="K336" si="68">K318-K324-K330</f>
        <v>0</v>
      </c>
      <c r="L336" s="474"/>
      <c r="M336" s="474"/>
      <c r="N336" s="474">
        <f t="shared" ref="N336" si="69">N318-N324-N330</f>
        <v>238042</v>
      </c>
      <c r="O336" s="474"/>
      <c r="P336" s="474"/>
      <c r="Q336" s="474">
        <f t="shared" ref="Q336" si="70">Q318-Q324-Q330</f>
        <v>0</v>
      </c>
      <c r="R336" s="474"/>
      <c r="S336" s="474"/>
      <c r="T336" s="474">
        <f t="shared" ref="T336" si="71">T318-T324-T330</f>
        <v>0</v>
      </c>
      <c r="U336" s="474"/>
      <c r="V336" s="474"/>
      <c r="W336" s="474">
        <f t="shared" ref="W336" si="72">W318-W324-W330</f>
        <v>0</v>
      </c>
      <c r="X336" s="474"/>
      <c r="Y336" s="474"/>
      <c r="Z336" s="474">
        <f t="shared" ref="Z336" si="73">Z318-Z324-Z330</f>
        <v>0</v>
      </c>
      <c r="AA336" s="474"/>
      <c r="AB336" s="474"/>
      <c r="AC336" s="474">
        <f t="shared" ref="AC336" si="74">AC318-AC324-AC330</f>
        <v>0</v>
      </c>
      <c r="AD336" s="474"/>
      <c r="AE336" s="474"/>
      <c r="AF336" s="474">
        <f t="shared" ref="AF336" si="75">AF318-AF324-AF330</f>
        <v>238042</v>
      </c>
      <c r="AG336" s="474"/>
      <c r="AH336" s="474"/>
    </row>
    <row r="337" spans="1:34" s="6" customFormat="1" ht="22.5" customHeight="1" thickBot="1" x14ac:dyDescent="0.25">
      <c r="A337" s="5"/>
      <c r="D337" s="475" t="s">
        <v>138</v>
      </c>
      <c r="E337" s="475"/>
      <c r="F337" s="475"/>
      <c r="G337" s="475"/>
      <c r="H337" s="473">
        <f>H322-H328-H334</f>
        <v>0</v>
      </c>
      <c r="I337" s="473"/>
      <c r="J337" s="473"/>
      <c r="K337" s="473">
        <f t="shared" ref="K337" si="76">K322-K328-K334</f>
        <v>0</v>
      </c>
      <c r="L337" s="473"/>
      <c r="M337" s="473"/>
      <c r="N337" s="473">
        <f t="shared" ref="N337" si="77">N322-N328-N334</f>
        <v>162438</v>
      </c>
      <c r="O337" s="473"/>
      <c r="P337" s="473"/>
      <c r="Q337" s="473">
        <f t="shared" ref="Q337" si="78">Q322-Q328-Q334</f>
        <v>0</v>
      </c>
      <c r="R337" s="473"/>
      <c r="S337" s="473"/>
      <c r="T337" s="473">
        <f t="shared" ref="T337" si="79">T322-T328-T334</f>
        <v>0</v>
      </c>
      <c r="U337" s="473"/>
      <c r="V337" s="473"/>
      <c r="W337" s="473">
        <f t="shared" ref="W337" si="80">W322-W328-W334</f>
        <v>0</v>
      </c>
      <c r="X337" s="473"/>
      <c r="Y337" s="473"/>
      <c r="Z337" s="473">
        <f t="shared" ref="Z337" si="81">Z322-Z328-Z334</f>
        <v>0</v>
      </c>
      <c r="AA337" s="473"/>
      <c r="AB337" s="473"/>
      <c r="AC337" s="473">
        <f t="shared" ref="AC337" si="82">AC322-AC328-AC334</f>
        <v>0</v>
      </c>
      <c r="AD337" s="473"/>
      <c r="AE337" s="473"/>
      <c r="AF337" s="473">
        <f t="shared" ref="AF337" si="83">AF322-AF328-AF334</f>
        <v>162438</v>
      </c>
      <c r="AG337" s="473"/>
      <c r="AH337" s="473"/>
    </row>
    <row r="338" spans="1:34" s="6" customFormat="1" ht="22.5" customHeight="1" x14ac:dyDescent="0.2">
      <c r="A338" s="5"/>
      <c r="D338" s="40"/>
      <c r="E338" s="40"/>
      <c r="F338" s="40"/>
      <c r="G338" s="40"/>
      <c r="H338" s="44"/>
      <c r="I338" s="44"/>
      <c r="J338" s="44"/>
      <c r="K338" s="44"/>
      <c r="L338" s="44"/>
      <c r="M338" s="44"/>
      <c r="N338" s="44"/>
      <c r="O338" s="44"/>
      <c r="P338" s="44"/>
      <c r="Q338" s="44"/>
      <c r="R338" s="44"/>
      <c r="S338" s="44"/>
      <c r="T338" s="44"/>
      <c r="U338" s="44"/>
      <c r="V338" s="44"/>
      <c r="W338" s="44"/>
      <c r="X338" s="44"/>
      <c r="Y338" s="44"/>
      <c r="Z338" s="44"/>
      <c r="AA338" s="44"/>
      <c r="AB338" s="44"/>
      <c r="AC338" s="44"/>
      <c r="AD338" s="44"/>
      <c r="AE338" s="44"/>
      <c r="AF338" s="44"/>
      <c r="AG338" s="44"/>
      <c r="AH338" s="44"/>
    </row>
    <row r="339" spans="1:34" s="6" customFormat="1" ht="15.75" thickBot="1" x14ac:dyDescent="0.3">
      <c r="A339" s="5"/>
      <c r="D339" s="1"/>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row>
    <row r="340" spans="1:34" s="6" customFormat="1" ht="15" thickBot="1" x14ac:dyDescent="0.25">
      <c r="A340" s="5"/>
      <c r="D340" s="153" t="s">
        <v>149</v>
      </c>
      <c r="E340" s="154"/>
      <c r="F340" s="154"/>
      <c r="G340" s="155"/>
      <c r="H340" s="113" t="s">
        <v>41</v>
      </c>
      <c r="I340" s="113"/>
      <c r="J340" s="113"/>
      <c r="K340" s="113"/>
      <c r="L340" s="113"/>
      <c r="M340" s="113"/>
      <c r="N340" s="113"/>
      <c r="O340" s="113"/>
      <c r="P340" s="113"/>
      <c r="Q340" s="113"/>
      <c r="R340" s="113"/>
      <c r="S340" s="113"/>
      <c r="T340" s="113"/>
      <c r="U340" s="113"/>
      <c r="V340" s="113"/>
      <c r="W340" s="113"/>
      <c r="X340" s="113"/>
      <c r="Y340" s="113"/>
      <c r="Z340" s="113"/>
      <c r="AA340" s="113"/>
      <c r="AB340" s="113"/>
      <c r="AC340" s="113"/>
      <c r="AD340" s="113"/>
      <c r="AE340" s="113"/>
      <c r="AF340" s="113"/>
      <c r="AG340" s="113"/>
      <c r="AH340" s="113"/>
    </row>
    <row r="341" spans="1:34" s="6" customFormat="1" ht="55.5" customHeight="1" thickBot="1" x14ac:dyDescent="0.25">
      <c r="A341" s="5"/>
      <c r="D341" s="201"/>
      <c r="E341" s="202"/>
      <c r="F341" s="202"/>
      <c r="G341" s="203"/>
      <c r="H341" s="114" t="s">
        <v>150</v>
      </c>
      <c r="I341" s="114"/>
      <c r="J341" s="114"/>
      <c r="K341" s="114" t="s">
        <v>151</v>
      </c>
      <c r="L341" s="114"/>
      <c r="M341" s="114"/>
      <c r="N341" s="114" t="s">
        <v>152</v>
      </c>
      <c r="O341" s="114"/>
      <c r="P341" s="114"/>
      <c r="Q341" s="114" t="s">
        <v>153</v>
      </c>
      <c r="R341" s="114"/>
      <c r="S341" s="114"/>
      <c r="T341" s="114" t="s">
        <v>154</v>
      </c>
      <c r="U341" s="114"/>
      <c r="V341" s="114"/>
      <c r="W341" s="114" t="s">
        <v>155</v>
      </c>
      <c r="X341" s="114"/>
      <c r="Y341" s="114"/>
      <c r="Z341" s="114" t="s">
        <v>156</v>
      </c>
      <c r="AA341" s="114"/>
      <c r="AB341" s="114"/>
      <c r="AC341" s="114" t="s">
        <v>157</v>
      </c>
      <c r="AD341" s="114"/>
      <c r="AE341" s="114"/>
      <c r="AF341" s="114" t="s">
        <v>53</v>
      </c>
      <c r="AG341" s="114"/>
      <c r="AH341" s="114"/>
    </row>
    <row r="342" spans="1:34" s="6" customFormat="1" ht="15" thickBot="1" x14ac:dyDescent="0.25">
      <c r="A342" s="5"/>
      <c r="D342" s="127" t="s">
        <v>133</v>
      </c>
      <c r="E342" s="128"/>
      <c r="F342" s="128"/>
      <c r="G342" s="128"/>
      <c r="H342" s="128"/>
      <c r="I342" s="128"/>
      <c r="J342" s="128"/>
      <c r="K342" s="128"/>
      <c r="L342" s="128"/>
      <c r="M342" s="128"/>
      <c r="N342" s="128"/>
      <c r="O342" s="128"/>
      <c r="P342" s="128"/>
      <c r="Q342" s="128"/>
      <c r="R342" s="128"/>
      <c r="S342" s="128"/>
      <c r="T342" s="128"/>
      <c r="U342" s="128"/>
      <c r="V342" s="128"/>
      <c r="W342" s="128"/>
      <c r="X342" s="128"/>
      <c r="Y342" s="128"/>
      <c r="Z342" s="128"/>
      <c r="AA342" s="128"/>
      <c r="AB342" s="128"/>
      <c r="AC342" s="128"/>
      <c r="AD342" s="128"/>
      <c r="AE342" s="128"/>
      <c r="AF342" s="128"/>
      <c r="AG342" s="128"/>
      <c r="AH342" s="129"/>
    </row>
    <row r="343" spans="1:34" s="6" customFormat="1" ht="22.5" customHeight="1" x14ac:dyDescent="0.2">
      <c r="A343" s="5"/>
      <c r="D343" s="370" t="s">
        <v>134</v>
      </c>
      <c r="E343" s="370"/>
      <c r="F343" s="370"/>
      <c r="G343" s="370"/>
      <c r="H343" s="477"/>
      <c r="I343" s="477"/>
      <c r="J343" s="477"/>
      <c r="K343" s="197"/>
      <c r="L343" s="197"/>
      <c r="M343" s="197"/>
      <c r="N343" s="197">
        <v>333366</v>
      </c>
      <c r="O343" s="197"/>
      <c r="P343" s="197"/>
      <c r="Q343" s="197"/>
      <c r="R343" s="197"/>
      <c r="S343" s="197"/>
      <c r="T343" s="197"/>
      <c r="U343" s="197"/>
      <c r="V343" s="197"/>
      <c r="W343" s="197"/>
      <c r="X343" s="197"/>
      <c r="Y343" s="197"/>
      <c r="Z343" s="197"/>
      <c r="AA343" s="197"/>
      <c r="AB343" s="197"/>
      <c r="AC343" s="197"/>
      <c r="AD343" s="197"/>
      <c r="AE343" s="197"/>
      <c r="AF343" s="454">
        <f>SUM(H343:AE343)</f>
        <v>333366</v>
      </c>
      <c r="AG343" s="454"/>
      <c r="AH343" s="454"/>
    </row>
    <row r="344" spans="1:34" s="6" customFormat="1" x14ac:dyDescent="0.2">
      <c r="A344" s="5"/>
      <c r="D344" s="125" t="s">
        <v>135</v>
      </c>
      <c r="E344" s="125"/>
      <c r="F344" s="125"/>
      <c r="G344" s="125"/>
      <c r="H344" s="122"/>
      <c r="I344" s="122"/>
      <c r="J344" s="122"/>
      <c r="K344" s="104"/>
      <c r="L344" s="104"/>
      <c r="M344" s="104"/>
      <c r="N344" s="104">
        <v>297143</v>
      </c>
      <c r="O344" s="104"/>
      <c r="P344" s="104"/>
      <c r="Q344" s="104"/>
      <c r="R344" s="104"/>
      <c r="S344" s="104"/>
      <c r="T344" s="104"/>
      <c r="U344" s="104"/>
      <c r="V344" s="104"/>
      <c r="W344" s="104"/>
      <c r="X344" s="104"/>
      <c r="Y344" s="104"/>
      <c r="Z344" s="104"/>
      <c r="AA344" s="104"/>
      <c r="AB344" s="104"/>
      <c r="AC344" s="104"/>
      <c r="AD344" s="104"/>
      <c r="AE344" s="104"/>
      <c r="AF344" s="363">
        <f>SUM(H344:AE344)</f>
        <v>297143</v>
      </c>
      <c r="AG344" s="363"/>
      <c r="AH344" s="363"/>
    </row>
    <row r="345" spans="1:34" s="6" customFormat="1" x14ac:dyDescent="0.2">
      <c r="A345" s="5"/>
      <c r="D345" s="125" t="s">
        <v>136</v>
      </c>
      <c r="E345" s="125"/>
      <c r="F345" s="125"/>
      <c r="G345" s="125"/>
      <c r="H345" s="122"/>
      <c r="I345" s="122"/>
      <c r="J345" s="122"/>
      <c r="K345" s="104"/>
      <c r="L345" s="104"/>
      <c r="M345" s="104"/>
      <c r="N345" s="104">
        <v>213332</v>
      </c>
      <c r="O345" s="104"/>
      <c r="P345" s="104"/>
      <c r="Q345" s="104"/>
      <c r="R345" s="104"/>
      <c r="S345" s="104"/>
      <c r="T345" s="104"/>
      <c r="U345" s="104"/>
      <c r="V345" s="104"/>
      <c r="W345" s="104"/>
      <c r="X345" s="104"/>
      <c r="Y345" s="104"/>
      <c r="Z345" s="104"/>
      <c r="AA345" s="104"/>
      <c r="AB345" s="104"/>
      <c r="AC345" s="104"/>
      <c r="AD345" s="104"/>
      <c r="AE345" s="104"/>
      <c r="AF345" s="363">
        <f>SUM(H345:AE345)</f>
        <v>213332</v>
      </c>
      <c r="AG345" s="363"/>
      <c r="AH345" s="363"/>
    </row>
    <row r="346" spans="1:34" s="6" customFormat="1" x14ac:dyDescent="0.2">
      <c r="A346" s="5"/>
      <c r="D346" s="125" t="s">
        <v>137</v>
      </c>
      <c r="E346" s="125"/>
      <c r="F346" s="125"/>
      <c r="G346" s="125"/>
      <c r="H346" s="122"/>
      <c r="I346" s="122"/>
      <c r="J346" s="122"/>
      <c r="K346" s="104"/>
      <c r="L346" s="104"/>
      <c r="M346" s="104"/>
      <c r="N346" s="104"/>
      <c r="O346" s="104"/>
      <c r="P346" s="104"/>
      <c r="Q346" s="104"/>
      <c r="R346" s="104"/>
      <c r="S346" s="104"/>
      <c r="T346" s="104"/>
      <c r="U346" s="104"/>
      <c r="V346" s="104"/>
      <c r="W346" s="104"/>
      <c r="X346" s="104"/>
      <c r="Y346" s="104"/>
      <c r="Z346" s="104"/>
      <c r="AA346" s="104"/>
      <c r="AB346" s="104"/>
      <c r="AC346" s="104"/>
      <c r="AD346" s="104"/>
      <c r="AE346" s="104"/>
      <c r="AF346" s="363">
        <f>SUM(H346:AE346)</f>
        <v>0</v>
      </c>
      <c r="AG346" s="363"/>
      <c r="AH346" s="363"/>
    </row>
    <row r="347" spans="1:34" s="6" customFormat="1" ht="22.5" customHeight="1" thickBot="1" x14ac:dyDescent="0.25">
      <c r="A347" s="5"/>
      <c r="D347" s="475" t="s">
        <v>138</v>
      </c>
      <c r="E347" s="475"/>
      <c r="F347" s="475"/>
      <c r="G347" s="475"/>
      <c r="H347" s="473">
        <f>H343+H344-H345+H346</f>
        <v>0</v>
      </c>
      <c r="I347" s="473"/>
      <c r="J347" s="473"/>
      <c r="K347" s="473">
        <f>K343+K344-K345+K346</f>
        <v>0</v>
      </c>
      <c r="L347" s="473"/>
      <c r="M347" s="473"/>
      <c r="N347" s="473">
        <f t="shared" ref="N347" si="84">N343+N344-N345+N346</f>
        <v>417177</v>
      </c>
      <c r="O347" s="473"/>
      <c r="P347" s="473"/>
      <c r="Q347" s="473">
        <f t="shared" ref="Q347" si="85">Q343+Q344-Q345+Q346</f>
        <v>0</v>
      </c>
      <c r="R347" s="473"/>
      <c r="S347" s="473"/>
      <c r="T347" s="473">
        <f t="shared" ref="T347" si="86">T343+T344-T345+T346</f>
        <v>0</v>
      </c>
      <c r="U347" s="473"/>
      <c r="V347" s="473"/>
      <c r="W347" s="473">
        <f t="shared" ref="W347" si="87">W343+W344-W345+W346</f>
        <v>0</v>
      </c>
      <c r="X347" s="473"/>
      <c r="Y347" s="473"/>
      <c r="Z347" s="473">
        <f t="shared" ref="Z347" si="88">Z343+Z344-Z345+Z346</f>
        <v>0</v>
      </c>
      <c r="AA347" s="473"/>
      <c r="AB347" s="473"/>
      <c r="AC347" s="473">
        <f t="shared" ref="AC347" si="89">AC343+AC344-AC345+AC346</f>
        <v>0</v>
      </c>
      <c r="AD347" s="473"/>
      <c r="AE347" s="473"/>
      <c r="AF347" s="473">
        <f t="shared" ref="AF347" si="90">AF343+AF344-AF345+AF346</f>
        <v>417177</v>
      </c>
      <c r="AG347" s="473"/>
      <c r="AH347" s="473"/>
    </row>
    <row r="348" spans="1:34" s="6" customFormat="1" ht="15" thickBot="1" x14ac:dyDescent="0.25">
      <c r="A348" s="5"/>
      <c r="D348" s="127" t="s">
        <v>139</v>
      </c>
      <c r="E348" s="128"/>
      <c r="F348" s="128"/>
      <c r="G348" s="128"/>
      <c r="H348" s="128"/>
      <c r="I348" s="128"/>
      <c r="J348" s="128"/>
      <c r="K348" s="128"/>
      <c r="L348" s="128"/>
      <c r="M348" s="128"/>
      <c r="N348" s="128"/>
      <c r="O348" s="128"/>
      <c r="P348" s="128"/>
      <c r="Q348" s="128"/>
      <c r="R348" s="128"/>
      <c r="S348" s="128"/>
      <c r="T348" s="128"/>
      <c r="U348" s="128"/>
      <c r="V348" s="128"/>
      <c r="W348" s="128"/>
      <c r="X348" s="128"/>
      <c r="Y348" s="128"/>
      <c r="Z348" s="128"/>
      <c r="AA348" s="128"/>
      <c r="AB348" s="128"/>
      <c r="AC348" s="128"/>
      <c r="AD348" s="128"/>
      <c r="AE348" s="128"/>
      <c r="AF348" s="128"/>
      <c r="AG348" s="128"/>
      <c r="AH348" s="129"/>
    </row>
    <row r="349" spans="1:34" s="6" customFormat="1" ht="22.5" customHeight="1" x14ac:dyDescent="0.2">
      <c r="A349" s="5"/>
      <c r="D349" s="370" t="s">
        <v>140</v>
      </c>
      <c r="E349" s="370"/>
      <c r="F349" s="370"/>
      <c r="G349" s="370"/>
      <c r="H349" s="477"/>
      <c r="I349" s="477"/>
      <c r="J349" s="477"/>
      <c r="K349" s="197"/>
      <c r="L349" s="197"/>
      <c r="M349" s="197"/>
      <c r="N349" s="197">
        <v>171946</v>
      </c>
      <c r="O349" s="197"/>
      <c r="P349" s="197"/>
      <c r="Q349" s="197"/>
      <c r="R349" s="197"/>
      <c r="S349" s="197"/>
      <c r="T349" s="197"/>
      <c r="U349" s="197"/>
      <c r="V349" s="197"/>
      <c r="W349" s="197"/>
      <c r="X349" s="197"/>
      <c r="Y349" s="197"/>
      <c r="Z349" s="197"/>
      <c r="AA349" s="197"/>
      <c r="AB349" s="197"/>
      <c r="AC349" s="197"/>
      <c r="AD349" s="197"/>
      <c r="AE349" s="197"/>
      <c r="AF349" s="454">
        <f>SUM(H349:AE349)</f>
        <v>171946</v>
      </c>
      <c r="AG349" s="454"/>
      <c r="AH349" s="454"/>
    </row>
    <row r="350" spans="1:34" s="6" customFormat="1" x14ac:dyDescent="0.2">
      <c r="A350" s="5"/>
      <c r="D350" s="125" t="s">
        <v>135</v>
      </c>
      <c r="E350" s="125"/>
      <c r="F350" s="125"/>
      <c r="G350" s="125"/>
      <c r="H350" s="122"/>
      <c r="I350" s="122"/>
      <c r="J350" s="122"/>
      <c r="K350" s="104"/>
      <c r="L350" s="104"/>
      <c r="M350" s="104"/>
      <c r="N350" s="104">
        <v>71007</v>
      </c>
      <c r="O350" s="104"/>
      <c r="P350" s="104"/>
      <c r="Q350" s="104"/>
      <c r="R350" s="104"/>
      <c r="S350" s="104"/>
      <c r="T350" s="104"/>
      <c r="U350" s="104"/>
      <c r="V350" s="104"/>
      <c r="W350" s="104"/>
      <c r="X350" s="104"/>
      <c r="Y350" s="104"/>
      <c r="Z350" s="104"/>
      <c r="AA350" s="104"/>
      <c r="AB350" s="104"/>
      <c r="AC350" s="104"/>
      <c r="AD350" s="104"/>
      <c r="AE350" s="104"/>
      <c r="AF350" s="363">
        <f>SUM(H350:AE350)</f>
        <v>71007</v>
      </c>
      <c r="AG350" s="363"/>
      <c r="AH350" s="363"/>
    </row>
    <row r="351" spans="1:34" s="6" customFormat="1" x14ac:dyDescent="0.2">
      <c r="A351" s="5"/>
      <c r="D351" s="125" t="s">
        <v>136</v>
      </c>
      <c r="E351" s="125"/>
      <c r="F351" s="125"/>
      <c r="G351" s="125"/>
      <c r="H351" s="122"/>
      <c r="I351" s="122"/>
      <c r="J351" s="122"/>
      <c r="K351" s="104"/>
      <c r="L351" s="104"/>
      <c r="M351" s="104"/>
      <c r="N351" s="104">
        <v>63818</v>
      </c>
      <c r="O351" s="104"/>
      <c r="P351" s="104"/>
      <c r="Q351" s="104"/>
      <c r="R351" s="104"/>
      <c r="S351" s="104"/>
      <c r="T351" s="104"/>
      <c r="U351" s="104"/>
      <c r="V351" s="104"/>
      <c r="W351" s="104"/>
      <c r="X351" s="104"/>
      <c r="Y351" s="104"/>
      <c r="Z351" s="104"/>
      <c r="AA351" s="104"/>
      <c r="AB351" s="104"/>
      <c r="AC351" s="104"/>
      <c r="AD351" s="104"/>
      <c r="AE351" s="104"/>
      <c r="AF351" s="363">
        <f>SUM(H351:AE351)</f>
        <v>63818</v>
      </c>
      <c r="AG351" s="363"/>
      <c r="AH351" s="363"/>
    </row>
    <row r="352" spans="1:34" s="6" customFormat="1" x14ac:dyDescent="0.2">
      <c r="A352" s="5"/>
      <c r="D352" s="125" t="s">
        <v>137</v>
      </c>
      <c r="E352" s="125"/>
      <c r="F352" s="125"/>
      <c r="G352" s="125"/>
      <c r="H352" s="122"/>
      <c r="I352" s="122"/>
      <c r="J352" s="122"/>
      <c r="K352" s="104"/>
      <c r="L352" s="104"/>
      <c r="M352" s="104"/>
      <c r="N352" s="104"/>
      <c r="O352" s="104"/>
      <c r="P352" s="104"/>
      <c r="Q352" s="104"/>
      <c r="R352" s="104"/>
      <c r="S352" s="104"/>
      <c r="T352" s="104"/>
      <c r="U352" s="104"/>
      <c r="V352" s="104"/>
      <c r="W352" s="104"/>
      <c r="X352" s="104"/>
      <c r="Y352" s="104"/>
      <c r="Z352" s="104"/>
      <c r="AA352" s="104"/>
      <c r="AB352" s="104"/>
      <c r="AC352" s="104"/>
      <c r="AD352" s="104"/>
      <c r="AE352" s="104"/>
      <c r="AF352" s="363">
        <f>SUM(H352:AE352)</f>
        <v>0</v>
      </c>
      <c r="AG352" s="363"/>
      <c r="AH352" s="363"/>
    </row>
    <row r="353" spans="1:34" s="6" customFormat="1" ht="22.5" customHeight="1" thickBot="1" x14ac:dyDescent="0.25">
      <c r="A353" s="5"/>
      <c r="D353" s="475" t="s">
        <v>138</v>
      </c>
      <c r="E353" s="475"/>
      <c r="F353" s="475"/>
      <c r="G353" s="475"/>
      <c r="H353" s="473">
        <f>H349+H350-H351+H352</f>
        <v>0</v>
      </c>
      <c r="I353" s="473"/>
      <c r="J353" s="473"/>
      <c r="K353" s="473">
        <f>K349+K350-K351+K352</f>
        <v>0</v>
      </c>
      <c r="L353" s="473"/>
      <c r="M353" s="473"/>
      <c r="N353" s="473">
        <f t="shared" ref="N353" si="91">N349+N350-N351+N352</f>
        <v>179135</v>
      </c>
      <c r="O353" s="473"/>
      <c r="P353" s="473"/>
      <c r="Q353" s="473">
        <f t="shared" ref="Q353" si="92">Q349+Q350-Q351+Q352</f>
        <v>0</v>
      </c>
      <c r="R353" s="473"/>
      <c r="S353" s="473"/>
      <c r="T353" s="473">
        <f t="shared" ref="T353" si="93">T349+T350-T351+T352</f>
        <v>0</v>
      </c>
      <c r="U353" s="473"/>
      <c r="V353" s="473"/>
      <c r="W353" s="473">
        <f t="shared" ref="W353" si="94">W349+W350-W351+W352</f>
        <v>0</v>
      </c>
      <c r="X353" s="473"/>
      <c r="Y353" s="473"/>
      <c r="Z353" s="473">
        <f t="shared" ref="Z353" si="95">Z349+Z350-Z351+Z352</f>
        <v>0</v>
      </c>
      <c r="AA353" s="473"/>
      <c r="AB353" s="473"/>
      <c r="AC353" s="473">
        <f t="shared" ref="AC353" si="96">AC349+AC350-AC351+AC352</f>
        <v>0</v>
      </c>
      <c r="AD353" s="473"/>
      <c r="AE353" s="473"/>
      <c r="AF353" s="473">
        <f t="shared" ref="AF353" si="97">AF349+AF350-AF351+AF352</f>
        <v>179135</v>
      </c>
      <c r="AG353" s="473"/>
      <c r="AH353" s="473"/>
    </row>
    <row r="354" spans="1:34" s="6" customFormat="1" ht="15" thickBot="1" x14ac:dyDescent="0.25">
      <c r="A354" s="5"/>
      <c r="D354" s="127" t="s">
        <v>141</v>
      </c>
      <c r="E354" s="128"/>
      <c r="F354" s="128"/>
      <c r="G354" s="128"/>
      <c r="H354" s="128"/>
      <c r="I354" s="128"/>
      <c r="J354" s="128"/>
      <c r="K354" s="128"/>
      <c r="L354" s="128"/>
      <c r="M354" s="128"/>
      <c r="N354" s="128"/>
      <c r="O354" s="128"/>
      <c r="P354" s="128"/>
      <c r="Q354" s="128"/>
      <c r="R354" s="128"/>
      <c r="S354" s="128"/>
      <c r="T354" s="128"/>
      <c r="U354" s="128"/>
      <c r="V354" s="128"/>
      <c r="W354" s="128"/>
      <c r="X354" s="128"/>
      <c r="Y354" s="128"/>
      <c r="Z354" s="128"/>
      <c r="AA354" s="128"/>
      <c r="AB354" s="128"/>
      <c r="AC354" s="128"/>
      <c r="AD354" s="128"/>
      <c r="AE354" s="128"/>
      <c r="AF354" s="128"/>
      <c r="AG354" s="128"/>
      <c r="AH354" s="129"/>
    </row>
    <row r="355" spans="1:34" s="6" customFormat="1" ht="22.5" customHeight="1" x14ac:dyDescent="0.2">
      <c r="A355" s="5"/>
      <c r="D355" s="370" t="s">
        <v>140</v>
      </c>
      <c r="E355" s="370"/>
      <c r="F355" s="370"/>
      <c r="G355" s="370"/>
      <c r="H355" s="477"/>
      <c r="I355" s="477"/>
      <c r="J355" s="477"/>
      <c r="K355" s="197"/>
      <c r="L355" s="197"/>
      <c r="M355" s="197"/>
      <c r="N355" s="197"/>
      <c r="O355" s="197"/>
      <c r="P355" s="197"/>
      <c r="Q355" s="197"/>
      <c r="R355" s="197"/>
      <c r="S355" s="197"/>
      <c r="T355" s="197"/>
      <c r="U355" s="197"/>
      <c r="V355" s="197"/>
      <c r="W355" s="197"/>
      <c r="X355" s="197"/>
      <c r="Y355" s="197"/>
      <c r="Z355" s="197"/>
      <c r="AA355" s="197"/>
      <c r="AB355" s="197"/>
      <c r="AC355" s="197"/>
      <c r="AD355" s="197"/>
      <c r="AE355" s="197"/>
      <c r="AF355" s="454">
        <f>SUM(H355:AE355)</f>
        <v>0</v>
      </c>
      <c r="AG355" s="454"/>
      <c r="AH355" s="454"/>
    </row>
    <row r="356" spans="1:34" s="6" customFormat="1" x14ac:dyDescent="0.2">
      <c r="A356" s="5"/>
      <c r="D356" s="125" t="s">
        <v>135</v>
      </c>
      <c r="E356" s="125"/>
      <c r="F356" s="125"/>
      <c r="G356" s="125"/>
      <c r="H356" s="122"/>
      <c r="I356" s="122"/>
      <c r="J356" s="122"/>
      <c r="K356" s="104"/>
      <c r="L356" s="104"/>
      <c r="M356" s="104"/>
      <c r="N356" s="104"/>
      <c r="O356" s="104"/>
      <c r="P356" s="104"/>
      <c r="Q356" s="104"/>
      <c r="R356" s="104"/>
      <c r="S356" s="104"/>
      <c r="T356" s="104"/>
      <c r="U356" s="104"/>
      <c r="V356" s="104"/>
      <c r="W356" s="104"/>
      <c r="X356" s="104"/>
      <c r="Y356" s="104"/>
      <c r="Z356" s="104"/>
      <c r="AA356" s="104"/>
      <c r="AB356" s="104"/>
      <c r="AC356" s="104"/>
      <c r="AD356" s="104"/>
      <c r="AE356" s="104"/>
      <c r="AF356" s="363">
        <f>SUM(H356:AE356)</f>
        <v>0</v>
      </c>
      <c r="AG356" s="363"/>
      <c r="AH356" s="363"/>
    </row>
    <row r="357" spans="1:34" s="6" customFormat="1" x14ac:dyDescent="0.2">
      <c r="A357" s="5"/>
      <c r="D357" s="125" t="s">
        <v>136</v>
      </c>
      <c r="E357" s="125"/>
      <c r="F357" s="125"/>
      <c r="G357" s="125"/>
      <c r="H357" s="122"/>
      <c r="I357" s="122"/>
      <c r="J357" s="122"/>
      <c r="K357" s="104"/>
      <c r="L357" s="104"/>
      <c r="M357" s="104"/>
      <c r="N357" s="104"/>
      <c r="O357" s="104"/>
      <c r="P357" s="104"/>
      <c r="Q357" s="104"/>
      <c r="R357" s="104"/>
      <c r="S357" s="104"/>
      <c r="T357" s="104"/>
      <c r="U357" s="104"/>
      <c r="V357" s="104"/>
      <c r="W357" s="104"/>
      <c r="X357" s="104"/>
      <c r="Y357" s="104"/>
      <c r="Z357" s="104"/>
      <c r="AA357" s="104"/>
      <c r="AB357" s="104"/>
      <c r="AC357" s="104"/>
      <c r="AD357" s="104"/>
      <c r="AE357" s="104"/>
      <c r="AF357" s="363">
        <f>SUM(H357:AE357)</f>
        <v>0</v>
      </c>
      <c r="AG357" s="363"/>
      <c r="AH357" s="363"/>
    </row>
    <row r="358" spans="1:34" s="6" customFormat="1" x14ac:dyDescent="0.2">
      <c r="A358" s="5"/>
      <c r="D358" s="125" t="s">
        <v>137</v>
      </c>
      <c r="E358" s="125"/>
      <c r="F358" s="125"/>
      <c r="G358" s="125"/>
      <c r="H358" s="122"/>
      <c r="I358" s="122"/>
      <c r="J358" s="122"/>
      <c r="K358" s="104"/>
      <c r="L358" s="104"/>
      <c r="M358" s="104"/>
      <c r="N358" s="104"/>
      <c r="O358" s="104"/>
      <c r="P358" s="104"/>
      <c r="Q358" s="104"/>
      <c r="R358" s="104"/>
      <c r="S358" s="104"/>
      <c r="T358" s="104"/>
      <c r="U358" s="104"/>
      <c r="V358" s="104"/>
      <c r="W358" s="104"/>
      <c r="X358" s="104"/>
      <c r="Y358" s="104"/>
      <c r="Z358" s="104"/>
      <c r="AA358" s="104"/>
      <c r="AB358" s="104"/>
      <c r="AC358" s="104"/>
      <c r="AD358" s="104"/>
      <c r="AE358" s="104"/>
      <c r="AF358" s="363">
        <f>SUM(H358:AE358)</f>
        <v>0</v>
      </c>
      <c r="AG358" s="363"/>
      <c r="AH358" s="363"/>
    </row>
    <row r="359" spans="1:34" s="6" customFormat="1" ht="22.5" customHeight="1" thickBot="1" x14ac:dyDescent="0.25">
      <c r="A359" s="5"/>
      <c r="D359" s="475" t="s">
        <v>138</v>
      </c>
      <c r="E359" s="475"/>
      <c r="F359" s="475"/>
      <c r="G359" s="475"/>
      <c r="H359" s="473">
        <f>H355+H356-H357+H358</f>
        <v>0</v>
      </c>
      <c r="I359" s="473"/>
      <c r="J359" s="473"/>
      <c r="K359" s="473">
        <f>K355+K356-K357+K358</f>
        <v>0</v>
      </c>
      <c r="L359" s="473"/>
      <c r="M359" s="473"/>
      <c r="N359" s="473">
        <f t="shared" ref="N359" si="98">N355+N356-N357+N358</f>
        <v>0</v>
      </c>
      <c r="O359" s="473"/>
      <c r="P359" s="473"/>
      <c r="Q359" s="473">
        <f t="shared" ref="Q359" si="99">Q355+Q356-Q357+Q358</f>
        <v>0</v>
      </c>
      <c r="R359" s="473"/>
      <c r="S359" s="473"/>
      <c r="T359" s="473">
        <f t="shared" ref="T359" si="100">T355+T356-T357+T358</f>
        <v>0</v>
      </c>
      <c r="U359" s="473"/>
      <c r="V359" s="473"/>
      <c r="W359" s="473">
        <f t="shared" ref="W359" si="101">W355+W356-W357+W358</f>
        <v>0</v>
      </c>
      <c r="X359" s="473"/>
      <c r="Y359" s="473"/>
      <c r="Z359" s="473">
        <f t="shared" ref="Z359" si="102">Z355+Z356-Z357+Z358</f>
        <v>0</v>
      </c>
      <c r="AA359" s="473"/>
      <c r="AB359" s="473"/>
      <c r="AC359" s="473">
        <f t="shared" ref="AC359" si="103">AC355+AC356-AC357+AC358</f>
        <v>0</v>
      </c>
      <c r="AD359" s="473"/>
      <c r="AE359" s="473"/>
      <c r="AF359" s="473">
        <f t="shared" ref="AF359" si="104">AF355+AF356-AF357+AF358</f>
        <v>0</v>
      </c>
      <c r="AG359" s="473"/>
      <c r="AH359" s="473"/>
    </row>
    <row r="360" spans="1:34" s="6" customFormat="1" ht="15" thickBot="1" x14ac:dyDescent="0.25">
      <c r="A360" s="5"/>
      <c r="D360" s="127" t="s">
        <v>142</v>
      </c>
      <c r="E360" s="128"/>
      <c r="F360" s="128"/>
      <c r="G360" s="128"/>
      <c r="H360" s="128"/>
      <c r="I360" s="128"/>
      <c r="J360" s="128"/>
      <c r="K360" s="128"/>
      <c r="L360" s="128"/>
      <c r="M360" s="128"/>
      <c r="N360" s="128"/>
      <c r="O360" s="128"/>
      <c r="P360" s="128"/>
      <c r="Q360" s="128"/>
      <c r="R360" s="128"/>
      <c r="S360" s="128"/>
      <c r="T360" s="128"/>
      <c r="U360" s="128"/>
      <c r="V360" s="128"/>
      <c r="W360" s="128"/>
      <c r="X360" s="128"/>
      <c r="Y360" s="128"/>
      <c r="Z360" s="128"/>
      <c r="AA360" s="128"/>
      <c r="AB360" s="128"/>
      <c r="AC360" s="128"/>
      <c r="AD360" s="128"/>
      <c r="AE360" s="128"/>
      <c r="AF360" s="128"/>
      <c r="AG360" s="128"/>
      <c r="AH360" s="129"/>
    </row>
    <row r="361" spans="1:34" s="6" customFormat="1" ht="22.5" customHeight="1" x14ac:dyDescent="0.2">
      <c r="A361" s="5"/>
      <c r="D361" s="476" t="s">
        <v>140</v>
      </c>
      <c r="E361" s="476"/>
      <c r="F361" s="476"/>
      <c r="G361" s="476"/>
      <c r="H361" s="474">
        <f>H343-H349-H355</f>
        <v>0</v>
      </c>
      <c r="I361" s="474"/>
      <c r="J361" s="474"/>
      <c r="K361" s="474">
        <f t="shared" ref="K361" si="105">K343-K349-K355</f>
        <v>0</v>
      </c>
      <c r="L361" s="474"/>
      <c r="M361" s="474"/>
      <c r="N361" s="474">
        <f t="shared" ref="N361" si="106">N343-N349-N355</f>
        <v>161420</v>
      </c>
      <c r="O361" s="474"/>
      <c r="P361" s="474"/>
      <c r="Q361" s="474">
        <f t="shared" ref="Q361" si="107">Q343-Q349-Q355</f>
        <v>0</v>
      </c>
      <c r="R361" s="474"/>
      <c r="S361" s="474"/>
      <c r="T361" s="474">
        <f t="shared" ref="T361" si="108">T343-T349-T355</f>
        <v>0</v>
      </c>
      <c r="U361" s="474"/>
      <c r="V361" s="474"/>
      <c r="W361" s="474">
        <f t="shared" ref="W361" si="109">W343-W349-W355</f>
        <v>0</v>
      </c>
      <c r="X361" s="474"/>
      <c r="Y361" s="474"/>
      <c r="Z361" s="474">
        <f t="shared" ref="Z361" si="110">Z343-Z349-Z355</f>
        <v>0</v>
      </c>
      <c r="AA361" s="474"/>
      <c r="AB361" s="474"/>
      <c r="AC361" s="474">
        <f t="shared" ref="AC361" si="111">AC343-AC349-AC355</f>
        <v>0</v>
      </c>
      <c r="AD361" s="474"/>
      <c r="AE361" s="474"/>
      <c r="AF361" s="474">
        <f t="shared" ref="AF361" si="112">AF343-AF349-AF355</f>
        <v>161420</v>
      </c>
      <c r="AG361" s="474"/>
      <c r="AH361" s="474"/>
    </row>
    <row r="362" spans="1:34" s="6" customFormat="1" ht="22.5" customHeight="1" thickBot="1" x14ac:dyDescent="0.25">
      <c r="A362" s="5"/>
      <c r="D362" s="475" t="s">
        <v>138</v>
      </c>
      <c r="E362" s="475"/>
      <c r="F362" s="475"/>
      <c r="G362" s="475"/>
      <c r="H362" s="473">
        <f>H347-H353-H359</f>
        <v>0</v>
      </c>
      <c r="I362" s="473"/>
      <c r="J362" s="473"/>
      <c r="K362" s="473">
        <f t="shared" ref="K362" si="113">K347-K353-K359</f>
        <v>0</v>
      </c>
      <c r="L362" s="473"/>
      <c r="M362" s="473"/>
      <c r="N362" s="473">
        <f t="shared" ref="N362" si="114">N347-N353-N359</f>
        <v>238042</v>
      </c>
      <c r="O362" s="473"/>
      <c r="P362" s="473"/>
      <c r="Q362" s="473">
        <f t="shared" ref="Q362" si="115">Q347-Q353-Q359</f>
        <v>0</v>
      </c>
      <c r="R362" s="473"/>
      <c r="S362" s="473"/>
      <c r="T362" s="473">
        <f t="shared" ref="T362" si="116">T347-T353-T359</f>
        <v>0</v>
      </c>
      <c r="U362" s="473"/>
      <c r="V362" s="473"/>
      <c r="W362" s="473">
        <f t="shared" ref="W362" si="117">W347-W353-W359</f>
        <v>0</v>
      </c>
      <c r="X362" s="473"/>
      <c r="Y362" s="473"/>
      <c r="Z362" s="473">
        <f>Z347-Z353-Z359</f>
        <v>0</v>
      </c>
      <c r="AA362" s="473"/>
      <c r="AB362" s="473"/>
      <c r="AC362" s="473">
        <f t="shared" ref="AC362" si="118">AC347-AC353-AC359</f>
        <v>0</v>
      </c>
      <c r="AD362" s="473"/>
      <c r="AE362" s="473"/>
      <c r="AF362" s="473">
        <f t="shared" ref="AF362" si="119">AF347-AF353-AF359</f>
        <v>238042</v>
      </c>
      <c r="AG362" s="473"/>
      <c r="AH362" s="473"/>
    </row>
    <row r="363" spans="1:34" s="6" customFormat="1" x14ac:dyDescent="0.2">
      <c r="A363" s="5"/>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row>
    <row r="364" spans="1:34" s="6" customFormat="1" x14ac:dyDescent="0.2">
      <c r="A364" s="5"/>
    </row>
    <row r="365" spans="1:34" s="21" customFormat="1" ht="12.75" x14ac:dyDescent="0.2">
      <c r="A365" s="45"/>
      <c r="D365" s="21" t="s">
        <v>158</v>
      </c>
    </row>
    <row r="366" spans="1:34" s="21" customFormat="1" ht="12.75" x14ac:dyDescent="0.2">
      <c r="A366" s="45"/>
    </row>
    <row r="367" spans="1:34" s="21" customFormat="1" ht="12.75" x14ac:dyDescent="0.2">
      <c r="A367" s="45"/>
      <c r="D367" s="21" t="s">
        <v>428</v>
      </c>
    </row>
    <row r="368" spans="1:34" s="21" customFormat="1" ht="12.75" x14ac:dyDescent="0.2">
      <c r="A368" s="45"/>
    </row>
    <row r="369" spans="1:33" s="21" customFormat="1" ht="12.75" x14ac:dyDescent="0.2">
      <c r="A369" s="45"/>
      <c r="D369" s="21" t="s">
        <v>159</v>
      </c>
    </row>
    <row r="370" spans="1:33" s="6" customFormat="1" x14ac:dyDescent="0.2">
      <c r="A370" s="5"/>
    </row>
    <row r="371" spans="1:33" s="21" customFormat="1" ht="12.75" x14ac:dyDescent="0.2">
      <c r="A371" s="45"/>
    </row>
    <row r="372" spans="1:33" s="6" customFormat="1" x14ac:dyDescent="0.2">
      <c r="A372" s="5"/>
      <c r="D372" s="17" t="s">
        <v>160</v>
      </c>
    </row>
    <row r="373" spans="1:33" s="6" customFormat="1" x14ac:dyDescent="0.2">
      <c r="A373" s="5"/>
    </row>
    <row r="374" spans="1:33" s="47" customFormat="1" x14ac:dyDescent="0.2">
      <c r="A374" s="46"/>
      <c r="D374" s="429" t="s">
        <v>161</v>
      </c>
      <c r="E374" s="429"/>
      <c r="F374" s="429"/>
      <c r="G374" s="429"/>
      <c r="H374" s="429"/>
      <c r="I374" s="429"/>
      <c r="J374" s="429"/>
      <c r="K374" s="429"/>
      <c r="L374" s="429"/>
      <c r="M374" s="429"/>
      <c r="N374" s="429"/>
      <c r="O374" s="429"/>
      <c r="P374" s="429"/>
      <c r="Q374" s="429"/>
      <c r="R374" s="429"/>
      <c r="S374" s="429"/>
      <c r="T374" s="429"/>
      <c r="U374" s="429"/>
      <c r="V374" s="429"/>
      <c r="W374" s="429"/>
      <c r="X374" s="429"/>
      <c r="Y374" s="429"/>
      <c r="Z374" s="429"/>
      <c r="AA374" s="429"/>
      <c r="AB374" s="429"/>
      <c r="AC374" s="429"/>
      <c r="AD374" s="429"/>
      <c r="AE374" s="429"/>
      <c r="AF374" s="429"/>
      <c r="AG374" s="429"/>
    </row>
    <row r="375" spans="1:33" s="47" customFormat="1" ht="13.5" customHeight="1" x14ac:dyDescent="0.2">
      <c r="A375" s="46"/>
      <c r="D375" s="429"/>
      <c r="E375" s="429"/>
      <c r="F375" s="429"/>
      <c r="G375" s="429"/>
      <c r="H375" s="429"/>
      <c r="I375" s="429"/>
      <c r="J375" s="429"/>
      <c r="K375" s="429"/>
      <c r="L375" s="429"/>
      <c r="M375" s="429"/>
      <c r="N375" s="429"/>
      <c r="O375" s="429"/>
      <c r="P375" s="429"/>
      <c r="Q375" s="429"/>
      <c r="R375" s="429"/>
      <c r="S375" s="429"/>
      <c r="T375" s="429"/>
      <c r="U375" s="429"/>
      <c r="V375" s="429"/>
      <c r="W375" s="429"/>
      <c r="X375" s="429"/>
      <c r="Y375" s="429"/>
      <c r="Z375" s="429"/>
      <c r="AA375" s="429"/>
      <c r="AB375" s="429"/>
      <c r="AC375" s="429"/>
      <c r="AD375" s="429"/>
      <c r="AE375" s="429"/>
      <c r="AF375" s="429"/>
      <c r="AG375" s="429"/>
    </row>
    <row r="376" spans="1:33" s="47" customFormat="1" ht="12" customHeight="1" x14ac:dyDescent="0.2">
      <c r="A376" s="46"/>
      <c r="D376" s="21" t="s">
        <v>162</v>
      </c>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1"/>
      <c r="AD376" s="21"/>
      <c r="AE376" s="21"/>
      <c r="AF376" s="21"/>
      <c r="AG376" s="21"/>
    </row>
    <row r="377" spans="1:33" s="47" customFormat="1" ht="14.25" customHeight="1" x14ac:dyDescent="0.2">
      <c r="A377" s="46"/>
      <c r="D377" s="21"/>
      <c r="E377" s="21"/>
      <c r="F377" s="21"/>
      <c r="G377" s="21"/>
      <c r="H377" s="21"/>
      <c r="I377" s="21"/>
      <c r="J377" s="21"/>
      <c r="K377" s="21"/>
      <c r="L377" s="21"/>
      <c r="M377" s="21"/>
      <c r="N377" s="48"/>
      <c r="O377" s="21"/>
      <c r="P377" s="21"/>
      <c r="Q377" s="21"/>
      <c r="R377" s="21"/>
      <c r="S377" s="21"/>
      <c r="T377" s="21"/>
      <c r="U377" s="21"/>
      <c r="V377" s="21"/>
      <c r="W377" s="21"/>
      <c r="X377" s="21"/>
      <c r="Y377" s="21"/>
      <c r="Z377" s="21"/>
      <c r="AA377" s="21"/>
      <c r="AB377" s="21"/>
      <c r="AC377" s="21"/>
      <c r="AD377" s="21"/>
      <c r="AE377" s="21"/>
      <c r="AF377" s="21"/>
      <c r="AG377" s="21"/>
    </row>
    <row r="378" spans="1:33" s="6" customFormat="1" ht="15.75" thickBot="1" x14ac:dyDescent="0.3">
      <c r="A378" s="5"/>
      <c r="D378" s="1"/>
      <c r="N378" s="49"/>
      <c r="O378" s="49"/>
      <c r="P378" s="49"/>
      <c r="Q378" s="49"/>
      <c r="R378" s="49"/>
      <c r="S378" s="49"/>
      <c r="T378" s="49"/>
      <c r="U378" s="49"/>
      <c r="V378" s="49"/>
      <c r="W378" s="49"/>
      <c r="X378" s="49"/>
      <c r="Y378" s="49"/>
      <c r="Z378" s="49"/>
    </row>
    <row r="379" spans="1:33" s="6" customFormat="1" ht="15.75" customHeight="1" thickBot="1" x14ac:dyDescent="0.25">
      <c r="A379" s="5"/>
      <c r="D379" s="113" t="s">
        <v>163</v>
      </c>
      <c r="E379" s="113"/>
      <c r="F379" s="113"/>
      <c r="G379" s="113"/>
      <c r="H379" s="113"/>
      <c r="I379" s="113" t="s">
        <v>40</v>
      </c>
      <c r="J379" s="113"/>
      <c r="K379" s="113"/>
      <c r="L379" s="113"/>
      <c r="M379" s="113"/>
      <c r="N379" s="113"/>
      <c r="O379" s="113"/>
      <c r="P379" s="113"/>
      <c r="Q379" s="113"/>
      <c r="R379" s="113"/>
      <c r="S379" s="113"/>
      <c r="T379" s="113"/>
      <c r="U379" s="113"/>
      <c r="V379" s="113"/>
      <c r="W379" s="113"/>
      <c r="X379" s="113"/>
      <c r="Y379" s="113"/>
      <c r="Z379" s="113"/>
      <c r="AA379" s="113"/>
      <c r="AB379" s="113"/>
      <c r="AC379" s="113"/>
      <c r="AD379" s="113"/>
      <c r="AE379" s="113"/>
      <c r="AF379" s="113"/>
      <c r="AG379" s="113"/>
    </row>
    <row r="380" spans="1:33" s="6" customFormat="1" ht="47.25" customHeight="1" thickBot="1" x14ac:dyDescent="0.25">
      <c r="A380" s="5"/>
      <c r="D380" s="113"/>
      <c r="E380" s="113"/>
      <c r="F380" s="113"/>
      <c r="G380" s="113"/>
      <c r="H380" s="113"/>
      <c r="I380" s="469" t="s">
        <v>164</v>
      </c>
      <c r="J380" s="470"/>
      <c r="K380" s="470"/>
      <c r="L380" s="470"/>
      <c r="M380" s="470"/>
      <c r="N380" s="470" t="s">
        <v>165</v>
      </c>
      <c r="O380" s="470"/>
      <c r="P380" s="470"/>
      <c r="Q380" s="470"/>
      <c r="R380" s="470"/>
      <c r="S380" s="470" t="s">
        <v>166</v>
      </c>
      <c r="T380" s="470"/>
      <c r="U380" s="470"/>
      <c r="V380" s="470"/>
      <c r="W380" s="470"/>
      <c r="X380" s="470" t="s">
        <v>167</v>
      </c>
      <c r="Y380" s="470"/>
      <c r="Z380" s="470"/>
      <c r="AA380" s="470"/>
      <c r="AB380" s="470"/>
      <c r="AC380" s="470" t="s">
        <v>168</v>
      </c>
      <c r="AD380" s="470"/>
      <c r="AE380" s="470"/>
      <c r="AF380" s="470"/>
      <c r="AG380" s="471"/>
    </row>
    <row r="381" spans="1:33" s="6" customFormat="1" ht="28.5" customHeight="1" thickBot="1" x14ac:dyDescent="0.25">
      <c r="A381" s="5"/>
      <c r="D381" s="206" t="s">
        <v>169</v>
      </c>
      <c r="E381" s="206"/>
      <c r="F381" s="206"/>
      <c r="G381" s="206"/>
      <c r="H381" s="206"/>
      <c r="I381" s="472">
        <v>0</v>
      </c>
      <c r="J381" s="414"/>
      <c r="K381" s="414"/>
      <c r="L381" s="414"/>
      <c r="M381" s="414"/>
      <c r="N381" s="414">
        <v>0</v>
      </c>
      <c r="O381" s="414"/>
      <c r="P381" s="414"/>
      <c r="Q381" s="414"/>
      <c r="R381" s="414"/>
      <c r="S381" s="414">
        <v>0</v>
      </c>
      <c r="T381" s="414"/>
      <c r="U381" s="414"/>
      <c r="V381" s="414"/>
      <c r="W381" s="414"/>
      <c r="X381" s="414">
        <v>0</v>
      </c>
      <c r="Y381" s="414"/>
      <c r="Z381" s="414"/>
      <c r="AA381" s="414"/>
      <c r="AB381" s="414"/>
      <c r="AC381" s="417">
        <f t="shared" ref="AC381" si="120">SUM(I381:AB381)</f>
        <v>0</v>
      </c>
      <c r="AD381" s="417"/>
      <c r="AE381" s="417"/>
      <c r="AF381" s="417"/>
      <c r="AG381" s="418"/>
    </row>
    <row r="382" spans="1:33" s="6" customFormat="1" ht="28.5" customHeight="1" thickBot="1" x14ac:dyDescent="0.25">
      <c r="A382" s="5"/>
      <c r="D382" s="321" t="s">
        <v>170</v>
      </c>
      <c r="E382" s="321"/>
      <c r="F382" s="321"/>
      <c r="G382" s="321"/>
      <c r="H382" s="321"/>
      <c r="I382" s="419">
        <v>0</v>
      </c>
      <c r="J382" s="420"/>
      <c r="K382" s="420"/>
      <c r="L382" s="420"/>
      <c r="M382" s="420"/>
      <c r="N382" s="420">
        <f>SUM(N381:R381)</f>
        <v>0</v>
      </c>
      <c r="O382" s="420"/>
      <c r="P382" s="420"/>
      <c r="Q382" s="420"/>
      <c r="R382" s="420"/>
      <c r="S382" s="420">
        <f>SUM(S381:W381)</f>
        <v>0</v>
      </c>
      <c r="T382" s="420"/>
      <c r="U382" s="420"/>
      <c r="V382" s="420"/>
      <c r="W382" s="420"/>
      <c r="X382" s="420">
        <f>SUM(X381:AB381)</f>
        <v>0</v>
      </c>
      <c r="Y382" s="420"/>
      <c r="Z382" s="420"/>
      <c r="AA382" s="420"/>
      <c r="AB382" s="420"/>
      <c r="AC382" s="420">
        <f>SUM(AC381:AG381)</f>
        <v>0</v>
      </c>
      <c r="AD382" s="420"/>
      <c r="AE382" s="420"/>
      <c r="AF382" s="420"/>
      <c r="AG382" s="421"/>
    </row>
    <row r="383" spans="1:33" s="6" customFormat="1" x14ac:dyDescent="0.2">
      <c r="A383" s="5"/>
    </row>
    <row r="384" spans="1:33" s="21" customFormat="1" ht="16.5" customHeight="1" x14ac:dyDescent="0.2">
      <c r="A384" s="45"/>
      <c r="D384" s="123" t="s">
        <v>171</v>
      </c>
      <c r="E384" s="123"/>
      <c r="F384" s="123"/>
      <c r="G384" s="123"/>
      <c r="H384" s="123"/>
      <c r="I384" s="123"/>
      <c r="J384" s="123"/>
      <c r="K384" s="123"/>
      <c r="L384" s="123"/>
      <c r="M384" s="123"/>
      <c r="N384" s="123"/>
      <c r="O384" s="123"/>
      <c r="P384" s="123"/>
      <c r="Q384" s="123"/>
      <c r="R384" s="123"/>
      <c r="S384" s="123"/>
      <c r="T384" s="123"/>
      <c r="U384" s="123"/>
      <c r="V384" s="123"/>
      <c r="W384" s="123"/>
      <c r="X384" s="123"/>
      <c r="Y384" s="123"/>
      <c r="Z384" s="123"/>
      <c r="AA384" s="123"/>
      <c r="AB384" s="123"/>
      <c r="AC384" s="123"/>
      <c r="AD384" s="123"/>
      <c r="AE384" s="123"/>
      <c r="AF384" s="123"/>
      <c r="AG384" s="123"/>
    </row>
    <row r="385" spans="1:33" s="21" customFormat="1" ht="16.5" customHeight="1" x14ac:dyDescent="0.2">
      <c r="A385" s="45"/>
      <c r="D385" s="123" t="s">
        <v>172</v>
      </c>
      <c r="E385" s="123"/>
      <c r="F385" s="123"/>
      <c r="G385" s="123"/>
      <c r="H385" s="123"/>
      <c r="I385" s="123"/>
      <c r="J385" s="123"/>
      <c r="K385" s="123"/>
      <c r="L385" s="123"/>
      <c r="M385" s="123"/>
      <c r="N385" s="123"/>
      <c r="O385" s="123"/>
      <c r="P385" s="123"/>
      <c r="Q385" s="123"/>
      <c r="R385" s="123"/>
      <c r="S385" s="123"/>
      <c r="T385" s="123"/>
      <c r="U385" s="123"/>
      <c r="V385" s="123"/>
      <c r="W385" s="123"/>
      <c r="X385" s="123"/>
      <c r="Y385" s="123"/>
      <c r="Z385" s="123"/>
      <c r="AA385" s="123"/>
      <c r="AB385" s="123"/>
      <c r="AC385" s="123"/>
      <c r="AD385" s="123"/>
      <c r="AE385" s="123"/>
      <c r="AF385" s="50"/>
      <c r="AG385" s="50"/>
    </row>
    <row r="386" spans="1:33" s="21" customFormat="1" ht="16.5" customHeight="1" x14ac:dyDescent="0.2">
      <c r="A386" s="45"/>
      <c r="D386" s="50"/>
      <c r="E386" s="50"/>
      <c r="F386" s="50"/>
      <c r="G386" s="50"/>
      <c r="H386" s="50"/>
      <c r="I386" s="50"/>
      <c r="J386" s="50"/>
      <c r="K386" s="50"/>
      <c r="L386" s="50"/>
      <c r="M386" s="50"/>
      <c r="N386" s="50"/>
      <c r="O386" s="50"/>
      <c r="P386" s="50"/>
      <c r="Q386" s="50"/>
      <c r="R386" s="50"/>
      <c r="S386" s="50"/>
      <c r="T386" s="50"/>
      <c r="U386" s="50"/>
      <c r="V386" s="50"/>
      <c r="W386" s="50"/>
      <c r="X386" s="50"/>
      <c r="Y386" s="50"/>
      <c r="Z386" s="50"/>
      <c r="AA386" s="50"/>
      <c r="AB386" s="50"/>
      <c r="AC386" s="50"/>
      <c r="AD386" s="50"/>
      <c r="AE386" s="50"/>
      <c r="AF386" s="50"/>
      <c r="AG386" s="50"/>
    </row>
    <row r="387" spans="1:33" s="21" customFormat="1" ht="16.5" customHeight="1" x14ac:dyDescent="0.2">
      <c r="A387" s="45"/>
      <c r="D387" s="50"/>
      <c r="E387" s="50"/>
      <c r="F387" s="50"/>
      <c r="G387" s="50"/>
      <c r="H387" s="50"/>
      <c r="I387" s="50"/>
      <c r="J387" s="50"/>
      <c r="K387" s="50"/>
      <c r="L387" s="50"/>
      <c r="M387" s="50"/>
      <c r="N387" s="50"/>
      <c r="O387" s="50"/>
      <c r="P387" s="50"/>
      <c r="Q387" s="50"/>
      <c r="R387" s="50"/>
      <c r="S387" s="50"/>
      <c r="T387" s="50"/>
      <c r="U387" s="50"/>
      <c r="V387" s="50"/>
      <c r="W387" s="50"/>
      <c r="X387" s="50"/>
      <c r="Y387" s="50"/>
      <c r="Z387" s="50"/>
      <c r="AA387" s="50"/>
      <c r="AB387" s="50"/>
      <c r="AC387" s="50"/>
      <c r="AD387" s="50"/>
      <c r="AE387" s="50"/>
      <c r="AF387" s="50"/>
      <c r="AG387" s="50"/>
    </row>
    <row r="388" spans="1:33" s="21" customFormat="1" ht="16.5" customHeight="1" x14ac:dyDescent="0.2">
      <c r="A388" s="45"/>
      <c r="D388" s="50"/>
      <c r="E388" s="50"/>
      <c r="F388" s="50"/>
      <c r="G388" s="50"/>
      <c r="H388" s="50"/>
      <c r="I388" s="50"/>
      <c r="J388" s="50"/>
      <c r="K388" s="50"/>
      <c r="L388" s="50"/>
      <c r="M388" s="50"/>
      <c r="N388" s="50"/>
      <c r="O388" s="50"/>
      <c r="P388" s="50"/>
      <c r="Q388" s="50"/>
      <c r="R388" s="50"/>
      <c r="S388" s="50"/>
      <c r="T388" s="50"/>
      <c r="U388" s="50"/>
      <c r="V388" s="50"/>
      <c r="W388" s="50"/>
      <c r="X388" s="50"/>
      <c r="Y388" s="50"/>
      <c r="Z388" s="50"/>
      <c r="AA388" s="50"/>
      <c r="AB388" s="50"/>
      <c r="AC388" s="50"/>
      <c r="AD388" s="50"/>
      <c r="AE388" s="50"/>
      <c r="AF388" s="50"/>
      <c r="AG388" s="50"/>
    </row>
    <row r="389" spans="1:33" s="21" customFormat="1" ht="16.5" customHeight="1" x14ac:dyDescent="0.2">
      <c r="A389" s="45"/>
      <c r="D389" s="50"/>
      <c r="E389" s="50"/>
      <c r="F389" s="50"/>
      <c r="G389" s="50"/>
      <c r="H389" s="50"/>
      <c r="I389" s="50"/>
      <c r="J389" s="50"/>
      <c r="K389" s="50"/>
      <c r="L389" s="50"/>
      <c r="M389" s="50"/>
      <c r="N389" s="50"/>
      <c r="O389" s="50"/>
      <c r="P389" s="50"/>
      <c r="Q389" s="50"/>
      <c r="R389" s="50"/>
      <c r="S389" s="50"/>
      <c r="T389" s="50"/>
      <c r="U389" s="50"/>
      <c r="V389" s="50"/>
      <c r="W389" s="50"/>
      <c r="X389" s="50"/>
      <c r="Y389" s="50"/>
      <c r="Z389" s="50"/>
      <c r="AA389" s="50"/>
      <c r="AB389" s="50"/>
      <c r="AC389" s="50"/>
      <c r="AD389" s="50"/>
      <c r="AE389" s="50"/>
      <c r="AF389" s="50"/>
      <c r="AG389" s="50"/>
    </row>
    <row r="390" spans="1:33" s="6" customFormat="1" x14ac:dyDescent="0.2">
      <c r="A390" s="5"/>
    </row>
    <row r="391" spans="1:33" s="6" customFormat="1" x14ac:dyDescent="0.2">
      <c r="A391" s="5"/>
      <c r="D391" s="17" t="s">
        <v>173</v>
      </c>
    </row>
    <row r="392" spans="1:33" s="6" customFormat="1" x14ac:dyDescent="0.2">
      <c r="A392" s="5"/>
    </row>
    <row r="393" spans="1:33" s="6" customFormat="1" x14ac:dyDescent="0.2">
      <c r="A393" s="5"/>
      <c r="D393" s="123" t="s">
        <v>174</v>
      </c>
      <c r="E393" s="123"/>
      <c r="F393" s="123"/>
      <c r="G393" s="123"/>
      <c r="H393" s="123"/>
      <c r="I393" s="123"/>
      <c r="J393" s="123"/>
      <c r="K393" s="123"/>
      <c r="L393" s="123"/>
      <c r="M393" s="123"/>
      <c r="N393" s="123"/>
      <c r="O393" s="123"/>
      <c r="P393" s="123"/>
      <c r="Q393" s="123"/>
      <c r="R393" s="123"/>
      <c r="S393" s="123"/>
      <c r="T393" s="123"/>
      <c r="U393" s="123"/>
      <c r="V393" s="123"/>
      <c r="W393" s="123"/>
      <c r="X393" s="123"/>
      <c r="Y393" s="123"/>
      <c r="Z393" s="123"/>
      <c r="AA393" s="123"/>
      <c r="AB393" s="123"/>
      <c r="AC393" s="123"/>
      <c r="AD393" s="123"/>
      <c r="AE393" s="123"/>
      <c r="AF393" s="123"/>
      <c r="AG393" s="123"/>
    </row>
    <row r="394" spans="1:33" s="6" customFormat="1" ht="15.75" thickBot="1" x14ac:dyDescent="0.3">
      <c r="A394" s="5"/>
      <c r="I394" s="1"/>
      <c r="J394" s="2"/>
      <c r="K394" s="2"/>
      <c r="L394" s="2"/>
      <c r="M394" s="2"/>
      <c r="N394" s="2"/>
      <c r="O394" s="2"/>
      <c r="P394" s="2"/>
      <c r="Q394" s="2"/>
      <c r="R394" s="2"/>
      <c r="S394" s="2"/>
      <c r="T394" s="2"/>
      <c r="U394" s="2"/>
      <c r="V394" s="2"/>
      <c r="W394" s="2"/>
      <c r="X394" s="1"/>
      <c r="Y394" s="1"/>
      <c r="Z394" s="1"/>
      <c r="AA394" s="1"/>
      <c r="AB394" s="1"/>
      <c r="AC394" s="1"/>
      <c r="AD394" s="2"/>
    </row>
    <row r="395" spans="1:33" s="6" customFormat="1" ht="15" thickBot="1" x14ac:dyDescent="0.25">
      <c r="A395" s="5"/>
      <c r="D395" s="113" t="s">
        <v>175</v>
      </c>
      <c r="E395" s="113"/>
      <c r="F395" s="113"/>
      <c r="G395" s="113"/>
      <c r="H395" s="113"/>
      <c r="I395" s="113" t="s">
        <v>40</v>
      </c>
      <c r="J395" s="113"/>
      <c r="K395" s="113"/>
      <c r="L395" s="113"/>
      <c r="M395" s="113"/>
      <c r="N395" s="113"/>
      <c r="O395" s="113"/>
      <c r="P395" s="113"/>
      <c r="Q395" s="113"/>
      <c r="R395" s="113"/>
      <c r="S395" s="113"/>
      <c r="T395" s="113"/>
      <c r="U395" s="113"/>
      <c r="V395" s="113"/>
      <c r="W395" s="113"/>
      <c r="X395" s="113"/>
      <c r="Y395" s="113"/>
      <c r="Z395" s="113"/>
      <c r="AA395" s="113"/>
      <c r="AB395" s="113"/>
      <c r="AC395" s="113"/>
      <c r="AD395" s="113"/>
      <c r="AE395" s="113"/>
      <c r="AF395" s="113"/>
      <c r="AG395" s="113"/>
    </row>
    <row r="396" spans="1:33" s="6" customFormat="1" ht="48" customHeight="1" thickBot="1" x14ac:dyDescent="0.25">
      <c r="A396" s="5"/>
      <c r="D396" s="113"/>
      <c r="E396" s="113"/>
      <c r="F396" s="113"/>
      <c r="G396" s="113"/>
      <c r="H396" s="113"/>
      <c r="I396" s="469" t="s">
        <v>164</v>
      </c>
      <c r="J396" s="470"/>
      <c r="K396" s="470"/>
      <c r="L396" s="470"/>
      <c r="M396" s="470"/>
      <c r="N396" s="470" t="s">
        <v>165</v>
      </c>
      <c r="O396" s="470"/>
      <c r="P396" s="470"/>
      <c r="Q396" s="470"/>
      <c r="R396" s="470"/>
      <c r="S396" s="470" t="s">
        <v>166</v>
      </c>
      <c r="T396" s="470"/>
      <c r="U396" s="470"/>
      <c r="V396" s="470"/>
      <c r="W396" s="470"/>
      <c r="X396" s="470" t="s">
        <v>167</v>
      </c>
      <c r="Y396" s="470"/>
      <c r="Z396" s="470"/>
      <c r="AA396" s="470"/>
      <c r="AB396" s="470"/>
      <c r="AC396" s="470" t="s">
        <v>168</v>
      </c>
      <c r="AD396" s="470"/>
      <c r="AE396" s="470"/>
      <c r="AF396" s="470"/>
      <c r="AG396" s="471"/>
    </row>
    <row r="397" spans="1:33" s="6" customFormat="1" ht="37.5" customHeight="1" thickBot="1" x14ac:dyDescent="0.25">
      <c r="A397" s="5"/>
      <c r="D397" s="462" t="s">
        <v>176</v>
      </c>
      <c r="E397" s="463"/>
      <c r="F397" s="463"/>
      <c r="G397" s="463"/>
      <c r="H397" s="464"/>
      <c r="I397" s="465">
        <v>2137</v>
      </c>
      <c r="J397" s="466"/>
      <c r="K397" s="466"/>
      <c r="L397" s="466"/>
      <c r="M397" s="466"/>
      <c r="N397" s="466">
        <v>0</v>
      </c>
      <c r="O397" s="466"/>
      <c r="P397" s="466"/>
      <c r="Q397" s="466"/>
      <c r="R397" s="466"/>
      <c r="S397" s="466">
        <v>0</v>
      </c>
      <c r="T397" s="466"/>
      <c r="U397" s="466"/>
      <c r="V397" s="466"/>
      <c r="W397" s="466"/>
      <c r="X397" s="466">
        <v>0</v>
      </c>
      <c r="Y397" s="466"/>
      <c r="Z397" s="466"/>
      <c r="AA397" s="466"/>
      <c r="AB397" s="466"/>
      <c r="AC397" s="467">
        <f>SUM(I397:AB397)</f>
        <v>2137</v>
      </c>
      <c r="AD397" s="467"/>
      <c r="AE397" s="467"/>
      <c r="AF397" s="467"/>
      <c r="AG397" s="468"/>
    </row>
    <row r="398" spans="1:33" s="6" customFormat="1" ht="27.75" customHeight="1" thickBot="1" x14ac:dyDescent="0.25">
      <c r="A398" s="5"/>
      <c r="D398" s="321" t="s">
        <v>177</v>
      </c>
      <c r="E398" s="321"/>
      <c r="F398" s="321"/>
      <c r="G398" s="321"/>
      <c r="H398" s="321"/>
      <c r="I398" s="419">
        <v>2137</v>
      </c>
      <c r="J398" s="420"/>
      <c r="K398" s="420"/>
      <c r="L398" s="420"/>
      <c r="M398" s="420"/>
      <c r="N398" s="420">
        <v>0</v>
      </c>
      <c r="O398" s="420"/>
      <c r="P398" s="420"/>
      <c r="Q398" s="420"/>
      <c r="R398" s="420"/>
      <c r="S398" s="420">
        <f>SUM(S397:W397)</f>
        <v>0</v>
      </c>
      <c r="T398" s="420"/>
      <c r="U398" s="420"/>
      <c r="V398" s="420"/>
      <c r="W398" s="420"/>
      <c r="X398" s="420">
        <v>0</v>
      </c>
      <c r="Y398" s="420"/>
      <c r="Z398" s="420"/>
      <c r="AA398" s="420"/>
      <c r="AB398" s="420"/>
      <c r="AC398" s="420">
        <f>SUM(AC397:AG397)</f>
        <v>2137</v>
      </c>
      <c r="AD398" s="420"/>
      <c r="AE398" s="420"/>
      <c r="AF398" s="420"/>
      <c r="AG398" s="421"/>
    </row>
    <row r="399" spans="1:33" s="6" customFormat="1" x14ac:dyDescent="0.2">
      <c r="A399" s="5"/>
    </row>
    <row r="400" spans="1:33" s="6" customFormat="1" x14ac:dyDescent="0.2">
      <c r="A400" s="5"/>
      <c r="D400" s="429" t="s">
        <v>418</v>
      </c>
      <c r="E400" s="429"/>
      <c r="F400" s="429"/>
      <c r="G400" s="429"/>
      <c r="H400" s="429"/>
      <c r="I400" s="429"/>
      <c r="J400" s="429"/>
      <c r="K400" s="429"/>
      <c r="L400" s="429"/>
      <c r="M400" s="429"/>
      <c r="N400" s="429"/>
      <c r="O400" s="429"/>
      <c r="P400" s="429"/>
      <c r="Q400" s="429"/>
      <c r="R400" s="429"/>
      <c r="S400" s="429"/>
      <c r="T400" s="429"/>
      <c r="U400" s="429"/>
      <c r="V400" s="429"/>
      <c r="W400" s="429"/>
      <c r="X400" s="429"/>
      <c r="Y400" s="429"/>
      <c r="Z400" s="429"/>
      <c r="AA400" s="429"/>
      <c r="AB400" s="429"/>
      <c r="AC400" s="429"/>
      <c r="AD400" s="429"/>
      <c r="AE400" s="429"/>
      <c r="AF400" s="429"/>
      <c r="AG400" s="429"/>
    </row>
    <row r="401" spans="1:33" s="6" customFormat="1" x14ac:dyDescent="0.2">
      <c r="A401" s="5"/>
      <c r="D401" s="91" t="s">
        <v>178</v>
      </c>
      <c r="E401" s="91"/>
      <c r="F401" s="91"/>
      <c r="G401" s="91"/>
      <c r="H401" s="91"/>
      <c r="I401" s="91"/>
      <c r="J401" s="91"/>
      <c r="K401" s="91"/>
      <c r="L401" s="91"/>
      <c r="M401" s="91"/>
      <c r="N401" s="91"/>
      <c r="O401" s="91"/>
      <c r="P401" s="91"/>
      <c r="Q401" s="91"/>
      <c r="R401" s="91"/>
      <c r="S401" s="91"/>
      <c r="T401" s="91"/>
      <c r="U401" s="91"/>
      <c r="V401" s="91"/>
      <c r="W401" s="91"/>
      <c r="X401" s="91"/>
      <c r="Y401" s="91"/>
      <c r="Z401" s="91"/>
      <c r="AA401" s="91"/>
      <c r="AB401" s="91"/>
      <c r="AC401" s="91"/>
      <c r="AD401" s="91"/>
      <c r="AE401" s="91"/>
      <c r="AF401" s="25"/>
      <c r="AG401" s="25"/>
    </row>
    <row r="402" spans="1:33" s="6" customFormat="1" x14ac:dyDescent="0.2">
      <c r="A402" s="5"/>
    </row>
    <row r="403" spans="1:33" s="6" customFormat="1" x14ac:dyDescent="0.2">
      <c r="A403" s="5"/>
      <c r="D403" s="92" t="s">
        <v>419</v>
      </c>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row>
    <row r="404" spans="1:33" s="6" customFormat="1" x14ac:dyDescent="0.2">
      <c r="A404" s="5"/>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row>
    <row r="405" spans="1:33" s="6" customFormat="1" x14ac:dyDescent="0.2">
      <c r="A405" s="5"/>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row>
    <row r="406" spans="1:33" s="6" customFormat="1" x14ac:dyDescent="0.2">
      <c r="A406" s="5"/>
      <c r="D406" s="161" t="s">
        <v>179</v>
      </c>
      <c r="E406" s="161"/>
      <c r="F406" s="161"/>
      <c r="G406" s="161"/>
      <c r="H406" s="161"/>
      <c r="I406" s="161"/>
      <c r="J406" s="161"/>
      <c r="K406" s="161"/>
      <c r="L406" s="161"/>
      <c r="M406" s="161"/>
      <c r="N406" s="161"/>
      <c r="O406" s="161"/>
      <c r="P406" s="161"/>
      <c r="Q406" s="161"/>
      <c r="R406" s="161"/>
      <c r="S406" s="161"/>
      <c r="T406" s="161"/>
      <c r="U406" s="161"/>
      <c r="V406" s="161"/>
      <c r="W406" s="161"/>
      <c r="X406" s="161"/>
      <c r="Y406" s="161"/>
      <c r="Z406" s="161"/>
      <c r="AA406" s="161"/>
      <c r="AB406" s="161"/>
      <c r="AC406" s="161"/>
      <c r="AD406" s="161"/>
      <c r="AE406" s="161"/>
      <c r="AF406" s="161"/>
      <c r="AG406" s="161"/>
    </row>
    <row r="407" spans="1:33" s="6" customFormat="1" x14ac:dyDescent="0.2">
      <c r="A407" s="5"/>
      <c r="D407" s="460" t="s">
        <v>180</v>
      </c>
      <c r="E407" s="460"/>
      <c r="F407" s="460"/>
      <c r="G407" s="460"/>
      <c r="H407" s="460"/>
      <c r="I407" s="460"/>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row>
    <row r="408" spans="1:33" s="6" customFormat="1" x14ac:dyDescent="0.2">
      <c r="A408" s="5"/>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row>
    <row r="409" spans="1:33" s="6" customFormat="1" x14ac:dyDescent="0.2">
      <c r="A409" s="5"/>
      <c r="D409" s="461" t="s">
        <v>181</v>
      </c>
      <c r="E409" s="461"/>
      <c r="F409" s="461"/>
      <c r="G409" s="461"/>
      <c r="H409" s="461"/>
      <c r="I409" s="461"/>
      <c r="J409" s="461"/>
      <c r="K409" s="461"/>
      <c r="L409" s="461"/>
      <c r="M409" s="461"/>
      <c r="N409" s="461"/>
      <c r="O409" s="461"/>
      <c r="P409" s="461"/>
      <c r="Q409" s="461"/>
      <c r="R409" s="461"/>
      <c r="S409" s="461"/>
      <c r="T409" s="461"/>
      <c r="U409" s="461"/>
      <c r="V409" s="461"/>
      <c r="W409" s="461"/>
      <c r="X409" s="461"/>
      <c r="Y409" s="461"/>
      <c r="Z409" s="461"/>
      <c r="AA409" s="461"/>
      <c r="AB409" s="461"/>
      <c r="AC409" s="461"/>
      <c r="AD409" s="461"/>
      <c r="AE409" s="461"/>
      <c r="AF409" s="461"/>
      <c r="AG409" s="461"/>
    </row>
    <row r="410" spans="1:33" s="6" customFormat="1" x14ac:dyDescent="0.2">
      <c r="A410" s="5"/>
    </row>
    <row r="411" spans="1:33" s="6" customFormat="1" x14ac:dyDescent="0.2">
      <c r="A411" s="5"/>
    </row>
    <row r="412" spans="1:33" s="6" customFormat="1" x14ac:dyDescent="0.2">
      <c r="A412" s="5"/>
      <c r="D412" s="429" t="s">
        <v>182</v>
      </c>
      <c r="E412" s="429"/>
      <c r="F412" s="429"/>
      <c r="G412" s="429"/>
      <c r="H412" s="429"/>
      <c r="I412" s="429"/>
      <c r="J412" s="429"/>
      <c r="K412" s="429"/>
      <c r="L412" s="429"/>
      <c r="M412" s="429"/>
      <c r="N412" s="429"/>
      <c r="O412" s="429"/>
      <c r="P412" s="429"/>
      <c r="Q412" s="429"/>
      <c r="R412" s="429"/>
      <c r="S412" s="429"/>
      <c r="T412" s="429"/>
      <c r="U412" s="429"/>
      <c r="V412" s="429"/>
      <c r="W412" s="429"/>
      <c r="X412" s="429"/>
      <c r="Y412" s="429"/>
      <c r="Z412" s="429"/>
      <c r="AA412" s="429"/>
      <c r="AB412" s="429"/>
      <c r="AC412" s="429"/>
      <c r="AD412" s="429"/>
      <c r="AE412" s="429"/>
      <c r="AF412" s="429"/>
      <c r="AG412" s="429"/>
    </row>
    <row r="413" spans="1:33" s="6" customFormat="1" ht="15" thickBot="1" x14ac:dyDescent="0.25">
      <c r="A413" s="5"/>
    </row>
    <row r="414" spans="1:33" s="6" customFormat="1" ht="27.75" customHeight="1" thickBot="1" x14ac:dyDescent="0.25">
      <c r="A414" s="5"/>
      <c r="D414" s="113" t="s">
        <v>183</v>
      </c>
      <c r="E414" s="113"/>
      <c r="F414" s="113"/>
      <c r="G414" s="113"/>
      <c r="H414" s="113"/>
      <c r="I414" s="113"/>
      <c r="J414" s="113"/>
      <c r="K414" s="113"/>
      <c r="L414" s="113"/>
      <c r="M414" s="113" t="s">
        <v>184</v>
      </c>
      <c r="N414" s="113"/>
      <c r="O414" s="113"/>
      <c r="P414" s="113"/>
      <c r="Q414" s="113"/>
      <c r="R414" s="113"/>
      <c r="S414" s="113"/>
      <c r="T414" s="113" t="s">
        <v>185</v>
      </c>
      <c r="U414" s="113"/>
      <c r="V414" s="113"/>
      <c r="W414" s="113"/>
      <c r="X414" s="113"/>
      <c r="Y414" s="113"/>
      <c r="Z414" s="113"/>
      <c r="AA414" s="113" t="s">
        <v>177</v>
      </c>
      <c r="AB414" s="113"/>
      <c r="AC414" s="113"/>
      <c r="AD414" s="113"/>
      <c r="AE414" s="113"/>
      <c r="AF414" s="113"/>
      <c r="AG414" s="113"/>
    </row>
    <row r="415" spans="1:33" s="6" customFormat="1" ht="27.75" customHeight="1" thickBot="1" x14ac:dyDescent="0.25">
      <c r="A415" s="5"/>
      <c r="D415" s="139" t="s">
        <v>186</v>
      </c>
      <c r="E415" s="139"/>
      <c r="F415" s="139"/>
      <c r="G415" s="139"/>
      <c r="H415" s="139"/>
      <c r="I415" s="139"/>
      <c r="J415" s="139"/>
      <c r="K415" s="139"/>
      <c r="L415" s="139"/>
      <c r="M415" s="139"/>
      <c r="N415" s="139"/>
      <c r="O415" s="139"/>
      <c r="P415" s="139"/>
      <c r="Q415" s="139"/>
      <c r="R415" s="139"/>
      <c r="S415" s="139"/>
      <c r="T415" s="139"/>
      <c r="U415" s="139"/>
      <c r="V415" s="139"/>
      <c r="W415" s="139"/>
      <c r="X415" s="139"/>
      <c r="Y415" s="139"/>
      <c r="Z415" s="139"/>
      <c r="AA415" s="139"/>
      <c r="AB415" s="139"/>
      <c r="AC415" s="139"/>
      <c r="AD415" s="139"/>
      <c r="AE415" s="139"/>
      <c r="AF415" s="139"/>
      <c r="AG415" s="139"/>
    </row>
    <row r="416" spans="1:33" s="6" customFormat="1" ht="27.75" customHeight="1" thickBot="1" x14ac:dyDescent="0.25">
      <c r="A416" s="5"/>
      <c r="D416" s="458" t="s">
        <v>410</v>
      </c>
      <c r="E416" s="458"/>
      <c r="F416" s="458"/>
      <c r="G416" s="458"/>
      <c r="H416" s="458"/>
      <c r="I416" s="458"/>
      <c r="J416" s="458"/>
      <c r="K416" s="458"/>
      <c r="L416" s="458"/>
      <c r="M416" s="449">
        <v>49138</v>
      </c>
      <c r="N416" s="450"/>
      <c r="O416" s="450"/>
      <c r="P416" s="450"/>
      <c r="Q416" s="450"/>
      <c r="R416" s="450"/>
      <c r="S416" s="447"/>
      <c r="T416" s="121">
        <v>0</v>
      </c>
      <c r="U416" s="121"/>
      <c r="V416" s="121"/>
      <c r="W416" s="121"/>
      <c r="X416" s="121"/>
      <c r="Y416" s="121"/>
      <c r="Z416" s="121"/>
      <c r="AA416" s="459">
        <f t="shared" ref="AA416" si="121">M416+T416</f>
        <v>49138</v>
      </c>
      <c r="AB416" s="459"/>
      <c r="AC416" s="459"/>
      <c r="AD416" s="459"/>
      <c r="AE416" s="459"/>
      <c r="AF416" s="459"/>
      <c r="AG416" s="459"/>
    </row>
    <row r="417" spans="1:33" s="6" customFormat="1" ht="27.75" customHeight="1" thickBot="1" x14ac:dyDescent="0.25">
      <c r="A417" s="5"/>
      <c r="D417" s="139" t="s">
        <v>188</v>
      </c>
      <c r="E417" s="139"/>
      <c r="F417" s="139"/>
      <c r="G417" s="139"/>
      <c r="H417" s="139"/>
      <c r="I417" s="139"/>
      <c r="J417" s="139"/>
      <c r="K417" s="139"/>
      <c r="L417" s="139"/>
      <c r="M417" s="448">
        <f>SUM(M416:S416)</f>
        <v>49138</v>
      </c>
      <c r="N417" s="448"/>
      <c r="O417" s="448"/>
      <c r="P417" s="448"/>
      <c r="Q417" s="448"/>
      <c r="R417" s="448"/>
      <c r="S417" s="448"/>
      <c r="T417" s="448">
        <f>SUM(T416:Z416)</f>
        <v>0</v>
      </c>
      <c r="U417" s="448"/>
      <c r="V417" s="448"/>
      <c r="W417" s="448"/>
      <c r="X417" s="448"/>
      <c r="Y417" s="448"/>
      <c r="Z417" s="448"/>
      <c r="AA417" s="448">
        <f>SUM(AA416:AG416)</f>
        <v>49138</v>
      </c>
      <c r="AB417" s="448"/>
      <c r="AC417" s="448"/>
      <c r="AD417" s="448"/>
      <c r="AE417" s="448"/>
      <c r="AF417" s="448"/>
      <c r="AG417" s="448"/>
    </row>
    <row r="418" spans="1:33" s="6" customFormat="1" ht="27.75" customHeight="1" thickBot="1" x14ac:dyDescent="0.25">
      <c r="A418" s="5"/>
      <c r="D418" s="139" t="s">
        <v>189</v>
      </c>
      <c r="E418" s="139"/>
      <c r="F418" s="139"/>
      <c r="G418" s="139"/>
      <c r="H418" s="139"/>
      <c r="I418" s="139"/>
      <c r="J418" s="139"/>
      <c r="K418" s="139"/>
      <c r="L418" s="139"/>
      <c r="M418" s="139"/>
      <c r="N418" s="139"/>
      <c r="O418" s="139"/>
      <c r="P418" s="139"/>
      <c r="Q418" s="139"/>
      <c r="R418" s="139"/>
      <c r="S418" s="139"/>
      <c r="T418" s="139"/>
      <c r="U418" s="139"/>
      <c r="V418" s="139"/>
      <c r="W418" s="139"/>
      <c r="X418" s="139"/>
      <c r="Y418" s="139"/>
      <c r="Z418" s="139"/>
      <c r="AA418" s="139"/>
      <c r="AB418" s="139"/>
      <c r="AC418" s="139"/>
      <c r="AD418" s="139"/>
      <c r="AE418" s="139"/>
      <c r="AF418" s="139"/>
      <c r="AG418" s="139"/>
    </row>
    <row r="419" spans="1:33" s="6" customFormat="1" ht="27.75" customHeight="1" x14ac:dyDescent="0.2">
      <c r="A419" s="5"/>
      <c r="D419" s="206" t="s">
        <v>190</v>
      </c>
      <c r="E419" s="206"/>
      <c r="F419" s="206"/>
      <c r="G419" s="206"/>
      <c r="H419" s="206"/>
      <c r="I419" s="206"/>
      <c r="J419" s="206"/>
      <c r="K419" s="206"/>
      <c r="L419" s="206"/>
      <c r="M419" s="197">
        <v>264505</v>
      </c>
      <c r="N419" s="197"/>
      <c r="O419" s="197"/>
      <c r="P419" s="197"/>
      <c r="Q419" s="197"/>
      <c r="R419" s="197"/>
      <c r="S419" s="197"/>
      <c r="T419" s="197">
        <v>2137</v>
      </c>
      <c r="U419" s="197"/>
      <c r="V419" s="197"/>
      <c r="W419" s="197"/>
      <c r="X419" s="197"/>
      <c r="Y419" s="197"/>
      <c r="Z419" s="197"/>
      <c r="AA419" s="454">
        <f>SUM(M419:Z419)</f>
        <v>266642</v>
      </c>
      <c r="AB419" s="454"/>
      <c r="AC419" s="454"/>
      <c r="AD419" s="454"/>
      <c r="AE419" s="454"/>
      <c r="AF419" s="454"/>
      <c r="AG419" s="454"/>
    </row>
    <row r="420" spans="1:33" s="6" customFormat="1" ht="27.75" customHeight="1" x14ac:dyDescent="0.2">
      <c r="A420" s="5"/>
      <c r="D420" s="100" t="s">
        <v>191</v>
      </c>
      <c r="E420" s="100"/>
      <c r="F420" s="100"/>
      <c r="G420" s="100"/>
      <c r="H420" s="100"/>
      <c r="I420" s="100"/>
      <c r="J420" s="100"/>
      <c r="K420" s="100"/>
      <c r="L420" s="100"/>
      <c r="M420" s="455">
        <f>1265000+69177</f>
        <v>1334177</v>
      </c>
      <c r="N420" s="456"/>
      <c r="O420" s="456"/>
      <c r="P420" s="456"/>
      <c r="Q420" s="456"/>
      <c r="R420" s="456"/>
      <c r="S420" s="457"/>
      <c r="T420" s="104">
        <v>0</v>
      </c>
      <c r="U420" s="104"/>
      <c r="V420" s="104"/>
      <c r="W420" s="104"/>
      <c r="X420" s="104"/>
      <c r="Y420" s="104"/>
      <c r="Z420" s="104"/>
      <c r="AA420" s="363">
        <f>M420+T420</f>
        <v>1334177</v>
      </c>
      <c r="AB420" s="363"/>
      <c r="AC420" s="363"/>
      <c r="AD420" s="363"/>
      <c r="AE420" s="363"/>
      <c r="AF420" s="363"/>
      <c r="AG420" s="363"/>
    </row>
    <row r="421" spans="1:33" s="6" customFormat="1" ht="27.75" customHeight="1" x14ac:dyDescent="0.2">
      <c r="A421" s="5"/>
      <c r="D421" s="100" t="s">
        <v>187</v>
      </c>
      <c r="E421" s="100"/>
      <c r="F421" s="100"/>
      <c r="G421" s="100"/>
      <c r="H421" s="100"/>
      <c r="I421" s="100"/>
      <c r="J421" s="100"/>
      <c r="K421" s="100"/>
      <c r="L421" s="100"/>
      <c r="M421" s="104">
        <v>-33</v>
      </c>
      <c r="N421" s="104"/>
      <c r="O421" s="104"/>
      <c r="P421" s="104"/>
      <c r="Q421" s="104"/>
      <c r="R421" s="104"/>
      <c r="S421" s="104"/>
      <c r="T421" s="101">
        <v>0</v>
      </c>
      <c r="U421" s="102"/>
      <c r="V421" s="102"/>
      <c r="W421" s="102"/>
      <c r="X421" s="102"/>
      <c r="Y421" s="102"/>
      <c r="Z421" s="103"/>
      <c r="AA421" s="363">
        <f t="shared" ref="AA421" si="122">M421+T421</f>
        <v>-33</v>
      </c>
      <c r="AB421" s="363"/>
      <c r="AC421" s="363"/>
      <c r="AD421" s="363"/>
      <c r="AE421" s="363"/>
      <c r="AF421" s="363"/>
      <c r="AG421" s="363"/>
    </row>
    <row r="422" spans="1:33" s="6" customFormat="1" ht="27.75" customHeight="1" thickBot="1" x14ac:dyDescent="0.25">
      <c r="A422" s="5"/>
      <c r="D422" s="260" t="s">
        <v>192</v>
      </c>
      <c r="E422" s="261"/>
      <c r="F422" s="261"/>
      <c r="G422" s="261"/>
      <c r="H422" s="261"/>
      <c r="I422" s="261"/>
      <c r="J422" s="261"/>
      <c r="K422" s="261"/>
      <c r="L422" s="262"/>
      <c r="M422" s="449">
        <v>2858</v>
      </c>
      <c r="N422" s="450"/>
      <c r="O422" s="450"/>
      <c r="P422" s="450"/>
      <c r="Q422" s="450"/>
      <c r="R422" s="450"/>
      <c r="S422" s="447"/>
      <c r="T422" s="449">
        <v>0</v>
      </c>
      <c r="U422" s="450"/>
      <c r="V422" s="450"/>
      <c r="W422" s="450"/>
      <c r="X422" s="450"/>
      <c r="Y422" s="450"/>
      <c r="Z422" s="447"/>
      <c r="AA422" s="451">
        <f>+M422+T422</f>
        <v>2858</v>
      </c>
      <c r="AB422" s="452"/>
      <c r="AC422" s="452"/>
      <c r="AD422" s="452"/>
      <c r="AE422" s="452"/>
      <c r="AF422" s="452"/>
      <c r="AG422" s="453"/>
    </row>
    <row r="423" spans="1:33" s="6" customFormat="1" ht="27.75" customHeight="1" thickBot="1" x14ac:dyDescent="0.25">
      <c r="A423" s="5"/>
      <c r="D423" s="321" t="s">
        <v>193</v>
      </c>
      <c r="E423" s="321"/>
      <c r="F423" s="321"/>
      <c r="G423" s="321"/>
      <c r="H423" s="321"/>
      <c r="I423" s="321"/>
      <c r="J423" s="321"/>
      <c r="K423" s="321"/>
      <c r="L423" s="321"/>
      <c r="M423" s="448">
        <f>SUM(M419:S422)</f>
        <v>1601507</v>
      </c>
      <c r="N423" s="448"/>
      <c r="O423" s="448"/>
      <c r="P423" s="448"/>
      <c r="Q423" s="448"/>
      <c r="R423" s="448"/>
      <c r="S423" s="448"/>
      <c r="T423" s="448">
        <f>SUM(T419:Z422)</f>
        <v>2137</v>
      </c>
      <c r="U423" s="448"/>
      <c r="V423" s="448"/>
      <c r="W423" s="448"/>
      <c r="X423" s="448"/>
      <c r="Y423" s="448"/>
      <c r="Z423" s="448"/>
      <c r="AA423" s="448">
        <f>SUM(AA419:AG422)</f>
        <v>1603644</v>
      </c>
      <c r="AB423" s="448"/>
      <c r="AC423" s="448"/>
      <c r="AD423" s="448"/>
      <c r="AE423" s="448"/>
      <c r="AF423" s="448"/>
      <c r="AG423" s="448"/>
    </row>
    <row r="424" spans="1:33" s="6" customFormat="1" x14ac:dyDescent="0.2">
      <c r="A424" s="5"/>
    </row>
    <row r="425" spans="1:33" s="6" customFormat="1" x14ac:dyDescent="0.2">
      <c r="A425" s="5"/>
      <c r="D425" s="91" t="s">
        <v>194</v>
      </c>
      <c r="E425" s="91"/>
      <c r="F425" s="91"/>
      <c r="G425" s="91"/>
      <c r="H425" s="91"/>
      <c r="I425" s="91"/>
      <c r="J425" s="91"/>
      <c r="K425" s="91"/>
      <c r="L425" s="91"/>
      <c r="M425" s="91"/>
      <c r="N425" s="91"/>
      <c r="O425" s="91"/>
      <c r="P425" s="91"/>
      <c r="Q425" s="91"/>
      <c r="R425" s="91"/>
      <c r="S425" s="91"/>
      <c r="T425" s="91"/>
      <c r="U425" s="91"/>
      <c r="V425" s="91"/>
      <c r="W425" s="91"/>
      <c r="X425" s="91"/>
      <c r="Y425" s="91"/>
      <c r="Z425" s="91"/>
      <c r="AA425" s="91"/>
      <c r="AB425" s="91"/>
      <c r="AC425" s="91"/>
      <c r="AD425" s="91"/>
      <c r="AE425" s="91"/>
      <c r="AF425" s="91"/>
      <c r="AG425" s="91"/>
    </row>
    <row r="426" spans="1:33" s="6" customFormat="1" x14ac:dyDescent="0.2">
      <c r="A426" s="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35"/>
      <c r="AF426" s="35"/>
      <c r="AG426" s="35"/>
    </row>
    <row r="427" spans="1:33" s="6" customFormat="1" x14ac:dyDescent="0.2">
      <c r="A427" s="5"/>
    </row>
    <row r="428" spans="1:33" s="6" customFormat="1" x14ac:dyDescent="0.2">
      <c r="A428" s="5"/>
      <c r="D428" s="17" t="s">
        <v>195</v>
      </c>
    </row>
    <row r="429" spans="1:33" s="6" customFormat="1" x14ac:dyDescent="0.2">
      <c r="A429" s="5"/>
    </row>
    <row r="430" spans="1:33" s="6" customFormat="1" x14ac:dyDescent="0.2">
      <c r="A430" s="24"/>
      <c r="D430" s="91" t="s">
        <v>196</v>
      </c>
      <c r="E430" s="91"/>
      <c r="F430" s="91"/>
      <c r="G430" s="91"/>
      <c r="H430" s="91"/>
      <c r="I430" s="91"/>
      <c r="J430" s="91"/>
      <c r="K430" s="91"/>
      <c r="L430" s="91"/>
      <c r="M430" s="91"/>
      <c r="N430" s="91"/>
      <c r="O430" s="91"/>
      <c r="P430" s="91"/>
      <c r="Q430" s="91"/>
      <c r="R430" s="91"/>
      <c r="S430" s="91"/>
      <c r="T430" s="91"/>
      <c r="U430" s="91"/>
      <c r="V430" s="91"/>
      <c r="W430" s="91"/>
      <c r="X430" s="91"/>
      <c r="Y430" s="91"/>
      <c r="Z430" s="91"/>
      <c r="AA430" s="91"/>
      <c r="AB430" s="91"/>
      <c r="AC430" s="91"/>
      <c r="AD430" s="91"/>
      <c r="AE430" s="91"/>
      <c r="AF430" s="91"/>
      <c r="AG430" s="91"/>
    </row>
    <row r="431" spans="1:33" s="6" customFormat="1" ht="15" thickBot="1" x14ac:dyDescent="0.25">
      <c r="A431" s="5"/>
    </row>
    <row r="432" spans="1:33" s="6" customFormat="1" ht="31.5" customHeight="1" thickBot="1" x14ac:dyDescent="0.25">
      <c r="A432" s="5"/>
      <c r="D432" s="145" t="s">
        <v>183</v>
      </c>
      <c r="E432" s="146"/>
      <c r="F432" s="146"/>
      <c r="G432" s="146"/>
      <c r="H432" s="146"/>
      <c r="I432" s="146"/>
      <c r="J432" s="146"/>
      <c r="K432" s="146"/>
      <c r="L432" s="146"/>
      <c r="M432" s="147"/>
      <c r="N432" s="145" t="s">
        <v>40</v>
      </c>
      <c r="O432" s="146"/>
      <c r="P432" s="146"/>
      <c r="Q432" s="146"/>
      <c r="R432" s="146"/>
      <c r="S432" s="146"/>
      <c r="T432" s="146"/>
      <c r="U432" s="146"/>
      <c r="V432" s="146"/>
      <c r="W432" s="147"/>
      <c r="X432" s="145" t="s">
        <v>41</v>
      </c>
      <c r="Y432" s="146"/>
      <c r="Z432" s="146"/>
      <c r="AA432" s="146"/>
      <c r="AB432" s="146"/>
      <c r="AC432" s="146"/>
      <c r="AD432" s="146"/>
      <c r="AE432" s="146"/>
      <c r="AF432" s="146"/>
      <c r="AG432" s="147"/>
    </row>
    <row r="433" spans="1:33" s="6" customFormat="1" ht="23.25" customHeight="1" x14ac:dyDescent="0.2">
      <c r="A433" s="5"/>
      <c r="D433" s="269" t="s">
        <v>197</v>
      </c>
      <c r="E433" s="270"/>
      <c r="F433" s="270"/>
      <c r="G433" s="270"/>
      <c r="H433" s="270"/>
      <c r="I433" s="270"/>
      <c r="J433" s="270"/>
      <c r="K433" s="270"/>
      <c r="L433" s="270"/>
      <c r="M433" s="271"/>
      <c r="N433" s="364">
        <f>87+908</f>
        <v>995</v>
      </c>
      <c r="O433" s="365"/>
      <c r="P433" s="365"/>
      <c r="Q433" s="365"/>
      <c r="R433" s="365"/>
      <c r="S433" s="365"/>
      <c r="T433" s="365"/>
      <c r="U433" s="365"/>
      <c r="V433" s="365"/>
      <c r="W433" s="365"/>
      <c r="X433" s="365">
        <v>922</v>
      </c>
      <c r="Y433" s="365"/>
      <c r="Z433" s="365"/>
      <c r="AA433" s="365"/>
      <c r="AB433" s="365"/>
      <c r="AC433" s="365"/>
      <c r="AD433" s="365"/>
      <c r="AE433" s="365"/>
      <c r="AF433" s="365"/>
      <c r="AG433" s="365"/>
    </row>
    <row r="434" spans="1:33" s="6" customFormat="1" ht="23.25" customHeight="1" thickBot="1" x14ac:dyDescent="0.25">
      <c r="A434" s="5"/>
      <c r="D434" s="260" t="s">
        <v>198</v>
      </c>
      <c r="E434" s="261"/>
      <c r="F434" s="261"/>
      <c r="G434" s="261"/>
      <c r="H434" s="261"/>
      <c r="I434" s="261"/>
      <c r="J434" s="261"/>
      <c r="K434" s="261"/>
      <c r="L434" s="261"/>
      <c r="M434" s="262"/>
      <c r="N434" s="447">
        <v>84941</v>
      </c>
      <c r="O434" s="121"/>
      <c r="P434" s="121"/>
      <c r="Q434" s="121"/>
      <c r="R434" s="121"/>
      <c r="S434" s="121"/>
      <c r="T434" s="121"/>
      <c r="U434" s="121"/>
      <c r="V434" s="121"/>
      <c r="W434" s="121"/>
      <c r="X434" s="121">
        <v>1056470</v>
      </c>
      <c r="Y434" s="121"/>
      <c r="Z434" s="121"/>
      <c r="AA434" s="121"/>
      <c r="AB434" s="121"/>
      <c r="AC434" s="121"/>
      <c r="AD434" s="121"/>
      <c r="AE434" s="121"/>
      <c r="AF434" s="121"/>
      <c r="AG434" s="121"/>
    </row>
    <row r="435" spans="1:33" s="6" customFormat="1" ht="23.25" customHeight="1" thickBot="1" x14ac:dyDescent="0.25">
      <c r="A435" s="5"/>
      <c r="D435" s="263" t="s">
        <v>53</v>
      </c>
      <c r="E435" s="264"/>
      <c r="F435" s="264"/>
      <c r="G435" s="264"/>
      <c r="H435" s="264"/>
      <c r="I435" s="264"/>
      <c r="J435" s="264"/>
      <c r="K435" s="264"/>
      <c r="L435" s="264"/>
      <c r="M435" s="265"/>
      <c r="N435" s="412">
        <f>SUM(N433:W434)</f>
        <v>85936</v>
      </c>
      <c r="O435" s="448"/>
      <c r="P435" s="448"/>
      <c r="Q435" s="448"/>
      <c r="R435" s="448"/>
      <c r="S435" s="448"/>
      <c r="T435" s="448"/>
      <c r="U435" s="448"/>
      <c r="V435" s="448"/>
      <c r="W435" s="448"/>
      <c r="X435" s="412">
        <f>SUM(X433:AG434)</f>
        <v>1057392</v>
      </c>
      <c r="Y435" s="448"/>
      <c r="Z435" s="448"/>
      <c r="AA435" s="448"/>
      <c r="AB435" s="448"/>
      <c r="AC435" s="448"/>
      <c r="AD435" s="448"/>
      <c r="AE435" s="448"/>
      <c r="AF435" s="448"/>
      <c r="AG435" s="448"/>
    </row>
    <row r="436" spans="1:33" s="6" customFormat="1" x14ac:dyDescent="0.2">
      <c r="A436" s="5"/>
    </row>
    <row r="437" spans="1:33" s="6" customFormat="1" x14ac:dyDescent="0.2">
      <c r="A437" s="5"/>
    </row>
    <row r="440" spans="1:33" ht="14.25" customHeight="1" x14ac:dyDescent="0.2">
      <c r="D440" s="17" t="s">
        <v>199</v>
      </c>
    </row>
    <row r="442" spans="1:33" ht="14.25" customHeight="1" x14ac:dyDescent="0.2">
      <c r="D442" s="91" t="s">
        <v>200</v>
      </c>
      <c r="E442" s="91"/>
      <c r="F442" s="91"/>
      <c r="G442" s="91"/>
      <c r="H442" s="91"/>
      <c r="I442" s="91"/>
      <c r="J442" s="91"/>
      <c r="K442" s="91"/>
      <c r="L442" s="91"/>
      <c r="M442" s="91"/>
      <c r="N442" s="91"/>
      <c r="O442" s="91"/>
      <c r="P442" s="91"/>
      <c r="Q442" s="91"/>
      <c r="R442" s="91"/>
      <c r="S442" s="91"/>
      <c r="T442" s="91"/>
      <c r="U442" s="91"/>
      <c r="V442" s="91"/>
      <c r="W442" s="91"/>
      <c r="X442" s="91"/>
      <c r="Y442" s="91"/>
      <c r="Z442" s="91"/>
      <c r="AA442" s="91"/>
      <c r="AB442" s="91"/>
      <c r="AC442" s="91"/>
      <c r="AD442" s="91"/>
      <c r="AE442" s="91"/>
      <c r="AF442" s="91"/>
      <c r="AG442" s="91"/>
    </row>
    <row r="443" spans="1:33" ht="14.25" customHeight="1" thickBot="1" x14ac:dyDescent="0.25"/>
    <row r="444" spans="1:33" ht="28.5" customHeight="1" thickBot="1" x14ac:dyDescent="0.25">
      <c r="D444" s="145" t="s">
        <v>201</v>
      </c>
      <c r="E444" s="146"/>
      <c r="F444" s="146"/>
      <c r="G444" s="146"/>
      <c r="H444" s="146"/>
      <c r="I444" s="146"/>
      <c r="J444" s="146"/>
      <c r="K444" s="146"/>
      <c r="L444" s="146"/>
      <c r="M444" s="146"/>
      <c r="N444" s="146"/>
      <c r="O444" s="147"/>
      <c r="P444" s="145" t="s">
        <v>40</v>
      </c>
      <c r="Q444" s="146"/>
      <c r="R444" s="146"/>
      <c r="S444" s="146"/>
      <c r="T444" s="146"/>
      <c r="U444" s="146"/>
      <c r="V444" s="146"/>
      <c r="W444" s="146"/>
      <c r="X444" s="147"/>
      <c r="Y444" s="145" t="s">
        <v>41</v>
      </c>
      <c r="Z444" s="146"/>
      <c r="AA444" s="146"/>
      <c r="AB444" s="146"/>
      <c r="AC444" s="146"/>
      <c r="AD444" s="146"/>
      <c r="AE444" s="146"/>
      <c r="AF444" s="146"/>
      <c r="AG444" s="147"/>
    </row>
    <row r="445" spans="1:33" ht="16.5" customHeight="1" thickBot="1" x14ac:dyDescent="0.25">
      <c r="D445" s="263" t="s">
        <v>202</v>
      </c>
      <c r="E445" s="264"/>
      <c r="F445" s="264"/>
      <c r="G445" s="264"/>
      <c r="H445" s="264"/>
      <c r="I445" s="264"/>
      <c r="J445" s="264"/>
      <c r="K445" s="264"/>
      <c r="L445" s="264"/>
      <c r="M445" s="264"/>
      <c r="N445" s="264"/>
      <c r="O445" s="265"/>
      <c r="P445" s="133">
        <f>SUM(P446:X447)</f>
        <v>0</v>
      </c>
      <c r="Q445" s="134"/>
      <c r="R445" s="134"/>
      <c r="S445" s="134"/>
      <c r="T445" s="134"/>
      <c r="U445" s="134"/>
      <c r="V445" s="134"/>
      <c r="W445" s="134"/>
      <c r="X445" s="135"/>
      <c r="Y445" s="133">
        <f>SUM(Y446:AG447)</f>
        <v>0</v>
      </c>
      <c r="Z445" s="134"/>
      <c r="AA445" s="134"/>
      <c r="AB445" s="134"/>
      <c r="AC445" s="134"/>
      <c r="AD445" s="134"/>
      <c r="AE445" s="134"/>
      <c r="AF445" s="134"/>
      <c r="AG445" s="409"/>
    </row>
    <row r="446" spans="1:33" ht="16.5" customHeight="1" x14ac:dyDescent="0.2">
      <c r="D446" s="194" t="s">
        <v>203</v>
      </c>
      <c r="E446" s="195"/>
      <c r="F446" s="195"/>
      <c r="G446" s="195"/>
      <c r="H446" s="195"/>
      <c r="I446" s="195"/>
      <c r="J446" s="195"/>
      <c r="K446" s="195"/>
      <c r="L446" s="195"/>
      <c r="M446" s="195"/>
      <c r="N446" s="195"/>
      <c r="O446" s="196"/>
      <c r="P446" s="445"/>
      <c r="Q446" s="439"/>
      <c r="R446" s="439"/>
      <c r="S446" s="439"/>
      <c r="T446" s="439"/>
      <c r="U446" s="439"/>
      <c r="V446" s="439"/>
      <c r="W446" s="439"/>
      <c r="X446" s="446"/>
      <c r="Y446" s="438"/>
      <c r="Z446" s="439"/>
      <c r="AA446" s="439"/>
      <c r="AB446" s="439"/>
      <c r="AC446" s="439"/>
      <c r="AD446" s="439"/>
      <c r="AE446" s="439"/>
      <c r="AF446" s="439"/>
      <c r="AG446" s="440"/>
    </row>
    <row r="447" spans="1:33" ht="16.5" customHeight="1" thickBot="1" x14ac:dyDescent="0.25">
      <c r="D447" s="376"/>
      <c r="E447" s="377"/>
      <c r="F447" s="377"/>
      <c r="G447" s="377"/>
      <c r="H447" s="377"/>
      <c r="I447" s="377"/>
      <c r="J447" s="377"/>
      <c r="K447" s="377"/>
      <c r="L447" s="377"/>
      <c r="M447" s="377"/>
      <c r="N447" s="377"/>
      <c r="O447" s="378"/>
      <c r="P447" s="441"/>
      <c r="Q447" s="442"/>
      <c r="R447" s="442"/>
      <c r="S447" s="442"/>
      <c r="T447" s="442"/>
      <c r="U447" s="442"/>
      <c r="V447" s="442"/>
      <c r="W447" s="442"/>
      <c r="X447" s="443"/>
      <c r="Y447" s="444"/>
      <c r="Z447" s="442"/>
      <c r="AA447" s="442"/>
      <c r="AB447" s="442"/>
      <c r="AC447" s="442"/>
      <c r="AD447" s="442"/>
      <c r="AE447" s="442"/>
      <c r="AF447" s="442"/>
      <c r="AG447" s="428"/>
    </row>
    <row r="448" spans="1:33" ht="16.5" customHeight="1" thickBot="1" x14ac:dyDescent="0.25">
      <c r="D448" s="263" t="s">
        <v>204</v>
      </c>
      <c r="E448" s="264"/>
      <c r="F448" s="264"/>
      <c r="G448" s="264"/>
      <c r="H448" s="264"/>
      <c r="I448" s="264"/>
      <c r="J448" s="264"/>
      <c r="K448" s="264"/>
      <c r="L448" s="264"/>
      <c r="M448" s="264"/>
      <c r="N448" s="264"/>
      <c r="O448" s="265"/>
      <c r="P448" s="133">
        <v>567</v>
      </c>
      <c r="Q448" s="134"/>
      <c r="R448" s="134"/>
      <c r="S448" s="134"/>
      <c r="T448" s="134"/>
      <c r="U448" s="134"/>
      <c r="V448" s="134"/>
      <c r="W448" s="134"/>
      <c r="X448" s="135"/>
      <c r="Y448" s="133">
        <v>1880</v>
      </c>
      <c r="Z448" s="134"/>
      <c r="AA448" s="134"/>
      <c r="AB448" s="134"/>
      <c r="AC448" s="134"/>
      <c r="AD448" s="134"/>
      <c r="AE448" s="134"/>
      <c r="AF448" s="134"/>
      <c r="AG448" s="409"/>
    </row>
    <row r="449" spans="4:33" ht="16.5" customHeight="1" x14ac:dyDescent="0.2">
      <c r="D449" s="194" t="s">
        <v>203</v>
      </c>
      <c r="E449" s="195"/>
      <c r="F449" s="195"/>
      <c r="G449" s="195"/>
      <c r="H449" s="195"/>
      <c r="I449" s="195"/>
      <c r="J449" s="195"/>
      <c r="K449" s="195"/>
      <c r="L449" s="195"/>
      <c r="M449" s="195"/>
      <c r="N449" s="195"/>
      <c r="O449" s="196"/>
      <c r="P449" s="433">
        <v>567</v>
      </c>
      <c r="Q449" s="434"/>
      <c r="R449" s="434"/>
      <c r="S449" s="434"/>
      <c r="T449" s="434"/>
      <c r="U449" s="434"/>
      <c r="V449" s="434"/>
      <c r="W449" s="434"/>
      <c r="X449" s="435"/>
      <c r="Y449" s="436">
        <v>1880</v>
      </c>
      <c r="Z449" s="434"/>
      <c r="AA449" s="434"/>
      <c r="AB449" s="434"/>
      <c r="AC449" s="434"/>
      <c r="AD449" s="434"/>
      <c r="AE449" s="434"/>
      <c r="AF449" s="434"/>
      <c r="AG449" s="437"/>
    </row>
    <row r="450" spans="4:33" ht="16.5" customHeight="1" thickBot="1" x14ac:dyDescent="0.25">
      <c r="D450" s="376"/>
      <c r="E450" s="377"/>
      <c r="F450" s="377"/>
      <c r="G450" s="377"/>
      <c r="H450" s="377"/>
      <c r="I450" s="377"/>
      <c r="J450" s="377"/>
      <c r="K450" s="377"/>
      <c r="L450" s="377"/>
      <c r="M450" s="377"/>
      <c r="N450" s="377"/>
      <c r="O450" s="378"/>
      <c r="P450" s="441"/>
      <c r="Q450" s="442"/>
      <c r="R450" s="442"/>
      <c r="S450" s="442"/>
      <c r="T450" s="442"/>
      <c r="U450" s="442"/>
      <c r="V450" s="442"/>
      <c r="W450" s="442"/>
      <c r="X450" s="443"/>
      <c r="Y450" s="444"/>
      <c r="Z450" s="442"/>
      <c r="AA450" s="442"/>
      <c r="AB450" s="442"/>
      <c r="AC450" s="442"/>
      <c r="AD450" s="442"/>
      <c r="AE450" s="442"/>
      <c r="AF450" s="442"/>
      <c r="AG450" s="428"/>
    </row>
    <row r="451" spans="4:33" ht="16.5" customHeight="1" thickBot="1" x14ac:dyDescent="0.25">
      <c r="D451" s="263" t="s">
        <v>205</v>
      </c>
      <c r="E451" s="264"/>
      <c r="F451" s="264"/>
      <c r="G451" s="264"/>
      <c r="H451" s="264"/>
      <c r="I451" s="264"/>
      <c r="J451" s="264"/>
      <c r="K451" s="264"/>
      <c r="L451" s="264"/>
      <c r="M451" s="264"/>
      <c r="N451" s="264"/>
      <c r="O451" s="265"/>
      <c r="P451" s="133">
        <v>0</v>
      </c>
      <c r="Q451" s="134"/>
      <c r="R451" s="134"/>
      <c r="S451" s="134"/>
      <c r="T451" s="134"/>
      <c r="U451" s="134"/>
      <c r="V451" s="134"/>
      <c r="W451" s="134"/>
      <c r="X451" s="135"/>
      <c r="Y451" s="133">
        <f>SUM(Y452:AG453)</f>
        <v>0</v>
      </c>
      <c r="Z451" s="134"/>
      <c r="AA451" s="134"/>
      <c r="AB451" s="134"/>
      <c r="AC451" s="134"/>
      <c r="AD451" s="134"/>
      <c r="AE451" s="134"/>
      <c r="AF451" s="134"/>
      <c r="AG451" s="409"/>
    </row>
    <row r="452" spans="4:33" ht="16.5" customHeight="1" x14ac:dyDescent="0.2">
      <c r="D452" s="194"/>
      <c r="E452" s="195"/>
      <c r="F452" s="195"/>
      <c r="G452" s="195"/>
      <c r="H452" s="195"/>
      <c r="I452" s="195"/>
      <c r="J452" s="195"/>
      <c r="K452" s="195"/>
      <c r="L452" s="195"/>
      <c r="M452" s="195"/>
      <c r="N452" s="195"/>
      <c r="O452" s="196"/>
      <c r="P452" s="433">
        <v>0</v>
      </c>
      <c r="Q452" s="434"/>
      <c r="R452" s="434"/>
      <c r="S452" s="434"/>
      <c r="T452" s="434"/>
      <c r="U452" s="434"/>
      <c r="V452" s="434"/>
      <c r="W452" s="434"/>
      <c r="X452" s="435"/>
      <c r="Y452" s="438"/>
      <c r="Z452" s="439"/>
      <c r="AA452" s="439"/>
      <c r="AB452" s="439"/>
      <c r="AC452" s="439"/>
      <c r="AD452" s="439"/>
      <c r="AE452" s="439"/>
      <c r="AF452" s="439"/>
      <c r="AG452" s="440"/>
    </row>
    <row r="453" spans="4:33" ht="16.5" customHeight="1" thickBot="1" x14ac:dyDescent="0.25">
      <c r="D453" s="376"/>
      <c r="E453" s="377"/>
      <c r="F453" s="377"/>
      <c r="G453" s="377"/>
      <c r="H453" s="377"/>
      <c r="I453" s="377"/>
      <c r="J453" s="377"/>
      <c r="K453" s="377"/>
      <c r="L453" s="377"/>
      <c r="M453" s="377"/>
      <c r="N453" s="377"/>
      <c r="O453" s="378"/>
      <c r="P453" s="441"/>
      <c r="Q453" s="442"/>
      <c r="R453" s="442"/>
      <c r="S453" s="442"/>
      <c r="T453" s="442"/>
      <c r="U453" s="442"/>
      <c r="V453" s="442"/>
      <c r="W453" s="442"/>
      <c r="X453" s="443"/>
      <c r="Y453" s="444"/>
      <c r="Z453" s="442"/>
      <c r="AA453" s="442"/>
      <c r="AB453" s="442"/>
      <c r="AC453" s="442"/>
      <c r="AD453" s="442"/>
      <c r="AE453" s="442"/>
      <c r="AF453" s="442"/>
      <c r="AG453" s="428"/>
    </row>
    <row r="454" spans="4:33" ht="16.5" customHeight="1" thickBot="1" x14ac:dyDescent="0.25">
      <c r="D454" s="263" t="s">
        <v>206</v>
      </c>
      <c r="E454" s="264"/>
      <c r="F454" s="264"/>
      <c r="G454" s="264"/>
      <c r="H454" s="264"/>
      <c r="I454" s="264"/>
      <c r="J454" s="264"/>
      <c r="K454" s="264"/>
      <c r="L454" s="264"/>
      <c r="M454" s="264"/>
      <c r="N454" s="264"/>
      <c r="O454" s="265"/>
      <c r="P454" s="133">
        <v>12746</v>
      </c>
      <c r="Q454" s="134"/>
      <c r="R454" s="134"/>
      <c r="S454" s="134"/>
      <c r="T454" s="134"/>
      <c r="U454" s="134"/>
      <c r="V454" s="134"/>
      <c r="W454" s="134"/>
      <c r="X454" s="135"/>
      <c r="Y454" s="133">
        <v>14792</v>
      </c>
      <c r="Z454" s="134"/>
      <c r="AA454" s="134"/>
      <c r="AB454" s="134"/>
      <c r="AC454" s="134"/>
      <c r="AD454" s="134"/>
      <c r="AE454" s="134"/>
      <c r="AF454" s="134"/>
      <c r="AG454" s="409"/>
    </row>
    <row r="455" spans="4:33" ht="16.5" customHeight="1" thickBot="1" x14ac:dyDescent="0.25">
      <c r="D455" s="430" t="s">
        <v>207</v>
      </c>
      <c r="E455" s="431"/>
      <c r="F455" s="431"/>
      <c r="G455" s="431"/>
      <c r="H455" s="431"/>
      <c r="I455" s="431"/>
      <c r="J455" s="431"/>
      <c r="K455" s="431"/>
      <c r="L455" s="431"/>
      <c r="M455" s="431"/>
      <c r="N455" s="431"/>
      <c r="O455" s="432"/>
      <c r="P455" s="433">
        <v>12746</v>
      </c>
      <c r="Q455" s="434"/>
      <c r="R455" s="434"/>
      <c r="S455" s="434"/>
      <c r="T455" s="434"/>
      <c r="U455" s="434"/>
      <c r="V455" s="434"/>
      <c r="W455" s="434"/>
      <c r="X455" s="435"/>
      <c r="Y455" s="436">
        <v>14792</v>
      </c>
      <c r="Z455" s="434"/>
      <c r="AA455" s="434"/>
      <c r="AB455" s="434"/>
      <c r="AC455" s="434"/>
      <c r="AD455" s="434"/>
      <c r="AE455" s="434"/>
      <c r="AF455" s="434"/>
      <c r="AG455" s="437"/>
    </row>
    <row r="456" spans="4:33" ht="16.5" customHeight="1" thickBot="1" x14ac:dyDescent="0.25">
      <c r="D456" s="95"/>
      <c r="E456" s="95"/>
      <c r="F456" s="95"/>
      <c r="G456" s="95"/>
      <c r="H456" s="95"/>
      <c r="I456" s="95"/>
      <c r="J456" s="95"/>
      <c r="K456" s="95"/>
      <c r="L456" s="95"/>
      <c r="M456" s="95"/>
      <c r="N456" s="95"/>
      <c r="O456" s="95"/>
      <c r="P456" s="426"/>
      <c r="Q456" s="426"/>
      <c r="R456" s="426"/>
      <c r="S456" s="426"/>
      <c r="T456" s="426"/>
      <c r="U456" s="426"/>
      <c r="V456" s="426"/>
      <c r="W456" s="426"/>
      <c r="X456" s="427"/>
      <c r="Y456" s="428"/>
      <c r="Z456" s="426"/>
      <c r="AA456" s="426"/>
      <c r="AB456" s="426"/>
      <c r="AC456" s="426"/>
      <c r="AD456" s="426"/>
      <c r="AE456" s="426"/>
      <c r="AF456" s="426"/>
      <c r="AG456" s="426"/>
    </row>
    <row r="460" spans="4:33" ht="14.25" customHeight="1" x14ac:dyDescent="0.2">
      <c r="D460" s="17" t="s">
        <v>208</v>
      </c>
    </row>
    <row r="462" spans="4:33" ht="14.25" customHeight="1" x14ac:dyDescent="0.2">
      <c r="D462" s="92" t="s">
        <v>209</v>
      </c>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row>
    <row r="463" spans="4:33" ht="14.25" customHeight="1" x14ac:dyDescent="0.2">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row>
    <row r="465" spans="4:33" ht="14.25" customHeight="1" x14ac:dyDescent="0.2">
      <c r="D465" s="429" t="s">
        <v>210</v>
      </c>
      <c r="E465" s="429"/>
      <c r="F465" s="429"/>
      <c r="G465" s="429"/>
      <c r="H465" s="429"/>
      <c r="I465" s="429"/>
      <c r="J465" s="429"/>
      <c r="K465" s="429"/>
      <c r="L465" s="429"/>
      <c r="M465" s="429"/>
      <c r="N465" s="429"/>
      <c r="O465" s="429"/>
      <c r="P465" s="429"/>
      <c r="Q465" s="429"/>
      <c r="R465" s="429"/>
      <c r="S465" s="429"/>
      <c r="T465" s="429"/>
      <c r="U465" s="429"/>
      <c r="V465" s="429"/>
      <c r="W465" s="429"/>
      <c r="X465" s="429"/>
      <c r="Y465" s="429"/>
      <c r="Z465" s="429"/>
      <c r="AA465" s="429"/>
      <c r="AB465" s="429"/>
      <c r="AC465" s="429"/>
      <c r="AD465" s="429"/>
      <c r="AE465" s="429"/>
      <c r="AF465" s="429"/>
      <c r="AG465" s="429"/>
    </row>
    <row r="466" spans="4:33" ht="14.25" customHeight="1" thickBot="1" x14ac:dyDescent="0.25"/>
    <row r="467" spans="4:33" ht="15.75" customHeight="1" thickBot="1" x14ac:dyDescent="0.25">
      <c r="D467" s="113" t="s">
        <v>183</v>
      </c>
      <c r="E467" s="113"/>
      <c r="F467" s="113"/>
      <c r="G467" s="113"/>
      <c r="H467" s="113"/>
      <c r="I467" s="113"/>
      <c r="J467" s="113"/>
      <c r="K467" s="113"/>
      <c r="L467" s="113"/>
      <c r="M467" s="113"/>
      <c r="N467" s="113"/>
      <c r="O467" s="113"/>
      <c r="P467" s="113"/>
      <c r="Q467" s="113"/>
      <c r="R467" s="113" t="s">
        <v>41</v>
      </c>
      <c r="S467" s="113"/>
      <c r="T467" s="113"/>
      <c r="U467" s="113"/>
      <c r="V467" s="113"/>
      <c r="W467" s="113"/>
      <c r="X467" s="113"/>
      <c r="Y467" s="113"/>
      <c r="Z467" s="113"/>
      <c r="AA467" s="113"/>
      <c r="AB467" s="113"/>
      <c r="AC467" s="113"/>
      <c r="AD467" s="113"/>
      <c r="AE467" s="113"/>
      <c r="AF467" s="113"/>
      <c r="AG467" s="113"/>
    </row>
    <row r="468" spans="4:33" ht="15.75" customHeight="1" thickBot="1" x14ac:dyDescent="0.25">
      <c r="D468" s="139" t="s">
        <v>211</v>
      </c>
      <c r="E468" s="139"/>
      <c r="F468" s="139"/>
      <c r="G468" s="139"/>
      <c r="H468" s="139"/>
      <c r="I468" s="139"/>
      <c r="J468" s="139"/>
      <c r="K468" s="139"/>
      <c r="L468" s="139"/>
      <c r="M468" s="139"/>
      <c r="N468" s="139"/>
      <c r="O468" s="139"/>
      <c r="P468" s="139"/>
      <c r="Q468" s="139"/>
      <c r="R468" s="116">
        <v>413494</v>
      </c>
      <c r="S468" s="117"/>
      <c r="T468" s="117"/>
      <c r="U468" s="117"/>
      <c r="V468" s="117"/>
      <c r="W468" s="117"/>
      <c r="X468" s="117"/>
      <c r="Y468" s="117"/>
      <c r="Z468" s="117"/>
      <c r="AA468" s="117"/>
      <c r="AB468" s="117"/>
      <c r="AC468" s="117"/>
      <c r="AD468" s="117"/>
      <c r="AE468" s="117"/>
      <c r="AF468" s="117"/>
      <c r="AG468" s="118"/>
    </row>
    <row r="469" spans="4:33" ht="15.75" customHeight="1" thickBot="1" x14ac:dyDescent="0.25">
      <c r="D469" s="139" t="s">
        <v>212</v>
      </c>
      <c r="E469" s="139"/>
      <c r="F469" s="139"/>
      <c r="G469" s="139"/>
      <c r="H469" s="139"/>
      <c r="I469" s="139"/>
      <c r="J469" s="139"/>
      <c r="K469" s="139"/>
      <c r="L469" s="139"/>
      <c r="M469" s="139"/>
      <c r="N469" s="139"/>
      <c r="O469" s="139"/>
      <c r="P469" s="139"/>
      <c r="Q469" s="139"/>
      <c r="R469" s="113" t="s">
        <v>40</v>
      </c>
      <c r="S469" s="113"/>
      <c r="T469" s="113"/>
      <c r="U469" s="113"/>
      <c r="V469" s="113"/>
      <c r="W469" s="113"/>
      <c r="X469" s="113"/>
      <c r="Y469" s="113"/>
      <c r="Z469" s="113"/>
      <c r="AA469" s="113"/>
      <c r="AB469" s="113"/>
      <c r="AC469" s="113"/>
      <c r="AD469" s="113"/>
      <c r="AE469" s="113"/>
      <c r="AF469" s="113"/>
      <c r="AG469" s="113"/>
    </row>
    <row r="470" spans="4:33" ht="15.75" customHeight="1" thickBot="1" x14ac:dyDescent="0.25">
      <c r="D470" s="425" t="s">
        <v>213</v>
      </c>
      <c r="E470" s="425"/>
      <c r="F470" s="425"/>
      <c r="G470" s="425"/>
      <c r="H470" s="425"/>
      <c r="I470" s="425"/>
      <c r="J470" s="425"/>
      <c r="K470" s="425"/>
      <c r="L470" s="425"/>
      <c r="M470" s="425"/>
      <c r="N470" s="425"/>
      <c r="O470" s="425"/>
      <c r="P470" s="425"/>
      <c r="Q470" s="425"/>
      <c r="R470" s="121">
        <v>413494</v>
      </c>
      <c r="S470" s="121"/>
      <c r="T470" s="121"/>
      <c r="U470" s="121"/>
      <c r="V470" s="121"/>
      <c r="W470" s="121"/>
      <c r="X470" s="121"/>
      <c r="Y470" s="121"/>
      <c r="Z470" s="121"/>
      <c r="AA470" s="121"/>
      <c r="AB470" s="121"/>
      <c r="AC470" s="121"/>
      <c r="AD470" s="121"/>
      <c r="AE470" s="121"/>
      <c r="AF470" s="121"/>
      <c r="AG470" s="121"/>
    </row>
    <row r="471" spans="4:33" ht="15.75" customHeight="1" thickBot="1" x14ac:dyDescent="0.25">
      <c r="D471" s="139" t="s">
        <v>53</v>
      </c>
      <c r="E471" s="139"/>
      <c r="F471" s="139"/>
      <c r="G471" s="139"/>
      <c r="H471" s="139"/>
      <c r="I471" s="139"/>
      <c r="J471" s="139"/>
      <c r="K471" s="139"/>
      <c r="L471" s="139"/>
      <c r="M471" s="139"/>
      <c r="N471" s="139"/>
      <c r="O471" s="139"/>
      <c r="P471" s="139"/>
      <c r="Q471" s="139"/>
      <c r="R471" s="422">
        <f>SUM(R470:AG470)</f>
        <v>413494</v>
      </c>
      <c r="S471" s="423"/>
      <c r="T471" s="423"/>
      <c r="U471" s="423"/>
      <c r="V471" s="423"/>
      <c r="W471" s="423"/>
      <c r="X471" s="423"/>
      <c r="Y471" s="423"/>
      <c r="Z471" s="423"/>
      <c r="AA471" s="423"/>
      <c r="AB471" s="423"/>
      <c r="AC471" s="423"/>
      <c r="AD471" s="423"/>
      <c r="AE471" s="423"/>
      <c r="AF471" s="423"/>
      <c r="AG471" s="424"/>
    </row>
    <row r="473" spans="4:33" ht="15.75" customHeight="1" x14ac:dyDescent="0.2">
      <c r="D473" s="51"/>
      <c r="E473" s="51"/>
      <c r="F473" s="51"/>
      <c r="G473" s="51"/>
      <c r="H473" s="51"/>
      <c r="I473" s="51"/>
      <c r="J473" s="51"/>
      <c r="K473" s="51"/>
      <c r="L473" s="51"/>
      <c r="M473" s="51"/>
      <c r="N473" s="51"/>
      <c r="O473" s="51"/>
      <c r="P473" s="51"/>
      <c r="Q473" s="52"/>
      <c r="R473" s="41"/>
      <c r="S473" s="41"/>
      <c r="T473" s="41"/>
      <c r="U473" s="41"/>
      <c r="V473" s="41"/>
      <c r="W473" s="41"/>
      <c r="X473" s="41"/>
      <c r="Y473" s="41"/>
      <c r="Z473" s="41"/>
      <c r="AA473" s="41"/>
      <c r="AB473" s="41"/>
      <c r="AC473" s="41"/>
      <c r="AD473" s="41"/>
      <c r="AE473" s="41"/>
      <c r="AF473" s="41"/>
      <c r="AG473" s="41"/>
    </row>
    <row r="474" spans="4:33" ht="14.25" customHeight="1" x14ac:dyDescent="0.2">
      <c r="Q474" s="53"/>
      <c r="R474" s="53"/>
      <c r="S474" s="53"/>
      <c r="T474" s="53"/>
      <c r="U474" s="53"/>
      <c r="V474" s="53"/>
      <c r="W474" s="53"/>
      <c r="X474" s="53"/>
      <c r="Y474" s="53"/>
      <c r="Z474" s="53"/>
      <c r="AA474" s="53"/>
      <c r="AB474" s="53"/>
      <c r="AC474" s="53"/>
      <c r="AD474" s="53"/>
      <c r="AE474" s="53"/>
      <c r="AF474" s="53"/>
      <c r="AG474" s="53"/>
    </row>
    <row r="475" spans="4:33" ht="14.25" customHeight="1" x14ac:dyDescent="0.2">
      <c r="D475" s="17" t="s">
        <v>214</v>
      </c>
    </row>
    <row r="477" spans="4:33" ht="14.25" customHeight="1" x14ac:dyDescent="0.2">
      <c r="D477" s="91" t="s">
        <v>215</v>
      </c>
      <c r="E477" s="91"/>
      <c r="F477" s="91"/>
      <c r="G477" s="91"/>
      <c r="H477" s="91"/>
      <c r="I477" s="91"/>
      <c r="J477" s="91"/>
      <c r="K477" s="91"/>
      <c r="L477" s="91"/>
      <c r="M477" s="91"/>
      <c r="N477" s="91"/>
      <c r="O477" s="91"/>
      <c r="P477" s="91"/>
      <c r="Q477" s="91"/>
      <c r="R477" s="91"/>
      <c r="S477" s="91"/>
      <c r="T477" s="91"/>
      <c r="U477" s="91"/>
      <c r="V477" s="91"/>
      <c r="W477" s="91"/>
      <c r="X477" s="91"/>
      <c r="Y477" s="91"/>
      <c r="Z477" s="91"/>
      <c r="AA477" s="91"/>
      <c r="AB477" s="91"/>
      <c r="AC477" s="91"/>
      <c r="AD477" s="91"/>
      <c r="AE477" s="91"/>
      <c r="AF477" s="91"/>
      <c r="AG477" s="91"/>
    </row>
    <row r="478" spans="4:33" ht="14.25" customHeight="1" thickBot="1" x14ac:dyDescent="0.25">
      <c r="D478" s="22"/>
    </row>
    <row r="479" spans="4:33" ht="14.25" customHeight="1" thickBot="1" x14ac:dyDescent="0.25">
      <c r="D479" s="113" t="s">
        <v>39</v>
      </c>
      <c r="E479" s="113"/>
      <c r="F479" s="113"/>
      <c r="G479" s="113"/>
      <c r="H479" s="113"/>
      <c r="I479" s="113" t="s">
        <v>40</v>
      </c>
      <c r="J479" s="113"/>
      <c r="K479" s="113"/>
      <c r="L479" s="113"/>
      <c r="M479" s="113"/>
      <c r="N479" s="113"/>
      <c r="O479" s="113"/>
      <c r="P479" s="113"/>
      <c r="Q479" s="113"/>
      <c r="R479" s="113"/>
      <c r="S479" s="113"/>
      <c r="T479" s="113"/>
      <c r="U479" s="113"/>
      <c r="V479" s="113"/>
      <c r="W479" s="113"/>
      <c r="X479" s="113"/>
      <c r="Y479" s="113"/>
      <c r="Z479" s="113"/>
      <c r="AA479" s="113"/>
      <c r="AB479" s="113"/>
      <c r="AC479" s="113"/>
      <c r="AD479" s="113"/>
      <c r="AE479" s="113"/>
      <c r="AF479" s="113"/>
      <c r="AG479" s="113"/>
    </row>
    <row r="480" spans="4:33" ht="30.75" customHeight="1" thickBot="1" x14ac:dyDescent="0.25">
      <c r="D480" s="113"/>
      <c r="E480" s="113"/>
      <c r="F480" s="113"/>
      <c r="G480" s="113"/>
      <c r="H480" s="113"/>
      <c r="I480" s="114" t="s">
        <v>140</v>
      </c>
      <c r="J480" s="114"/>
      <c r="K480" s="114"/>
      <c r="L480" s="114"/>
      <c r="M480" s="114"/>
      <c r="N480" s="114" t="s">
        <v>216</v>
      </c>
      <c r="O480" s="114"/>
      <c r="P480" s="114"/>
      <c r="Q480" s="114"/>
      <c r="R480" s="114"/>
      <c r="S480" s="114" t="s">
        <v>217</v>
      </c>
      <c r="T480" s="114"/>
      <c r="U480" s="114"/>
      <c r="V480" s="114"/>
      <c r="W480" s="114"/>
      <c r="X480" s="114" t="s">
        <v>218</v>
      </c>
      <c r="Y480" s="114"/>
      <c r="Z480" s="114"/>
      <c r="AA480" s="114"/>
      <c r="AB480" s="114"/>
      <c r="AC480" s="114" t="s">
        <v>138</v>
      </c>
      <c r="AD480" s="114"/>
      <c r="AE480" s="114"/>
      <c r="AF480" s="114"/>
      <c r="AG480" s="114"/>
    </row>
    <row r="481" spans="4:33" ht="28.5" customHeight="1" thickBot="1" x14ac:dyDescent="0.25">
      <c r="D481" s="263" t="s">
        <v>219</v>
      </c>
      <c r="E481" s="264"/>
      <c r="F481" s="264"/>
      <c r="G481" s="264"/>
      <c r="H481" s="265"/>
      <c r="I481" s="388">
        <f>SUM(I482:M484)</f>
        <v>254877</v>
      </c>
      <c r="J481" s="389"/>
      <c r="K481" s="389"/>
      <c r="L481" s="389"/>
      <c r="M481" s="389"/>
      <c r="N481" s="389">
        <f>SUM(N482:R484)</f>
        <v>93024</v>
      </c>
      <c r="O481" s="389"/>
      <c r="P481" s="389"/>
      <c r="Q481" s="389"/>
      <c r="R481" s="389"/>
      <c r="S481" s="389">
        <f>SUM(S482:W484)</f>
        <v>-106948</v>
      </c>
      <c r="T481" s="389"/>
      <c r="U481" s="389"/>
      <c r="V481" s="389"/>
      <c r="W481" s="389"/>
      <c r="X481" s="389">
        <f>SUM(X482:AB484)</f>
        <v>0</v>
      </c>
      <c r="Y481" s="389"/>
      <c r="Z481" s="389"/>
      <c r="AA481" s="389"/>
      <c r="AB481" s="390"/>
      <c r="AC481" s="419">
        <f>SUM(AC482:AG484)</f>
        <v>240953</v>
      </c>
      <c r="AD481" s="420"/>
      <c r="AE481" s="420"/>
      <c r="AF481" s="420"/>
      <c r="AG481" s="421"/>
    </row>
    <row r="482" spans="4:33" ht="21.75" customHeight="1" x14ac:dyDescent="0.2">
      <c r="D482" s="174" t="s">
        <v>220</v>
      </c>
      <c r="E482" s="175"/>
      <c r="F482" s="175"/>
      <c r="G482" s="175"/>
      <c r="H482" s="176"/>
      <c r="I482" s="184">
        <v>195400</v>
      </c>
      <c r="J482" s="392"/>
      <c r="K482" s="392"/>
      <c r="L482" s="392"/>
      <c r="M482" s="392"/>
      <c r="N482" s="392">
        <v>65831</v>
      </c>
      <c r="O482" s="392"/>
      <c r="P482" s="392"/>
      <c r="Q482" s="392"/>
      <c r="R482" s="392"/>
      <c r="S482" s="392">
        <v>-53731</v>
      </c>
      <c r="T482" s="392"/>
      <c r="U482" s="392"/>
      <c r="V482" s="392"/>
      <c r="W482" s="392"/>
      <c r="X482" s="392">
        <v>0</v>
      </c>
      <c r="Y482" s="392"/>
      <c r="Z482" s="392"/>
      <c r="AA482" s="392"/>
      <c r="AB482" s="183"/>
      <c r="AC482" s="393">
        <f>SUM(I482:AB482)</f>
        <v>207500</v>
      </c>
      <c r="AD482" s="394"/>
      <c r="AE482" s="394"/>
      <c r="AF482" s="394"/>
      <c r="AG482" s="395"/>
    </row>
    <row r="483" spans="4:33" ht="21.75" customHeight="1" x14ac:dyDescent="0.2">
      <c r="D483" s="174" t="s">
        <v>221</v>
      </c>
      <c r="E483" s="175"/>
      <c r="F483" s="175"/>
      <c r="G483" s="175"/>
      <c r="H483" s="176"/>
      <c r="I483" s="184">
        <v>22000</v>
      </c>
      <c r="J483" s="392"/>
      <c r="K483" s="392"/>
      <c r="L483" s="392"/>
      <c r="M483" s="392"/>
      <c r="N483" s="392"/>
      <c r="O483" s="392"/>
      <c r="P483" s="392"/>
      <c r="Q483" s="392"/>
      <c r="R483" s="392"/>
      <c r="S483" s="392">
        <v>-4040</v>
      </c>
      <c r="T483" s="392"/>
      <c r="U483" s="392"/>
      <c r="V483" s="392"/>
      <c r="W483" s="392"/>
      <c r="X483" s="392">
        <v>0</v>
      </c>
      <c r="Y483" s="392"/>
      <c r="Z483" s="392"/>
      <c r="AA483" s="392"/>
      <c r="AB483" s="183"/>
      <c r="AC483" s="393">
        <f>SUM(I483:AB483)</f>
        <v>17960</v>
      </c>
      <c r="AD483" s="394"/>
      <c r="AE483" s="394"/>
      <c r="AF483" s="394"/>
      <c r="AG483" s="395"/>
    </row>
    <row r="484" spans="4:33" ht="21.75" customHeight="1" thickBot="1" x14ac:dyDescent="0.25">
      <c r="D484" s="260" t="s">
        <v>222</v>
      </c>
      <c r="E484" s="261"/>
      <c r="F484" s="261"/>
      <c r="G484" s="261"/>
      <c r="H484" s="262"/>
      <c r="I484" s="413">
        <v>37477</v>
      </c>
      <c r="J484" s="414"/>
      <c r="K484" s="414"/>
      <c r="L484" s="414"/>
      <c r="M484" s="414"/>
      <c r="N484" s="414">
        <v>27193</v>
      </c>
      <c r="O484" s="414"/>
      <c r="P484" s="414"/>
      <c r="Q484" s="414"/>
      <c r="R484" s="414"/>
      <c r="S484" s="414">
        <v>-49177</v>
      </c>
      <c r="T484" s="414"/>
      <c r="U484" s="414"/>
      <c r="V484" s="414"/>
      <c r="W484" s="414"/>
      <c r="X484" s="414">
        <v>0</v>
      </c>
      <c r="Y484" s="414"/>
      <c r="Z484" s="414"/>
      <c r="AA484" s="414"/>
      <c r="AB484" s="415"/>
      <c r="AC484" s="416">
        <f>SUM(I484:AB484)</f>
        <v>15493</v>
      </c>
      <c r="AD484" s="417"/>
      <c r="AE484" s="417"/>
      <c r="AF484" s="417"/>
      <c r="AG484" s="418"/>
    </row>
    <row r="485" spans="4:33" ht="28.5" customHeight="1" thickBot="1" x14ac:dyDescent="0.25">
      <c r="D485" s="263" t="s">
        <v>223</v>
      </c>
      <c r="E485" s="264"/>
      <c r="F485" s="264"/>
      <c r="G485" s="264"/>
      <c r="H485" s="265"/>
      <c r="I485" s="409">
        <f>SUM(I486:M487)</f>
        <v>36738</v>
      </c>
      <c r="J485" s="389"/>
      <c r="K485" s="389"/>
      <c r="L485" s="389"/>
      <c r="M485" s="389"/>
      <c r="N485" s="390">
        <f>SUM(N486:R487)</f>
        <v>642727</v>
      </c>
      <c r="O485" s="134"/>
      <c r="P485" s="134"/>
      <c r="Q485" s="134"/>
      <c r="R485" s="409"/>
      <c r="S485" s="390">
        <f>SUM(S486:W487)</f>
        <v>-641681</v>
      </c>
      <c r="T485" s="134"/>
      <c r="U485" s="134"/>
      <c r="V485" s="134"/>
      <c r="W485" s="409"/>
      <c r="X485" s="390">
        <f>SUM(X486:AB486)</f>
        <v>0</v>
      </c>
      <c r="Y485" s="134"/>
      <c r="Z485" s="134"/>
      <c r="AA485" s="134"/>
      <c r="AB485" s="134"/>
      <c r="AC485" s="410">
        <f t="shared" ref="AC485:AC487" si="123">SUM(I485:AB485)</f>
        <v>37784</v>
      </c>
      <c r="AD485" s="411"/>
      <c r="AE485" s="411"/>
      <c r="AF485" s="411"/>
      <c r="AG485" s="412"/>
    </row>
    <row r="486" spans="4:33" ht="21.75" customHeight="1" x14ac:dyDescent="0.2">
      <c r="D486" s="269" t="s">
        <v>224</v>
      </c>
      <c r="E486" s="270"/>
      <c r="F486" s="270"/>
      <c r="G486" s="270"/>
      <c r="H486" s="271"/>
      <c r="I486" s="403">
        <v>10219</v>
      </c>
      <c r="J486" s="404"/>
      <c r="K486" s="404"/>
      <c r="L486" s="404"/>
      <c r="M486" s="404"/>
      <c r="N486" s="404">
        <v>2298</v>
      </c>
      <c r="O486" s="404"/>
      <c r="P486" s="404"/>
      <c r="Q486" s="404"/>
      <c r="R486" s="404"/>
      <c r="S486" s="404"/>
      <c r="T486" s="404"/>
      <c r="U486" s="404"/>
      <c r="V486" s="404"/>
      <c r="W486" s="404"/>
      <c r="X486" s="404">
        <v>0</v>
      </c>
      <c r="Y486" s="404"/>
      <c r="Z486" s="404"/>
      <c r="AA486" s="404"/>
      <c r="AB486" s="405"/>
      <c r="AC486" s="406">
        <f t="shared" si="123"/>
        <v>12517</v>
      </c>
      <c r="AD486" s="407"/>
      <c r="AE486" s="407"/>
      <c r="AF486" s="407"/>
      <c r="AG486" s="408"/>
    </row>
    <row r="487" spans="4:33" ht="21.75" customHeight="1" thickBot="1" x14ac:dyDescent="0.25">
      <c r="D487" s="376" t="s">
        <v>225</v>
      </c>
      <c r="E487" s="377"/>
      <c r="F487" s="377"/>
      <c r="G487" s="377"/>
      <c r="H487" s="378"/>
      <c r="I487" s="396">
        <v>26519</v>
      </c>
      <c r="J487" s="397"/>
      <c r="K487" s="397"/>
      <c r="L487" s="397"/>
      <c r="M487" s="397"/>
      <c r="N487" s="397">
        <v>640429</v>
      </c>
      <c r="O487" s="397"/>
      <c r="P487" s="397"/>
      <c r="Q487" s="397"/>
      <c r="R487" s="397"/>
      <c r="S487" s="397">
        <v>-641681</v>
      </c>
      <c r="T487" s="397"/>
      <c r="U487" s="397"/>
      <c r="V487" s="397"/>
      <c r="W487" s="397"/>
      <c r="X487" s="398">
        <v>0</v>
      </c>
      <c r="Y487" s="398"/>
      <c r="Z487" s="398"/>
      <c r="AA487" s="398"/>
      <c r="AB487" s="399"/>
      <c r="AC487" s="400">
        <f t="shared" si="123"/>
        <v>25267</v>
      </c>
      <c r="AD487" s="401"/>
      <c r="AE487" s="401"/>
      <c r="AF487" s="401"/>
      <c r="AG487" s="402"/>
    </row>
    <row r="491" spans="4:33" ht="14.25" customHeight="1" thickBot="1" x14ac:dyDescent="0.25"/>
    <row r="492" spans="4:33" ht="14.25" customHeight="1" thickBot="1" x14ac:dyDescent="0.25">
      <c r="D492" s="113" t="s">
        <v>39</v>
      </c>
      <c r="E492" s="113"/>
      <c r="F492" s="113"/>
      <c r="G492" s="113"/>
      <c r="H492" s="113"/>
      <c r="I492" s="113" t="s">
        <v>41</v>
      </c>
      <c r="J492" s="113"/>
      <c r="K492" s="113"/>
      <c r="L492" s="113"/>
      <c r="M492" s="113"/>
      <c r="N492" s="113"/>
      <c r="O492" s="113"/>
      <c r="P492" s="113"/>
      <c r="Q492" s="113"/>
      <c r="R492" s="113"/>
      <c r="S492" s="113"/>
      <c r="T492" s="113"/>
      <c r="U492" s="113"/>
      <c r="V492" s="113"/>
      <c r="W492" s="113"/>
      <c r="X492" s="113"/>
      <c r="Y492" s="113"/>
      <c r="Z492" s="113"/>
      <c r="AA492" s="113"/>
      <c r="AB492" s="113"/>
      <c r="AC492" s="113"/>
      <c r="AD492" s="113"/>
      <c r="AE492" s="113"/>
      <c r="AF492" s="113"/>
      <c r="AG492" s="113"/>
    </row>
    <row r="493" spans="4:33" ht="24" customHeight="1" thickBot="1" x14ac:dyDescent="0.25">
      <c r="D493" s="113"/>
      <c r="E493" s="113"/>
      <c r="F493" s="113"/>
      <c r="G493" s="113"/>
      <c r="H493" s="113"/>
      <c r="I493" s="114" t="s">
        <v>140</v>
      </c>
      <c r="J493" s="114"/>
      <c r="K493" s="114"/>
      <c r="L493" s="114"/>
      <c r="M493" s="114"/>
      <c r="N493" s="114" t="s">
        <v>216</v>
      </c>
      <c r="O493" s="114"/>
      <c r="P493" s="114"/>
      <c r="Q493" s="114"/>
      <c r="R493" s="114"/>
      <c r="S493" s="114" t="s">
        <v>217</v>
      </c>
      <c r="T493" s="114"/>
      <c r="U493" s="114"/>
      <c r="V493" s="114"/>
      <c r="W493" s="114"/>
      <c r="X493" s="114" t="s">
        <v>218</v>
      </c>
      <c r="Y493" s="114"/>
      <c r="Z493" s="114"/>
      <c r="AA493" s="114"/>
      <c r="AB493" s="114"/>
      <c r="AC493" s="114" t="s">
        <v>138</v>
      </c>
      <c r="AD493" s="114"/>
      <c r="AE493" s="114"/>
      <c r="AF493" s="114"/>
      <c r="AG493" s="114"/>
    </row>
    <row r="494" spans="4:33" ht="28.5" customHeight="1" thickBot="1" x14ac:dyDescent="0.25">
      <c r="D494" s="263" t="s">
        <v>219</v>
      </c>
      <c r="E494" s="264"/>
      <c r="F494" s="264"/>
      <c r="G494" s="264"/>
      <c r="H494" s="265"/>
      <c r="I494" s="388">
        <f>SUM(I495:M497)</f>
        <v>242423</v>
      </c>
      <c r="J494" s="389"/>
      <c r="K494" s="389"/>
      <c r="L494" s="389"/>
      <c r="M494" s="390"/>
      <c r="N494" s="389">
        <f>SUM(N495:R497)</f>
        <v>271877</v>
      </c>
      <c r="O494" s="389"/>
      <c r="P494" s="389"/>
      <c r="Q494" s="389"/>
      <c r="R494" s="389"/>
      <c r="S494" s="389">
        <f>SUM(S495:W497)</f>
        <v>-259423</v>
      </c>
      <c r="T494" s="389"/>
      <c r="U494" s="389"/>
      <c r="V494" s="389"/>
      <c r="W494" s="389"/>
      <c r="X494" s="389">
        <f>SUM(X495:AB497)</f>
        <v>0</v>
      </c>
      <c r="Y494" s="389"/>
      <c r="Z494" s="389"/>
      <c r="AA494" s="389"/>
      <c r="AB494" s="390"/>
      <c r="AC494" s="388">
        <f>SUM(I494:AB494)</f>
        <v>254877</v>
      </c>
      <c r="AD494" s="389"/>
      <c r="AE494" s="389"/>
      <c r="AF494" s="389"/>
      <c r="AG494" s="391"/>
    </row>
    <row r="495" spans="4:33" ht="15.75" customHeight="1" x14ac:dyDescent="0.2">
      <c r="D495" s="174" t="s">
        <v>226</v>
      </c>
      <c r="E495" s="175"/>
      <c r="F495" s="175"/>
      <c r="G495" s="175"/>
      <c r="H495" s="176"/>
      <c r="I495" s="179">
        <v>189000</v>
      </c>
      <c r="J495" s="392"/>
      <c r="K495" s="392"/>
      <c r="L495" s="392"/>
      <c r="M495" s="183"/>
      <c r="N495" s="392">
        <v>195400</v>
      </c>
      <c r="O495" s="392"/>
      <c r="P495" s="392"/>
      <c r="Q495" s="392"/>
      <c r="R495" s="392"/>
      <c r="S495" s="392">
        <v>-189000</v>
      </c>
      <c r="T495" s="392"/>
      <c r="U495" s="392"/>
      <c r="V495" s="392"/>
      <c r="W495" s="392"/>
      <c r="X495" s="392">
        <v>0</v>
      </c>
      <c r="Y495" s="392"/>
      <c r="Z495" s="392"/>
      <c r="AA495" s="392"/>
      <c r="AB495" s="183"/>
      <c r="AC495" s="393">
        <f t="shared" ref="AC495:AC496" si="124">SUM(I495:AB495)</f>
        <v>195400</v>
      </c>
      <c r="AD495" s="394"/>
      <c r="AE495" s="394"/>
      <c r="AF495" s="394"/>
      <c r="AG495" s="395"/>
    </row>
    <row r="496" spans="4:33" ht="15.75" customHeight="1" x14ac:dyDescent="0.2">
      <c r="D496" s="174" t="s">
        <v>227</v>
      </c>
      <c r="E496" s="175"/>
      <c r="F496" s="175"/>
      <c r="G496" s="175"/>
      <c r="H496" s="176"/>
      <c r="I496" s="179">
        <v>22960</v>
      </c>
      <c r="J496" s="392"/>
      <c r="K496" s="392"/>
      <c r="L496" s="392"/>
      <c r="M496" s="183"/>
      <c r="N496" s="392">
        <v>22000</v>
      </c>
      <c r="O496" s="392"/>
      <c r="P496" s="392"/>
      <c r="Q496" s="392"/>
      <c r="R496" s="392"/>
      <c r="S496" s="392">
        <v>-22960</v>
      </c>
      <c r="T496" s="392"/>
      <c r="U496" s="392"/>
      <c r="V496" s="392"/>
      <c r="W496" s="392"/>
      <c r="X496" s="392">
        <v>0</v>
      </c>
      <c r="Y496" s="392"/>
      <c r="Z496" s="392"/>
      <c r="AA496" s="392"/>
      <c r="AB496" s="183"/>
      <c r="AC496" s="393">
        <f t="shared" si="124"/>
        <v>22000</v>
      </c>
      <c r="AD496" s="394"/>
      <c r="AE496" s="394"/>
      <c r="AF496" s="394"/>
      <c r="AG496" s="395"/>
    </row>
    <row r="497" spans="1:33" ht="24" customHeight="1" thickBot="1" x14ac:dyDescent="0.25">
      <c r="D497" s="376" t="s">
        <v>429</v>
      </c>
      <c r="E497" s="377"/>
      <c r="F497" s="377"/>
      <c r="G497" s="377"/>
      <c r="H497" s="378"/>
      <c r="I497" s="96">
        <v>30463</v>
      </c>
      <c r="J497" s="97"/>
      <c r="K497" s="97"/>
      <c r="L497" s="97"/>
      <c r="M497" s="97"/>
      <c r="N497" s="379">
        <v>54477</v>
      </c>
      <c r="O497" s="379"/>
      <c r="P497" s="379"/>
      <c r="Q497" s="379"/>
      <c r="R497" s="379"/>
      <c r="S497" s="379">
        <v>-47463</v>
      </c>
      <c r="T497" s="379"/>
      <c r="U497" s="379"/>
      <c r="V497" s="379"/>
      <c r="W497" s="379"/>
      <c r="X497" s="379">
        <v>0</v>
      </c>
      <c r="Y497" s="379"/>
      <c r="Z497" s="379"/>
      <c r="AA497" s="379"/>
      <c r="AB497" s="380"/>
      <c r="AC497" s="327">
        <f>SUM(I497:AB497)</f>
        <v>37477</v>
      </c>
      <c r="AD497" s="328"/>
      <c r="AE497" s="328"/>
      <c r="AF497" s="328"/>
      <c r="AG497" s="329"/>
    </row>
    <row r="498" spans="1:33" ht="28.5" customHeight="1" thickBot="1" x14ac:dyDescent="0.25">
      <c r="D498" s="263" t="s">
        <v>223</v>
      </c>
      <c r="E498" s="264"/>
      <c r="F498" s="264"/>
      <c r="G498" s="264"/>
      <c r="H498" s="265"/>
      <c r="I498" s="388">
        <f>SUM(I499:M500)</f>
        <v>30941</v>
      </c>
      <c r="J498" s="389"/>
      <c r="K498" s="389"/>
      <c r="L498" s="389"/>
      <c r="M498" s="390"/>
      <c r="N498" s="389">
        <f t="shared" ref="N498" si="125">SUM(N499:R500)</f>
        <v>647590</v>
      </c>
      <c r="O498" s="389"/>
      <c r="P498" s="389"/>
      <c r="Q498" s="389"/>
      <c r="R498" s="389"/>
      <c r="S498" s="389">
        <f t="shared" ref="S498" si="126">SUM(S499:W500)</f>
        <v>-641793</v>
      </c>
      <c r="T498" s="389"/>
      <c r="U498" s="389"/>
      <c r="V498" s="389"/>
      <c r="W498" s="389"/>
      <c r="X498" s="389">
        <f t="shared" ref="X498" si="127">SUM(X499:AB500)</f>
        <v>0</v>
      </c>
      <c r="Y498" s="389"/>
      <c r="Z498" s="389"/>
      <c r="AA498" s="389"/>
      <c r="AB498" s="390"/>
      <c r="AC498" s="388">
        <f t="shared" ref="AC498" si="128">SUM(AC499:AG500)</f>
        <v>36738</v>
      </c>
      <c r="AD498" s="389"/>
      <c r="AE498" s="389"/>
      <c r="AF498" s="389"/>
      <c r="AG498" s="391"/>
    </row>
    <row r="499" spans="1:33" ht="16.5" customHeight="1" x14ac:dyDescent="0.2">
      <c r="D499" s="194" t="s">
        <v>224</v>
      </c>
      <c r="E499" s="195"/>
      <c r="F499" s="195"/>
      <c r="G499" s="195"/>
      <c r="H499" s="196"/>
      <c r="I499" s="382">
        <v>16049</v>
      </c>
      <c r="J499" s="383"/>
      <c r="K499" s="383"/>
      <c r="L499" s="383"/>
      <c r="M499" s="383"/>
      <c r="N499" s="383">
        <v>0</v>
      </c>
      <c r="O499" s="383"/>
      <c r="P499" s="383"/>
      <c r="Q499" s="383"/>
      <c r="R499" s="383"/>
      <c r="S499" s="383">
        <v>-5830</v>
      </c>
      <c r="T499" s="383"/>
      <c r="U499" s="383"/>
      <c r="V499" s="383"/>
      <c r="W499" s="383"/>
      <c r="X499" s="383"/>
      <c r="Y499" s="383"/>
      <c r="Z499" s="383"/>
      <c r="AA499" s="383"/>
      <c r="AB499" s="384"/>
      <c r="AC499" s="385">
        <f>SUM(I499:AB499)</f>
        <v>10219</v>
      </c>
      <c r="AD499" s="386"/>
      <c r="AE499" s="386"/>
      <c r="AF499" s="386"/>
      <c r="AG499" s="387"/>
    </row>
    <row r="500" spans="1:33" ht="16.5" customHeight="1" thickBot="1" x14ac:dyDescent="0.25">
      <c r="D500" s="376" t="s">
        <v>228</v>
      </c>
      <c r="E500" s="377"/>
      <c r="F500" s="377"/>
      <c r="G500" s="377"/>
      <c r="H500" s="378"/>
      <c r="I500" s="168">
        <v>14892</v>
      </c>
      <c r="J500" s="379"/>
      <c r="K500" s="379"/>
      <c r="L500" s="379"/>
      <c r="M500" s="379"/>
      <c r="N500" s="379">
        <v>647590</v>
      </c>
      <c r="O500" s="379"/>
      <c r="P500" s="379"/>
      <c r="Q500" s="379"/>
      <c r="R500" s="379"/>
      <c r="S500" s="379">
        <v>-635963</v>
      </c>
      <c r="T500" s="379"/>
      <c r="U500" s="379"/>
      <c r="V500" s="379"/>
      <c r="W500" s="379"/>
      <c r="X500" s="379"/>
      <c r="Y500" s="379"/>
      <c r="Z500" s="379"/>
      <c r="AA500" s="379"/>
      <c r="AB500" s="380"/>
      <c r="AC500" s="171">
        <f>SUM(I500:AB500)</f>
        <v>26519</v>
      </c>
      <c r="AD500" s="381"/>
      <c r="AE500" s="381"/>
      <c r="AF500" s="381"/>
      <c r="AG500" s="169"/>
    </row>
    <row r="502" spans="1:33" s="21" customFormat="1" ht="14.25" customHeight="1" x14ac:dyDescent="0.2">
      <c r="A502" s="45"/>
      <c r="D502" s="91" t="s">
        <v>430</v>
      </c>
      <c r="E502" s="91"/>
      <c r="F502" s="91"/>
      <c r="G502" s="91"/>
      <c r="H502" s="91"/>
      <c r="I502" s="91"/>
      <c r="J502" s="91"/>
      <c r="K502" s="91"/>
      <c r="L502" s="91"/>
      <c r="M502" s="91"/>
      <c r="N502" s="91"/>
      <c r="O502" s="91"/>
      <c r="P502" s="91"/>
      <c r="Q502" s="91"/>
      <c r="R502" s="91"/>
      <c r="S502" s="91"/>
      <c r="T502" s="91"/>
      <c r="U502" s="91"/>
      <c r="V502" s="91"/>
      <c r="W502" s="91"/>
      <c r="X502" s="91"/>
      <c r="Y502" s="91"/>
      <c r="Z502" s="91"/>
      <c r="AA502" s="91"/>
      <c r="AB502" s="91"/>
      <c r="AC502" s="91"/>
      <c r="AD502" s="91"/>
      <c r="AE502" s="91"/>
      <c r="AF502" s="91"/>
      <c r="AG502" s="91"/>
    </row>
    <row r="503" spans="1:33" s="21" customFormat="1" ht="14.25" customHeight="1" x14ac:dyDescent="0.2">
      <c r="A503" s="45"/>
      <c r="D503" s="21" t="s">
        <v>412</v>
      </c>
    </row>
    <row r="505" spans="1:33" ht="14.25" customHeight="1" x14ac:dyDescent="0.2">
      <c r="D505" s="17" t="s">
        <v>229</v>
      </c>
    </row>
    <row r="507" spans="1:33" ht="14.25" customHeight="1" x14ac:dyDescent="0.2">
      <c r="D507" s="91" t="s">
        <v>230</v>
      </c>
      <c r="E507" s="91"/>
      <c r="F507" s="91"/>
      <c r="G507" s="91"/>
      <c r="H507" s="91"/>
      <c r="I507" s="91"/>
      <c r="J507" s="91"/>
      <c r="K507" s="91"/>
      <c r="L507" s="91"/>
      <c r="M507" s="91"/>
      <c r="N507" s="91"/>
      <c r="O507" s="91"/>
      <c r="P507" s="91"/>
      <c r="Q507" s="91"/>
      <c r="R507" s="91"/>
      <c r="S507" s="91"/>
      <c r="T507" s="91"/>
      <c r="U507" s="91"/>
      <c r="V507" s="91"/>
      <c r="W507" s="91"/>
      <c r="X507" s="91"/>
      <c r="Y507" s="91"/>
      <c r="Z507" s="91"/>
      <c r="AA507" s="91"/>
      <c r="AB507" s="91"/>
      <c r="AC507" s="91"/>
      <c r="AD507" s="91"/>
      <c r="AE507" s="91"/>
      <c r="AF507" s="91"/>
      <c r="AG507" s="91"/>
    </row>
    <row r="508" spans="1:33" ht="14.25" customHeight="1" thickBot="1" x14ac:dyDescent="0.25"/>
    <row r="509" spans="1:33" ht="24" customHeight="1" thickBot="1" x14ac:dyDescent="0.25">
      <c r="D509" s="145" t="s">
        <v>183</v>
      </c>
      <c r="E509" s="146"/>
      <c r="F509" s="146"/>
      <c r="G509" s="146"/>
      <c r="H509" s="146"/>
      <c r="I509" s="146"/>
      <c r="J509" s="146"/>
      <c r="K509" s="146"/>
      <c r="L509" s="146"/>
      <c r="M509" s="147"/>
      <c r="N509" s="145" t="s">
        <v>40</v>
      </c>
      <c r="O509" s="146"/>
      <c r="P509" s="146"/>
      <c r="Q509" s="146"/>
      <c r="R509" s="146"/>
      <c r="S509" s="146"/>
      <c r="T509" s="146"/>
      <c r="U509" s="146"/>
      <c r="V509" s="146"/>
      <c r="W509" s="147"/>
      <c r="X509" s="145" t="s">
        <v>41</v>
      </c>
      <c r="Y509" s="146"/>
      <c r="Z509" s="146"/>
      <c r="AA509" s="146"/>
      <c r="AB509" s="146"/>
      <c r="AC509" s="146"/>
      <c r="AD509" s="146"/>
      <c r="AE509" s="146"/>
      <c r="AF509" s="146"/>
      <c r="AG509" s="147"/>
    </row>
    <row r="510" spans="1:33" ht="22.5" customHeight="1" thickBot="1" x14ac:dyDescent="0.25">
      <c r="D510" s="162" t="s">
        <v>231</v>
      </c>
      <c r="E510" s="163"/>
      <c r="F510" s="163"/>
      <c r="G510" s="163"/>
      <c r="H510" s="163"/>
      <c r="I510" s="163"/>
      <c r="J510" s="163"/>
      <c r="K510" s="163"/>
      <c r="L510" s="163"/>
      <c r="M510" s="164"/>
      <c r="N510" s="350">
        <v>1029</v>
      </c>
      <c r="O510" s="351"/>
      <c r="P510" s="351"/>
      <c r="Q510" s="351"/>
      <c r="R510" s="351"/>
      <c r="S510" s="351"/>
      <c r="T510" s="351"/>
      <c r="U510" s="351"/>
      <c r="V510" s="351"/>
      <c r="W510" s="351"/>
      <c r="X510" s="350">
        <v>876</v>
      </c>
      <c r="Y510" s="351"/>
      <c r="Z510" s="351"/>
      <c r="AA510" s="351"/>
      <c r="AB510" s="351"/>
      <c r="AC510" s="351"/>
      <c r="AD510" s="351"/>
      <c r="AE510" s="351"/>
      <c r="AF510" s="351"/>
      <c r="AG510" s="351"/>
    </row>
    <row r="511" spans="1:33" ht="22.5" customHeight="1" x14ac:dyDescent="0.2">
      <c r="D511" s="194" t="s">
        <v>232</v>
      </c>
      <c r="E511" s="195"/>
      <c r="F511" s="195"/>
      <c r="G511" s="195"/>
      <c r="H511" s="195"/>
      <c r="I511" s="195"/>
      <c r="J511" s="195"/>
      <c r="K511" s="195"/>
      <c r="L511" s="195"/>
      <c r="M511" s="196"/>
      <c r="N511" s="373">
        <v>1029</v>
      </c>
      <c r="O511" s="374"/>
      <c r="P511" s="374"/>
      <c r="Q511" s="374"/>
      <c r="R511" s="374"/>
      <c r="S511" s="374"/>
      <c r="T511" s="374"/>
      <c r="U511" s="374"/>
      <c r="V511" s="374"/>
      <c r="W511" s="375"/>
      <c r="X511" s="373">
        <v>876</v>
      </c>
      <c r="Y511" s="374"/>
      <c r="Z511" s="374"/>
      <c r="AA511" s="374"/>
      <c r="AB511" s="374"/>
      <c r="AC511" s="374"/>
      <c r="AD511" s="374"/>
      <c r="AE511" s="374"/>
      <c r="AF511" s="374"/>
      <c r="AG511" s="375"/>
    </row>
    <row r="512" spans="1:33" ht="25.5" customHeight="1" x14ac:dyDescent="0.2">
      <c r="D512" s="174" t="s">
        <v>233</v>
      </c>
      <c r="E512" s="175"/>
      <c r="F512" s="175"/>
      <c r="G512" s="175"/>
      <c r="H512" s="175"/>
      <c r="I512" s="175"/>
      <c r="J512" s="175"/>
      <c r="K512" s="175"/>
      <c r="L512" s="175"/>
      <c r="M512" s="176"/>
      <c r="N512" s="103"/>
      <c r="O512" s="104"/>
      <c r="P512" s="104"/>
      <c r="Q512" s="104"/>
      <c r="R512" s="104"/>
      <c r="S512" s="104"/>
      <c r="T512" s="104"/>
      <c r="U512" s="104"/>
      <c r="V512" s="104"/>
      <c r="W512" s="104"/>
      <c r="X512" s="372"/>
      <c r="Y512" s="372"/>
      <c r="Z512" s="372"/>
      <c r="AA512" s="372"/>
      <c r="AB512" s="372"/>
      <c r="AC512" s="372"/>
      <c r="AD512" s="372"/>
      <c r="AE512" s="372"/>
      <c r="AF512" s="372"/>
      <c r="AG512" s="372"/>
    </row>
    <row r="513" spans="4:33" ht="25.5" customHeight="1" x14ac:dyDescent="0.2">
      <c r="D513" s="269" t="s">
        <v>234</v>
      </c>
      <c r="E513" s="270"/>
      <c r="F513" s="270"/>
      <c r="G513" s="270"/>
      <c r="H513" s="270"/>
      <c r="I513" s="270"/>
      <c r="J513" s="270"/>
      <c r="K513" s="270"/>
      <c r="L513" s="270"/>
      <c r="M513" s="271"/>
      <c r="N513" s="103"/>
      <c r="O513" s="104"/>
      <c r="P513" s="104"/>
      <c r="Q513" s="104"/>
      <c r="R513" s="104"/>
      <c r="S513" s="104"/>
      <c r="T513" s="104"/>
      <c r="U513" s="104"/>
      <c r="V513" s="104"/>
      <c r="W513" s="104"/>
      <c r="X513" s="372"/>
      <c r="Y513" s="372"/>
      <c r="Z513" s="372"/>
      <c r="AA513" s="372"/>
      <c r="AB513" s="372"/>
      <c r="AC513" s="372"/>
      <c r="AD513" s="372"/>
      <c r="AE513" s="372"/>
      <c r="AF513" s="372"/>
      <c r="AG513" s="372"/>
    </row>
    <row r="514" spans="4:33" ht="25.5" customHeight="1" thickBot="1" x14ac:dyDescent="0.25">
      <c r="D514" s="162" t="s">
        <v>235</v>
      </c>
      <c r="E514" s="163"/>
      <c r="F514" s="163"/>
      <c r="G514" s="163"/>
      <c r="H514" s="163"/>
      <c r="I514" s="163"/>
      <c r="J514" s="163"/>
      <c r="K514" s="163"/>
      <c r="L514" s="163"/>
      <c r="M514" s="164"/>
      <c r="N514" s="350">
        <v>411966</v>
      </c>
      <c r="O514" s="351"/>
      <c r="P514" s="351"/>
      <c r="Q514" s="351"/>
      <c r="R514" s="351"/>
      <c r="S514" s="351"/>
      <c r="T514" s="351"/>
      <c r="U514" s="351"/>
      <c r="V514" s="351"/>
      <c r="W514" s="351"/>
      <c r="X514" s="350">
        <v>843427</v>
      </c>
      <c r="Y514" s="351"/>
      <c r="Z514" s="351"/>
      <c r="AA514" s="351"/>
      <c r="AB514" s="351"/>
      <c r="AC514" s="351"/>
      <c r="AD514" s="351"/>
      <c r="AE514" s="351"/>
      <c r="AF514" s="351"/>
      <c r="AG514" s="351"/>
    </row>
    <row r="515" spans="4:33" ht="25.5" customHeight="1" x14ac:dyDescent="0.2">
      <c r="D515" s="174" t="s">
        <v>236</v>
      </c>
      <c r="E515" s="175"/>
      <c r="F515" s="175"/>
      <c r="G515" s="175"/>
      <c r="H515" s="175"/>
      <c r="I515" s="175"/>
      <c r="J515" s="175"/>
      <c r="K515" s="175"/>
      <c r="L515" s="175"/>
      <c r="M515" s="176"/>
      <c r="N515" s="103">
        <v>411966</v>
      </c>
      <c r="O515" s="104"/>
      <c r="P515" s="104"/>
      <c r="Q515" s="104"/>
      <c r="R515" s="104"/>
      <c r="S515" s="104"/>
      <c r="T515" s="104"/>
      <c r="U515" s="104"/>
      <c r="V515" s="104"/>
      <c r="W515" s="104"/>
      <c r="X515" s="101">
        <v>843427</v>
      </c>
      <c r="Y515" s="102"/>
      <c r="Z515" s="102"/>
      <c r="AA515" s="102"/>
      <c r="AB515" s="102"/>
      <c r="AC515" s="102"/>
      <c r="AD515" s="102"/>
      <c r="AE515" s="102"/>
      <c r="AF515" s="102"/>
      <c r="AG515" s="103"/>
    </row>
    <row r="516" spans="4:33" ht="18.75" customHeight="1" thickBot="1" x14ac:dyDescent="0.25">
      <c r="D516" s="269" t="s">
        <v>237</v>
      </c>
      <c r="E516" s="270"/>
      <c r="F516" s="270"/>
      <c r="G516" s="270"/>
      <c r="H516" s="270"/>
      <c r="I516" s="270"/>
      <c r="J516" s="270"/>
      <c r="K516" s="270"/>
      <c r="L516" s="270"/>
      <c r="M516" s="271"/>
      <c r="N516" s="364"/>
      <c r="O516" s="365"/>
      <c r="P516" s="365"/>
      <c r="Q516" s="365"/>
      <c r="R516" s="365"/>
      <c r="S516" s="365"/>
      <c r="T516" s="365"/>
      <c r="U516" s="365"/>
      <c r="V516" s="365"/>
      <c r="W516" s="365"/>
      <c r="X516" s="365"/>
      <c r="Y516" s="365"/>
      <c r="Z516" s="365"/>
      <c r="AA516" s="365"/>
      <c r="AB516" s="365"/>
      <c r="AC516" s="365"/>
      <c r="AD516" s="365"/>
      <c r="AE516" s="365"/>
      <c r="AF516" s="365"/>
      <c r="AG516" s="365"/>
    </row>
    <row r="517" spans="4:33" ht="8.25" customHeight="1" x14ac:dyDescent="0.2">
      <c r="D517" s="54"/>
      <c r="E517" s="54"/>
      <c r="F517" s="54"/>
      <c r="G517" s="54"/>
      <c r="H517" s="54"/>
      <c r="I517" s="54"/>
      <c r="J517" s="54"/>
      <c r="K517" s="54"/>
      <c r="L517" s="54"/>
      <c r="M517" s="54"/>
      <c r="N517" s="54"/>
      <c r="O517" s="54"/>
      <c r="P517" s="54"/>
      <c r="Q517" s="54"/>
      <c r="R517" s="55"/>
      <c r="S517" s="54"/>
      <c r="T517" s="54"/>
      <c r="U517" s="54"/>
      <c r="V517" s="56"/>
      <c r="W517" s="54"/>
      <c r="X517" s="54"/>
      <c r="Y517" s="54"/>
      <c r="Z517" s="54"/>
      <c r="AA517" s="54"/>
      <c r="AB517" s="54"/>
      <c r="AC517" s="54"/>
      <c r="AD517" s="54"/>
      <c r="AE517" s="54"/>
      <c r="AF517" s="54"/>
      <c r="AG517" s="54"/>
    </row>
    <row r="519" spans="4:33" ht="14.25" customHeight="1" x14ac:dyDescent="0.2">
      <c r="D519" s="17" t="s">
        <v>238</v>
      </c>
    </row>
    <row r="521" spans="4:33" ht="1.5" customHeight="1" x14ac:dyDescent="0.2"/>
    <row r="522" spans="4:33" ht="14.25" customHeight="1" x14ac:dyDescent="0.2">
      <c r="D522" s="91" t="s">
        <v>239</v>
      </c>
      <c r="E522" s="91"/>
      <c r="F522" s="91"/>
      <c r="G522" s="91"/>
      <c r="H522" s="91"/>
      <c r="I522" s="91"/>
      <c r="J522" s="91"/>
      <c r="K522" s="91"/>
      <c r="L522" s="91"/>
      <c r="M522" s="91"/>
      <c r="N522" s="91"/>
      <c r="O522" s="91"/>
      <c r="P522" s="91"/>
      <c r="Q522" s="91"/>
      <c r="R522" s="91"/>
      <c r="S522" s="91"/>
      <c r="T522" s="91"/>
      <c r="U522" s="91"/>
      <c r="V522" s="91"/>
      <c r="W522" s="91"/>
      <c r="X522" s="91"/>
      <c r="Y522" s="91"/>
      <c r="Z522" s="91"/>
      <c r="AA522" s="91"/>
      <c r="AB522" s="91"/>
      <c r="AC522" s="91"/>
      <c r="AD522" s="91"/>
      <c r="AE522" s="91"/>
      <c r="AF522" s="91"/>
      <c r="AG522" s="91"/>
    </row>
    <row r="523" spans="4:33" ht="14.25" customHeight="1" thickBot="1" x14ac:dyDescent="0.25"/>
    <row r="524" spans="4:33" ht="20.25" customHeight="1" thickBot="1" x14ac:dyDescent="0.25">
      <c r="D524" s="114" t="s">
        <v>183</v>
      </c>
      <c r="E524" s="114"/>
      <c r="F524" s="114"/>
      <c r="G524" s="114"/>
      <c r="H524" s="114"/>
      <c r="I524" s="114"/>
      <c r="J524" s="114"/>
      <c r="K524" s="114"/>
      <c r="L524" s="114"/>
      <c r="M524" s="114"/>
      <c r="N524" s="114" t="s">
        <v>40</v>
      </c>
      <c r="O524" s="114"/>
      <c r="P524" s="114"/>
      <c r="Q524" s="114"/>
      <c r="R524" s="114"/>
      <c r="S524" s="114"/>
      <c r="T524" s="114"/>
      <c r="U524" s="114"/>
      <c r="V524" s="114"/>
      <c r="W524" s="114"/>
      <c r="X524" s="114" t="s">
        <v>41</v>
      </c>
      <c r="Y524" s="114"/>
      <c r="Z524" s="114"/>
      <c r="AA524" s="114"/>
      <c r="AB524" s="114"/>
      <c r="AC524" s="114"/>
      <c r="AD524" s="114"/>
      <c r="AE524" s="114"/>
      <c r="AF524" s="114"/>
      <c r="AG524" s="114"/>
    </row>
    <row r="525" spans="4:33" ht="22.5" customHeight="1" x14ac:dyDescent="0.2">
      <c r="D525" s="370" t="s">
        <v>240</v>
      </c>
      <c r="E525" s="370"/>
      <c r="F525" s="370"/>
      <c r="G525" s="370"/>
      <c r="H525" s="370"/>
      <c r="I525" s="370"/>
      <c r="J525" s="370"/>
      <c r="K525" s="370"/>
      <c r="L525" s="370"/>
      <c r="M525" s="370"/>
      <c r="N525" s="371">
        <v>-9101</v>
      </c>
      <c r="O525" s="371"/>
      <c r="P525" s="371"/>
      <c r="Q525" s="371"/>
      <c r="R525" s="371"/>
      <c r="S525" s="371"/>
      <c r="T525" s="371"/>
      <c r="U525" s="371"/>
      <c r="V525" s="371"/>
      <c r="W525" s="371"/>
      <c r="X525" s="371">
        <v>47412</v>
      </c>
      <c r="Y525" s="371"/>
      <c r="Z525" s="371"/>
      <c r="AA525" s="371"/>
      <c r="AB525" s="371"/>
      <c r="AC525" s="371"/>
      <c r="AD525" s="371"/>
      <c r="AE525" s="371"/>
      <c r="AF525" s="371"/>
      <c r="AG525" s="371"/>
    </row>
    <row r="526" spans="4:33" ht="14.25" customHeight="1" x14ac:dyDescent="0.2">
      <c r="D526" s="100" t="s">
        <v>241</v>
      </c>
      <c r="E526" s="100"/>
      <c r="F526" s="100"/>
      <c r="G526" s="100"/>
      <c r="H526" s="100"/>
      <c r="I526" s="100"/>
      <c r="J526" s="100"/>
      <c r="K526" s="100"/>
      <c r="L526" s="100"/>
      <c r="M526" s="100"/>
      <c r="N526" s="104">
        <v>-9101</v>
      </c>
      <c r="O526" s="104"/>
      <c r="P526" s="104"/>
      <c r="Q526" s="104"/>
      <c r="R526" s="104"/>
      <c r="S526" s="104"/>
      <c r="T526" s="104"/>
      <c r="U526" s="104"/>
      <c r="V526" s="104"/>
      <c r="W526" s="104"/>
      <c r="X526" s="104">
        <v>47412</v>
      </c>
      <c r="Y526" s="104"/>
      <c r="Z526" s="104"/>
      <c r="AA526" s="104"/>
      <c r="AB526" s="104"/>
      <c r="AC526" s="104"/>
      <c r="AD526" s="104"/>
      <c r="AE526" s="104"/>
      <c r="AF526" s="104"/>
      <c r="AG526" s="104"/>
    </row>
    <row r="527" spans="4:33" ht="14.25" customHeight="1" x14ac:dyDescent="0.2">
      <c r="D527" s="100" t="s">
        <v>242</v>
      </c>
      <c r="E527" s="100"/>
      <c r="F527" s="100"/>
      <c r="G527" s="100"/>
      <c r="H527" s="100"/>
      <c r="I527" s="100"/>
      <c r="J527" s="100"/>
      <c r="K527" s="100"/>
      <c r="L527" s="100"/>
      <c r="M527" s="100"/>
      <c r="N527" s="104">
        <v>0</v>
      </c>
      <c r="O527" s="104"/>
      <c r="P527" s="104"/>
      <c r="Q527" s="104"/>
      <c r="R527" s="104"/>
      <c r="S527" s="104"/>
      <c r="T527" s="104"/>
      <c r="U527" s="104"/>
      <c r="V527" s="104"/>
      <c r="W527" s="104"/>
      <c r="X527" s="104">
        <v>0</v>
      </c>
      <c r="Y527" s="104"/>
      <c r="Z527" s="104"/>
      <c r="AA527" s="104"/>
      <c r="AB527" s="104"/>
      <c r="AC527" s="104"/>
      <c r="AD527" s="104"/>
      <c r="AE527" s="104"/>
      <c r="AF527" s="104"/>
      <c r="AG527" s="104"/>
    </row>
    <row r="528" spans="4:33" ht="20.25" customHeight="1" x14ac:dyDescent="0.2">
      <c r="D528" s="366" t="s">
        <v>243</v>
      </c>
      <c r="E528" s="366"/>
      <c r="F528" s="366"/>
      <c r="G528" s="366"/>
      <c r="H528" s="366"/>
      <c r="I528" s="366"/>
      <c r="J528" s="366"/>
      <c r="K528" s="366"/>
      <c r="L528" s="366"/>
      <c r="M528" s="366"/>
      <c r="N528" s="368">
        <f>240953+2137</f>
        <v>243090</v>
      </c>
      <c r="O528" s="368"/>
      <c r="P528" s="368"/>
      <c r="Q528" s="368"/>
      <c r="R528" s="368"/>
      <c r="S528" s="368"/>
      <c r="T528" s="368"/>
      <c r="U528" s="368"/>
      <c r="V528" s="368"/>
      <c r="W528" s="368"/>
      <c r="X528" s="368">
        <v>254877</v>
      </c>
      <c r="Y528" s="368"/>
      <c r="Z528" s="368"/>
      <c r="AA528" s="368"/>
      <c r="AB528" s="368"/>
      <c r="AC528" s="368"/>
      <c r="AD528" s="368"/>
      <c r="AE528" s="368"/>
      <c r="AF528" s="368"/>
      <c r="AG528" s="368"/>
    </row>
    <row r="529" spans="4:36" ht="14.25" customHeight="1" x14ac:dyDescent="0.2">
      <c r="D529" s="100" t="s">
        <v>241</v>
      </c>
      <c r="E529" s="100"/>
      <c r="F529" s="100"/>
      <c r="G529" s="100"/>
      <c r="H529" s="100"/>
      <c r="I529" s="100"/>
      <c r="J529" s="100"/>
      <c r="K529" s="100"/>
      <c r="L529" s="100"/>
      <c r="M529" s="100"/>
      <c r="N529" s="104">
        <v>243090</v>
      </c>
      <c r="O529" s="104"/>
      <c r="P529" s="104"/>
      <c r="Q529" s="104"/>
      <c r="R529" s="104"/>
      <c r="S529" s="104"/>
      <c r="T529" s="104"/>
      <c r="U529" s="104"/>
      <c r="V529" s="104"/>
      <c r="W529" s="104"/>
      <c r="X529" s="104">
        <v>254877</v>
      </c>
      <c r="Y529" s="104"/>
      <c r="Z529" s="104"/>
      <c r="AA529" s="104"/>
      <c r="AB529" s="104"/>
      <c r="AC529" s="104"/>
      <c r="AD529" s="104"/>
      <c r="AE529" s="104"/>
      <c r="AF529" s="104"/>
      <c r="AG529" s="104"/>
    </row>
    <row r="530" spans="4:36" ht="14.25" customHeight="1" x14ac:dyDescent="0.2">
      <c r="D530" s="100" t="s">
        <v>242</v>
      </c>
      <c r="E530" s="100"/>
      <c r="F530" s="100"/>
      <c r="G530" s="100"/>
      <c r="H530" s="100"/>
      <c r="I530" s="100"/>
      <c r="J530" s="100"/>
      <c r="K530" s="100"/>
      <c r="L530" s="100"/>
      <c r="M530" s="100"/>
      <c r="N530" s="104"/>
      <c r="O530" s="104"/>
      <c r="P530" s="104"/>
      <c r="Q530" s="104"/>
      <c r="R530" s="104"/>
      <c r="S530" s="104"/>
      <c r="T530" s="104"/>
      <c r="U530" s="104"/>
      <c r="V530" s="104"/>
      <c r="W530" s="104"/>
      <c r="X530" s="104"/>
      <c r="Y530" s="104"/>
      <c r="Z530" s="104"/>
      <c r="AA530" s="104"/>
      <c r="AB530" s="104"/>
      <c r="AC530" s="104"/>
      <c r="AD530" s="104"/>
      <c r="AE530" s="104"/>
      <c r="AF530" s="104"/>
      <c r="AG530" s="104"/>
    </row>
    <row r="531" spans="4:36" ht="27" customHeight="1" x14ac:dyDescent="0.2">
      <c r="D531" s="366" t="s">
        <v>244</v>
      </c>
      <c r="E531" s="366"/>
      <c r="F531" s="366"/>
      <c r="G531" s="366"/>
      <c r="H531" s="366"/>
      <c r="I531" s="366"/>
      <c r="J531" s="366"/>
      <c r="K531" s="366"/>
      <c r="L531" s="366"/>
      <c r="M531" s="366"/>
      <c r="N531" s="368"/>
      <c r="O531" s="368"/>
      <c r="P531" s="368"/>
      <c r="Q531" s="368"/>
      <c r="R531" s="368"/>
      <c r="S531" s="368"/>
      <c r="T531" s="368"/>
      <c r="U531" s="368"/>
      <c r="V531" s="368"/>
      <c r="W531" s="368"/>
      <c r="X531" s="368"/>
      <c r="Y531" s="368"/>
      <c r="Z531" s="368"/>
      <c r="AA531" s="368"/>
      <c r="AB531" s="368"/>
      <c r="AC531" s="368"/>
      <c r="AD531" s="368"/>
      <c r="AE531" s="368"/>
      <c r="AF531" s="368"/>
      <c r="AG531" s="368"/>
    </row>
    <row r="532" spans="4:36" ht="14.25" customHeight="1" x14ac:dyDescent="0.2">
      <c r="D532" s="366" t="s">
        <v>245</v>
      </c>
      <c r="E532" s="366"/>
      <c r="F532" s="366"/>
      <c r="G532" s="366"/>
      <c r="H532" s="366"/>
      <c r="I532" s="366"/>
      <c r="J532" s="366"/>
      <c r="K532" s="366"/>
      <c r="L532" s="366"/>
      <c r="M532" s="366"/>
      <c r="N532" s="368">
        <v>21</v>
      </c>
      <c r="O532" s="368"/>
      <c r="P532" s="368"/>
      <c r="Q532" s="368"/>
      <c r="R532" s="368"/>
      <c r="S532" s="368"/>
      <c r="T532" s="368"/>
      <c r="U532" s="368"/>
      <c r="V532" s="368"/>
      <c r="W532" s="368"/>
      <c r="X532" s="368">
        <v>21</v>
      </c>
      <c r="Y532" s="368"/>
      <c r="Z532" s="368"/>
      <c r="AA532" s="368"/>
      <c r="AB532" s="368"/>
      <c r="AC532" s="368"/>
      <c r="AD532" s="368"/>
      <c r="AE532" s="368"/>
      <c r="AF532" s="368"/>
      <c r="AG532" s="368"/>
    </row>
    <row r="533" spans="4:36" ht="14.25" customHeight="1" x14ac:dyDescent="0.2">
      <c r="D533" s="366" t="s">
        <v>246</v>
      </c>
      <c r="E533" s="366"/>
      <c r="F533" s="366"/>
      <c r="G533" s="366"/>
      <c r="H533" s="366"/>
      <c r="I533" s="366"/>
      <c r="J533" s="366"/>
      <c r="K533" s="366"/>
      <c r="L533" s="366"/>
      <c r="M533" s="366"/>
      <c r="N533" s="368">
        <f>SUM(N528+N525)*21%</f>
        <v>49137.689999999995</v>
      </c>
      <c r="O533" s="368"/>
      <c r="P533" s="368"/>
      <c r="Q533" s="368"/>
      <c r="R533" s="368"/>
      <c r="S533" s="368"/>
      <c r="T533" s="368"/>
      <c r="U533" s="368"/>
      <c r="V533" s="368"/>
      <c r="W533" s="368"/>
      <c r="X533" s="368">
        <v>44465</v>
      </c>
      <c r="Y533" s="368"/>
      <c r="Z533" s="368"/>
      <c r="AA533" s="368"/>
      <c r="AB533" s="368"/>
      <c r="AC533" s="368"/>
      <c r="AD533" s="368"/>
      <c r="AE533" s="368"/>
      <c r="AF533" s="368"/>
      <c r="AG533" s="368"/>
    </row>
    <row r="534" spans="4:36" ht="14.25" customHeight="1" x14ac:dyDescent="0.2">
      <c r="D534" s="366" t="s">
        <v>247</v>
      </c>
      <c r="E534" s="366"/>
      <c r="F534" s="366"/>
      <c r="G534" s="366"/>
      <c r="H534" s="366"/>
      <c r="I534" s="366"/>
      <c r="J534" s="366"/>
      <c r="K534" s="366"/>
      <c r="L534" s="366"/>
      <c r="M534" s="366"/>
      <c r="N534" s="368">
        <f>SUM(N533)</f>
        <v>49137.689999999995</v>
      </c>
      <c r="O534" s="368"/>
      <c r="P534" s="368"/>
      <c r="Q534" s="368"/>
      <c r="R534" s="368"/>
      <c r="S534" s="368"/>
      <c r="T534" s="368"/>
      <c r="U534" s="368"/>
      <c r="V534" s="368"/>
      <c r="W534" s="368"/>
      <c r="X534" s="368">
        <v>44465</v>
      </c>
      <c r="Y534" s="368"/>
      <c r="Z534" s="368"/>
      <c r="AA534" s="368"/>
      <c r="AB534" s="368"/>
      <c r="AC534" s="368"/>
      <c r="AD534" s="368"/>
      <c r="AE534" s="368"/>
      <c r="AF534" s="368"/>
      <c r="AG534" s="368"/>
    </row>
    <row r="535" spans="4:36" ht="14.25" customHeight="1" x14ac:dyDescent="0.2">
      <c r="D535" s="100" t="s">
        <v>248</v>
      </c>
      <c r="E535" s="100"/>
      <c r="F535" s="100"/>
      <c r="G535" s="100"/>
      <c r="H535" s="100"/>
      <c r="I535" s="100"/>
      <c r="J535" s="100"/>
      <c r="K535" s="100"/>
      <c r="L535" s="100"/>
      <c r="M535" s="100"/>
      <c r="N535" s="369">
        <v>4673</v>
      </c>
      <c r="O535" s="369"/>
      <c r="P535" s="369"/>
      <c r="Q535" s="369"/>
      <c r="R535" s="369"/>
      <c r="S535" s="369"/>
      <c r="T535" s="369"/>
      <c r="U535" s="369"/>
      <c r="V535" s="369"/>
      <c r="W535" s="369"/>
      <c r="X535" s="104">
        <v>-6893</v>
      </c>
      <c r="Y535" s="104"/>
      <c r="Z535" s="104"/>
      <c r="AA535" s="104"/>
      <c r="AB535" s="104"/>
      <c r="AC535" s="104"/>
      <c r="AD535" s="104"/>
      <c r="AE535" s="104"/>
      <c r="AF535" s="104"/>
      <c r="AG535" s="104"/>
      <c r="AJ535" s="57"/>
    </row>
    <row r="536" spans="4:36" ht="14.25" customHeight="1" x14ac:dyDescent="0.2">
      <c r="D536" s="100" t="s">
        <v>249</v>
      </c>
      <c r="E536" s="100"/>
      <c r="F536" s="100"/>
      <c r="G536" s="100"/>
      <c r="H536" s="100"/>
      <c r="I536" s="100"/>
      <c r="J536" s="100"/>
      <c r="K536" s="100"/>
      <c r="L536" s="100"/>
      <c r="M536" s="100"/>
      <c r="N536" s="369"/>
      <c r="O536" s="369"/>
      <c r="P536" s="369"/>
      <c r="Q536" s="369"/>
      <c r="R536" s="369"/>
      <c r="S536" s="369"/>
      <c r="T536" s="369"/>
      <c r="U536" s="369"/>
      <c r="V536" s="369"/>
      <c r="W536" s="369"/>
      <c r="X536" s="104"/>
      <c r="Y536" s="104"/>
      <c r="Z536" s="104"/>
      <c r="AA536" s="104"/>
      <c r="AB536" s="104"/>
      <c r="AC536" s="104"/>
      <c r="AD536" s="104"/>
      <c r="AE536" s="104"/>
      <c r="AF536" s="104"/>
      <c r="AG536" s="104"/>
    </row>
    <row r="537" spans="4:36" ht="14.25" customHeight="1" x14ac:dyDescent="0.2">
      <c r="D537" s="366" t="s">
        <v>250</v>
      </c>
      <c r="E537" s="366"/>
      <c r="F537" s="366"/>
      <c r="G537" s="366"/>
      <c r="H537" s="366"/>
      <c r="I537" s="366"/>
      <c r="J537" s="366"/>
      <c r="K537" s="366"/>
      <c r="L537" s="366"/>
      <c r="M537" s="366"/>
      <c r="N537" s="367"/>
      <c r="O537" s="367"/>
      <c r="P537" s="367"/>
      <c r="Q537" s="367"/>
      <c r="R537" s="367"/>
      <c r="S537" s="367"/>
      <c r="T537" s="367"/>
      <c r="U537" s="367"/>
      <c r="V537" s="367"/>
      <c r="W537" s="367"/>
      <c r="X537" s="368"/>
      <c r="Y537" s="368"/>
      <c r="Z537" s="368"/>
      <c r="AA537" s="368"/>
      <c r="AB537" s="368"/>
      <c r="AC537" s="368"/>
      <c r="AD537" s="368"/>
      <c r="AE537" s="368"/>
      <c r="AF537" s="368"/>
      <c r="AG537" s="368"/>
    </row>
    <row r="538" spans="4:36" ht="14.25" customHeight="1" x14ac:dyDescent="0.2">
      <c r="D538" s="366" t="s">
        <v>251</v>
      </c>
      <c r="E538" s="366"/>
      <c r="F538" s="366"/>
      <c r="G538" s="366"/>
      <c r="H538" s="366"/>
      <c r="I538" s="366"/>
      <c r="J538" s="366"/>
      <c r="K538" s="366"/>
      <c r="L538" s="366"/>
      <c r="M538" s="366"/>
      <c r="N538" s="367"/>
      <c r="O538" s="367"/>
      <c r="P538" s="367"/>
      <c r="Q538" s="367"/>
      <c r="R538" s="367"/>
      <c r="S538" s="367"/>
      <c r="T538" s="367"/>
      <c r="U538" s="367"/>
      <c r="V538" s="367"/>
      <c r="W538" s="367"/>
      <c r="X538" s="368"/>
      <c r="Y538" s="368"/>
      <c r="Z538" s="368"/>
      <c r="AA538" s="368"/>
      <c r="AB538" s="368"/>
      <c r="AC538" s="368"/>
      <c r="AD538" s="368"/>
      <c r="AE538" s="368"/>
      <c r="AF538" s="368"/>
      <c r="AG538" s="368"/>
    </row>
    <row r="539" spans="4:36" ht="14.25" customHeight="1" x14ac:dyDescent="0.2">
      <c r="D539" s="100" t="s">
        <v>252</v>
      </c>
      <c r="E539" s="100"/>
      <c r="F539" s="100"/>
      <c r="G539" s="100"/>
      <c r="H539" s="100"/>
      <c r="I539" s="100"/>
      <c r="J539" s="100"/>
      <c r="K539" s="100"/>
      <c r="L539" s="100"/>
      <c r="M539" s="100"/>
      <c r="N539" s="369"/>
      <c r="O539" s="369"/>
      <c r="P539" s="369"/>
      <c r="Q539" s="369"/>
      <c r="R539" s="369"/>
      <c r="S539" s="369"/>
      <c r="T539" s="369"/>
      <c r="U539" s="369"/>
      <c r="V539" s="369"/>
      <c r="W539" s="369"/>
      <c r="X539" s="104"/>
      <c r="Y539" s="104"/>
      <c r="Z539" s="104"/>
      <c r="AA539" s="104"/>
      <c r="AB539" s="104"/>
      <c r="AC539" s="104"/>
      <c r="AD539" s="104"/>
      <c r="AE539" s="104"/>
      <c r="AF539" s="104"/>
      <c r="AG539" s="104"/>
    </row>
    <row r="540" spans="4:36" ht="14.25" customHeight="1" x14ac:dyDescent="0.2">
      <c r="D540" s="100" t="s">
        <v>249</v>
      </c>
      <c r="E540" s="100"/>
      <c r="F540" s="100"/>
      <c r="G540" s="100"/>
      <c r="H540" s="100"/>
      <c r="I540" s="100"/>
      <c r="J540" s="100"/>
      <c r="K540" s="100"/>
      <c r="L540" s="100"/>
      <c r="M540" s="100"/>
      <c r="N540" s="104"/>
      <c r="O540" s="104"/>
      <c r="P540" s="104"/>
      <c r="Q540" s="104"/>
      <c r="R540" s="104"/>
      <c r="S540" s="104"/>
      <c r="T540" s="104"/>
      <c r="U540" s="104"/>
      <c r="V540" s="104"/>
      <c r="W540" s="104"/>
      <c r="X540" s="104"/>
      <c r="Y540" s="104"/>
      <c r="Z540" s="104"/>
      <c r="AA540" s="104"/>
      <c r="AB540" s="104"/>
      <c r="AC540" s="104"/>
      <c r="AD540" s="104"/>
      <c r="AE540" s="104"/>
      <c r="AF540" s="104"/>
      <c r="AG540" s="104"/>
    </row>
    <row r="541" spans="4:36" ht="14.25" customHeight="1" thickBot="1" x14ac:dyDescent="0.25">
      <c r="D541" s="204" t="s">
        <v>253</v>
      </c>
      <c r="E541" s="204"/>
      <c r="F541" s="204"/>
      <c r="G541" s="204"/>
      <c r="H541" s="204"/>
      <c r="I541" s="204"/>
      <c r="J541" s="204"/>
      <c r="K541" s="204"/>
      <c r="L541" s="204"/>
      <c r="M541" s="204"/>
      <c r="N541" s="205"/>
      <c r="O541" s="205"/>
      <c r="P541" s="205"/>
      <c r="Q541" s="205"/>
      <c r="R541" s="205"/>
      <c r="S541" s="205"/>
      <c r="T541" s="205"/>
      <c r="U541" s="205"/>
      <c r="V541" s="205"/>
      <c r="W541" s="205"/>
      <c r="X541" s="205"/>
      <c r="Y541" s="205"/>
      <c r="Z541" s="205"/>
      <c r="AA541" s="205"/>
      <c r="AB541" s="205"/>
      <c r="AC541" s="205"/>
      <c r="AD541" s="205"/>
      <c r="AE541" s="205"/>
      <c r="AF541" s="205"/>
      <c r="AG541" s="205"/>
    </row>
    <row r="543" spans="4:36" ht="14.25" customHeight="1" x14ac:dyDescent="0.2">
      <c r="D543" s="92" t="s">
        <v>420</v>
      </c>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row>
    <row r="544" spans="4:36" ht="14.25" customHeight="1" x14ac:dyDescent="0.2">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row>
    <row r="545" spans="4:33" ht="14.25" customHeight="1" x14ac:dyDescent="0.2">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row>
    <row r="546" spans="4:33" ht="14.25" customHeight="1" x14ac:dyDescent="0.2">
      <c r="D546" s="17" t="s">
        <v>254</v>
      </c>
    </row>
    <row r="547" spans="4:33" ht="14.25" customHeight="1" x14ac:dyDescent="0.2">
      <c r="D547" s="91"/>
      <c r="E547" s="91"/>
      <c r="F547" s="91"/>
      <c r="G547" s="91"/>
      <c r="H547" s="91"/>
      <c r="I547" s="91"/>
      <c r="J547" s="91"/>
      <c r="K547" s="91"/>
      <c r="L547" s="91"/>
      <c r="M547" s="91"/>
      <c r="N547" s="91"/>
      <c r="O547" s="91"/>
      <c r="P547" s="91"/>
      <c r="Q547" s="91"/>
      <c r="R547" s="91"/>
      <c r="S547" s="91"/>
      <c r="T547" s="91"/>
      <c r="U547" s="91"/>
      <c r="V547" s="91"/>
      <c r="W547" s="91"/>
      <c r="X547" s="91"/>
      <c r="Y547" s="91"/>
      <c r="Z547" s="91"/>
      <c r="AA547" s="91"/>
      <c r="AB547" s="91"/>
      <c r="AC547" s="91"/>
      <c r="AD547" s="91"/>
      <c r="AE547" s="91"/>
      <c r="AF547" s="91"/>
      <c r="AG547" s="91"/>
    </row>
    <row r="548" spans="4:33" ht="14.25" customHeight="1" x14ac:dyDescent="0.2">
      <c r="D548" s="91" t="s">
        <v>255</v>
      </c>
      <c r="E548" s="91"/>
      <c r="F548" s="91"/>
      <c r="G548" s="91"/>
      <c r="H548" s="91"/>
      <c r="I548" s="91"/>
      <c r="J548" s="91"/>
      <c r="K548" s="91"/>
      <c r="L548" s="91"/>
      <c r="M548" s="91"/>
      <c r="N548" s="91"/>
      <c r="O548" s="91"/>
      <c r="P548" s="91"/>
      <c r="Q548" s="91"/>
      <c r="R548" s="91"/>
      <c r="S548" s="91"/>
      <c r="T548" s="91"/>
      <c r="U548" s="91"/>
      <c r="V548" s="91"/>
      <c r="W548" s="91"/>
      <c r="X548" s="91"/>
      <c r="Y548" s="91"/>
      <c r="Z548" s="91"/>
      <c r="AA548" s="91"/>
      <c r="AB548" s="91"/>
      <c r="AC548" s="91"/>
      <c r="AD548" s="91"/>
      <c r="AE548" s="91"/>
      <c r="AF548" s="91"/>
      <c r="AG548" s="91"/>
    </row>
    <row r="549" spans="4:33" ht="14.25" customHeight="1" thickBot="1" x14ac:dyDescent="0.25"/>
    <row r="550" spans="4:33" ht="28.5" customHeight="1" thickBot="1" x14ac:dyDescent="0.25">
      <c r="D550" s="145" t="s">
        <v>183</v>
      </c>
      <c r="E550" s="146"/>
      <c r="F550" s="146"/>
      <c r="G550" s="146"/>
      <c r="H550" s="146"/>
      <c r="I550" s="146"/>
      <c r="J550" s="146"/>
      <c r="K550" s="146"/>
      <c r="L550" s="146"/>
      <c r="M550" s="147"/>
      <c r="N550" s="145" t="s">
        <v>40</v>
      </c>
      <c r="O550" s="146"/>
      <c r="P550" s="146"/>
      <c r="Q550" s="146"/>
      <c r="R550" s="146"/>
      <c r="S550" s="146"/>
      <c r="T550" s="146"/>
      <c r="U550" s="146"/>
      <c r="V550" s="146"/>
      <c r="W550" s="147"/>
      <c r="X550" s="145" t="s">
        <v>41</v>
      </c>
      <c r="Y550" s="146"/>
      <c r="Z550" s="146"/>
      <c r="AA550" s="146"/>
      <c r="AB550" s="146"/>
      <c r="AC550" s="146"/>
      <c r="AD550" s="146"/>
      <c r="AE550" s="146"/>
      <c r="AF550" s="146"/>
      <c r="AG550" s="147"/>
    </row>
    <row r="551" spans="4:33" ht="18.75" customHeight="1" x14ac:dyDescent="0.2">
      <c r="D551" s="295" t="s">
        <v>256</v>
      </c>
      <c r="E551" s="296"/>
      <c r="F551" s="296"/>
      <c r="G551" s="296"/>
      <c r="H551" s="296"/>
      <c r="I551" s="296"/>
      <c r="J551" s="296"/>
      <c r="K551" s="296"/>
      <c r="L551" s="296"/>
      <c r="M551" s="297"/>
      <c r="N551" s="364">
        <v>876</v>
      </c>
      <c r="O551" s="365"/>
      <c r="P551" s="365"/>
      <c r="Q551" s="365"/>
      <c r="R551" s="365"/>
      <c r="S551" s="365"/>
      <c r="T551" s="365"/>
      <c r="U551" s="365"/>
      <c r="V551" s="365"/>
      <c r="W551" s="365"/>
      <c r="X551" s="364">
        <v>497</v>
      </c>
      <c r="Y551" s="365"/>
      <c r="Z551" s="365"/>
      <c r="AA551" s="365"/>
      <c r="AB551" s="365"/>
      <c r="AC551" s="365"/>
      <c r="AD551" s="365"/>
      <c r="AE551" s="365"/>
      <c r="AF551" s="365"/>
      <c r="AG551" s="365"/>
    </row>
    <row r="552" spans="4:33" ht="18.75" customHeight="1" x14ac:dyDescent="0.2">
      <c r="D552" s="136" t="s">
        <v>257</v>
      </c>
      <c r="E552" s="137"/>
      <c r="F552" s="137"/>
      <c r="G552" s="137"/>
      <c r="H552" s="137"/>
      <c r="I552" s="137"/>
      <c r="J552" s="137"/>
      <c r="K552" s="137"/>
      <c r="L552" s="137"/>
      <c r="M552" s="138"/>
      <c r="N552" s="103">
        <v>3130</v>
      </c>
      <c r="O552" s="104"/>
      <c r="P552" s="104"/>
      <c r="Q552" s="104"/>
      <c r="R552" s="104"/>
      <c r="S552" s="104"/>
      <c r="T552" s="104"/>
      <c r="U552" s="104"/>
      <c r="V552" s="104"/>
      <c r="W552" s="104"/>
      <c r="X552" s="103">
        <v>2853</v>
      </c>
      <c r="Y552" s="104"/>
      <c r="Z552" s="104"/>
      <c r="AA552" s="104"/>
      <c r="AB552" s="104"/>
      <c r="AC552" s="104"/>
      <c r="AD552" s="104"/>
      <c r="AE552" s="104"/>
      <c r="AF552" s="104"/>
      <c r="AG552" s="104"/>
    </row>
    <row r="553" spans="4:33" ht="18.75" customHeight="1" x14ac:dyDescent="0.2">
      <c r="D553" s="359" t="s">
        <v>258</v>
      </c>
      <c r="E553" s="360"/>
      <c r="F553" s="360"/>
      <c r="G553" s="360"/>
      <c r="H553" s="360"/>
      <c r="I553" s="360"/>
      <c r="J553" s="360"/>
      <c r="K553" s="360"/>
      <c r="L553" s="360"/>
      <c r="M553" s="361"/>
      <c r="N553" s="362">
        <v>3130</v>
      </c>
      <c r="O553" s="363"/>
      <c r="P553" s="363"/>
      <c r="Q553" s="363"/>
      <c r="R553" s="363"/>
      <c r="S553" s="363"/>
      <c r="T553" s="363"/>
      <c r="U553" s="363"/>
      <c r="V553" s="363"/>
      <c r="W553" s="363"/>
      <c r="X553" s="362">
        <v>2853</v>
      </c>
      <c r="Y553" s="363"/>
      <c r="Z553" s="363"/>
      <c r="AA553" s="363"/>
      <c r="AB553" s="363"/>
      <c r="AC553" s="363"/>
      <c r="AD553" s="363"/>
      <c r="AE553" s="363"/>
      <c r="AF553" s="363"/>
      <c r="AG553" s="363"/>
    </row>
    <row r="554" spans="4:33" ht="18.75" customHeight="1" x14ac:dyDescent="0.2">
      <c r="D554" s="359" t="s">
        <v>259</v>
      </c>
      <c r="E554" s="360"/>
      <c r="F554" s="360"/>
      <c r="G554" s="360"/>
      <c r="H554" s="360"/>
      <c r="I554" s="360"/>
      <c r="J554" s="360"/>
      <c r="K554" s="360"/>
      <c r="L554" s="360"/>
      <c r="M554" s="361"/>
      <c r="N554" s="103">
        <v>-2977</v>
      </c>
      <c r="O554" s="104"/>
      <c r="P554" s="104"/>
      <c r="Q554" s="104"/>
      <c r="R554" s="104"/>
      <c r="S554" s="104"/>
      <c r="T554" s="104"/>
      <c r="U554" s="104"/>
      <c r="V554" s="104"/>
      <c r="W554" s="104"/>
      <c r="X554" s="103">
        <v>-2474</v>
      </c>
      <c r="Y554" s="104"/>
      <c r="Z554" s="104"/>
      <c r="AA554" s="104"/>
      <c r="AB554" s="104"/>
      <c r="AC554" s="104"/>
      <c r="AD554" s="104"/>
      <c r="AE554" s="104"/>
      <c r="AF554" s="104"/>
      <c r="AG554" s="104"/>
    </row>
    <row r="555" spans="4:33" ht="18.75" customHeight="1" thickBot="1" x14ac:dyDescent="0.25">
      <c r="D555" s="347" t="s">
        <v>260</v>
      </c>
      <c r="E555" s="348"/>
      <c r="F555" s="348"/>
      <c r="G555" s="348"/>
      <c r="H555" s="348"/>
      <c r="I555" s="348"/>
      <c r="J555" s="348"/>
      <c r="K555" s="348"/>
      <c r="L555" s="348"/>
      <c r="M555" s="349"/>
      <c r="N555" s="350">
        <f>SUM(N551+N552+N554)</f>
        <v>1029</v>
      </c>
      <c r="O555" s="351"/>
      <c r="P555" s="351"/>
      <c r="Q555" s="351"/>
      <c r="R555" s="351"/>
      <c r="S555" s="351"/>
      <c r="T555" s="351"/>
      <c r="U555" s="351"/>
      <c r="V555" s="351"/>
      <c r="W555" s="351"/>
      <c r="X555" s="350">
        <v>876</v>
      </c>
      <c r="Y555" s="351"/>
      <c r="Z555" s="351"/>
      <c r="AA555" s="351"/>
      <c r="AB555" s="351"/>
      <c r="AC555" s="351"/>
      <c r="AD555" s="351"/>
      <c r="AE555" s="351"/>
      <c r="AF555" s="351"/>
      <c r="AG555" s="351"/>
    </row>
    <row r="556" spans="4:33" ht="18.75" customHeight="1" x14ac:dyDescent="0.2">
      <c r="D556" s="58"/>
      <c r="E556" s="58"/>
      <c r="F556" s="58"/>
      <c r="G556" s="58"/>
      <c r="H556" s="58"/>
      <c r="I556" s="58"/>
      <c r="J556" s="58"/>
      <c r="K556" s="58"/>
      <c r="L556" s="58"/>
      <c r="M556" s="58"/>
      <c r="N556" s="59"/>
      <c r="O556" s="59"/>
      <c r="P556" s="59"/>
      <c r="Q556" s="59"/>
      <c r="R556" s="59"/>
      <c r="S556" s="59"/>
      <c r="T556" s="59"/>
      <c r="U556" s="59"/>
      <c r="V556" s="59"/>
      <c r="W556" s="59"/>
      <c r="X556" s="59"/>
      <c r="Y556" s="59"/>
      <c r="Z556" s="59"/>
      <c r="AA556" s="59"/>
      <c r="AB556" s="59"/>
      <c r="AC556" s="59"/>
      <c r="AD556" s="59"/>
      <c r="AE556" s="59"/>
      <c r="AF556" s="59"/>
      <c r="AG556" s="59"/>
    </row>
    <row r="558" spans="4:33" ht="14.25" customHeight="1" x14ac:dyDescent="0.2">
      <c r="D558" s="17" t="s">
        <v>261</v>
      </c>
    </row>
    <row r="560" spans="4:33" ht="14.25" customHeight="1" x14ac:dyDescent="0.2">
      <c r="D560" s="161" t="s">
        <v>262</v>
      </c>
      <c r="E560" s="161"/>
      <c r="F560" s="161"/>
      <c r="G560" s="161"/>
      <c r="H560" s="161"/>
      <c r="I560" s="161"/>
      <c r="J560" s="161"/>
      <c r="K560" s="161"/>
      <c r="L560" s="161"/>
      <c r="M560" s="161"/>
      <c r="N560" s="161"/>
      <c r="O560" s="161"/>
      <c r="P560" s="161"/>
      <c r="Q560" s="161"/>
      <c r="R560" s="161"/>
      <c r="S560" s="161"/>
      <c r="T560" s="161"/>
      <c r="U560" s="161"/>
      <c r="V560" s="161"/>
      <c r="W560" s="161"/>
      <c r="X560" s="161"/>
      <c r="Y560" s="161"/>
      <c r="Z560" s="161"/>
      <c r="AA560" s="161"/>
      <c r="AB560" s="161"/>
      <c r="AC560" s="161"/>
      <c r="AD560" s="161"/>
      <c r="AE560" s="161"/>
      <c r="AF560" s="161"/>
      <c r="AG560" s="161"/>
    </row>
    <row r="561" spans="4:33" ht="14.25" customHeight="1" thickBot="1" x14ac:dyDescent="0.2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c r="AC561" s="21"/>
      <c r="AD561" s="21"/>
      <c r="AE561" s="21"/>
      <c r="AF561" s="21"/>
      <c r="AG561" s="21"/>
    </row>
    <row r="562" spans="4:33" ht="51.75" customHeight="1" thickBot="1" x14ac:dyDescent="0.25">
      <c r="D562" s="145" t="s">
        <v>39</v>
      </c>
      <c r="E562" s="146"/>
      <c r="F562" s="146"/>
      <c r="G562" s="352"/>
      <c r="H562" s="353" t="s">
        <v>263</v>
      </c>
      <c r="I562" s="354"/>
      <c r="J562" s="355" t="s">
        <v>264</v>
      </c>
      <c r="K562" s="146"/>
      <c r="L562" s="146"/>
      <c r="M562" s="146"/>
      <c r="N562" s="352"/>
      <c r="O562" s="355" t="s">
        <v>265</v>
      </c>
      <c r="P562" s="146"/>
      <c r="Q562" s="146"/>
      <c r="R562" s="146"/>
      <c r="S562" s="146"/>
      <c r="T562" s="352"/>
      <c r="U562" s="355" t="s">
        <v>266</v>
      </c>
      <c r="V562" s="146"/>
      <c r="W562" s="146"/>
      <c r="X562" s="146"/>
      <c r="Y562" s="146"/>
      <c r="Z562" s="352"/>
      <c r="AA562" s="356" t="s">
        <v>267</v>
      </c>
      <c r="AB562" s="357"/>
      <c r="AC562" s="357"/>
      <c r="AD562" s="357"/>
      <c r="AE562" s="357"/>
      <c r="AF562" s="357"/>
      <c r="AG562" s="358"/>
    </row>
    <row r="563" spans="4:33" ht="27" customHeight="1" x14ac:dyDescent="0.2">
      <c r="D563" s="336" t="s">
        <v>268</v>
      </c>
      <c r="E563" s="337"/>
      <c r="F563" s="337"/>
      <c r="G563" s="338"/>
      <c r="H563" s="60"/>
      <c r="I563" s="61"/>
      <c r="J563" s="60"/>
      <c r="K563" s="62"/>
      <c r="L563" s="62"/>
      <c r="M563" s="62"/>
      <c r="N563" s="61"/>
      <c r="O563" s="60"/>
      <c r="P563" s="62"/>
      <c r="Q563" s="62"/>
      <c r="R563" s="62"/>
      <c r="S563" s="62"/>
      <c r="T563" s="61"/>
      <c r="U563" s="60"/>
      <c r="V563" s="62"/>
      <c r="W563" s="62"/>
      <c r="X563" s="62"/>
      <c r="Y563" s="62"/>
      <c r="Z563" s="61"/>
      <c r="AA563" s="62"/>
      <c r="AB563" s="62"/>
      <c r="AC563" s="62"/>
      <c r="AD563" s="62"/>
      <c r="AE563" s="62"/>
      <c r="AF563" s="62"/>
      <c r="AG563" s="63"/>
    </row>
    <row r="564" spans="4:33" ht="27" customHeight="1" thickBot="1" x14ac:dyDescent="0.25">
      <c r="D564" s="339" t="s">
        <v>269</v>
      </c>
      <c r="E564" s="340"/>
      <c r="F564" s="340"/>
      <c r="G564" s="341"/>
      <c r="H564" s="342" t="s">
        <v>270</v>
      </c>
      <c r="I564" s="341"/>
      <c r="J564" s="343" t="s">
        <v>271</v>
      </c>
      <c r="K564" s="344"/>
      <c r="L564" s="344"/>
      <c r="M564" s="344"/>
      <c r="N564" s="345"/>
      <c r="O564" s="331">
        <v>0</v>
      </c>
      <c r="P564" s="332"/>
      <c r="Q564" s="332"/>
      <c r="R564" s="332"/>
      <c r="S564" s="332"/>
      <c r="T564" s="346"/>
      <c r="U564" s="331">
        <v>0</v>
      </c>
      <c r="V564" s="332"/>
      <c r="W564" s="332"/>
      <c r="X564" s="332"/>
      <c r="Y564" s="332"/>
      <c r="Z564" s="346"/>
      <c r="AA564" s="331">
        <v>0</v>
      </c>
      <c r="AB564" s="332"/>
      <c r="AC564" s="332"/>
      <c r="AD564" s="332"/>
      <c r="AE564" s="332"/>
      <c r="AF564" s="332"/>
      <c r="AG564" s="333"/>
    </row>
    <row r="565" spans="4:33" ht="14.25" customHeight="1" x14ac:dyDescent="0.2">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c r="AD565" s="21"/>
      <c r="AE565" s="21"/>
      <c r="AF565" s="21"/>
      <c r="AG565" s="21"/>
    </row>
    <row r="566" spans="4:33" ht="14.25" customHeight="1" x14ac:dyDescent="0.2">
      <c r="D566" s="161" t="s">
        <v>431</v>
      </c>
      <c r="E566" s="161"/>
      <c r="F566" s="161"/>
      <c r="G566" s="161"/>
      <c r="H566" s="161"/>
      <c r="I566" s="161"/>
      <c r="J566" s="161"/>
      <c r="K566" s="161"/>
      <c r="L566" s="161"/>
      <c r="M566" s="161"/>
      <c r="N566" s="161"/>
      <c r="O566" s="161"/>
      <c r="P566" s="161"/>
      <c r="Q566" s="161"/>
      <c r="R566" s="161"/>
      <c r="S566" s="161"/>
      <c r="T566" s="161"/>
      <c r="U566" s="161"/>
      <c r="V566" s="161"/>
      <c r="W566" s="161"/>
      <c r="X566" s="161"/>
      <c r="Y566" s="161"/>
      <c r="Z566" s="161"/>
      <c r="AA566" s="161"/>
      <c r="AB566" s="161"/>
      <c r="AC566" s="161"/>
      <c r="AD566" s="161"/>
      <c r="AE566" s="161"/>
      <c r="AF566" s="161"/>
      <c r="AG566" s="161"/>
    </row>
    <row r="567" spans="4:33" ht="14.25" customHeight="1" x14ac:dyDescent="0.2">
      <c r="D567" s="161" t="s">
        <v>432</v>
      </c>
      <c r="E567" s="161"/>
      <c r="F567" s="161"/>
      <c r="G567" s="161"/>
      <c r="H567" s="161"/>
      <c r="I567" s="161"/>
      <c r="J567" s="161"/>
      <c r="K567" s="161"/>
      <c r="L567" s="161"/>
      <c r="M567" s="161"/>
      <c r="N567" s="161"/>
      <c r="O567" s="161"/>
      <c r="P567" s="161"/>
      <c r="Q567" s="161"/>
      <c r="R567" s="161"/>
      <c r="S567" s="161"/>
      <c r="T567" s="161"/>
      <c r="U567" s="161"/>
      <c r="V567" s="161"/>
      <c r="W567" s="161"/>
      <c r="X567" s="161"/>
      <c r="Y567" s="161"/>
      <c r="Z567" s="161"/>
      <c r="AA567" s="161"/>
      <c r="AB567" s="161"/>
      <c r="AC567" s="161"/>
      <c r="AD567" s="161"/>
      <c r="AE567" s="161"/>
      <c r="AF567" s="161"/>
      <c r="AG567" s="161"/>
    </row>
    <row r="568" spans="4:33" ht="14.25" customHeight="1" x14ac:dyDescent="0.2">
      <c r="D568" s="161" t="s">
        <v>272</v>
      </c>
      <c r="E568" s="161"/>
      <c r="F568" s="161"/>
      <c r="G568" s="161"/>
      <c r="H568" s="161"/>
      <c r="I568" s="161"/>
      <c r="J568" s="161"/>
      <c r="K568" s="161"/>
      <c r="L568" s="161"/>
      <c r="M568" s="161"/>
      <c r="N568" s="161"/>
      <c r="O568" s="161"/>
      <c r="P568" s="161"/>
      <c r="Q568" s="161"/>
      <c r="R568" s="161"/>
      <c r="S568" s="161"/>
      <c r="T568" s="161"/>
      <c r="U568" s="161"/>
      <c r="V568" s="161"/>
      <c r="W568" s="161"/>
      <c r="X568" s="161"/>
      <c r="Y568" s="161"/>
      <c r="Z568" s="161"/>
      <c r="AA568" s="161"/>
      <c r="AB568" s="161"/>
      <c r="AC568" s="161"/>
      <c r="AD568" s="161"/>
      <c r="AE568" s="161"/>
      <c r="AF568" s="161"/>
      <c r="AG568" s="161"/>
    </row>
    <row r="569" spans="4:33" ht="14.25" customHeight="1" x14ac:dyDescent="0.2">
      <c r="D569" s="36"/>
      <c r="E569" s="36"/>
      <c r="F569" s="36"/>
      <c r="G569" s="36"/>
      <c r="H569" s="36"/>
      <c r="I569" s="36"/>
      <c r="J569" s="36"/>
      <c r="K569" s="36"/>
      <c r="L569" s="36"/>
      <c r="M569" s="36"/>
      <c r="N569" s="36"/>
      <c r="O569" s="36"/>
      <c r="P569" s="36"/>
      <c r="Q569" s="36"/>
      <c r="R569" s="36"/>
      <c r="S569" s="36"/>
      <c r="T569" s="36"/>
      <c r="U569" s="36"/>
      <c r="V569" s="36"/>
      <c r="W569" s="36"/>
      <c r="X569" s="36"/>
      <c r="Y569" s="36"/>
      <c r="Z569" s="36"/>
      <c r="AA569" s="36"/>
      <c r="AB569" s="36"/>
      <c r="AC569" s="36"/>
      <c r="AD569" s="36"/>
      <c r="AE569" s="36"/>
      <c r="AF569" s="36"/>
      <c r="AG569" s="36"/>
    </row>
    <row r="570" spans="4:33" ht="14.25" customHeight="1" x14ac:dyDescent="0.2">
      <c r="D570" s="334" t="s">
        <v>423</v>
      </c>
      <c r="E570" s="334"/>
      <c r="F570" s="334"/>
      <c r="G570" s="334"/>
      <c r="H570" s="334"/>
      <c r="I570" s="334"/>
      <c r="J570" s="334"/>
      <c r="K570" s="334"/>
      <c r="L570" s="334"/>
      <c r="M570" s="334"/>
      <c r="N570" s="334"/>
      <c r="O570" s="334"/>
      <c r="P570" s="334"/>
      <c r="Q570" s="334"/>
      <c r="R570" s="334"/>
      <c r="S570" s="334"/>
      <c r="T570" s="334"/>
      <c r="U570" s="334"/>
      <c r="V570" s="334"/>
      <c r="W570" s="334"/>
      <c r="X570" s="334"/>
      <c r="Y570" s="334"/>
      <c r="Z570" s="334"/>
      <c r="AA570" s="334"/>
      <c r="AB570" s="334"/>
      <c r="AC570" s="334"/>
      <c r="AD570" s="334"/>
      <c r="AE570" s="334"/>
      <c r="AF570" s="334"/>
      <c r="AG570" s="334"/>
    </row>
    <row r="571" spans="4:33" ht="14.25" customHeight="1" x14ac:dyDescent="0.2">
      <c r="D571" s="335" t="s">
        <v>424</v>
      </c>
      <c r="E571" s="335"/>
      <c r="F571" s="335"/>
      <c r="G571" s="335"/>
      <c r="H571" s="335"/>
      <c r="I571" s="335"/>
      <c r="J571" s="335"/>
      <c r="K571" s="335"/>
      <c r="L571" s="335"/>
      <c r="M571" s="335"/>
      <c r="N571" s="335"/>
      <c r="O571" s="335"/>
      <c r="P571" s="335"/>
      <c r="Q571" s="335"/>
      <c r="R571" s="335"/>
      <c r="S571" s="335"/>
      <c r="T571" s="335"/>
      <c r="U571" s="335"/>
      <c r="V571" s="335"/>
      <c r="W571" s="335"/>
      <c r="X571" s="335"/>
      <c r="Y571" s="335"/>
      <c r="Z571" s="335"/>
      <c r="AA571" s="335"/>
      <c r="AB571" s="335"/>
      <c r="AC571" s="335"/>
      <c r="AD571" s="335"/>
      <c r="AE571" s="335"/>
      <c r="AF571" s="64"/>
      <c r="AG571" s="64"/>
    </row>
    <row r="572" spans="4:33" ht="14.25" customHeight="1" x14ac:dyDescent="0.2">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c r="AB572" s="35"/>
      <c r="AC572" s="35"/>
      <c r="AD572" s="35"/>
      <c r="AE572" s="35"/>
      <c r="AF572" s="36"/>
      <c r="AG572" s="36"/>
    </row>
    <row r="573" spans="4:33" ht="14.25" customHeight="1" x14ac:dyDescent="0.2">
      <c r="D573" s="161" t="s">
        <v>273</v>
      </c>
      <c r="E573" s="161"/>
      <c r="F573" s="161"/>
      <c r="G573" s="161"/>
      <c r="H573" s="161"/>
      <c r="I573" s="161"/>
      <c r="J573" s="161"/>
      <c r="K573" s="161"/>
      <c r="L573" s="161"/>
      <c r="M573" s="161"/>
      <c r="N573" s="161"/>
      <c r="O573" s="161"/>
      <c r="P573" s="161"/>
      <c r="Q573" s="161"/>
      <c r="R573" s="161"/>
      <c r="S573" s="161"/>
      <c r="T573" s="161"/>
      <c r="U573" s="161"/>
      <c r="V573" s="161"/>
      <c r="W573" s="161"/>
      <c r="X573" s="161"/>
      <c r="Y573" s="161"/>
      <c r="Z573" s="161"/>
      <c r="AA573" s="161"/>
      <c r="AB573" s="161"/>
      <c r="AC573" s="161"/>
      <c r="AD573" s="161"/>
      <c r="AE573" s="161"/>
      <c r="AF573" s="161"/>
      <c r="AG573" s="161"/>
    </row>
    <row r="574" spans="4:33" ht="14.25" customHeight="1" x14ac:dyDescent="0.2">
      <c r="D574" s="161" t="s">
        <v>274</v>
      </c>
      <c r="E574" s="161"/>
      <c r="F574" s="161"/>
      <c r="G574" s="161"/>
      <c r="H574" s="161"/>
      <c r="I574" s="161"/>
      <c r="J574" s="161"/>
      <c r="K574" s="161"/>
      <c r="L574" s="161"/>
      <c r="M574" s="161"/>
      <c r="N574" s="161"/>
      <c r="O574" s="161"/>
      <c r="P574" s="161"/>
      <c r="Q574" s="161"/>
      <c r="R574" s="161"/>
      <c r="S574" s="161"/>
      <c r="T574" s="161"/>
      <c r="U574" s="161"/>
      <c r="V574" s="161"/>
      <c r="W574" s="161"/>
      <c r="X574" s="161"/>
      <c r="Y574" s="161"/>
      <c r="Z574" s="161"/>
      <c r="AA574" s="161"/>
      <c r="AB574" s="161"/>
      <c r="AC574" s="161"/>
      <c r="AD574" s="161"/>
      <c r="AE574" s="161"/>
      <c r="AF574" s="161"/>
      <c r="AG574" s="161"/>
    </row>
    <row r="575" spans="4:33" ht="14.25" customHeight="1" x14ac:dyDescent="0.2">
      <c r="D575" s="91" t="s">
        <v>275</v>
      </c>
      <c r="E575" s="91"/>
      <c r="F575" s="91"/>
      <c r="G575" s="91"/>
      <c r="H575" s="91"/>
      <c r="I575" s="91"/>
      <c r="J575" s="91"/>
      <c r="K575" s="91"/>
      <c r="L575" s="91"/>
      <c r="M575" s="91"/>
      <c r="N575" s="91"/>
      <c r="O575" s="91"/>
      <c r="P575" s="91"/>
      <c r="Q575" s="91"/>
      <c r="R575" s="91"/>
      <c r="S575" s="91"/>
      <c r="T575" s="91"/>
      <c r="U575" s="91"/>
      <c r="V575" s="91"/>
      <c r="W575" s="91"/>
      <c r="X575" s="91"/>
      <c r="Y575" s="91"/>
      <c r="Z575" s="91"/>
      <c r="AA575" s="91"/>
      <c r="AB575" s="91"/>
      <c r="AC575" s="91"/>
      <c r="AD575" s="91"/>
      <c r="AE575" s="91"/>
      <c r="AF575" s="91"/>
      <c r="AG575" s="36"/>
    </row>
    <row r="576" spans="4:33" ht="14.25" customHeight="1" x14ac:dyDescent="0.2">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c r="AB576" s="35"/>
      <c r="AC576" s="35"/>
      <c r="AD576" s="35"/>
      <c r="AE576" s="35"/>
      <c r="AF576" s="35"/>
      <c r="AG576" s="36"/>
    </row>
    <row r="577" spans="3:36" ht="14.25" customHeight="1" x14ac:dyDescent="0.2">
      <c r="D577" s="17" t="s">
        <v>276</v>
      </c>
      <c r="E577" s="65"/>
      <c r="F577" s="65"/>
      <c r="G577" s="65"/>
      <c r="H577" s="65"/>
      <c r="I577" s="65"/>
      <c r="J577" s="65"/>
      <c r="K577" s="65"/>
      <c r="L577" s="65"/>
      <c r="M577" s="65"/>
      <c r="N577" s="65"/>
      <c r="O577" s="65"/>
      <c r="P577" s="65"/>
      <c r="Q577" s="65"/>
      <c r="R577" s="65"/>
      <c r="S577" s="65"/>
      <c r="T577" s="35"/>
      <c r="U577" s="35"/>
      <c r="V577" s="35"/>
      <c r="W577" s="35"/>
      <c r="X577" s="35"/>
      <c r="Y577" s="35"/>
      <c r="Z577" s="35"/>
      <c r="AA577" s="35"/>
      <c r="AB577" s="35"/>
      <c r="AC577" s="35"/>
      <c r="AD577" s="35"/>
      <c r="AE577" s="35"/>
      <c r="AF577" s="35"/>
      <c r="AG577" s="36"/>
    </row>
    <row r="578" spans="3:36" ht="14.25" customHeight="1" x14ac:dyDescent="0.2">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c r="AD578" s="35"/>
      <c r="AE578" s="35"/>
      <c r="AF578" s="35"/>
      <c r="AG578" s="36"/>
    </row>
    <row r="579" spans="3:36" ht="14.25" customHeight="1" x14ac:dyDescent="0.2">
      <c r="D579" s="91" t="s">
        <v>277</v>
      </c>
      <c r="E579" s="91"/>
      <c r="F579" s="91"/>
      <c r="G579" s="91"/>
      <c r="H579" s="91"/>
      <c r="I579" s="91"/>
      <c r="J579" s="91"/>
      <c r="K579" s="91"/>
      <c r="L579" s="91"/>
      <c r="M579" s="91"/>
      <c r="N579" s="91"/>
      <c r="O579" s="91"/>
      <c r="P579" s="91"/>
      <c r="Q579" s="91"/>
      <c r="R579" s="91"/>
      <c r="S579" s="91"/>
      <c r="T579" s="91"/>
      <c r="U579" s="91"/>
      <c r="V579" s="91"/>
      <c r="W579" s="91"/>
      <c r="X579" s="91"/>
      <c r="Y579" s="91"/>
      <c r="Z579" s="91"/>
      <c r="AA579" s="91"/>
      <c r="AB579" s="91"/>
      <c r="AC579" s="91"/>
      <c r="AD579" s="91"/>
      <c r="AE579" s="91"/>
      <c r="AF579" s="91"/>
      <c r="AG579" s="36"/>
    </row>
    <row r="580" spans="3:36" ht="14.25" customHeight="1" x14ac:dyDescent="0.2">
      <c r="C580" s="66"/>
      <c r="D580" s="66"/>
      <c r="E580" s="66"/>
      <c r="F580" s="66"/>
      <c r="G580" s="66"/>
      <c r="H580" s="66"/>
      <c r="I580" s="66"/>
      <c r="J580" s="66"/>
      <c r="K580" s="66"/>
    </row>
    <row r="581" spans="3:36" ht="14.25" customHeight="1" x14ac:dyDescent="0.2">
      <c r="C581" s="66"/>
      <c r="D581" s="67" t="s">
        <v>278</v>
      </c>
      <c r="E581" s="66"/>
      <c r="F581" s="66"/>
      <c r="G581" s="66"/>
      <c r="H581" s="66"/>
      <c r="I581" s="66"/>
      <c r="J581" s="66"/>
      <c r="K581" s="66"/>
    </row>
    <row r="583" spans="3:36" ht="14.25" customHeight="1" x14ac:dyDescent="0.2">
      <c r="D583" s="160" t="s">
        <v>279</v>
      </c>
      <c r="E583" s="160"/>
      <c r="F583" s="160"/>
      <c r="G583" s="160"/>
      <c r="H583" s="160"/>
      <c r="I583" s="160"/>
      <c r="J583" s="160"/>
      <c r="K583" s="160"/>
      <c r="L583" s="160"/>
      <c r="M583" s="160"/>
      <c r="N583" s="160"/>
      <c r="O583" s="160"/>
      <c r="P583" s="160"/>
      <c r="Q583" s="160"/>
      <c r="R583" s="160"/>
      <c r="S583" s="160"/>
      <c r="T583" s="160"/>
      <c r="U583" s="160"/>
      <c r="V583" s="160"/>
      <c r="W583" s="160"/>
      <c r="X583" s="160"/>
      <c r="Y583" s="160"/>
      <c r="Z583" s="160"/>
      <c r="AA583" s="160"/>
      <c r="AB583" s="160"/>
      <c r="AC583" s="160"/>
      <c r="AD583" s="160"/>
      <c r="AE583" s="160"/>
      <c r="AF583" s="160"/>
      <c r="AG583" s="160"/>
    </row>
    <row r="585" spans="3:36" ht="14.25" customHeight="1" x14ac:dyDescent="0.2">
      <c r="D585" s="91" t="s">
        <v>280</v>
      </c>
      <c r="E585" s="91"/>
      <c r="F585" s="91"/>
      <c r="G585" s="91"/>
      <c r="H585" s="91"/>
      <c r="I585" s="91"/>
      <c r="J585" s="91"/>
      <c r="K585" s="91"/>
      <c r="L585" s="91"/>
      <c r="M585" s="91"/>
      <c r="N585" s="91"/>
      <c r="O585" s="91"/>
      <c r="P585" s="91"/>
      <c r="Q585" s="91"/>
      <c r="R585" s="91"/>
      <c r="S585" s="91"/>
      <c r="T585" s="91"/>
      <c r="U585" s="91"/>
      <c r="V585" s="91"/>
      <c r="W585" s="91"/>
      <c r="X585" s="91"/>
      <c r="Y585" s="91"/>
      <c r="Z585" s="91"/>
      <c r="AA585" s="91"/>
      <c r="AB585" s="91"/>
      <c r="AC585" s="91"/>
      <c r="AD585" s="91"/>
      <c r="AE585" s="91"/>
      <c r="AF585" s="91"/>
      <c r="AG585" s="91"/>
    </row>
    <row r="586" spans="3:36" ht="14.25" customHeight="1" thickBot="1" x14ac:dyDescent="0.25"/>
    <row r="587" spans="3:36" ht="35.25" customHeight="1" thickBot="1" x14ac:dyDescent="0.25">
      <c r="D587" s="113" t="s">
        <v>281</v>
      </c>
      <c r="E587" s="113"/>
      <c r="F587" s="113"/>
      <c r="G587" s="113"/>
      <c r="H587" s="113"/>
      <c r="I587" s="113"/>
      <c r="J587" s="114" t="s">
        <v>282</v>
      </c>
      <c r="K587" s="114"/>
      <c r="L587" s="114"/>
      <c r="M587" s="114"/>
      <c r="N587" s="114"/>
      <c r="O587" s="114"/>
      <c r="P587" s="114"/>
      <c r="Q587" s="114"/>
      <c r="R587" s="114" t="s">
        <v>283</v>
      </c>
      <c r="S587" s="114"/>
      <c r="T587" s="114"/>
      <c r="U587" s="114"/>
      <c r="V587" s="114"/>
      <c r="W587" s="114"/>
      <c r="X587" s="114"/>
      <c r="Y587" s="114"/>
      <c r="Z587" s="114" t="s">
        <v>284</v>
      </c>
      <c r="AA587" s="114"/>
      <c r="AB587" s="114"/>
      <c r="AC587" s="114"/>
      <c r="AD587" s="114"/>
      <c r="AE587" s="114"/>
      <c r="AF587" s="114"/>
      <c r="AG587" s="114"/>
    </row>
    <row r="588" spans="3:36" ht="49.5" customHeight="1" thickBot="1" x14ac:dyDescent="0.25">
      <c r="D588" s="113"/>
      <c r="E588" s="113"/>
      <c r="F588" s="113"/>
      <c r="G588" s="113"/>
      <c r="H588" s="113"/>
      <c r="I588" s="113"/>
      <c r="J588" s="114" t="s">
        <v>40</v>
      </c>
      <c r="K588" s="114"/>
      <c r="L588" s="114"/>
      <c r="M588" s="114"/>
      <c r="N588" s="114" t="s">
        <v>285</v>
      </c>
      <c r="O588" s="114"/>
      <c r="P588" s="114"/>
      <c r="Q588" s="114"/>
      <c r="R588" s="114" t="s">
        <v>40</v>
      </c>
      <c r="S588" s="114"/>
      <c r="T588" s="114"/>
      <c r="U588" s="114"/>
      <c r="V588" s="114" t="s">
        <v>285</v>
      </c>
      <c r="W588" s="114"/>
      <c r="X588" s="114"/>
      <c r="Y588" s="114"/>
      <c r="Z588" s="114" t="s">
        <v>40</v>
      </c>
      <c r="AA588" s="114"/>
      <c r="AB588" s="114"/>
      <c r="AC588" s="114"/>
      <c r="AD588" s="114" t="s">
        <v>285</v>
      </c>
      <c r="AE588" s="114"/>
      <c r="AF588" s="114"/>
      <c r="AG588" s="114"/>
    </row>
    <row r="589" spans="3:36" ht="14.25" customHeight="1" x14ac:dyDescent="0.2">
      <c r="D589" s="330" t="s">
        <v>286</v>
      </c>
      <c r="E589" s="330"/>
      <c r="F589" s="330"/>
      <c r="G589" s="330"/>
      <c r="H589" s="330"/>
      <c r="I589" s="330"/>
      <c r="J589" s="112">
        <f>18248624-398025-271073-1483903</f>
        <v>16095623</v>
      </c>
      <c r="K589" s="112"/>
      <c r="L589" s="112"/>
      <c r="M589" s="112"/>
      <c r="N589" s="112">
        <v>20859042</v>
      </c>
      <c r="O589" s="112"/>
      <c r="P589" s="112"/>
      <c r="Q589" s="112"/>
      <c r="R589" s="112">
        <f>7222-1194+5192815+69608-281423-1449881</f>
        <v>3537147</v>
      </c>
      <c r="S589" s="112"/>
      <c r="T589" s="112"/>
      <c r="U589" s="112"/>
      <c r="V589" s="112">
        <v>3862131</v>
      </c>
      <c r="W589" s="112"/>
      <c r="X589" s="112"/>
      <c r="Y589" s="112"/>
      <c r="Z589" s="112">
        <v>216720</v>
      </c>
      <c r="AA589" s="112"/>
      <c r="AB589" s="112"/>
      <c r="AC589" s="112"/>
      <c r="AD589" s="112">
        <v>335566</v>
      </c>
      <c r="AE589" s="112"/>
      <c r="AF589" s="112"/>
      <c r="AG589" s="112"/>
    </row>
    <row r="590" spans="3:36" ht="14.25" customHeight="1" thickBot="1" x14ac:dyDescent="0.25">
      <c r="D590" s="325" t="s">
        <v>53</v>
      </c>
      <c r="E590" s="325"/>
      <c r="F590" s="325"/>
      <c r="G590" s="325"/>
      <c r="H590" s="325"/>
      <c r="I590" s="325"/>
      <c r="J590" s="326">
        <f>SUM(J589:M589)</f>
        <v>16095623</v>
      </c>
      <c r="K590" s="326"/>
      <c r="L590" s="326"/>
      <c r="M590" s="326"/>
      <c r="N590" s="327">
        <f>SUM(N589:Q589)</f>
        <v>20859042</v>
      </c>
      <c r="O590" s="328"/>
      <c r="P590" s="328"/>
      <c r="Q590" s="329"/>
      <c r="R590" s="326">
        <f>SUM(R589:U589)</f>
        <v>3537147</v>
      </c>
      <c r="S590" s="326"/>
      <c r="T590" s="326"/>
      <c r="U590" s="326"/>
      <c r="V590" s="327">
        <f>SUM(V589:Y589)</f>
        <v>3862131</v>
      </c>
      <c r="W590" s="328"/>
      <c r="X590" s="328"/>
      <c r="Y590" s="329"/>
      <c r="Z590" s="326">
        <f>SUM(Z589:AC589)</f>
        <v>216720</v>
      </c>
      <c r="AA590" s="326"/>
      <c r="AB590" s="326"/>
      <c r="AC590" s="326"/>
      <c r="AD590" s="327">
        <f>SUM(AD589:AG589)</f>
        <v>335566</v>
      </c>
      <c r="AE590" s="328"/>
      <c r="AF590" s="328"/>
      <c r="AG590" s="329"/>
      <c r="AJ590" s="57"/>
    </row>
    <row r="591" spans="3:36" ht="14.25" customHeight="1" x14ac:dyDescent="0.25">
      <c r="L591" s="1"/>
      <c r="O591" s="1"/>
      <c r="P591" s="68"/>
      <c r="Q591" s="68"/>
      <c r="R591" s="68"/>
      <c r="S591" s="1"/>
      <c r="T591" s="68"/>
      <c r="U591" s="68"/>
      <c r="V591" s="1"/>
      <c r="W591" s="1"/>
      <c r="X591" s="68"/>
      <c r="Y591" s="68"/>
      <c r="Z591" s="68"/>
      <c r="AB591" s="1"/>
      <c r="AC591" s="68"/>
      <c r="AD591" s="68"/>
      <c r="AE591" s="1"/>
      <c r="AF591" s="68"/>
      <c r="AG591" s="68"/>
      <c r="AJ591" s="57"/>
    </row>
    <row r="594" spans="1:33" ht="14.25" customHeight="1" x14ac:dyDescent="0.2">
      <c r="D594" s="160"/>
      <c r="E594" s="160"/>
      <c r="F594" s="160"/>
      <c r="G594" s="160"/>
      <c r="H594" s="160"/>
      <c r="I594" s="160"/>
      <c r="J594" s="160"/>
      <c r="K594" s="160"/>
      <c r="L594" s="160"/>
      <c r="M594" s="160"/>
      <c r="N594" s="160"/>
      <c r="O594" s="160"/>
      <c r="P594" s="160"/>
      <c r="Q594" s="160"/>
      <c r="R594" s="160"/>
      <c r="S594" s="160"/>
      <c r="T594" s="160"/>
      <c r="U594" s="160"/>
      <c r="V594" s="160"/>
      <c r="W594" s="160"/>
      <c r="X594" s="160"/>
      <c r="Y594" s="160"/>
      <c r="Z594" s="160"/>
      <c r="AA594" s="160"/>
      <c r="AB594" s="160"/>
      <c r="AC594" s="160"/>
      <c r="AD594" s="160"/>
      <c r="AE594" s="160"/>
      <c r="AF594" s="160"/>
      <c r="AG594" s="160"/>
    </row>
    <row r="601" spans="1:33" ht="14.25" customHeight="1" x14ac:dyDescent="0.2">
      <c r="D601" s="161" t="s">
        <v>287</v>
      </c>
      <c r="E601" s="161"/>
      <c r="F601" s="161"/>
      <c r="G601" s="161"/>
      <c r="H601" s="161"/>
      <c r="I601" s="161"/>
      <c r="J601" s="161"/>
      <c r="K601" s="161"/>
      <c r="L601" s="161"/>
      <c r="M601" s="161"/>
      <c r="N601" s="161"/>
      <c r="O601" s="161"/>
      <c r="P601" s="161"/>
      <c r="Q601" s="161"/>
      <c r="R601" s="161"/>
      <c r="S601" s="161"/>
      <c r="T601" s="161"/>
      <c r="U601" s="161"/>
      <c r="V601" s="161"/>
      <c r="W601" s="161"/>
      <c r="X601" s="161"/>
      <c r="Y601" s="161"/>
      <c r="Z601" s="161"/>
      <c r="AA601" s="161"/>
      <c r="AB601" s="161"/>
      <c r="AC601" s="161"/>
      <c r="AD601" s="161"/>
      <c r="AE601" s="161"/>
      <c r="AF601" s="161"/>
      <c r="AG601" s="161"/>
    </row>
    <row r="602" spans="1:33" ht="14.25" customHeight="1" x14ac:dyDescent="0.2">
      <c r="D602" s="69"/>
      <c r="E602" s="69"/>
      <c r="F602" s="69"/>
      <c r="G602" s="69"/>
      <c r="H602" s="69"/>
      <c r="I602" s="69"/>
      <c r="J602" s="69"/>
      <c r="K602" s="69"/>
      <c r="L602" s="69"/>
      <c r="M602" s="69"/>
      <c r="N602" s="69"/>
      <c r="O602" s="69"/>
      <c r="P602" s="69"/>
      <c r="Q602" s="69"/>
      <c r="R602" s="69"/>
      <c r="S602" s="69"/>
      <c r="T602" s="69"/>
      <c r="U602" s="69"/>
      <c r="V602" s="69"/>
      <c r="W602" s="69"/>
      <c r="X602" s="69"/>
      <c r="Y602" s="69"/>
      <c r="Z602" s="69"/>
      <c r="AA602" s="69"/>
      <c r="AB602" s="69"/>
      <c r="AC602" s="69"/>
      <c r="AD602" s="69"/>
      <c r="AE602" s="69"/>
      <c r="AF602" s="69"/>
      <c r="AG602" s="69"/>
    </row>
    <row r="603" spans="1:33" ht="14.25" customHeight="1" thickBot="1" x14ac:dyDescent="0.25">
      <c r="N603" s="22"/>
    </row>
    <row r="604" spans="1:33" ht="14.25" customHeight="1" thickBot="1" x14ac:dyDescent="0.25">
      <c r="D604" s="314" t="s">
        <v>183</v>
      </c>
      <c r="E604" s="315"/>
      <c r="F604" s="315"/>
      <c r="G604" s="315"/>
      <c r="H604" s="315"/>
      <c r="I604" s="315"/>
      <c r="J604" s="315"/>
      <c r="K604" s="315"/>
      <c r="L604" s="315"/>
      <c r="M604" s="316"/>
      <c r="N604" s="153" t="s">
        <v>40</v>
      </c>
      <c r="O604" s="154"/>
      <c r="P604" s="154"/>
      <c r="Q604" s="154"/>
      <c r="R604" s="154"/>
      <c r="S604" s="154"/>
      <c r="T604" s="154"/>
      <c r="U604" s="154"/>
      <c r="V604" s="154"/>
      <c r="W604" s="154"/>
      <c r="X604" s="153" t="s">
        <v>41</v>
      </c>
      <c r="Y604" s="154"/>
      <c r="Z604" s="154"/>
      <c r="AA604" s="154"/>
      <c r="AB604" s="154"/>
      <c r="AC604" s="154"/>
      <c r="AD604" s="154"/>
      <c r="AE604" s="154"/>
      <c r="AF604" s="154"/>
      <c r="AG604" s="155"/>
    </row>
    <row r="605" spans="1:33" ht="14.25" customHeight="1" thickBot="1" x14ac:dyDescent="0.25">
      <c r="D605" s="314"/>
      <c r="E605" s="315"/>
      <c r="F605" s="315"/>
      <c r="G605" s="315"/>
      <c r="H605" s="315"/>
      <c r="I605" s="315"/>
      <c r="J605" s="315"/>
      <c r="K605" s="315"/>
      <c r="L605" s="315"/>
      <c r="M605" s="316"/>
      <c r="N605" s="201"/>
      <c r="O605" s="202"/>
      <c r="P605" s="202"/>
      <c r="Q605" s="202"/>
      <c r="R605" s="202"/>
      <c r="S605" s="202"/>
      <c r="T605" s="202"/>
      <c r="U605" s="202"/>
      <c r="V605" s="202"/>
      <c r="W605" s="202"/>
      <c r="X605" s="201"/>
      <c r="Y605" s="202"/>
      <c r="Z605" s="202"/>
      <c r="AA605" s="202"/>
      <c r="AB605" s="202"/>
      <c r="AC605" s="202"/>
      <c r="AD605" s="202"/>
      <c r="AE605" s="202"/>
      <c r="AF605" s="202"/>
      <c r="AG605" s="203"/>
    </row>
    <row r="606" spans="1:33" s="70" customFormat="1" ht="27" customHeight="1" thickBot="1" x14ac:dyDescent="0.25">
      <c r="A606" s="46"/>
      <c r="D606" s="321" t="s">
        <v>288</v>
      </c>
      <c r="E606" s="321"/>
      <c r="F606" s="321"/>
      <c r="G606" s="321"/>
      <c r="H606" s="321"/>
      <c r="I606" s="321"/>
      <c r="J606" s="321"/>
      <c r="K606" s="321"/>
      <c r="L606" s="321"/>
      <c r="M606" s="321"/>
      <c r="N606" s="288">
        <f>SUM(N607:W610)</f>
        <v>20751253</v>
      </c>
      <c r="O606" s="288"/>
      <c r="P606" s="288"/>
      <c r="Q606" s="288"/>
      <c r="R606" s="288"/>
      <c r="S606" s="288"/>
      <c r="T606" s="288"/>
      <c r="U606" s="288"/>
      <c r="V606" s="288"/>
      <c r="W606" s="288"/>
      <c r="X606" s="288">
        <f>SUM(X607:AG610)</f>
        <v>18764389</v>
      </c>
      <c r="Y606" s="288"/>
      <c r="Z606" s="288"/>
      <c r="AA606" s="288"/>
      <c r="AB606" s="288"/>
      <c r="AC606" s="288"/>
      <c r="AD606" s="288"/>
      <c r="AE606" s="288"/>
      <c r="AF606" s="288"/>
      <c r="AG606" s="288"/>
    </row>
    <row r="607" spans="1:33" s="70" customFormat="1" ht="27" customHeight="1" x14ac:dyDescent="0.2">
      <c r="A607" s="46"/>
      <c r="D607" s="324" t="s">
        <v>289</v>
      </c>
      <c r="E607" s="324"/>
      <c r="F607" s="324"/>
      <c r="G607" s="324"/>
      <c r="H607" s="324"/>
      <c r="I607" s="324"/>
      <c r="J607" s="324"/>
      <c r="K607" s="324"/>
      <c r="L607" s="324"/>
      <c r="M607" s="324"/>
      <c r="N607" s="323">
        <v>20067778</v>
      </c>
      <c r="O607" s="323"/>
      <c r="P607" s="323"/>
      <c r="Q607" s="323"/>
      <c r="R607" s="323"/>
      <c r="S607" s="323"/>
      <c r="T607" s="323"/>
      <c r="U607" s="323"/>
      <c r="V607" s="323"/>
      <c r="W607" s="323"/>
      <c r="X607" s="323">
        <v>17878697</v>
      </c>
      <c r="Y607" s="323"/>
      <c r="Z607" s="323"/>
      <c r="AA607" s="323"/>
      <c r="AB607" s="323"/>
      <c r="AC607" s="323"/>
      <c r="AD607" s="323"/>
      <c r="AE607" s="323"/>
      <c r="AF607" s="323"/>
      <c r="AG607" s="323"/>
    </row>
    <row r="608" spans="1:33" s="70" customFormat="1" ht="27" customHeight="1" x14ac:dyDescent="0.2">
      <c r="A608" s="46"/>
      <c r="D608" s="174" t="s">
        <v>290</v>
      </c>
      <c r="E608" s="175"/>
      <c r="F608" s="175"/>
      <c r="G608" s="175"/>
      <c r="H608" s="175"/>
      <c r="I608" s="175"/>
      <c r="J608" s="175"/>
      <c r="K608" s="175"/>
      <c r="L608" s="175"/>
      <c r="M608" s="176"/>
      <c r="N608" s="105">
        <v>163588</v>
      </c>
      <c r="O608" s="106"/>
      <c r="P608" s="106"/>
      <c r="Q608" s="106"/>
      <c r="R608" s="106"/>
      <c r="S608" s="106"/>
      <c r="T608" s="106"/>
      <c r="U608" s="106"/>
      <c r="V608" s="106"/>
      <c r="W608" s="107"/>
      <c r="X608" s="105">
        <v>160660</v>
      </c>
      <c r="Y608" s="106"/>
      <c r="Z608" s="106"/>
      <c r="AA608" s="106"/>
      <c r="AB608" s="106"/>
      <c r="AC608" s="106"/>
      <c r="AD608" s="106"/>
      <c r="AE608" s="106"/>
      <c r="AF608" s="106"/>
      <c r="AG608" s="107"/>
    </row>
    <row r="609" spans="1:34" s="70" customFormat="1" ht="27" customHeight="1" x14ac:dyDescent="0.2">
      <c r="A609" s="46"/>
      <c r="D609" s="174" t="s">
        <v>291</v>
      </c>
      <c r="E609" s="175"/>
      <c r="F609" s="175"/>
      <c r="G609" s="175"/>
      <c r="H609" s="175"/>
      <c r="I609" s="175"/>
      <c r="J609" s="175"/>
      <c r="K609" s="175"/>
      <c r="L609" s="175"/>
      <c r="M609" s="176"/>
      <c r="N609" s="105">
        <v>516093</v>
      </c>
      <c r="O609" s="106"/>
      <c r="P609" s="106"/>
      <c r="Q609" s="106"/>
      <c r="R609" s="106"/>
      <c r="S609" s="106"/>
      <c r="T609" s="106"/>
      <c r="U609" s="106"/>
      <c r="V609" s="106"/>
      <c r="W609" s="107"/>
      <c r="X609" s="105">
        <v>689053</v>
      </c>
      <c r="Y609" s="106"/>
      <c r="Z609" s="106"/>
      <c r="AA609" s="106"/>
      <c r="AB609" s="106"/>
      <c r="AC609" s="106"/>
      <c r="AD609" s="106"/>
      <c r="AE609" s="106"/>
      <c r="AF609" s="106"/>
      <c r="AG609" s="107"/>
    </row>
    <row r="610" spans="1:34" s="70" customFormat="1" ht="27" customHeight="1" thickBot="1" x14ac:dyDescent="0.25">
      <c r="A610" s="46"/>
      <c r="D610" s="120" t="s">
        <v>292</v>
      </c>
      <c r="E610" s="120"/>
      <c r="F610" s="120"/>
      <c r="G610" s="120"/>
      <c r="H610" s="120"/>
      <c r="I610" s="120"/>
      <c r="J610" s="120"/>
      <c r="K610" s="120"/>
      <c r="L610" s="120"/>
      <c r="M610" s="120"/>
      <c r="N610" s="323">
        <f>2217+2+1000+397+178</f>
        <v>3794</v>
      </c>
      <c r="O610" s="323"/>
      <c r="P610" s="323"/>
      <c r="Q610" s="323"/>
      <c r="R610" s="323"/>
      <c r="S610" s="323"/>
      <c r="T610" s="323"/>
      <c r="U610" s="323"/>
      <c r="V610" s="323"/>
      <c r="W610" s="323"/>
      <c r="X610" s="323">
        <v>35979</v>
      </c>
      <c r="Y610" s="323"/>
      <c r="Z610" s="323"/>
      <c r="AA610" s="323"/>
      <c r="AB610" s="323"/>
      <c r="AC610" s="323"/>
      <c r="AD610" s="323"/>
      <c r="AE610" s="323"/>
      <c r="AF610" s="323"/>
      <c r="AG610" s="323"/>
    </row>
    <row r="611" spans="1:34" s="70" customFormat="1" ht="27" customHeight="1" thickBot="1" x14ac:dyDescent="0.25">
      <c r="A611" s="46"/>
      <c r="D611" s="321" t="s">
        <v>293</v>
      </c>
      <c r="E611" s="321"/>
      <c r="F611" s="321"/>
      <c r="G611" s="321"/>
      <c r="H611" s="321"/>
      <c r="I611" s="321"/>
      <c r="J611" s="321"/>
      <c r="K611" s="321"/>
      <c r="L611" s="321"/>
      <c r="M611" s="321"/>
      <c r="N611" s="288">
        <f>+N612+N614</f>
        <v>174</v>
      </c>
      <c r="O611" s="288"/>
      <c r="P611" s="288"/>
      <c r="Q611" s="288"/>
      <c r="R611" s="288"/>
      <c r="S611" s="288"/>
      <c r="T611" s="288"/>
      <c r="U611" s="288"/>
      <c r="V611" s="288"/>
      <c r="W611" s="288"/>
      <c r="X611" s="288">
        <f>+X612+X614</f>
        <v>20016</v>
      </c>
      <c r="Y611" s="288"/>
      <c r="Z611" s="288"/>
      <c r="AA611" s="288"/>
      <c r="AB611" s="288"/>
      <c r="AC611" s="288"/>
      <c r="AD611" s="288"/>
      <c r="AE611" s="288"/>
      <c r="AF611" s="288"/>
      <c r="AG611" s="288"/>
    </row>
    <row r="612" spans="1:34" s="70" customFormat="1" ht="27" customHeight="1" x14ac:dyDescent="0.2">
      <c r="A612" s="46"/>
      <c r="D612" s="322" t="s">
        <v>294</v>
      </c>
      <c r="E612" s="322"/>
      <c r="F612" s="322"/>
      <c r="G612" s="322"/>
      <c r="H612" s="322"/>
      <c r="I612" s="322"/>
      <c r="J612" s="322"/>
      <c r="K612" s="322"/>
      <c r="L612" s="322"/>
      <c r="M612" s="322"/>
      <c r="N612" s="272">
        <v>174</v>
      </c>
      <c r="O612" s="272"/>
      <c r="P612" s="272"/>
      <c r="Q612" s="272"/>
      <c r="R612" s="272"/>
      <c r="S612" s="272"/>
      <c r="T612" s="272"/>
      <c r="U612" s="272"/>
      <c r="V612" s="272"/>
      <c r="W612" s="272"/>
      <c r="X612" s="272">
        <v>0</v>
      </c>
      <c r="Y612" s="272"/>
      <c r="Z612" s="272"/>
      <c r="AA612" s="272"/>
      <c r="AB612" s="272"/>
      <c r="AC612" s="272"/>
      <c r="AD612" s="272"/>
      <c r="AE612" s="272"/>
      <c r="AF612" s="272"/>
      <c r="AG612" s="272"/>
    </row>
    <row r="613" spans="1:34" s="70" customFormat="1" ht="27" customHeight="1" x14ac:dyDescent="0.2">
      <c r="A613" s="46"/>
      <c r="D613" s="317" t="s">
        <v>295</v>
      </c>
      <c r="E613" s="317"/>
      <c r="F613" s="317"/>
      <c r="G613" s="317"/>
      <c r="H613" s="317"/>
      <c r="I613" s="317"/>
      <c r="J613" s="317"/>
      <c r="K613" s="317"/>
      <c r="L613" s="317"/>
      <c r="M613" s="317"/>
      <c r="N613" s="318">
        <v>174</v>
      </c>
      <c r="O613" s="318"/>
      <c r="P613" s="318"/>
      <c r="Q613" s="318"/>
      <c r="R613" s="318"/>
      <c r="S613" s="318"/>
      <c r="T613" s="318"/>
      <c r="U613" s="318"/>
      <c r="V613" s="318"/>
      <c r="W613" s="318"/>
      <c r="X613" s="318">
        <v>0</v>
      </c>
      <c r="Y613" s="318"/>
      <c r="Z613" s="318"/>
      <c r="AA613" s="318"/>
      <c r="AB613" s="318"/>
      <c r="AC613" s="318"/>
      <c r="AD613" s="318"/>
      <c r="AE613" s="318"/>
      <c r="AF613" s="318"/>
      <c r="AG613" s="318"/>
    </row>
    <row r="614" spans="1:34" s="70" customFormat="1" ht="27" customHeight="1" x14ac:dyDescent="0.2">
      <c r="A614" s="46"/>
      <c r="D614" s="317" t="s">
        <v>296</v>
      </c>
      <c r="E614" s="317"/>
      <c r="F614" s="317"/>
      <c r="G614" s="317"/>
      <c r="H614" s="317"/>
      <c r="I614" s="317"/>
      <c r="J614" s="317"/>
      <c r="K614" s="317"/>
      <c r="L614" s="317"/>
      <c r="M614" s="317"/>
      <c r="N614" s="318">
        <v>0</v>
      </c>
      <c r="O614" s="318"/>
      <c r="P614" s="318"/>
      <c r="Q614" s="318"/>
      <c r="R614" s="318"/>
      <c r="S614" s="318"/>
      <c r="T614" s="318"/>
      <c r="U614" s="318"/>
      <c r="V614" s="318"/>
      <c r="W614" s="318"/>
      <c r="X614" s="318">
        <v>20016</v>
      </c>
      <c r="Y614" s="318"/>
      <c r="Z614" s="318"/>
      <c r="AA614" s="318"/>
      <c r="AB614" s="318"/>
      <c r="AC614" s="318"/>
      <c r="AD614" s="318"/>
      <c r="AE614" s="318"/>
      <c r="AF614" s="318"/>
      <c r="AG614" s="318"/>
    </row>
    <row r="615" spans="1:34" s="70" customFormat="1" ht="27" customHeight="1" x14ac:dyDescent="0.2">
      <c r="A615" s="46"/>
      <c r="D615" s="317" t="s">
        <v>297</v>
      </c>
      <c r="E615" s="317"/>
      <c r="F615" s="317"/>
      <c r="G615" s="317"/>
      <c r="H615" s="317"/>
      <c r="I615" s="317"/>
      <c r="J615" s="317"/>
      <c r="K615" s="317"/>
      <c r="L615" s="317"/>
      <c r="M615" s="317"/>
      <c r="N615" s="318">
        <v>0</v>
      </c>
      <c r="O615" s="318"/>
      <c r="P615" s="318"/>
      <c r="Q615" s="318"/>
      <c r="R615" s="318"/>
      <c r="S615" s="318"/>
      <c r="T615" s="318"/>
      <c r="U615" s="318"/>
      <c r="V615" s="318"/>
      <c r="W615" s="318"/>
      <c r="X615" s="318">
        <v>0</v>
      </c>
      <c r="Y615" s="318"/>
      <c r="Z615" s="318"/>
      <c r="AA615" s="318"/>
      <c r="AB615" s="318"/>
      <c r="AC615" s="318"/>
      <c r="AD615" s="318"/>
      <c r="AE615" s="318"/>
      <c r="AF615" s="318"/>
      <c r="AG615" s="318"/>
    </row>
    <row r="616" spans="1:34" s="70" customFormat="1" ht="27" customHeight="1" thickBot="1" x14ac:dyDescent="0.25">
      <c r="A616" s="46"/>
      <c r="D616" s="319" t="s">
        <v>298</v>
      </c>
      <c r="E616" s="319"/>
      <c r="F616" s="319"/>
      <c r="G616" s="319"/>
      <c r="H616" s="319"/>
      <c r="I616" s="319"/>
      <c r="J616" s="319"/>
      <c r="K616" s="319"/>
      <c r="L616" s="319"/>
      <c r="M616" s="319"/>
      <c r="N616" s="320">
        <v>12727</v>
      </c>
      <c r="O616" s="320"/>
      <c r="P616" s="320"/>
      <c r="Q616" s="320"/>
      <c r="R616" s="320"/>
      <c r="S616" s="320"/>
      <c r="T616" s="320"/>
      <c r="U616" s="320"/>
      <c r="V616" s="320"/>
      <c r="W616" s="320"/>
      <c r="X616" s="320">
        <v>20016</v>
      </c>
      <c r="Y616" s="320"/>
      <c r="Z616" s="320"/>
      <c r="AA616" s="320"/>
      <c r="AB616" s="320"/>
      <c r="AC616" s="320"/>
      <c r="AD616" s="320"/>
      <c r="AE616" s="320"/>
      <c r="AF616" s="320"/>
      <c r="AG616" s="320"/>
    </row>
    <row r="617" spans="1:34" s="70" customFormat="1" ht="27" customHeight="1" thickBot="1" x14ac:dyDescent="0.25">
      <c r="A617" s="46"/>
      <c r="D617" s="308" t="s">
        <v>411</v>
      </c>
      <c r="E617" s="309"/>
      <c r="F617" s="309"/>
      <c r="G617" s="309"/>
      <c r="H617" s="309"/>
      <c r="I617" s="309"/>
      <c r="J617" s="309"/>
      <c r="K617" s="309"/>
      <c r="L617" s="309"/>
      <c r="M617" s="309"/>
      <c r="N617" s="310">
        <f>SUM(N611+N606)</f>
        <v>20751427</v>
      </c>
      <c r="O617" s="311"/>
      <c r="P617" s="311"/>
      <c r="Q617" s="311"/>
      <c r="R617" s="311"/>
      <c r="S617" s="311"/>
      <c r="T617" s="311"/>
      <c r="U617" s="311"/>
      <c r="V617" s="311"/>
      <c r="W617" s="312"/>
      <c r="X617" s="311">
        <f>SUM(X611+X606)</f>
        <v>18784405</v>
      </c>
      <c r="Y617" s="311"/>
      <c r="Z617" s="311"/>
      <c r="AA617" s="311"/>
      <c r="AB617" s="311"/>
      <c r="AC617" s="311"/>
      <c r="AD617" s="311"/>
      <c r="AE617" s="311"/>
      <c r="AF617" s="311"/>
      <c r="AG617" s="312"/>
    </row>
    <row r="618" spans="1:34" s="70" customFormat="1" ht="15.75" customHeight="1" x14ac:dyDescent="0.2">
      <c r="A618" s="46"/>
      <c r="D618" s="42"/>
      <c r="E618" s="42"/>
      <c r="F618" s="42"/>
      <c r="G618" s="42"/>
      <c r="H618" s="42"/>
      <c r="I618" s="42"/>
      <c r="J618" s="42"/>
      <c r="K618" s="42"/>
      <c r="L618" s="42"/>
      <c r="M618" s="42"/>
      <c r="N618" s="71"/>
      <c r="O618" s="71"/>
      <c r="P618" s="71"/>
      <c r="Q618" s="71"/>
      <c r="R618" s="71"/>
      <c r="S618" s="71"/>
      <c r="T618" s="71"/>
      <c r="U618" s="71"/>
      <c r="V618" s="71"/>
      <c r="W618" s="71"/>
      <c r="X618" s="71"/>
      <c r="Y618" s="71"/>
      <c r="Z618" s="71"/>
      <c r="AA618" s="71"/>
      <c r="AB618" s="71"/>
      <c r="AC618" s="71"/>
      <c r="AD618" s="71"/>
      <c r="AE618" s="71"/>
      <c r="AF618" s="71"/>
      <c r="AG618" s="71"/>
    </row>
    <row r="619" spans="1:34" s="70" customFormat="1" ht="16.5" customHeight="1" x14ac:dyDescent="0.2">
      <c r="A619" s="46"/>
      <c r="D619" s="43" t="s">
        <v>299</v>
      </c>
      <c r="E619" s="72"/>
      <c r="F619" s="72"/>
      <c r="G619" s="72"/>
      <c r="H619" s="72"/>
      <c r="I619" s="72"/>
      <c r="J619" s="72"/>
      <c r="K619" s="72"/>
      <c r="L619" s="72"/>
      <c r="M619" s="72"/>
      <c r="N619" s="73"/>
      <c r="O619" s="73"/>
      <c r="P619" s="73"/>
      <c r="Q619" s="73"/>
      <c r="R619" s="73"/>
      <c r="S619" s="73"/>
      <c r="T619" s="73"/>
      <c r="U619" s="73"/>
      <c r="V619" s="73"/>
      <c r="W619" s="73"/>
      <c r="X619" s="73"/>
      <c r="Y619" s="73"/>
      <c r="Z619" s="73"/>
      <c r="AA619" s="73"/>
      <c r="AB619" s="73"/>
      <c r="AC619" s="73"/>
      <c r="AD619" s="73"/>
      <c r="AE619" s="73"/>
      <c r="AF619" s="73"/>
      <c r="AG619" s="73"/>
    </row>
    <row r="620" spans="1:34" ht="15.75" customHeight="1" x14ac:dyDescent="0.2">
      <c r="D620" s="16" t="s">
        <v>433</v>
      </c>
      <c r="E620" s="16"/>
      <c r="F620" s="16"/>
      <c r="G620" s="16"/>
      <c r="H620" s="16"/>
      <c r="I620" s="16"/>
      <c r="J620" s="16"/>
      <c r="K620" s="16"/>
      <c r="L620" s="16"/>
      <c r="M620" s="16"/>
      <c r="N620" s="21"/>
      <c r="O620" s="21"/>
      <c r="P620" s="21"/>
      <c r="Q620" s="21"/>
      <c r="R620" s="21"/>
      <c r="S620" s="21"/>
      <c r="T620" s="21"/>
      <c r="U620" s="21"/>
      <c r="V620" s="21"/>
      <c r="W620" s="21"/>
      <c r="X620" s="21"/>
      <c r="Y620" s="21"/>
      <c r="Z620" s="21"/>
      <c r="AA620" s="21"/>
      <c r="AB620" s="21"/>
      <c r="AC620" s="21"/>
      <c r="AD620" s="21"/>
      <c r="AE620" s="21"/>
      <c r="AF620" s="21"/>
      <c r="AG620" s="21"/>
      <c r="AH620" s="21"/>
    </row>
    <row r="621" spans="1:34" ht="15.75" customHeight="1" x14ac:dyDescent="0.2">
      <c r="D621" s="313" t="s">
        <v>300</v>
      </c>
      <c r="E621" s="313"/>
      <c r="F621" s="313"/>
      <c r="G621" s="313"/>
      <c r="H621" s="313"/>
      <c r="I621" s="313"/>
      <c r="J621" s="313"/>
      <c r="K621" s="313"/>
      <c r="L621" s="313"/>
      <c r="M621" s="313"/>
      <c r="N621" s="313"/>
      <c r="O621" s="313"/>
      <c r="P621" s="313"/>
      <c r="Q621" s="313"/>
      <c r="R621" s="313"/>
      <c r="S621" s="313"/>
      <c r="T621" s="313"/>
      <c r="U621" s="313"/>
      <c r="V621" s="313"/>
      <c r="W621" s="313"/>
      <c r="X621" s="313"/>
      <c r="Y621" s="313"/>
      <c r="Z621" s="313"/>
      <c r="AA621" s="313"/>
      <c r="AB621" s="313"/>
      <c r="AC621" s="313"/>
      <c r="AD621" s="313"/>
      <c r="AE621" s="313"/>
      <c r="AF621" s="21"/>
      <c r="AG621" s="21"/>
      <c r="AH621" s="21"/>
    </row>
    <row r="622" spans="1:34" ht="14.25" customHeight="1" x14ac:dyDescent="0.2">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c r="AD622" s="35"/>
      <c r="AE622" s="35"/>
      <c r="AF622" s="35"/>
      <c r="AG622" s="35"/>
    </row>
    <row r="623" spans="1:34" ht="14.25" customHeight="1" x14ac:dyDescent="0.2">
      <c r="D623" s="91" t="s">
        <v>301</v>
      </c>
      <c r="E623" s="91"/>
      <c r="F623" s="91"/>
      <c r="G623" s="91"/>
      <c r="H623" s="91"/>
      <c r="I623" s="91"/>
      <c r="J623" s="91"/>
      <c r="K623" s="91"/>
      <c r="L623" s="91"/>
      <c r="M623" s="91"/>
      <c r="N623" s="91"/>
      <c r="O623" s="91"/>
      <c r="P623" s="91"/>
      <c r="Q623" s="91"/>
      <c r="R623" s="91"/>
      <c r="S623" s="91"/>
      <c r="T623" s="91"/>
      <c r="U623" s="91"/>
      <c r="V623" s="91"/>
      <c r="W623" s="91"/>
      <c r="X623" s="91"/>
      <c r="Y623" s="91"/>
      <c r="Z623" s="91"/>
      <c r="AA623" s="91"/>
      <c r="AB623" s="91"/>
      <c r="AC623" s="91"/>
      <c r="AD623" s="91"/>
      <c r="AE623" s="91"/>
      <c r="AF623" s="91"/>
      <c r="AG623" s="91"/>
    </row>
    <row r="624" spans="1:34" ht="6" customHeight="1" x14ac:dyDescent="0.2">
      <c r="D624" s="35"/>
      <c r="E624" s="35"/>
      <c r="F624" s="35"/>
      <c r="G624" s="35"/>
      <c r="H624" s="35"/>
      <c r="I624" s="35"/>
      <c r="J624" s="35"/>
      <c r="K624" s="35"/>
      <c r="L624" s="35"/>
      <c r="M624" s="35"/>
      <c r="N624" s="35"/>
      <c r="O624" s="35"/>
      <c r="P624" s="35"/>
      <c r="Q624" s="35"/>
      <c r="R624" s="35"/>
      <c r="S624" s="35"/>
      <c r="T624" s="35"/>
      <c r="U624" s="35"/>
      <c r="V624" s="35"/>
      <c r="W624" s="35"/>
      <c r="X624" s="35"/>
      <c r="Y624" s="35"/>
      <c r="Z624" s="35"/>
      <c r="AA624" s="35"/>
      <c r="AB624" s="35"/>
      <c r="AC624" s="35"/>
      <c r="AD624" s="35"/>
      <c r="AE624" s="35"/>
      <c r="AF624" s="35"/>
      <c r="AG624" s="35"/>
    </row>
    <row r="625" spans="1:33" ht="3.75" customHeight="1" thickBot="1" x14ac:dyDescent="0.25">
      <c r="D625" s="74"/>
      <c r="E625" s="74"/>
      <c r="F625" s="74"/>
      <c r="G625" s="74"/>
      <c r="H625" s="74"/>
      <c r="I625" s="74"/>
      <c r="J625" s="74"/>
      <c r="K625" s="74"/>
      <c r="L625" s="74"/>
      <c r="M625" s="74"/>
    </row>
    <row r="626" spans="1:33" ht="14.25" customHeight="1" thickBot="1" x14ac:dyDescent="0.25">
      <c r="D626" s="314" t="s">
        <v>183</v>
      </c>
      <c r="E626" s="315"/>
      <c r="F626" s="315"/>
      <c r="G626" s="315"/>
      <c r="H626" s="315"/>
      <c r="I626" s="315"/>
      <c r="J626" s="315"/>
      <c r="K626" s="315"/>
      <c r="L626" s="315"/>
      <c r="M626" s="316"/>
      <c r="N626" s="153" t="s">
        <v>40</v>
      </c>
      <c r="O626" s="154"/>
      <c r="P626" s="154"/>
      <c r="Q626" s="154"/>
      <c r="R626" s="154"/>
      <c r="S626" s="154"/>
      <c r="T626" s="154"/>
      <c r="U626" s="154"/>
      <c r="V626" s="154"/>
      <c r="W626" s="154"/>
      <c r="X626" s="153" t="s">
        <v>41</v>
      </c>
      <c r="Y626" s="154"/>
      <c r="Z626" s="154"/>
      <c r="AA626" s="154"/>
      <c r="AB626" s="154"/>
      <c r="AC626" s="154"/>
      <c r="AD626" s="154"/>
      <c r="AE626" s="154"/>
      <c r="AF626" s="154"/>
      <c r="AG626" s="155"/>
    </row>
    <row r="627" spans="1:33" ht="14.25" customHeight="1" thickBot="1" x14ac:dyDescent="0.25">
      <c r="D627" s="314"/>
      <c r="E627" s="315"/>
      <c r="F627" s="315"/>
      <c r="G627" s="315"/>
      <c r="H627" s="315"/>
      <c r="I627" s="315"/>
      <c r="J627" s="315"/>
      <c r="K627" s="315"/>
      <c r="L627" s="315"/>
      <c r="M627" s="316"/>
      <c r="N627" s="201"/>
      <c r="O627" s="202"/>
      <c r="P627" s="202"/>
      <c r="Q627" s="202"/>
      <c r="R627" s="202"/>
      <c r="S627" s="202"/>
      <c r="T627" s="202"/>
      <c r="U627" s="202"/>
      <c r="V627" s="202"/>
      <c r="W627" s="202"/>
      <c r="X627" s="201"/>
      <c r="Y627" s="202"/>
      <c r="Z627" s="202"/>
      <c r="AA627" s="202"/>
      <c r="AB627" s="202"/>
      <c r="AC627" s="202"/>
      <c r="AD627" s="202"/>
      <c r="AE627" s="202"/>
      <c r="AF627" s="202"/>
      <c r="AG627" s="203"/>
    </row>
    <row r="628" spans="1:33" ht="26.25" customHeight="1" x14ac:dyDescent="0.2">
      <c r="D628" s="174" t="s">
        <v>302</v>
      </c>
      <c r="E628" s="175"/>
      <c r="F628" s="175"/>
      <c r="G628" s="175"/>
      <c r="H628" s="175"/>
      <c r="I628" s="175"/>
      <c r="J628" s="175"/>
      <c r="K628" s="175"/>
      <c r="L628" s="175"/>
      <c r="M628" s="176"/>
      <c r="N628" s="122">
        <v>216720</v>
      </c>
      <c r="O628" s="122"/>
      <c r="P628" s="122"/>
      <c r="Q628" s="122"/>
      <c r="R628" s="122"/>
      <c r="S628" s="122"/>
      <c r="T628" s="122"/>
      <c r="U628" s="122"/>
      <c r="V628" s="122"/>
      <c r="W628" s="122"/>
      <c r="X628" s="122">
        <v>335566</v>
      </c>
      <c r="Y628" s="122"/>
      <c r="Z628" s="122"/>
      <c r="AA628" s="122"/>
      <c r="AB628" s="122"/>
      <c r="AC628" s="122"/>
      <c r="AD628" s="122"/>
      <c r="AE628" s="122"/>
      <c r="AF628" s="122"/>
      <c r="AG628" s="122"/>
    </row>
    <row r="629" spans="1:33" ht="26.25" customHeight="1" x14ac:dyDescent="0.2">
      <c r="D629" s="174" t="s">
        <v>303</v>
      </c>
      <c r="E629" s="175"/>
      <c r="F629" s="175"/>
      <c r="G629" s="175"/>
      <c r="H629" s="175"/>
      <c r="I629" s="175"/>
      <c r="J629" s="175"/>
      <c r="K629" s="175"/>
      <c r="L629" s="175"/>
      <c r="M629" s="176"/>
      <c r="N629" s="122">
        <v>19632770</v>
      </c>
      <c r="O629" s="122"/>
      <c r="P629" s="122"/>
      <c r="Q629" s="122"/>
      <c r="R629" s="122"/>
      <c r="S629" s="122"/>
      <c r="T629" s="122"/>
      <c r="U629" s="122"/>
      <c r="V629" s="122"/>
      <c r="W629" s="122"/>
      <c r="X629" s="122">
        <v>24721173</v>
      </c>
      <c r="Y629" s="122"/>
      <c r="Z629" s="122"/>
      <c r="AA629" s="122"/>
      <c r="AB629" s="122"/>
      <c r="AC629" s="122"/>
      <c r="AD629" s="122"/>
      <c r="AE629" s="122"/>
      <c r="AF629" s="122"/>
      <c r="AG629" s="122"/>
    </row>
    <row r="630" spans="1:33" ht="26.25" customHeight="1" x14ac:dyDescent="0.2">
      <c r="D630" s="174" t="s">
        <v>304</v>
      </c>
      <c r="E630" s="175"/>
      <c r="F630" s="175"/>
      <c r="G630" s="175"/>
      <c r="H630" s="175"/>
      <c r="I630" s="175"/>
      <c r="J630" s="175"/>
      <c r="K630" s="175"/>
      <c r="L630" s="175"/>
      <c r="M630" s="176"/>
      <c r="N630" s="122">
        <v>163588</v>
      </c>
      <c r="O630" s="122"/>
      <c r="P630" s="122"/>
      <c r="Q630" s="122"/>
      <c r="R630" s="122"/>
      <c r="S630" s="122"/>
      <c r="T630" s="122"/>
      <c r="U630" s="122"/>
      <c r="V630" s="122"/>
      <c r="W630" s="122"/>
      <c r="X630" s="122">
        <v>160660</v>
      </c>
      <c r="Y630" s="122"/>
      <c r="Z630" s="122"/>
      <c r="AA630" s="122"/>
      <c r="AB630" s="122"/>
      <c r="AC630" s="122"/>
      <c r="AD630" s="122"/>
      <c r="AE630" s="122"/>
      <c r="AF630" s="122"/>
      <c r="AG630" s="122"/>
    </row>
    <row r="631" spans="1:33" ht="26.25" customHeight="1" thickBot="1" x14ac:dyDescent="0.25">
      <c r="D631" s="304" t="s">
        <v>305</v>
      </c>
      <c r="E631" s="305"/>
      <c r="F631" s="305"/>
      <c r="G631" s="305"/>
      <c r="H631" s="305"/>
      <c r="I631" s="305"/>
      <c r="J631" s="305"/>
      <c r="K631" s="305"/>
      <c r="L631" s="305"/>
      <c r="M631" s="306"/>
      <c r="N631" s="307">
        <f>SUM(N628:W630)</f>
        <v>20013078</v>
      </c>
      <c r="O631" s="307"/>
      <c r="P631" s="307"/>
      <c r="Q631" s="307"/>
      <c r="R631" s="307"/>
      <c r="S631" s="307"/>
      <c r="T631" s="307"/>
      <c r="U631" s="307"/>
      <c r="V631" s="307"/>
      <c r="W631" s="307"/>
      <c r="X631" s="307">
        <f>SUM(X628:AG630)</f>
        <v>25217399</v>
      </c>
      <c r="Y631" s="307"/>
      <c r="Z631" s="307"/>
      <c r="AA631" s="307"/>
      <c r="AB631" s="307"/>
      <c r="AC631" s="307"/>
      <c r="AD631" s="307"/>
      <c r="AE631" s="307"/>
      <c r="AF631" s="307"/>
      <c r="AG631" s="307"/>
    </row>
    <row r="634" spans="1:33" ht="14.25" customHeight="1" x14ac:dyDescent="0.2">
      <c r="D634" s="160" t="s">
        <v>306</v>
      </c>
      <c r="E634" s="160"/>
      <c r="F634" s="160"/>
      <c r="G634" s="160"/>
      <c r="H634" s="160"/>
      <c r="I634" s="160"/>
      <c r="J634" s="160"/>
      <c r="K634" s="160"/>
      <c r="L634" s="160"/>
      <c r="M634" s="160"/>
      <c r="N634" s="160"/>
      <c r="O634" s="160"/>
      <c r="P634" s="160"/>
      <c r="Q634" s="160"/>
      <c r="R634" s="160"/>
      <c r="S634" s="160"/>
      <c r="T634" s="160"/>
      <c r="U634" s="160"/>
      <c r="V634" s="160"/>
      <c r="W634" s="160"/>
      <c r="X634" s="160"/>
      <c r="Y634" s="160"/>
      <c r="Z634" s="160"/>
      <c r="AA634" s="160"/>
      <c r="AB634" s="160"/>
      <c r="AC634" s="160"/>
      <c r="AD634" s="160"/>
      <c r="AE634" s="160"/>
      <c r="AF634" s="160"/>
      <c r="AG634" s="160"/>
    </row>
    <row r="636" spans="1:33" ht="14.25" customHeight="1" x14ac:dyDescent="0.2">
      <c r="D636" s="91" t="s">
        <v>307</v>
      </c>
      <c r="E636" s="91"/>
      <c r="F636" s="91"/>
      <c r="G636" s="91"/>
      <c r="H636" s="91"/>
      <c r="I636" s="91"/>
      <c r="J636" s="91"/>
      <c r="K636" s="91"/>
      <c r="L636" s="91"/>
      <c r="M636" s="91"/>
      <c r="N636" s="91"/>
      <c r="O636" s="91"/>
      <c r="P636" s="91"/>
      <c r="Q636" s="91"/>
      <c r="R636" s="91"/>
      <c r="S636" s="91"/>
      <c r="T636" s="91"/>
      <c r="U636" s="91"/>
      <c r="V636" s="91"/>
      <c r="W636" s="91"/>
      <c r="X636" s="91"/>
      <c r="Y636" s="91"/>
      <c r="Z636" s="91"/>
      <c r="AA636" s="91"/>
      <c r="AB636" s="91"/>
      <c r="AC636" s="91"/>
      <c r="AD636" s="91"/>
      <c r="AE636" s="91"/>
      <c r="AF636" s="91"/>
      <c r="AG636" s="91"/>
    </row>
    <row r="637" spans="1:33" ht="14.25" customHeight="1" thickBot="1" x14ac:dyDescent="0.25"/>
    <row r="638" spans="1:33" ht="14.25" customHeight="1" x14ac:dyDescent="0.2">
      <c r="A638" s="5">
        <v>39</v>
      </c>
      <c r="D638" s="289" t="s">
        <v>183</v>
      </c>
      <c r="E638" s="290"/>
      <c r="F638" s="290"/>
      <c r="G638" s="290"/>
      <c r="H638" s="290"/>
      <c r="I638" s="290"/>
      <c r="J638" s="290"/>
      <c r="K638" s="290"/>
      <c r="L638" s="290"/>
      <c r="M638" s="291"/>
      <c r="N638" s="153" t="s">
        <v>40</v>
      </c>
      <c r="O638" s="154"/>
      <c r="P638" s="154"/>
      <c r="Q638" s="154"/>
      <c r="R638" s="154"/>
      <c r="S638" s="154"/>
      <c r="T638" s="154"/>
      <c r="U638" s="154"/>
      <c r="V638" s="154"/>
      <c r="W638" s="154"/>
      <c r="X638" s="153" t="s">
        <v>41</v>
      </c>
      <c r="Y638" s="154"/>
      <c r="Z638" s="154"/>
      <c r="AA638" s="154"/>
      <c r="AB638" s="154"/>
      <c r="AC638" s="154"/>
      <c r="AD638" s="154"/>
      <c r="AE638" s="154"/>
      <c r="AF638" s="154"/>
      <c r="AG638" s="155"/>
    </row>
    <row r="639" spans="1:33" ht="14.25" customHeight="1" thickBot="1" x14ac:dyDescent="0.25">
      <c r="D639" s="292"/>
      <c r="E639" s="293"/>
      <c r="F639" s="293"/>
      <c r="G639" s="293"/>
      <c r="H639" s="293"/>
      <c r="I639" s="293"/>
      <c r="J639" s="293"/>
      <c r="K639" s="293"/>
      <c r="L639" s="293"/>
      <c r="M639" s="294"/>
      <c r="N639" s="201"/>
      <c r="O639" s="202"/>
      <c r="P639" s="202"/>
      <c r="Q639" s="202"/>
      <c r="R639" s="202"/>
      <c r="S639" s="202"/>
      <c r="T639" s="202"/>
      <c r="U639" s="202"/>
      <c r="V639" s="202"/>
      <c r="W639" s="202"/>
      <c r="X639" s="201"/>
      <c r="Y639" s="202"/>
      <c r="Z639" s="202"/>
      <c r="AA639" s="202"/>
      <c r="AB639" s="202"/>
      <c r="AC639" s="202"/>
      <c r="AD639" s="202"/>
      <c r="AE639" s="202"/>
      <c r="AF639" s="202"/>
      <c r="AG639" s="203"/>
    </row>
    <row r="640" spans="1:33" ht="29.25" customHeight="1" x14ac:dyDescent="0.2">
      <c r="D640" s="295" t="s">
        <v>308</v>
      </c>
      <c r="E640" s="296"/>
      <c r="F640" s="296"/>
      <c r="G640" s="296"/>
      <c r="H640" s="296"/>
      <c r="I640" s="296"/>
      <c r="J640" s="296"/>
      <c r="K640" s="296"/>
      <c r="L640" s="296"/>
      <c r="M640" s="297"/>
      <c r="N640" s="298">
        <f>SUM(N641:W642)</f>
        <v>17807733</v>
      </c>
      <c r="O640" s="299"/>
      <c r="P640" s="299"/>
      <c r="Q640" s="299"/>
      <c r="R640" s="299"/>
      <c r="S640" s="299"/>
      <c r="T640" s="299"/>
      <c r="U640" s="299"/>
      <c r="V640" s="299"/>
      <c r="W640" s="300"/>
      <c r="X640" s="301">
        <f>SUM(X641:AG642)</f>
        <v>22580524</v>
      </c>
      <c r="Y640" s="302"/>
      <c r="Z640" s="302"/>
      <c r="AA640" s="302"/>
      <c r="AB640" s="302"/>
      <c r="AC640" s="302"/>
      <c r="AD640" s="302"/>
      <c r="AE640" s="302"/>
      <c r="AF640" s="302"/>
      <c r="AG640" s="303"/>
    </row>
    <row r="641" spans="1:33" ht="29.25" customHeight="1" x14ac:dyDescent="0.2">
      <c r="D641" s="276" t="s">
        <v>309</v>
      </c>
      <c r="E641" s="277"/>
      <c r="F641" s="277"/>
      <c r="G641" s="277"/>
      <c r="H641" s="277"/>
      <c r="I641" s="277"/>
      <c r="J641" s="277"/>
      <c r="K641" s="277"/>
      <c r="L641" s="277"/>
      <c r="M641" s="278"/>
      <c r="N641" s="279">
        <v>14995967</v>
      </c>
      <c r="O641" s="280"/>
      <c r="P641" s="280"/>
      <c r="Q641" s="280"/>
      <c r="R641" s="280"/>
      <c r="S641" s="280"/>
      <c r="T641" s="280"/>
      <c r="U641" s="280"/>
      <c r="V641" s="280"/>
      <c r="W641" s="281"/>
      <c r="X641" s="279">
        <v>19539918</v>
      </c>
      <c r="Y641" s="280"/>
      <c r="Z641" s="280"/>
      <c r="AA641" s="280"/>
      <c r="AB641" s="280"/>
      <c r="AC641" s="280"/>
      <c r="AD641" s="280"/>
      <c r="AE641" s="280"/>
      <c r="AF641" s="280"/>
      <c r="AG641" s="281"/>
    </row>
    <row r="642" spans="1:33" ht="29.25" customHeight="1" thickBot="1" x14ac:dyDescent="0.25">
      <c r="D642" s="75" t="s">
        <v>310</v>
      </c>
      <c r="E642" s="76"/>
      <c r="F642" s="77"/>
      <c r="G642" s="77"/>
      <c r="H642" s="77"/>
      <c r="I642" s="77"/>
      <c r="J642" s="77"/>
      <c r="K642" s="77"/>
      <c r="L642" s="77"/>
      <c r="M642" s="78"/>
      <c r="N642" s="282">
        <v>2811766</v>
      </c>
      <c r="O642" s="283"/>
      <c r="P642" s="283"/>
      <c r="Q642" s="283"/>
      <c r="R642" s="283"/>
      <c r="S642" s="283"/>
      <c r="T642" s="283"/>
      <c r="U642" s="283"/>
      <c r="V642" s="283"/>
      <c r="W642" s="284"/>
      <c r="X642" s="285">
        <v>3040606</v>
      </c>
      <c r="Y642" s="286"/>
      <c r="Z642" s="286"/>
      <c r="AA642" s="286"/>
      <c r="AB642" s="286"/>
      <c r="AC642" s="286"/>
      <c r="AD642" s="286"/>
      <c r="AE642" s="286"/>
      <c r="AF642" s="286"/>
      <c r="AG642" s="287"/>
    </row>
    <row r="643" spans="1:33" s="39" customFormat="1" ht="29.25" customHeight="1" thickBot="1" x14ac:dyDescent="0.25">
      <c r="A643" s="79"/>
      <c r="D643" s="263" t="s">
        <v>311</v>
      </c>
      <c r="E643" s="264"/>
      <c r="F643" s="264"/>
      <c r="G643" s="264"/>
      <c r="H643" s="264"/>
      <c r="I643" s="264"/>
      <c r="J643" s="264"/>
      <c r="K643" s="264"/>
      <c r="L643" s="264"/>
      <c r="M643" s="265"/>
      <c r="N643" s="288">
        <f>SUM(N644+N647)</f>
        <v>924602</v>
      </c>
      <c r="O643" s="288"/>
      <c r="P643" s="288"/>
      <c r="Q643" s="288"/>
      <c r="R643" s="288"/>
      <c r="S643" s="288"/>
      <c r="T643" s="288"/>
      <c r="U643" s="288"/>
      <c r="V643" s="288"/>
      <c r="W643" s="288"/>
      <c r="X643" s="288">
        <v>1287370</v>
      </c>
      <c r="Y643" s="288"/>
      <c r="Z643" s="288"/>
      <c r="AA643" s="288"/>
      <c r="AB643" s="288"/>
      <c r="AC643" s="288"/>
      <c r="AD643" s="288"/>
      <c r="AE643" s="288"/>
      <c r="AF643" s="288"/>
      <c r="AG643" s="288"/>
    </row>
    <row r="644" spans="1:33" s="39" customFormat="1" ht="29.25" customHeight="1" x14ac:dyDescent="0.2">
      <c r="A644" s="79"/>
      <c r="D644" s="269" t="s">
        <v>312</v>
      </c>
      <c r="E644" s="270"/>
      <c r="F644" s="270"/>
      <c r="G644" s="270"/>
      <c r="H644" s="270"/>
      <c r="I644" s="270"/>
      <c r="J644" s="270"/>
      <c r="K644" s="270"/>
      <c r="L644" s="270"/>
      <c r="M644" s="271"/>
      <c r="N644" s="272">
        <v>13762</v>
      </c>
      <c r="O644" s="272"/>
      <c r="P644" s="272"/>
      <c r="Q644" s="272"/>
      <c r="R644" s="272"/>
      <c r="S644" s="272"/>
      <c r="T644" s="272"/>
      <c r="U644" s="272"/>
      <c r="V644" s="272"/>
      <c r="W644" s="272"/>
      <c r="X644" s="272">
        <v>13696</v>
      </c>
      <c r="Y644" s="272"/>
      <c r="Z644" s="272"/>
      <c r="AA644" s="272"/>
      <c r="AB644" s="272"/>
      <c r="AC644" s="272"/>
      <c r="AD644" s="272"/>
      <c r="AE644" s="272"/>
      <c r="AF644" s="272"/>
      <c r="AG644" s="272"/>
    </row>
    <row r="645" spans="1:33" s="39" customFormat="1" ht="29.25" customHeight="1" x14ac:dyDescent="0.2">
      <c r="A645" s="79"/>
      <c r="D645" s="260" t="s">
        <v>313</v>
      </c>
      <c r="E645" s="261"/>
      <c r="F645" s="261"/>
      <c r="G645" s="261"/>
      <c r="H645" s="261"/>
      <c r="I645" s="261"/>
      <c r="J645" s="261"/>
      <c r="K645" s="261"/>
      <c r="L645" s="261"/>
      <c r="M645" s="262"/>
      <c r="N645" s="273">
        <v>13762</v>
      </c>
      <c r="O645" s="274"/>
      <c r="P645" s="274"/>
      <c r="Q645" s="274"/>
      <c r="R645" s="274"/>
      <c r="S645" s="274"/>
      <c r="T645" s="274"/>
      <c r="U645" s="274"/>
      <c r="V645" s="274"/>
      <c r="W645" s="275"/>
      <c r="X645" s="273">
        <v>13696</v>
      </c>
      <c r="Y645" s="274"/>
      <c r="Z645" s="274"/>
      <c r="AA645" s="274"/>
      <c r="AB645" s="274"/>
      <c r="AC645" s="274"/>
      <c r="AD645" s="274"/>
      <c r="AE645" s="274"/>
      <c r="AF645" s="274"/>
      <c r="AG645" s="275"/>
    </row>
    <row r="646" spans="1:33" s="39" customFormat="1" ht="29.25" customHeight="1" thickBot="1" x14ac:dyDescent="0.25">
      <c r="A646" s="79"/>
      <c r="D646" s="260" t="s">
        <v>314</v>
      </c>
      <c r="E646" s="261"/>
      <c r="F646" s="261"/>
      <c r="G646" s="261"/>
      <c r="H646" s="261"/>
      <c r="I646" s="261"/>
      <c r="J646" s="261"/>
      <c r="K646" s="261"/>
      <c r="L646" s="261"/>
      <c r="M646" s="262"/>
      <c r="N646" s="244">
        <v>0</v>
      </c>
      <c r="O646" s="245"/>
      <c r="P646" s="245"/>
      <c r="Q646" s="245"/>
      <c r="R646" s="245"/>
      <c r="S646" s="245"/>
      <c r="T646" s="245"/>
      <c r="U646" s="245"/>
      <c r="V646" s="245"/>
      <c r="W646" s="246"/>
      <c r="X646" s="244">
        <v>0</v>
      </c>
      <c r="Y646" s="245"/>
      <c r="Z646" s="245"/>
      <c r="AA646" s="245"/>
      <c r="AB646" s="245"/>
      <c r="AC646" s="245"/>
      <c r="AD646" s="245"/>
      <c r="AE646" s="245"/>
      <c r="AF646" s="245"/>
      <c r="AG646" s="246"/>
    </row>
    <row r="647" spans="1:33" s="39" customFormat="1" ht="29.25" customHeight="1" thickBot="1" x14ac:dyDescent="0.25">
      <c r="A647" s="79"/>
      <c r="D647" s="263" t="s">
        <v>315</v>
      </c>
      <c r="E647" s="264"/>
      <c r="F647" s="264"/>
      <c r="G647" s="264"/>
      <c r="H647" s="264"/>
      <c r="I647" s="264"/>
      <c r="J647" s="264"/>
      <c r="K647" s="264"/>
      <c r="L647" s="264"/>
      <c r="M647" s="265"/>
      <c r="N647" s="266">
        <f>SUM(N648:W658)</f>
        <v>910840</v>
      </c>
      <c r="O647" s="267"/>
      <c r="P647" s="267"/>
      <c r="Q647" s="267"/>
      <c r="R647" s="267"/>
      <c r="S647" s="267"/>
      <c r="T647" s="267"/>
      <c r="U647" s="267"/>
      <c r="V647" s="267"/>
      <c r="W647" s="268"/>
      <c r="X647" s="266">
        <f>SUM(X648:AG658)</f>
        <v>1273674</v>
      </c>
      <c r="Y647" s="267"/>
      <c r="Z647" s="267"/>
      <c r="AA647" s="267"/>
      <c r="AB647" s="267"/>
      <c r="AC647" s="267"/>
      <c r="AD647" s="267"/>
      <c r="AE647" s="267"/>
      <c r="AF647" s="267"/>
      <c r="AG647" s="268"/>
    </row>
    <row r="648" spans="1:33" s="39" customFormat="1" ht="29.25" customHeight="1" x14ac:dyDescent="0.2">
      <c r="A648" s="79"/>
      <c r="D648" s="254" t="s">
        <v>316</v>
      </c>
      <c r="E648" s="255"/>
      <c r="F648" s="255"/>
      <c r="G648" s="255"/>
      <c r="H648" s="255"/>
      <c r="I648" s="255"/>
      <c r="J648" s="255"/>
      <c r="K648" s="255"/>
      <c r="L648" s="255"/>
      <c r="M648" s="256"/>
      <c r="N648" s="257">
        <f>496061+10072</f>
        <v>506133</v>
      </c>
      <c r="O648" s="258"/>
      <c r="P648" s="258"/>
      <c r="Q648" s="258"/>
      <c r="R648" s="258"/>
      <c r="S648" s="258"/>
      <c r="T648" s="258"/>
      <c r="U648" s="258"/>
      <c r="V648" s="258"/>
      <c r="W648" s="259"/>
      <c r="X648" s="257">
        <v>771403</v>
      </c>
      <c r="Y648" s="258"/>
      <c r="Z648" s="258"/>
      <c r="AA648" s="258"/>
      <c r="AB648" s="258"/>
      <c r="AC648" s="258"/>
      <c r="AD648" s="258"/>
      <c r="AE648" s="258"/>
      <c r="AF648" s="258"/>
      <c r="AG648" s="259"/>
    </row>
    <row r="649" spans="1:33" s="39" customFormat="1" ht="29.25" customHeight="1" x14ac:dyDescent="0.2">
      <c r="A649" s="79"/>
      <c r="D649" s="248" t="s">
        <v>317</v>
      </c>
      <c r="E649" s="249"/>
      <c r="F649" s="249"/>
      <c r="G649" s="249"/>
      <c r="H649" s="249"/>
      <c r="I649" s="249"/>
      <c r="J649" s="249"/>
      <c r="K649" s="249"/>
      <c r="L649" s="249"/>
      <c r="M649" s="250"/>
      <c r="N649" s="251">
        <f>11019+92136+9157</f>
        <v>112312</v>
      </c>
      <c r="O649" s="252"/>
      <c r="P649" s="252"/>
      <c r="Q649" s="252"/>
      <c r="R649" s="252"/>
      <c r="S649" s="252"/>
      <c r="T649" s="252"/>
      <c r="U649" s="252"/>
      <c r="V649" s="252"/>
      <c r="W649" s="253"/>
      <c r="X649" s="251">
        <v>109046</v>
      </c>
      <c r="Y649" s="252"/>
      <c r="Z649" s="252"/>
      <c r="AA649" s="252"/>
      <c r="AB649" s="252"/>
      <c r="AC649" s="252"/>
      <c r="AD649" s="252"/>
      <c r="AE649" s="252"/>
      <c r="AF649" s="252"/>
      <c r="AG649" s="253"/>
    </row>
    <row r="650" spans="1:33" s="39" customFormat="1" ht="29.25" customHeight="1" x14ac:dyDescent="0.2">
      <c r="A650" s="79"/>
      <c r="D650" s="248" t="s">
        <v>318</v>
      </c>
      <c r="E650" s="249"/>
      <c r="F650" s="249"/>
      <c r="G650" s="249"/>
      <c r="H650" s="249"/>
      <c r="I650" s="249"/>
      <c r="J650" s="249"/>
      <c r="K650" s="249"/>
      <c r="L650" s="249"/>
      <c r="M650" s="250"/>
      <c r="N650" s="251">
        <v>16152</v>
      </c>
      <c r="O650" s="252"/>
      <c r="P650" s="252"/>
      <c r="Q650" s="252"/>
      <c r="R650" s="252"/>
      <c r="S650" s="252"/>
      <c r="T650" s="252"/>
      <c r="U650" s="252"/>
      <c r="V650" s="252"/>
      <c r="W650" s="253"/>
      <c r="X650" s="251">
        <v>19801</v>
      </c>
      <c r="Y650" s="252"/>
      <c r="Z650" s="252"/>
      <c r="AA650" s="252"/>
      <c r="AB650" s="252"/>
      <c r="AC650" s="252"/>
      <c r="AD650" s="252"/>
      <c r="AE650" s="252"/>
      <c r="AF650" s="252"/>
      <c r="AG650" s="253"/>
    </row>
    <row r="651" spans="1:33" s="39" customFormat="1" ht="29.25" customHeight="1" x14ac:dyDescent="0.2">
      <c r="A651" s="79"/>
      <c r="D651" s="248" t="s">
        <v>319</v>
      </c>
      <c r="E651" s="249"/>
      <c r="F651" s="249"/>
      <c r="G651" s="249"/>
      <c r="H651" s="249"/>
      <c r="I651" s="249"/>
      <c r="J651" s="249"/>
      <c r="K651" s="249"/>
      <c r="L651" s="249"/>
      <c r="M651" s="250"/>
      <c r="N651" s="251">
        <v>95867</v>
      </c>
      <c r="O651" s="252"/>
      <c r="P651" s="252"/>
      <c r="Q651" s="252"/>
      <c r="R651" s="252"/>
      <c r="S651" s="252"/>
      <c r="T651" s="252"/>
      <c r="U651" s="252"/>
      <c r="V651" s="252"/>
      <c r="W651" s="253"/>
      <c r="X651" s="251">
        <v>105569</v>
      </c>
      <c r="Y651" s="252"/>
      <c r="Z651" s="252"/>
      <c r="AA651" s="252"/>
      <c r="AB651" s="252"/>
      <c r="AC651" s="252"/>
      <c r="AD651" s="252"/>
      <c r="AE651" s="252"/>
      <c r="AF651" s="252"/>
      <c r="AG651" s="253"/>
    </row>
    <row r="652" spans="1:33" s="39" customFormat="1" ht="29.25" customHeight="1" x14ac:dyDescent="0.2">
      <c r="A652" s="79"/>
      <c r="D652" s="248" t="s">
        <v>320</v>
      </c>
      <c r="E652" s="249"/>
      <c r="F652" s="249"/>
      <c r="G652" s="249"/>
      <c r="H652" s="249"/>
      <c r="I652" s="249"/>
      <c r="J652" s="249"/>
      <c r="K652" s="249"/>
      <c r="L652" s="249"/>
      <c r="M652" s="250"/>
      <c r="N652" s="251">
        <v>77256</v>
      </c>
      <c r="O652" s="252"/>
      <c r="P652" s="252"/>
      <c r="Q652" s="252"/>
      <c r="R652" s="252"/>
      <c r="S652" s="252"/>
      <c r="T652" s="252"/>
      <c r="U652" s="252"/>
      <c r="V652" s="252"/>
      <c r="W652" s="253"/>
      <c r="X652" s="251">
        <v>104487</v>
      </c>
      <c r="Y652" s="252"/>
      <c r="Z652" s="252"/>
      <c r="AA652" s="252"/>
      <c r="AB652" s="252"/>
      <c r="AC652" s="252"/>
      <c r="AD652" s="252"/>
      <c r="AE652" s="252"/>
      <c r="AF652" s="252"/>
      <c r="AG652" s="253"/>
    </row>
    <row r="653" spans="1:33" s="39" customFormat="1" ht="29.25" customHeight="1" x14ac:dyDescent="0.2">
      <c r="A653" s="79"/>
      <c r="D653" s="248" t="s">
        <v>413</v>
      </c>
      <c r="E653" s="249"/>
      <c r="F653" s="249"/>
      <c r="G653" s="249"/>
      <c r="H653" s="249"/>
      <c r="I653" s="249"/>
      <c r="J653" s="249"/>
      <c r="K653" s="249"/>
      <c r="L653" s="249"/>
      <c r="M653" s="250"/>
      <c r="N653" s="105">
        <f>16320+42+6518</f>
        <v>22880</v>
      </c>
      <c r="O653" s="106"/>
      <c r="P653" s="106"/>
      <c r="Q653" s="106"/>
      <c r="R653" s="106"/>
      <c r="S653" s="106"/>
      <c r="T653" s="106"/>
      <c r="U653" s="106"/>
      <c r="V653" s="106"/>
      <c r="W653" s="107"/>
      <c r="X653" s="105">
        <v>22739</v>
      </c>
      <c r="Y653" s="106"/>
      <c r="Z653" s="106"/>
      <c r="AA653" s="106"/>
      <c r="AB653" s="106"/>
      <c r="AC653" s="106"/>
      <c r="AD653" s="106"/>
      <c r="AE653" s="106"/>
      <c r="AF653" s="106"/>
      <c r="AG653" s="107"/>
    </row>
    <row r="654" spans="1:33" s="39" customFormat="1" ht="29.25" customHeight="1" x14ac:dyDescent="0.2">
      <c r="A654" s="79"/>
      <c r="D654" s="248" t="s">
        <v>321</v>
      </c>
      <c r="E654" s="249"/>
      <c r="F654" s="249"/>
      <c r="G654" s="249"/>
      <c r="H654" s="249"/>
      <c r="I654" s="249"/>
      <c r="J654" s="249"/>
      <c r="K654" s="249"/>
      <c r="L654" s="249"/>
      <c r="M654" s="250"/>
      <c r="N654" s="251">
        <f>2811+12968</f>
        <v>15779</v>
      </c>
      <c r="O654" s="252"/>
      <c r="P654" s="252"/>
      <c r="Q654" s="252"/>
      <c r="R654" s="252"/>
      <c r="S654" s="252"/>
      <c r="T654" s="252"/>
      <c r="U654" s="252"/>
      <c r="V654" s="252"/>
      <c r="W654" s="253"/>
      <c r="X654" s="251">
        <v>12865</v>
      </c>
      <c r="Y654" s="252"/>
      <c r="Z654" s="252"/>
      <c r="AA654" s="252"/>
      <c r="AB654" s="252"/>
      <c r="AC654" s="252"/>
      <c r="AD654" s="252"/>
      <c r="AE654" s="252"/>
      <c r="AF654" s="252"/>
      <c r="AG654" s="253"/>
    </row>
    <row r="655" spans="1:33" s="39" customFormat="1" ht="29.25" customHeight="1" x14ac:dyDescent="0.2">
      <c r="A655" s="79"/>
      <c r="D655" s="248" t="s">
        <v>322</v>
      </c>
      <c r="E655" s="249"/>
      <c r="F655" s="249"/>
      <c r="G655" s="249"/>
      <c r="H655" s="249"/>
      <c r="I655" s="249"/>
      <c r="J655" s="249"/>
      <c r="K655" s="249"/>
      <c r="L655" s="249"/>
      <c r="M655" s="250"/>
      <c r="N655" s="251">
        <v>13206</v>
      </c>
      <c r="O655" s="252"/>
      <c r="P655" s="252"/>
      <c r="Q655" s="252"/>
      <c r="R655" s="252"/>
      <c r="S655" s="252"/>
      <c r="T655" s="252"/>
      <c r="U655" s="252"/>
      <c r="V655" s="252"/>
      <c r="W655" s="253"/>
      <c r="X655" s="251">
        <v>30002</v>
      </c>
      <c r="Y655" s="252"/>
      <c r="Z655" s="252"/>
      <c r="AA655" s="252"/>
      <c r="AB655" s="252"/>
      <c r="AC655" s="252"/>
      <c r="AD655" s="252"/>
      <c r="AE655" s="252"/>
      <c r="AF655" s="252"/>
      <c r="AG655" s="253"/>
    </row>
    <row r="656" spans="1:33" s="39" customFormat="1" ht="29.25" customHeight="1" x14ac:dyDescent="0.2">
      <c r="A656" s="79"/>
      <c r="D656" s="248" t="s">
        <v>323</v>
      </c>
      <c r="E656" s="249"/>
      <c r="F656" s="249"/>
      <c r="G656" s="249"/>
      <c r="H656" s="249"/>
      <c r="I656" s="249"/>
      <c r="J656" s="249"/>
      <c r="K656" s="249"/>
      <c r="L656" s="249"/>
      <c r="M656" s="250"/>
      <c r="N656" s="251">
        <v>14068</v>
      </c>
      <c r="O656" s="252"/>
      <c r="P656" s="252"/>
      <c r="Q656" s="252"/>
      <c r="R656" s="252"/>
      <c r="S656" s="252"/>
      <c r="T656" s="252"/>
      <c r="U656" s="252"/>
      <c r="V656" s="252"/>
      <c r="W656" s="253"/>
      <c r="X656" s="251">
        <v>28668</v>
      </c>
      <c r="Y656" s="252"/>
      <c r="Z656" s="252"/>
      <c r="AA656" s="252"/>
      <c r="AB656" s="252"/>
      <c r="AC656" s="252"/>
      <c r="AD656" s="252"/>
      <c r="AE656" s="252"/>
      <c r="AF656" s="252"/>
      <c r="AG656" s="253"/>
    </row>
    <row r="657" spans="1:36" s="39" customFormat="1" ht="29.25" customHeight="1" x14ac:dyDescent="0.2">
      <c r="A657" s="79"/>
      <c r="D657" s="248" t="s">
        <v>324</v>
      </c>
      <c r="E657" s="249"/>
      <c r="F657" s="249"/>
      <c r="G657" s="249"/>
      <c r="H657" s="249"/>
      <c r="I657" s="249"/>
      <c r="J657" s="249"/>
      <c r="K657" s="249"/>
      <c r="L657" s="249"/>
      <c r="M657" s="250"/>
      <c r="N657" s="251">
        <v>3329</v>
      </c>
      <c r="O657" s="252"/>
      <c r="P657" s="252"/>
      <c r="Q657" s="252"/>
      <c r="R657" s="252"/>
      <c r="S657" s="252"/>
      <c r="T657" s="252"/>
      <c r="U657" s="252"/>
      <c r="V657" s="252"/>
      <c r="W657" s="253"/>
      <c r="X657" s="251">
        <v>20420</v>
      </c>
      <c r="Y657" s="252"/>
      <c r="Z657" s="252"/>
      <c r="AA657" s="252"/>
      <c r="AB657" s="252"/>
      <c r="AC657" s="252"/>
      <c r="AD657" s="252"/>
      <c r="AE657" s="252"/>
      <c r="AF657" s="252"/>
      <c r="AG657" s="253"/>
    </row>
    <row r="658" spans="1:36" s="39" customFormat="1" ht="29.25" customHeight="1" thickBot="1" x14ac:dyDescent="0.25">
      <c r="A658" s="79"/>
      <c r="D658" s="241" t="s">
        <v>325</v>
      </c>
      <c r="E658" s="242"/>
      <c r="F658" s="242"/>
      <c r="G658" s="242"/>
      <c r="H658" s="242"/>
      <c r="I658" s="242"/>
      <c r="J658" s="242"/>
      <c r="K658" s="242"/>
      <c r="L658" s="242"/>
      <c r="M658" s="243"/>
      <c r="N658" s="244">
        <v>33858</v>
      </c>
      <c r="O658" s="245"/>
      <c r="P658" s="245"/>
      <c r="Q658" s="245"/>
      <c r="R658" s="245"/>
      <c r="S658" s="245"/>
      <c r="T658" s="245"/>
      <c r="U658" s="245"/>
      <c r="V658" s="245"/>
      <c r="W658" s="246"/>
      <c r="X658" s="244">
        <v>48674</v>
      </c>
      <c r="Y658" s="245"/>
      <c r="Z658" s="245"/>
      <c r="AA658" s="245"/>
      <c r="AB658" s="245"/>
      <c r="AC658" s="245"/>
      <c r="AD658" s="245"/>
      <c r="AE658" s="245"/>
      <c r="AF658" s="245"/>
      <c r="AG658" s="246"/>
    </row>
    <row r="659" spans="1:36" s="39" customFormat="1" ht="29.25" customHeight="1" thickBot="1" x14ac:dyDescent="0.25">
      <c r="A659" s="79"/>
      <c r="D659" s="80"/>
      <c r="E659" s="80"/>
      <c r="F659" s="80"/>
      <c r="G659" s="80"/>
      <c r="H659" s="80"/>
      <c r="I659" s="80"/>
      <c r="J659" s="80"/>
      <c r="K659" s="80"/>
      <c r="L659" s="80"/>
      <c r="M659" s="80"/>
      <c r="N659" s="81"/>
      <c r="O659" s="81"/>
      <c r="P659" s="81"/>
      <c r="Q659" s="81"/>
      <c r="R659" s="81"/>
      <c r="S659" s="81"/>
      <c r="T659" s="81"/>
      <c r="U659" s="81"/>
      <c r="V659" s="81"/>
      <c r="W659" s="81"/>
      <c r="X659" s="81"/>
      <c r="Y659" s="81"/>
      <c r="Z659" s="81"/>
      <c r="AA659" s="81"/>
      <c r="AB659" s="81"/>
      <c r="AC659" s="81"/>
      <c r="AD659" s="81"/>
      <c r="AE659" s="81"/>
      <c r="AF659" s="81"/>
      <c r="AG659" s="81"/>
    </row>
    <row r="660" spans="1:36" s="39" customFormat="1" ht="29.25" customHeight="1" thickBot="1" x14ac:dyDescent="0.25">
      <c r="A660" s="79"/>
      <c r="D660" s="247" t="s">
        <v>326</v>
      </c>
      <c r="E660" s="247"/>
      <c r="F660" s="247"/>
      <c r="G660" s="247"/>
      <c r="H660" s="247"/>
      <c r="I660" s="247"/>
      <c r="J660" s="247"/>
      <c r="K660" s="247"/>
      <c r="L660" s="247"/>
      <c r="M660" s="247"/>
      <c r="N660" s="238">
        <f>SUM(N661:W663)</f>
        <v>20848134</v>
      </c>
      <c r="O660" s="238"/>
      <c r="P660" s="238"/>
      <c r="Q660" s="238"/>
      <c r="R660" s="238"/>
      <c r="S660" s="238"/>
      <c r="T660" s="238"/>
      <c r="U660" s="238"/>
      <c r="V660" s="238"/>
      <c r="W660" s="238"/>
      <c r="X660" s="238">
        <f>SUM(X661:AG663)</f>
        <v>18872104</v>
      </c>
      <c r="Y660" s="238"/>
      <c r="Z660" s="238"/>
      <c r="AA660" s="238"/>
      <c r="AB660" s="238"/>
      <c r="AC660" s="238"/>
      <c r="AD660" s="238"/>
      <c r="AE660" s="238"/>
      <c r="AF660" s="238"/>
      <c r="AG660" s="238"/>
      <c r="AJ660" s="82"/>
    </row>
    <row r="661" spans="1:36" s="39" customFormat="1" ht="29.25" customHeight="1" x14ac:dyDescent="0.2">
      <c r="A661" s="79"/>
      <c r="D661" s="239" t="s">
        <v>327</v>
      </c>
      <c r="E661" s="239"/>
      <c r="F661" s="239"/>
      <c r="G661" s="239"/>
      <c r="H661" s="239"/>
      <c r="I661" s="239"/>
      <c r="J661" s="239"/>
      <c r="K661" s="239"/>
      <c r="L661" s="239"/>
      <c r="M661" s="239"/>
      <c r="N661" s="228">
        <v>20067778</v>
      </c>
      <c r="O661" s="228"/>
      <c r="P661" s="228"/>
      <c r="Q661" s="228"/>
      <c r="R661" s="228"/>
      <c r="S661" s="228"/>
      <c r="T661" s="228"/>
      <c r="U661" s="228"/>
      <c r="V661" s="228"/>
      <c r="W661" s="228"/>
      <c r="X661" s="228">
        <v>17878697</v>
      </c>
      <c r="Y661" s="228"/>
      <c r="Z661" s="228"/>
      <c r="AA661" s="228"/>
      <c r="AB661" s="228"/>
      <c r="AC661" s="228"/>
      <c r="AD661" s="228"/>
      <c r="AE661" s="228"/>
      <c r="AF661" s="228"/>
      <c r="AG661" s="228"/>
      <c r="AJ661" s="83"/>
    </row>
    <row r="662" spans="1:36" s="39" customFormat="1" ht="29.25" customHeight="1" x14ac:dyDescent="0.2">
      <c r="A662" s="79"/>
      <c r="D662" s="240" t="s">
        <v>328</v>
      </c>
      <c r="E662" s="240"/>
      <c r="F662" s="240"/>
      <c r="G662" s="240"/>
      <c r="H662" s="240"/>
      <c r="I662" s="240"/>
      <c r="J662" s="240"/>
      <c r="K662" s="240"/>
      <c r="L662" s="240"/>
      <c r="M662" s="240"/>
      <c r="N662" s="233">
        <v>773336</v>
      </c>
      <c r="O662" s="233"/>
      <c r="P662" s="233"/>
      <c r="Q662" s="233"/>
      <c r="R662" s="233"/>
      <c r="S662" s="233"/>
      <c r="T662" s="233"/>
      <c r="U662" s="233"/>
      <c r="V662" s="233"/>
      <c r="W662" s="233"/>
      <c r="X662" s="233">
        <v>945589</v>
      </c>
      <c r="Y662" s="233"/>
      <c r="Z662" s="233"/>
      <c r="AA662" s="233"/>
      <c r="AB662" s="233"/>
      <c r="AC662" s="233"/>
      <c r="AD662" s="233"/>
      <c r="AE662" s="233"/>
      <c r="AF662" s="233"/>
      <c r="AG662" s="233"/>
      <c r="AJ662" s="82"/>
    </row>
    <row r="663" spans="1:36" s="39" customFormat="1" ht="29.25" customHeight="1" thickBot="1" x14ac:dyDescent="0.25">
      <c r="A663" s="79"/>
      <c r="D663" s="234" t="s">
        <v>329</v>
      </c>
      <c r="E663" s="234"/>
      <c r="F663" s="234"/>
      <c r="G663" s="234"/>
      <c r="H663" s="234"/>
      <c r="I663" s="234"/>
      <c r="J663" s="234"/>
      <c r="K663" s="234"/>
      <c r="L663" s="234"/>
      <c r="M663" s="234"/>
      <c r="N663" s="223">
        <v>7020</v>
      </c>
      <c r="O663" s="223"/>
      <c r="P663" s="223"/>
      <c r="Q663" s="223"/>
      <c r="R663" s="223"/>
      <c r="S663" s="223"/>
      <c r="T663" s="223"/>
      <c r="U663" s="223"/>
      <c r="V663" s="223"/>
      <c r="W663" s="223"/>
      <c r="X663" s="223">
        <v>47818</v>
      </c>
      <c r="Y663" s="223"/>
      <c r="Z663" s="223"/>
      <c r="AA663" s="223"/>
      <c r="AB663" s="223"/>
      <c r="AC663" s="223"/>
      <c r="AD663" s="223"/>
      <c r="AE663" s="223"/>
      <c r="AF663" s="223"/>
      <c r="AG663" s="223"/>
      <c r="AJ663" s="82"/>
    </row>
    <row r="664" spans="1:36" s="39" customFormat="1" ht="29.25" customHeight="1" thickBot="1" x14ac:dyDescent="0.25">
      <c r="A664" s="79"/>
      <c r="D664" s="235" t="s">
        <v>330</v>
      </c>
      <c r="E664" s="236"/>
      <c r="F664" s="236"/>
      <c r="G664" s="236"/>
      <c r="H664" s="236"/>
      <c r="I664" s="236"/>
      <c r="J664" s="236"/>
      <c r="K664" s="236"/>
      <c r="L664" s="236"/>
      <c r="M664" s="237"/>
      <c r="N664" s="238">
        <f>SUM(N665)+N668</f>
        <v>6291</v>
      </c>
      <c r="O664" s="238"/>
      <c r="P664" s="238"/>
      <c r="Q664" s="238"/>
      <c r="R664" s="238"/>
      <c r="S664" s="238"/>
      <c r="T664" s="238"/>
      <c r="U664" s="238"/>
      <c r="V664" s="238"/>
      <c r="W664" s="238"/>
      <c r="X664" s="238">
        <f>SUM(X665)+X668</f>
        <v>16347</v>
      </c>
      <c r="Y664" s="238"/>
      <c r="Z664" s="238"/>
      <c r="AA664" s="238"/>
      <c r="AB664" s="238"/>
      <c r="AC664" s="238"/>
      <c r="AD664" s="238"/>
      <c r="AE664" s="238"/>
      <c r="AF664" s="238"/>
      <c r="AG664" s="238"/>
      <c r="AJ664" s="82"/>
    </row>
    <row r="665" spans="1:36" s="39" customFormat="1" ht="29.25" customHeight="1" x14ac:dyDescent="0.2">
      <c r="A665" s="79"/>
      <c r="D665" s="210" t="s">
        <v>331</v>
      </c>
      <c r="E665" s="211"/>
      <c r="F665" s="211"/>
      <c r="G665" s="211"/>
      <c r="H665" s="211"/>
      <c r="I665" s="211"/>
      <c r="J665" s="211"/>
      <c r="K665" s="211"/>
      <c r="L665" s="211"/>
      <c r="M665" s="212"/>
      <c r="N665" s="228">
        <v>3287</v>
      </c>
      <c r="O665" s="228"/>
      <c r="P665" s="228"/>
      <c r="Q665" s="228"/>
      <c r="R665" s="228"/>
      <c r="S665" s="228"/>
      <c r="T665" s="228"/>
      <c r="U665" s="228"/>
      <c r="V665" s="228"/>
      <c r="W665" s="228"/>
      <c r="X665" s="228">
        <v>2060</v>
      </c>
      <c r="Y665" s="228"/>
      <c r="Z665" s="228"/>
      <c r="AA665" s="228"/>
      <c r="AB665" s="228"/>
      <c r="AC665" s="228"/>
      <c r="AD665" s="228"/>
      <c r="AE665" s="228"/>
      <c r="AF665" s="228"/>
      <c r="AG665" s="228"/>
    </row>
    <row r="666" spans="1:36" s="39" customFormat="1" ht="29.25" customHeight="1" x14ac:dyDescent="0.2">
      <c r="A666" s="79"/>
      <c r="D666" s="229" t="s">
        <v>332</v>
      </c>
      <c r="E666" s="230"/>
      <c r="F666" s="230"/>
      <c r="G666" s="230"/>
      <c r="H666" s="230"/>
      <c r="I666" s="230"/>
      <c r="J666" s="230"/>
      <c r="K666" s="230"/>
      <c r="L666" s="230"/>
      <c r="M666" s="231"/>
      <c r="N666" s="232">
        <v>0</v>
      </c>
      <c r="O666" s="232"/>
      <c r="P666" s="232"/>
      <c r="Q666" s="232"/>
      <c r="R666" s="232"/>
      <c r="S666" s="232"/>
      <c r="T666" s="232"/>
      <c r="U666" s="232"/>
      <c r="V666" s="232"/>
      <c r="W666" s="232"/>
      <c r="X666" s="233">
        <v>0</v>
      </c>
      <c r="Y666" s="233"/>
      <c r="Z666" s="233"/>
      <c r="AA666" s="233"/>
      <c r="AB666" s="233"/>
      <c r="AC666" s="233"/>
      <c r="AD666" s="233"/>
      <c r="AE666" s="233"/>
      <c r="AF666" s="233"/>
      <c r="AG666" s="233"/>
    </row>
    <row r="667" spans="1:36" s="39" customFormat="1" ht="29.25" customHeight="1" thickBot="1" x14ac:dyDescent="0.25">
      <c r="A667" s="79"/>
      <c r="D667" s="220" t="s">
        <v>333</v>
      </c>
      <c r="E667" s="221"/>
      <c r="F667" s="221"/>
      <c r="G667" s="221"/>
      <c r="H667" s="221"/>
      <c r="I667" s="221"/>
      <c r="J667" s="221"/>
      <c r="K667" s="221"/>
      <c r="L667" s="221"/>
      <c r="M667" s="222"/>
      <c r="N667" s="223">
        <v>3287</v>
      </c>
      <c r="O667" s="223"/>
      <c r="P667" s="223"/>
      <c r="Q667" s="223"/>
      <c r="R667" s="223"/>
      <c r="S667" s="223"/>
      <c r="T667" s="223"/>
      <c r="U667" s="223"/>
      <c r="V667" s="223"/>
      <c r="W667" s="223"/>
      <c r="X667" s="223">
        <v>2060</v>
      </c>
      <c r="Y667" s="223"/>
      <c r="Z667" s="223"/>
      <c r="AA667" s="223"/>
      <c r="AB667" s="223"/>
      <c r="AC667" s="223"/>
      <c r="AD667" s="223"/>
      <c r="AE667" s="223"/>
      <c r="AF667" s="223"/>
      <c r="AG667" s="223"/>
    </row>
    <row r="668" spans="1:36" s="39" customFormat="1" ht="29.25" customHeight="1" thickBot="1" x14ac:dyDescent="0.25">
      <c r="A668" s="79"/>
      <c r="D668" s="224" t="s">
        <v>334</v>
      </c>
      <c r="E668" s="225"/>
      <c r="F668" s="225"/>
      <c r="G668" s="225"/>
      <c r="H668" s="225"/>
      <c r="I668" s="225"/>
      <c r="J668" s="225"/>
      <c r="K668" s="225"/>
      <c r="L668" s="225"/>
      <c r="M668" s="226"/>
      <c r="N668" s="227">
        <f>SUM(N669:W670)</f>
        <v>3004</v>
      </c>
      <c r="O668" s="227"/>
      <c r="P668" s="227"/>
      <c r="Q668" s="227"/>
      <c r="R668" s="227"/>
      <c r="S668" s="227"/>
      <c r="T668" s="227"/>
      <c r="U668" s="227"/>
      <c r="V668" s="227"/>
      <c r="W668" s="227"/>
      <c r="X668" s="227">
        <f>SUM(X669:AG670)</f>
        <v>14287</v>
      </c>
      <c r="Y668" s="227"/>
      <c r="Z668" s="227"/>
      <c r="AA668" s="227"/>
      <c r="AB668" s="227"/>
      <c r="AC668" s="227"/>
      <c r="AD668" s="227"/>
      <c r="AE668" s="227"/>
      <c r="AF668" s="227"/>
      <c r="AG668" s="227"/>
    </row>
    <row r="669" spans="1:36" s="39" customFormat="1" ht="29.25" customHeight="1" x14ac:dyDescent="0.2">
      <c r="A669" s="79"/>
      <c r="D669" s="210" t="s">
        <v>335</v>
      </c>
      <c r="E669" s="211"/>
      <c r="F669" s="211"/>
      <c r="G669" s="211"/>
      <c r="H669" s="211"/>
      <c r="I669" s="211"/>
      <c r="J669" s="211"/>
      <c r="K669" s="211"/>
      <c r="L669" s="211"/>
      <c r="M669" s="212"/>
      <c r="N669" s="213">
        <v>1161</v>
      </c>
      <c r="O669" s="214"/>
      <c r="P669" s="214"/>
      <c r="Q669" s="214"/>
      <c r="R669" s="214"/>
      <c r="S669" s="214"/>
      <c r="T669" s="214"/>
      <c r="U669" s="214"/>
      <c r="V669" s="214"/>
      <c r="W669" s="215"/>
      <c r="X669" s="213">
        <v>1221</v>
      </c>
      <c r="Y669" s="214"/>
      <c r="Z669" s="214"/>
      <c r="AA669" s="214"/>
      <c r="AB669" s="214"/>
      <c r="AC669" s="214"/>
      <c r="AD669" s="214"/>
      <c r="AE669" s="214"/>
      <c r="AF669" s="214"/>
      <c r="AG669" s="215"/>
    </row>
    <row r="670" spans="1:36" s="39" customFormat="1" ht="29.25" customHeight="1" thickBot="1" x14ac:dyDescent="0.25">
      <c r="A670" s="79"/>
      <c r="D670" s="216" t="s">
        <v>336</v>
      </c>
      <c r="E670" s="217"/>
      <c r="F670" s="217"/>
      <c r="G670" s="217"/>
      <c r="H670" s="217"/>
      <c r="I670" s="217"/>
      <c r="J670" s="217"/>
      <c r="K670" s="217"/>
      <c r="L670" s="217"/>
      <c r="M670" s="218"/>
      <c r="N670" s="219">
        <v>1843</v>
      </c>
      <c r="O670" s="219"/>
      <c r="P670" s="219"/>
      <c r="Q670" s="219"/>
      <c r="R670" s="219"/>
      <c r="S670" s="219"/>
      <c r="T670" s="219"/>
      <c r="U670" s="219"/>
      <c r="V670" s="219"/>
      <c r="W670" s="219"/>
      <c r="X670" s="219">
        <v>13066</v>
      </c>
      <c r="Y670" s="219"/>
      <c r="Z670" s="219"/>
      <c r="AA670" s="219"/>
      <c r="AB670" s="219"/>
      <c r="AC670" s="219"/>
      <c r="AD670" s="219"/>
      <c r="AE670" s="219"/>
      <c r="AF670" s="219"/>
      <c r="AG670" s="219"/>
    </row>
    <row r="671" spans="1:36" s="39" customFormat="1" ht="29.25" customHeight="1" x14ac:dyDescent="0.2">
      <c r="A671" s="79"/>
      <c r="D671" s="80"/>
      <c r="E671" s="80"/>
      <c r="F671" s="80"/>
      <c r="G671" s="80"/>
      <c r="H671" s="80"/>
      <c r="I671" s="80"/>
      <c r="J671" s="80"/>
      <c r="K671" s="80"/>
      <c r="L671" s="80"/>
      <c r="M671" s="80"/>
      <c r="N671" s="81"/>
      <c r="O671" s="81"/>
      <c r="P671" s="81"/>
      <c r="Q671" s="81"/>
      <c r="R671" s="81"/>
      <c r="S671" s="81"/>
      <c r="T671" s="81"/>
      <c r="U671" s="81"/>
      <c r="V671" s="81"/>
      <c r="W671" s="81"/>
      <c r="X671" s="81"/>
      <c r="Y671" s="81"/>
      <c r="Z671" s="81"/>
      <c r="AA671" s="81"/>
      <c r="AB671" s="81"/>
      <c r="AC671" s="81"/>
      <c r="AD671" s="81"/>
      <c r="AE671" s="81"/>
      <c r="AF671" s="81"/>
      <c r="AG671" s="81"/>
    </row>
    <row r="672" spans="1:36" s="39" customFormat="1" ht="29.25" customHeight="1" x14ac:dyDescent="0.2">
      <c r="A672" s="79"/>
      <c r="D672" s="80"/>
      <c r="E672" s="80"/>
      <c r="F672" s="80"/>
      <c r="G672" s="80"/>
      <c r="H672" s="80"/>
      <c r="I672" s="80"/>
      <c r="J672" s="80"/>
      <c r="K672" s="80"/>
      <c r="L672" s="80"/>
      <c r="M672" s="80"/>
      <c r="N672" s="81"/>
      <c r="O672" s="81"/>
      <c r="P672" s="81"/>
      <c r="Q672" s="81"/>
      <c r="R672" s="81"/>
      <c r="S672" s="81"/>
      <c r="T672" s="81"/>
      <c r="U672" s="81"/>
      <c r="V672" s="81"/>
      <c r="W672" s="81"/>
      <c r="X672" s="81"/>
      <c r="Y672" s="81"/>
      <c r="Z672" s="81"/>
      <c r="AA672" s="81"/>
      <c r="AB672" s="81"/>
      <c r="AC672" s="81"/>
      <c r="AD672" s="81"/>
      <c r="AE672" s="81"/>
      <c r="AF672" s="81"/>
      <c r="AG672" s="81"/>
    </row>
    <row r="673" spans="1:33" s="39" customFormat="1" ht="29.25" customHeight="1" x14ac:dyDescent="0.2">
      <c r="A673" s="79"/>
      <c r="D673" s="80"/>
      <c r="E673" s="80"/>
      <c r="F673" s="80"/>
      <c r="G673" s="80"/>
      <c r="H673" s="80"/>
      <c r="I673" s="80"/>
      <c r="J673" s="80"/>
      <c r="K673" s="80"/>
      <c r="L673" s="80"/>
      <c r="M673" s="80"/>
      <c r="N673" s="81"/>
      <c r="O673" s="81"/>
      <c r="P673" s="81"/>
      <c r="Q673" s="81"/>
      <c r="R673" s="81"/>
      <c r="S673" s="81"/>
      <c r="T673" s="81"/>
      <c r="U673" s="81"/>
      <c r="V673" s="81"/>
      <c r="W673" s="81"/>
      <c r="X673" s="81"/>
      <c r="Y673" s="81"/>
      <c r="Z673" s="81"/>
      <c r="AA673" s="81"/>
      <c r="AB673" s="81"/>
      <c r="AC673" s="81"/>
      <c r="AD673" s="81"/>
      <c r="AE673" s="81"/>
      <c r="AF673" s="81"/>
      <c r="AG673" s="81"/>
    </row>
    <row r="674" spans="1:33" s="39" customFormat="1" ht="29.25" customHeight="1" x14ac:dyDescent="0.2">
      <c r="A674" s="79"/>
      <c r="D674" s="80"/>
      <c r="E674" s="80"/>
      <c r="F674" s="80"/>
      <c r="G674" s="80"/>
      <c r="H674" s="80"/>
      <c r="I674" s="80"/>
      <c r="J674" s="80"/>
      <c r="K674" s="80"/>
      <c r="L674" s="80"/>
      <c r="M674" s="80"/>
      <c r="N674" s="81"/>
      <c r="O674" s="81"/>
      <c r="P674" s="81"/>
      <c r="Q674" s="81"/>
      <c r="R674" s="81"/>
      <c r="S674" s="81"/>
      <c r="T674" s="81"/>
      <c r="U674" s="81"/>
      <c r="V674" s="81"/>
      <c r="W674" s="81"/>
      <c r="X674" s="81"/>
      <c r="Y674" s="81"/>
      <c r="Z674" s="81"/>
      <c r="AA674" s="81"/>
      <c r="AB674" s="81"/>
      <c r="AC674" s="81"/>
      <c r="AD674" s="81"/>
      <c r="AE674" s="81"/>
      <c r="AF674" s="81"/>
      <c r="AG674" s="81"/>
    </row>
    <row r="675" spans="1:33" s="39" customFormat="1" ht="29.25" customHeight="1" x14ac:dyDescent="0.2">
      <c r="A675" s="79"/>
      <c r="D675" s="80"/>
      <c r="E675" s="80"/>
      <c r="F675" s="80"/>
      <c r="G675" s="80"/>
      <c r="H675" s="80"/>
      <c r="I675" s="80"/>
      <c r="J675" s="80"/>
      <c r="K675" s="80"/>
      <c r="L675" s="80"/>
      <c r="M675" s="80"/>
      <c r="N675" s="81"/>
      <c r="O675" s="81"/>
      <c r="P675" s="81"/>
      <c r="Q675" s="81"/>
      <c r="R675" s="81"/>
      <c r="S675" s="81"/>
      <c r="T675" s="81"/>
      <c r="U675" s="81"/>
      <c r="V675" s="81"/>
      <c r="W675" s="81"/>
      <c r="X675" s="81"/>
      <c r="Y675" s="81"/>
      <c r="Z675" s="81"/>
      <c r="AA675" s="81"/>
      <c r="AB675" s="81"/>
      <c r="AC675" s="81"/>
      <c r="AD675" s="81"/>
      <c r="AE675" s="81"/>
      <c r="AF675" s="81"/>
      <c r="AG675" s="81"/>
    </row>
    <row r="676" spans="1:33" ht="14.25" customHeight="1" x14ac:dyDescent="0.2">
      <c r="D676" s="40"/>
      <c r="E676" s="40"/>
      <c r="F676" s="40"/>
      <c r="G676" s="40"/>
      <c r="H676" s="40"/>
      <c r="I676" s="40"/>
      <c r="J676" s="40"/>
      <c r="K676" s="40"/>
      <c r="L676" s="40"/>
      <c r="M676" s="40"/>
      <c r="N676" s="84"/>
      <c r="O676" s="84"/>
      <c r="P676" s="84"/>
      <c r="Q676" s="84"/>
      <c r="R676" s="84"/>
      <c r="S676" s="84"/>
      <c r="T676" s="84"/>
      <c r="U676" s="84"/>
      <c r="V676" s="84"/>
      <c r="W676" s="84"/>
      <c r="X676" s="84"/>
      <c r="Y676" s="84"/>
      <c r="Z676" s="84"/>
      <c r="AA676" s="84"/>
      <c r="AB676" s="84"/>
      <c r="AC676" s="84"/>
      <c r="AD676" s="84"/>
      <c r="AE676" s="84"/>
      <c r="AF676" s="84"/>
      <c r="AG676" s="84"/>
    </row>
    <row r="677" spans="1:33" ht="14.25" customHeight="1" x14ac:dyDescent="0.2">
      <c r="D677" s="40"/>
      <c r="E677" s="40"/>
      <c r="F677" s="40"/>
      <c r="G677" s="40"/>
      <c r="H677" s="40"/>
      <c r="I677" s="40"/>
      <c r="J677" s="40"/>
      <c r="K677" s="40"/>
      <c r="L677" s="40"/>
      <c r="M677" s="40"/>
      <c r="N677" s="84"/>
      <c r="O677" s="84"/>
      <c r="P677" s="84"/>
      <c r="Q677" s="207"/>
      <c r="R677" s="208"/>
      <c r="S677" s="208"/>
      <c r="T677" s="208"/>
      <c r="U677" s="208"/>
      <c r="V677" s="208"/>
      <c r="W677" s="208"/>
      <c r="X677" s="84"/>
      <c r="Y677" s="84"/>
      <c r="Z677" s="84"/>
      <c r="AA677" s="84"/>
      <c r="AB677" s="84"/>
      <c r="AC677" s="209"/>
      <c r="AD677" s="208"/>
      <c r="AE677" s="208"/>
      <c r="AF677" s="208"/>
      <c r="AG677" s="208"/>
    </row>
    <row r="678" spans="1:33" ht="14.25" customHeight="1" x14ac:dyDescent="0.2">
      <c r="D678" s="160" t="s">
        <v>337</v>
      </c>
      <c r="E678" s="160"/>
      <c r="F678" s="160"/>
      <c r="G678" s="160"/>
      <c r="H678" s="160"/>
      <c r="I678" s="160"/>
      <c r="J678" s="160"/>
      <c r="K678" s="160"/>
      <c r="L678" s="160"/>
      <c r="M678" s="160"/>
      <c r="N678" s="160"/>
      <c r="O678" s="160"/>
      <c r="P678" s="160"/>
      <c r="Q678" s="160"/>
      <c r="R678" s="160"/>
      <c r="S678" s="160"/>
      <c r="T678" s="160"/>
      <c r="U678" s="160"/>
      <c r="V678" s="160"/>
      <c r="W678" s="160"/>
      <c r="X678" s="160"/>
      <c r="Y678" s="160"/>
      <c r="Z678" s="160"/>
      <c r="AA678" s="160"/>
      <c r="AB678" s="160"/>
      <c r="AC678" s="160"/>
      <c r="AD678" s="160"/>
      <c r="AE678" s="160"/>
      <c r="AF678" s="160"/>
      <c r="AG678" s="160"/>
    </row>
    <row r="680" spans="1:33" ht="14.25" customHeight="1" x14ac:dyDescent="0.2">
      <c r="D680" s="91" t="s">
        <v>338</v>
      </c>
      <c r="E680" s="91"/>
      <c r="F680" s="91"/>
      <c r="G680" s="91"/>
      <c r="H680" s="91"/>
      <c r="I680" s="91"/>
      <c r="J680" s="91"/>
      <c r="K680" s="91"/>
      <c r="L680" s="91"/>
      <c r="M680" s="91"/>
      <c r="N680" s="91"/>
      <c r="O680" s="91"/>
      <c r="P680" s="91"/>
      <c r="Q680" s="91"/>
      <c r="R680" s="91"/>
      <c r="S680" s="91"/>
      <c r="T680" s="91"/>
      <c r="U680" s="91"/>
      <c r="V680" s="91"/>
      <c r="W680" s="91"/>
      <c r="X680" s="91"/>
      <c r="Y680" s="91"/>
      <c r="Z680" s="91"/>
      <c r="AA680" s="91"/>
      <c r="AB680" s="91"/>
      <c r="AC680" s="91"/>
      <c r="AD680" s="91"/>
      <c r="AE680" s="91"/>
      <c r="AF680" s="91"/>
      <c r="AG680" s="91"/>
    </row>
    <row r="681" spans="1:33" ht="14.25" customHeight="1" thickBot="1" x14ac:dyDescent="0.25"/>
    <row r="682" spans="1:33" ht="28.5" customHeight="1" thickBot="1" x14ac:dyDescent="0.25">
      <c r="D682" s="114" t="s">
        <v>183</v>
      </c>
      <c r="E682" s="114"/>
      <c r="F682" s="114"/>
      <c r="G682" s="114"/>
      <c r="H682" s="114"/>
      <c r="I682" s="114"/>
      <c r="J682" s="114"/>
      <c r="K682" s="114"/>
      <c r="L682" s="114"/>
      <c r="M682" s="114"/>
      <c r="N682" s="114"/>
      <c r="O682" s="114"/>
      <c r="P682" s="114" t="s">
        <v>40</v>
      </c>
      <c r="Q682" s="114"/>
      <c r="R682" s="114"/>
      <c r="S682" s="114"/>
      <c r="T682" s="114"/>
      <c r="U682" s="114"/>
      <c r="V682" s="114"/>
      <c r="W682" s="114"/>
      <c r="X682" s="114"/>
      <c r="Y682" s="114" t="s">
        <v>41</v>
      </c>
      <c r="Z682" s="114"/>
      <c r="AA682" s="114"/>
      <c r="AB682" s="114"/>
      <c r="AC682" s="114"/>
      <c r="AD682" s="114"/>
      <c r="AE682" s="114"/>
      <c r="AF682" s="114"/>
      <c r="AG682" s="114"/>
    </row>
    <row r="683" spans="1:33" ht="33" customHeight="1" x14ac:dyDescent="0.2">
      <c r="D683" s="206" t="s">
        <v>339</v>
      </c>
      <c r="E683" s="206"/>
      <c r="F683" s="206"/>
      <c r="G683" s="206"/>
      <c r="H683" s="206"/>
      <c r="I683" s="206"/>
      <c r="J683" s="206"/>
      <c r="K683" s="206"/>
      <c r="L683" s="206"/>
      <c r="M683" s="206"/>
      <c r="N683" s="206"/>
      <c r="O683" s="206"/>
      <c r="P683" s="197">
        <v>0</v>
      </c>
      <c r="Q683" s="197"/>
      <c r="R683" s="197"/>
      <c r="S683" s="197"/>
      <c r="T683" s="197"/>
      <c r="U683" s="197"/>
      <c r="V683" s="197"/>
      <c r="W683" s="197"/>
      <c r="X683" s="197"/>
      <c r="Y683" s="197">
        <v>0</v>
      </c>
      <c r="Z683" s="197"/>
      <c r="AA683" s="197"/>
      <c r="AB683" s="197"/>
      <c r="AC683" s="197"/>
      <c r="AD683" s="197"/>
      <c r="AE683" s="197"/>
      <c r="AF683" s="197"/>
      <c r="AG683" s="197"/>
    </row>
    <row r="684" spans="1:33" ht="36.75" customHeight="1" x14ac:dyDescent="0.2">
      <c r="D684" s="100" t="s">
        <v>340</v>
      </c>
      <c r="E684" s="100"/>
      <c r="F684" s="100"/>
      <c r="G684" s="100"/>
      <c r="H684" s="100"/>
      <c r="I684" s="100"/>
      <c r="J684" s="100"/>
      <c r="K684" s="100"/>
      <c r="L684" s="100"/>
      <c r="M684" s="100"/>
      <c r="N684" s="100"/>
      <c r="O684" s="100"/>
      <c r="P684" s="104">
        <v>0</v>
      </c>
      <c r="Q684" s="104"/>
      <c r="R684" s="104"/>
      <c r="S684" s="104"/>
      <c r="T684" s="104"/>
      <c r="U684" s="104"/>
      <c r="V684" s="104"/>
      <c r="W684" s="104"/>
      <c r="X684" s="104"/>
      <c r="Y684" s="104">
        <v>0</v>
      </c>
      <c r="Z684" s="104"/>
      <c r="AA684" s="104"/>
      <c r="AB684" s="104"/>
      <c r="AC684" s="104"/>
      <c r="AD684" s="104"/>
      <c r="AE684" s="104"/>
      <c r="AF684" s="104"/>
      <c r="AG684" s="104"/>
    </row>
    <row r="685" spans="1:33" ht="67.5" customHeight="1" x14ac:dyDescent="0.2">
      <c r="D685" s="100" t="s">
        <v>341</v>
      </c>
      <c r="E685" s="100"/>
      <c r="F685" s="100"/>
      <c r="G685" s="100"/>
      <c r="H685" s="100"/>
      <c r="I685" s="100"/>
      <c r="J685" s="100"/>
      <c r="K685" s="100"/>
      <c r="L685" s="100"/>
      <c r="M685" s="100"/>
      <c r="N685" s="100"/>
      <c r="O685" s="100"/>
      <c r="P685" s="104">
        <v>0</v>
      </c>
      <c r="Q685" s="104"/>
      <c r="R685" s="104"/>
      <c r="S685" s="104"/>
      <c r="T685" s="104"/>
      <c r="U685" s="104"/>
      <c r="V685" s="104"/>
      <c r="W685" s="104"/>
      <c r="X685" s="104"/>
      <c r="Y685" s="104">
        <v>0</v>
      </c>
      <c r="Z685" s="104"/>
      <c r="AA685" s="104"/>
      <c r="AB685" s="104"/>
      <c r="AC685" s="104"/>
      <c r="AD685" s="104"/>
      <c r="AE685" s="104"/>
      <c r="AF685" s="104"/>
      <c r="AG685" s="104"/>
    </row>
    <row r="686" spans="1:33" ht="47.25" customHeight="1" x14ac:dyDescent="0.2">
      <c r="D686" s="100" t="s">
        <v>342</v>
      </c>
      <c r="E686" s="100"/>
      <c r="F686" s="100"/>
      <c r="G686" s="100"/>
      <c r="H686" s="100"/>
      <c r="I686" s="100"/>
      <c r="J686" s="100"/>
      <c r="K686" s="100"/>
      <c r="L686" s="100"/>
      <c r="M686" s="100"/>
      <c r="N686" s="100"/>
      <c r="O686" s="100"/>
      <c r="P686" s="104">
        <v>0</v>
      </c>
      <c r="Q686" s="104"/>
      <c r="R686" s="104"/>
      <c r="S686" s="104"/>
      <c r="T686" s="104"/>
      <c r="U686" s="104"/>
      <c r="V686" s="104"/>
      <c r="W686" s="104"/>
      <c r="X686" s="104"/>
      <c r="Y686" s="104">
        <v>0</v>
      </c>
      <c r="Z686" s="104"/>
      <c r="AA686" s="104"/>
      <c r="AB686" s="104"/>
      <c r="AC686" s="104"/>
      <c r="AD686" s="104"/>
      <c r="AE686" s="104"/>
      <c r="AF686" s="104"/>
      <c r="AG686" s="104"/>
    </row>
    <row r="687" spans="1:33" ht="44.25" customHeight="1" x14ac:dyDescent="0.2">
      <c r="D687" s="100" t="s">
        <v>343</v>
      </c>
      <c r="E687" s="100"/>
      <c r="F687" s="100"/>
      <c r="G687" s="100"/>
      <c r="H687" s="100"/>
      <c r="I687" s="100"/>
      <c r="J687" s="100"/>
      <c r="K687" s="100"/>
      <c r="L687" s="100"/>
      <c r="M687" s="100"/>
      <c r="N687" s="100"/>
      <c r="O687" s="100"/>
      <c r="P687" s="104">
        <v>0</v>
      </c>
      <c r="Q687" s="104"/>
      <c r="R687" s="104"/>
      <c r="S687" s="104"/>
      <c r="T687" s="104"/>
      <c r="U687" s="104"/>
      <c r="V687" s="104"/>
      <c r="W687" s="104"/>
      <c r="X687" s="104"/>
      <c r="Y687" s="104">
        <v>0</v>
      </c>
      <c r="Z687" s="104"/>
      <c r="AA687" s="104"/>
      <c r="AB687" s="104"/>
      <c r="AC687" s="104"/>
      <c r="AD687" s="104"/>
      <c r="AE687" s="104"/>
      <c r="AF687" s="104"/>
      <c r="AG687" s="104"/>
    </row>
    <row r="688" spans="1:33" ht="44.25" customHeight="1" thickBot="1" x14ac:dyDescent="0.25">
      <c r="D688" s="204" t="s">
        <v>344</v>
      </c>
      <c r="E688" s="204"/>
      <c r="F688" s="204"/>
      <c r="G688" s="204"/>
      <c r="H688" s="204"/>
      <c r="I688" s="204"/>
      <c r="J688" s="204"/>
      <c r="K688" s="204"/>
      <c r="L688" s="204"/>
      <c r="M688" s="204"/>
      <c r="N688" s="204"/>
      <c r="O688" s="204"/>
      <c r="P688" s="205">
        <v>0</v>
      </c>
      <c r="Q688" s="205"/>
      <c r="R688" s="205"/>
      <c r="S688" s="205"/>
      <c r="T688" s="205"/>
      <c r="U688" s="205"/>
      <c r="V688" s="205"/>
      <c r="W688" s="205"/>
      <c r="X688" s="205"/>
      <c r="Y688" s="205">
        <v>0</v>
      </c>
      <c r="Z688" s="205"/>
      <c r="AA688" s="205"/>
      <c r="AB688" s="205"/>
      <c r="AC688" s="205"/>
      <c r="AD688" s="205"/>
      <c r="AE688" s="205"/>
      <c r="AF688" s="205"/>
      <c r="AG688" s="205"/>
    </row>
    <row r="691" spans="4:33" ht="14.25" customHeight="1" x14ac:dyDescent="0.2">
      <c r="D691" s="123" t="s">
        <v>338</v>
      </c>
      <c r="E691" s="123"/>
      <c r="F691" s="123"/>
      <c r="G691" s="123"/>
      <c r="H691" s="123"/>
      <c r="I691" s="123"/>
      <c r="J691" s="123"/>
      <c r="K691" s="123"/>
      <c r="L691" s="123"/>
      <c r="M691" s="123"/>
      <c r="N691" s="123"/>
      <c r="O691" s="123"/>
      <c r="P691" s="123"/>
      <c r="Q691" s="123"/>
      <c r="R691" s="123"/>
      <c r="S691" s="123"/>
      <c r="T691" s="123"/>
      <c r="U691" s="123"/>
      <c r="V691" s="123"/>
      <c r="W691" s="123"/>
      <c r="X691" s="123"/>
      <c r="Y691" s="123"/>
      <c r="Z691" s="123"/>
      <c r="AA691" s="123"/>
      <c r="AB691" s="123"/>
      <c r="AC691" s="123"/>
      <c r="AD691" s="123"/>
      <c r="AE691" s="123"/>
      <c r="AF691" s="123"/>
      <c r="AG691" s="123"/>
    </row>
    <row r="692" spans="4:33" ht="14.25" customHeight="1" thickBot="1" x14ac:dyDescent="0.25"/>
    <row r="693" spans="4:33" ht="14.25" customHeight="1" thickBot="1" x14ac:dyDescent="0.25">
      <c r="D693" s="113" t="s">
        <v>39</v>
      </c>
      <c r="E693" s="113"/>
      <c r="F693" s="113"/>
      <c r="G693" s="113"/>
      <c r="H693" s="113"/>
      <c r="I693" s="113"/>
      <c r="J693" s="153" t="s">
        <v>40</v>
      </c>
      <c r="K693" s="154"/>
      <c r="L693" s="154"/>
      <c r="M693" s="154"/>
      <c r="N693" s="154"/>
      <c r="O693" s="154"/>
      <c r="P693" s="154"/>
      <c r="Q693" s="154"/>
      <c r="R693" s="154"/>
      <c r="S693" s="154"/>
      <c r="T693" s="154"/>
      <c r="U693" s="155"/>
      <c r="V693" s="153" t="s">
        <v>41</v>
      </c>
      <c r="W693" s="154"/>
      <c r="X693" s="154"/>
      <c r="Y693" s="154"/>
      <c r="Z693" s="154"/>
      <c r="AA693" s="154"/>
      <c r="AB693" s="154"/>
      <c r="AC693" s="154"/>
      <c r="AD693" s="154"/>
      <c r="AE693" s="154"/>
      <c r="AF693" s="154"/>
      <c r="AG693" s="155"/>
    </row>
    <row r="694" spans="4:33" ht="21" customHeight="1" thickBot="1" x14ac:dyDescent="0.25">
      <c r="D694" s="113"/>
      <c r="E694" s="113"/>
      <c r="F694" s="113"/>
      <c r="G694" s="113"/>
      <c r="H694" s="113"/>
      <c r="I694" s="113"/>
      <c r="J694" s="201"/>
      <c r="K694" s="202"/>
      <c r="L694" s="202"/>
      <c r="M694" s="202"/>
      <c r="N694" s="202"/>
      <c r="O694" s="202"/>
      <c r="P694" s="202"/>
      <c r="Q694" s="202"/>
      <c r="R694" s="202"/>
      <c r="S694" s="202"/>
      <c r="T694" s="202"/>
      <c r="U694" s="203"/>
      <c r="V694" s="201"/>
      <c r="W694" s="202"/>
      <c r="X694" s="202"/>
      <c r="Y694" s="202"/>
      <c r="Z694" s="202"/>
      <c r="AA694" s="202"/>
      <c r="AB694" s="202"/>
      <c r="AC694" s="202"/>
      <c r="AD694" s="202"/>
      <c r="AE694" s="202"/>
      <c r="AF694" s="202"/>
      <c r="AG694" s="203"/>
    </row>
    <row r="695" spans="4:33" ht="21" customHeight="1" thickBot="1" x14ac:dyDescent="0.25">
      <c r="D695" s="113"/>
      <c r="E695" s="113"/>
      <c r="F695" s="113"/>
      <c r="G695" s="113"/>
      <c r="H695" s="113"/>
      <c r="I695" s="113"/>
      <c r="J695" s="114" t="s">
        <v>345</v>
      </c>
      <c r="K695" s="114"/>
      <c r="L695" s="114"/>
      <c r="M695" s="114"/>
      <c r="N695" s="114" t="s">
        <v>346</v>
      </c>
      <c r="O695" s="114"/>
      <c r="P695" s="114"/>
      <c r="Q695" s="114"/>
      <c r="R695" s="114" t="s">
        <v>347</v>
      </c>
      <c r="S695" s="114"/>
      <c r="T695" s="114"/>
      <c r="U695" s="114"/>
      <c r="V695" s="114" t="s">
        <v>345</v>
      </c>
      <c r="W695" s="114"/>
      <c r="X695" s="114"/>
      <c r="Y695" s="114"/>
      <c r="Z695" s="114" t="s">
        <v>346</v>
      </c>
      <c r="AA695" s="114"/>
      <c r="AB695" s="114"/>
      <c r="AC695" s="114"/>
      <c r="AD695" s="114" t="s">
        <v>347</v>
      </c>
      <c r="AE695" s="114"/>
      <c r="AF695" s="114"/>
      <c r="AG695" s="114"/>
    </row>
    <row r="696" spans="4:33" ht="34.5" customHeight="1" x14ac:dyDescent="0.2">
      <c r="D696" s="194" t="s">
        <v>348</v>
      </c>
      <c r="E696" s="195"/>
      <c r="F696" s="195"/>
      <c r="G696" s="195"/>
      <c r="H696" s="195"/>
      <c r="I696" s="196"/>
      <c r="J696" s="197">
        <v>507173</v>
      </c>
      <c r="K696" s="197"/>
      <c r="L696" s="197"/>
      <c r="M696" s="198"/>
      <c r="N696" s="199"/>
      <c r="O696" s="193"/>
      <c r="P696" s="193"/>
      <c r="Q696" s="200"/>
      <c r="R696" s="192"/>
      <c r="S696" s="193"/>
      <c r="T696" s="193"/>
      <c r="U696" s="193"/>
      <c r="V696" s="197">
        <v>545163</v>
      </c>
      <c r="W696" s="197"/>
      <c r="X696" s="197"/>
      <c r="Y696" s="198"/>
      <c r="Z696" s="199"/>
      <c r="AA696" s="193"/>
      <c r="AB696" s="193"/>
      <c r="AC696" s="200"/>
      <c r="AD696" s="192"/>
      <c r="AE696" s="193"/>
      <c r="AF696" s="193"/>
      <c r="AG696" s="193"/>
    </row>
    <row r="697" spans="4:33" ht="27.75" customHeight="1" x14ac:dyDescent="0.2">
      <c r="D697" s="174" t="s">
        <v>349</v>
      </c>
      <c r="E697" s="175"/>
      <c r="F697" s="175"/>
      <c r="G697" s="175"/>
      <c r="H697" s="175"/>
      <c r="I697" s="176"/>
      <c r="J697" s="126" t="s">
        <v>350</v>
      </c>
      <c r="K697" s="126"/>
      <c r="L697" s="126"/>
      <c r="M697" s="177"/>
      <c r="N697" s="178">
        <f>SUM(J696*21%)</f>
        <v>106506.33</v>
      </c>
      <c r="O697" s="104"/>
      <c r="P697" s="104"/>
      <c r="Q697" s="179"/>
      <c r="R697" s="172">
        <v>21</v>
      </c>
      <c r="S697" s="173"/>
      <c r="T697" s="173"/>
      <c r="U697" s="173"/>
      <c r="V697" s="126" t="s">
        <v>350</v>
      </c>
      <c r="W697" s="126"/>
      <c r="X697" s="126"/>
      <c r="Y697" s="177"/>
      <c r="Z697" s="178">
        <v>114484</v>
      </c>
      <c r="AA697" s="104"/>
      <c r="AB697" s="104"/>
      <c r="AC697" s="179"/>
      <c r="AD697" s="172">
        <v>21</v>
      </c>
      <c r="AE697" s="173"/>
      <c r="AF697" s="173"/>
      <c r="AG697" s="173"/>
    </row>
    <row r="698" spans="4:33" ht="27.75" customHeight="1" x14ac:dyDescent="0.2">
      <c r="D698" s="174" t="s">
        <v>351</v>
      </c>
      <c r="E698" s="175"/>
      <c r="F698" s="175"/>
      <c r="G698" s="175"/>
      <c r="H698" s="175"/>
      <c r="I698" s="176"/>
      <c r="J698" s="190">
        <v>247855</v>
      </c>
      <c r="K698" s="190"/>
      <c r="L698" s="190"/>
      <c r="M698" s="191"/>
      <c r="N698" s="178">
        <f>SUM(J698*21%)</f>
        <v>52049.549999999996</v>
      </c>
      <c r="O698" s="104"/>
      <c r="P698" s="104"/>
      <c r="Q698" s="179"/>
      <c r="R698" s="188">
        <v>21</v>
      </c>
      <c r="S698" s="189"/>
      <c r="T698" s="189"/>
      <c r="U698" s="189"/>
      <c r="V698" s="190">
        <v>398771</v>
      </c>
      <c r="W698" s="190"/>
      <c r="X698" s="190"/>
      <c r="Y698" s="191"/>
      <c r="Z698" s="178">
        <v>83742</v>
      </c>
      <c r="AA698" s="104"/>
      <c r="AB698" s="104"/>
      <c r="AC698" s="179"/>
      <c r="AD698" s="188">
        <v>21</v>
      </c>
      <c r="AE698" s="189"/>
      <c r="AF698" s="189"/>
      <c r="AG698" s="189"/>
    </row>
    <row r="699" spans="4:33" ht="27.75" customHeight="1" x14ac:dyDescent="0.2">
      <c r="D699" s="174" t="s">
        <v>352</v>
      </c>
      <c r="E699" s="175"/>
      <c r="F699" s="175"/>
      <c r="G699" s="175"/>
      <c r="H699" s="175"/>
      <c r="I699" s="176"/>
      <c r="J699" s="104">
        <v>-127196</v>
      </c>
      <c r="K699" s="104"/>
      <c r="L699" s="104"/>
      <c r="M699" s="101"/>
      <c r="N699" s="178">
        <f>SUM(J699*21%)</f>
        <v>-26711.16</v>
      </c>
      <c r="O699" s="104"/>
      <c r="P699" s="104"/>
      <c r="Q699" s="179"/>
      <c r="R699" s="172">
        <v>21</v>
      </c>
      <c r="S699" s="173"/>
      <c r="T699" s="173"/>
      <c r="U699" s="173"/>
      <c r="V699" s="104">
        <v>-328723</v>
      </c>
      <c r="W699" s="104"/>
      <c r="X699" s="104"/>
      <c r="Y699" s="101"/>
      <c r="Z699" s="178">
        <v>-69032</v>
      </c>
      <c r="AA699" s="104"/>
      <c r="AB699" s="104"/>
      <c r="AC699" s="179"/>
      <c r="AD699" s="172">
        <v>21</v>
      </c>
      <c r="AE699" s="173"/>
      <c r="AF699" s="173"/>
      <c r="AG699" s="173"/>
    </row>
    <row r="700" spans="4:33" ht="33.75" customHeight="1" x14ac:dyDescent="0.2">
      <c r="D700" s="174" t="s">
        <v>353</v>
      </c>
      <c r="E700" s="175"/>
      <c r="F700" s="175"/>
      <c r="G700" s="175"/>
      <c r="H700" s="175"/>
      <c r="I700" s="176"/>
      <c r="J700" s="104"/>
      <c r="K700" s="104"/>
      <c r="L700" s="104"/>
      <c r="M700" s="101"/>
      <c r="N700" s="178"/>
      <c r="O700" s="104"/>
      <c r="P700" s="104"/>
      <c r="Q700" s="179"/>
      <c r="R700" s="172"/>
      <c r="S700" s="173"/>
      <c r="T700" s="173"/>
      <c r="U700" s="173"/>
      <c r="V700" s="104"/>
      <c r="W700" s="104"/>
      <c r="X700" s="104"/>
      <c r="Y700" s="101"/>
      <c r="Z700" s="178"/>
      <c r="AA700" s="104"/>
      <c r="AB700" s="104"/>
      <c r="AC700" s="179"/>
      <c r="AD700" s="172"/>
      <c r="AE700" s="173"/>
      <c r="AF700" s="173"/>
      <c r="AG700" s="173"/>
    </row>
    <row r="701" spans="4:33" ht="27.75" customHeight="1" x14ac:dyDescent="0.2">
      <c r="D701" s="174" t="s">
        <v>354</v>
      </c>
      <c r="E701" s="175"/>
      <c r="F701" s="175"/>
      <c r="G701" s="175"/>
      <c r="H701" s="175"/>
      <c r="I701" s="176"/>
      <c r="J701" s="104"/>
      <c r="K701" s="104"/>
      <c r="L701" s="104"/>
      <c r="M701" s="101"/>
      <c r="N701" s="178">
        <f>SUM(J700*21%)</f>
        <v>0</v>
      </c>
      <c r="O701" s="104"/>
      <c r="P701" s="104"/>
      <c r="Q701" s="179"/>
      <c r="R701" s="172"/>
      <c r="S701" s="173"/>
      <c r="T701" s="173"/>
      <c r="U701" s="173"/>
      <c r="V701" s="104"/>
      <c r="W701" s="104"/>
      <c r="X701" s="104"/>
      <c r="Y701" s="101"/>
      <c r="Z701" s="178">
        <f t="shared" ref="Z701:Z703" si="129">SUM(V700*22%)</f>
        <v>0</v>
      </c>
      <c r="AA701" s="104"/>
      <c r="AB701" s="104"/>
      <c r="AC701" s="179"/>
      <c r="AD701" s="172"/>
      <c r="AE701" s="173"/>
      <c r="AF701" s="173"/>
      <c r="AG701" s="173"/>
    </row>
    <row r="702" spans="4:33" ht="27.75" customHeight="1" x14ac:dyDescent="0.2">
      <c r="D702" s="174" t="s">
        <v>355</v>
      </c>
      <c r="E702" s="175"/>
      <c r="F702" s="175"/>
      <c r="G702" s="175"/>
      <c r="H702" s="175"/>
      <c r="I702" s="176"/>
      <c r="J702" s="104"/>
      <c r="K702" s="104"/>
      <c r="L702" s="104"/>
      <c r="M702" s="101"/>
      <c r="N702" s="178">
        <f>SUM(J701*21%)</f>
        <v>0</v>
      </c>
      <c r="O702" s="104"/>
      <c r="P702" s="104"/>
      <c r="Q702" s="179"/>
      <c r="R702" s="172"/>
      <c r="S702" s="173"/>
      <c r="T702" s="173"/>
      <c r="U702" s="173"/>
      <c r="V702" s="104"/>
      <c r="W702" s="104"/>
      <c r="X702" s="104"/>
      <c r="Y702" s="101"/>
      <c r="Z702" s="178">
        <f t="shared" si="129"/>
        <v>0</v>
      </c>
      <c r="AA702" s="104"/>
      <c r="AB702" s="104"/>
      <c r="AC702" s="179"/>
      <c r="AD702" s="172"/>
      <c r="AE702" s="173"/>
      <c r="AF702" s="173"/>
      <c r="AG702" s="173"/>
    </row>
    <row r="703" spans="4:33" ht="27.75" customHeight="1" x14ac:dyDescent="0.2">
      <c r="D703" s="174" t="s">
        <v>253</v>
      </c>
      <c r="E703" s="175"/>
      <c r="F703" s="175"/>
      <c r="G703" s="175"/>
      <c r="H703" s="175"/>
      <c r="I703" s="176"/>
      <c r="J703" s="104"/>
      <c r="K703" s="104"/>
      <c r="L703" s="104"/>
      <c r="M703" s="101"/>
      <c r="N703" s="178">
        <f>SUM(J702*21%)</f>
        <v>0</v>
      </c>
      <c r="O703" s="104"/>
      <c r="P703" s="104"/>
      <c r="Q703" s="179"/>
      <c r="R703" s="172"/>
      <c r="S703" s="173"/>
      <c r="T703" s="173"/>
      <c r="U703" s="173"/>
      <c r="V703" s="104"/>
      <c r="W703" s="104"/>
      <c r="X703" s="104"/>
      <c r="Y703" s="101"/>
      <c r="Z703" s="178">
        <f t="shared" si="129"/>
        <v>0</v>
      </c>
      <c r="AA703" s="104"/>
      <c r="AB703" s="104"/>
      <c r="AC703" s="179"/>
      <c r="AD703" s="172"/>
      <c r="AE703" s="173"/>
      <c r="AF703" s="173"/>
      <c r="AG703" s="173"/>
    </row>
    <row r="704" spans="4:33" ht="27.75" customHeight="1" x14ac:dyDescent="0.2">
      <c r="D704" s="174" t="s">
        <v>53</v>
      </c>
      <c r="E704" s="175"/>
      <c r="F704" s="175"/>
      <c r="G704" s="175"/>
      <c r="H704" s="175"/>
      <c r="I704" s="176"/>
      <c r="J704" s="104">
        <f>SUM(J696:M703)</f>
        <v>627832</v>
      </c>
      <c r="K704" s="104"/>
      <c r="L704" s="104"/>
      <c r="M704" s="101"/>
      <c r="N704" s="178">
        <f>SUM(J704*21%)</f>
        <v>131844.72</v>
      </c>
      <c r="O704" s="104"/>
      <c r="P704" s="104"/>
      <c r="Q704" s="179"/>
      <c r="R704" s="172"/>
      <c r="S704" s="173"/>
      <c r="T704" s="173"/>
      <c r="U704" s="173"/>
      <c r="V704" s="104">
        <v>615211</v>
      </c>
      <c r="W704" s="104"/>
      <c r="X704" s="104"/>
      <c r="Y704" s="101"/>
      <c r="Z704" s="178">
        <v>129194</v>
      </c>
      <c r="AA704" s="104"/>
      <c r="AB704" s="104"/>
      <c r="AC704" s="179"/>
      <c r="AD704" s="172"/>
      <c r="AE704" s="173"/>
      <c r="AF704" s="173"/>
      <c r="AG704" s="173"/>
    </row>
    <row r="705" spans="4:33" ht="27.75" customHeight="1" x14ac:dyDescent="0.2">
      <c r="D705" s="174" t="s">
        <v>356</v>
      </c>
      <c r="E705" s="175"/>
      <c r="F705" s="175"/>
      <c r="G705" s="175"/>
      <c r="H705" s="175"/>
      <c r="I705" s="176"/>
      <c r="J705" s="180"/>
      <c r="K705" s="181"/>
      <c r="L705" s="181"/>
      <c r="M705" s="182"/>
      <c r="N705" s="183"/>
      <c r="O705" s="102"/>
      <c r="P705" s="102"/>
      <c r="Q705" s="184"/>
      <c r="R705" s="185"/>
      <c r="S705" s="186"/>
      <c r="T705" s="186"/>
      <c r="U705" s="187"/>
      <c r="V705" s="180"/>
      <c r="W705" s="181"/>
      <c r="X705" s="181"/>
      <c r="Y705" s="182"/>
      <c r="Z705" s="183">
        <v>-4418</v>
      </c>
      <c r="AA705" s="102"/>
      <c r="AB705" s="102"/>
      <c r="AC705" s="184"/>
      <c r="AD705" s="185"/>
      <c r="AE705" s="186"/>
      <c r="AF705" s="186"/>
      <c r="AG705" s="187"/>
    </row>
    <row r="706" spans="4:33" ht="27.75" customHeight="1" x14ac:dyDescent="0.2">
      <c r="D706" s="174" t="s">
        <v>357</v>
      </c>
      <c r="E706" s="175"/>
      <c r="F706" s="175"/>
      <c r="G706" s="175"/>
      <c r="H706" s="175"/>
      <c r="I706" s="176"/>
      <c r="J706" s="126"/>
      <c r="K706" s="126"/>
      <c r="L706" s="126"/>
      <c r="M706" s="177"/>
      <c r="N706" s="178">
        <f>SUM(N704:Q705)</f>
        <v>131844.72</v>
      </c>
      <c r="O706" s="104"/>
      <c r="P706" s="104"/>
      <c r="Q706" s="179"/>
      <c r="R706" s="172"/>
      <c r="S706" s="173"/>
      <c r="T706" s="173"/>
      <c r="U706" s="173"/>
      <c r="V706" s="126"/>
      <c r="W706" s="126"/>
      <c r="X706" s="126"/>
      <c r="Y706" s="177"/>
      <c r="Z706" s="178">
        <v>124776</v>
      </c>
      <c r="AA706" s="104"/>
      <c r="AB706" s="104"/>
      <c r="AC706" s="179"/>
      <c r="AD706" s="172"/>
      <c r="AE706" s="173"/>
      <c r="AF706" s="173"/>
      <c r="AG706" s="173"/>
    </row>
    <row r="707" spans="4:33" ht="27.75" customHeight="1" x14ac:dyDescent="0.2">
      <c r="D707" s="174" t="s">
        <v>358</v>
      </c>
      <c r="E707" s="175"/>
      <c r="F707" s="175"/>
      <c r="G707" s="175"/>
      <c r="H707" s="175"/>
      <c r="I707" s="176"/>
      <c r="J707" s="126"/>
      <c r="K707" s="126"/>
      <c r="L707" s="126"/>
      <c r="M707" s="177"/>
      <c r="N707" s="178">
        <v>-4673</v>
      </c>
      <c r="O707" s="104"/>
      <c r="P707" s="104"/>
      <c r="Q707" s="179"/>
      <c r="R707" s="172"/>
      <c r="S707" s="173"/>
      <c r="T707" s="173"/>
      <c r="U707" s="173"/>
      <c r="V707" s="126"/>
      <c r="W707" s="126"/>
      <c r="X707" s="126"/>
      <c r="Y707" s="177"/>
      <c r="Z707" s="178">
        <v>6893</v>
      </c>
      <c r="AA707" s="104"/>
      <c r="AB707" s="104"/>
      <c r="AC707" s="179"/>
      <c r="AD707" s="172"/>
      <c r="AE707" s="173"/>
      <c r="AF707" s="173"/>
      <c r="AG707" s="173"/>
    </row>
    <row r="708" spans="4:33" ht="27.75" customHeight="1" thickBot="1" x14ac:dyDescent="0.25">
      <c r="D708" s="162" t="s">
        <v>359</v>
      </c>
      <c r="E708" s="163"/>
      <c r="F708" s="163"/>
      <c r="G708" s="163"/>
      <c r="H708" s="163"/>
      <c r="I708" s="164"/>
      <c r="J708" s="165"/>
      <c r="K708" s="165"/>
      <c r="L708" s="165"/>
      <c r="M708" s="166"/>
      <c r="N708" s="167">
        <f>SUM(N706:Q707)</f>
        <v>127171.72</v>
      </c>
      <c r="O708" s="99"/>
      <c r="P708" s="99"/>
      <c r="Q708" s="168"/>
      <c r="R708" s="158">
        <v>21</v>
      </c>
      <c r="S708" s="159"/>
      <c r="T708" s="159"/>
      <c r="U708" s="159"/>
      <c r="V708" s="165"/>
      <c r="W708" s="165"/>
      <c r="X708" s="165"/>
      <c r="Y708" s="166"/>
      <c r="Z708" s="169">
        <v>131669</v>
      </c>
      <c r="AA708" s="170"/>
      <c r="AB708" s="170"/>
      <c r="AC708" s="171"/>
      <c r="AD708" s="158">
        <v>21</v>
      </c>
      <c r="AE708" s="159"/>
      <c r="AF708" s="159"/>
      <c r="AG708" s="159"/>
    </row>
    <row r="711" spans="4:33" ht="14.25" customHeight="1" x14ac:dyDescent="0.2">
      <c r="D711" s="160" t="s">
        <v>360</v>
      </c>
      <c r="E711" s="160"/>
      <c r="F711" s="160"/>
      <c r="G711" s="160"/>
      <c r="H711" s="160"/>
      <c r="I711" s="160"/>
      <c r="J711" s="160"/>
      <c r="K711" s="160"/>
      <c r="L711" s="160"/>
      <c r="M711" s="160"/>
      <c r="N711" s="160"/>
      <c r="O711" s="160"/>
      <c r="P711" s="160"/>
      <c r="Q711" s="160"/>
      <c r="R711" s="160"/>
      <c r="S711" s="160"/>
      <c r="T711" s="160"/>
      <c r="U711" s="160"/>
      <c r="V711" s="160"/>
      <c r="W711" s="160"/>
      <c r="X711" s="160"/>
      <c r="Y711" s="160"/>
      <c r="Z711" s="160"/>
      <c r="AA711" s="160"/>
      <c r="AB711" s="160"/>
      <c r="AC711" s="160"/>
      <c r="AD711" s="160"/>
      <c r="AE711" s="160"/>
      <c r="AF711" s="160"/>
      <c r="AG711" s="160"/>
    </row>
    <row r="712" spans="4:33" ht="14.25" customHeight="1" x14ac:dyDescent="0.2">
      <c r="D712" s="85"/>
      <c r="E712" s="85"/>
      <c r="F712" s="85"/>
      <c r="G712" s="85"/>
      <c r="H712" s="85"/>
      <c r="I712" s="85"/>
      <c r="J712" s="85"/>
      <c r="K712" s="85"/>
      <c r="L712" s="85"/>
      <c r="M712" s="85"/>
      <c r="N712" s="85"/>
      <c r="O712" s="85"/>
      <c r="P712" s="85"/>
      <c r="Q712" s="85"/>
      <c r="R712" s="85"/>
      <c r="S712" s="85"/>
      <c r="T712" s="85"/>
      <c r="U712" s="85"/>
      <c r="V712" s="85"/>
      <c r="W712" s="85"/>
      <c r="X712" s="85"/>
      <c r="Y712" s="85"/>
      <c r="Z712" s="85"/>
      <c r="AA712" s="85"/>
      <c r="AB712" s="85"/>
      <c r="AC712" s="85"/>
      <c r="AD712" s="85"/>
      <c r="AE712" s="85"/>
      <c r="AF712" s="85"/>
      <c r="AG712" s="85"/>
    </row>
    <row r="713" spans="4:33" ht="14.25" customHeight="1" x14ac:dyDescent="0.2">
      <c r="D713" s="50" t="s">
        <v>361</v>
      </c>
      <c r="E713" s="50"/>
      <c r="F713" s="50"/>
      <c r="G713" s="50"/>
      <c r="H713" s="50"/>
      <c r="I713" s="50"/>
      <c r="J713" s="50"/>
      <c r="K713" s="50"/>
      <c r="L713" s="50"/>
      <c r="M713" s="50"/>
      <c r="N713" s="50"/>
      <c r="O713" s="50"/>
      <c r="P713" s="50"/>
      <c r="Q713" s="50"/>
      <c r="R713" s="50"/>
      <c r="S713" s="50"/>
      <c r="T713" s="50"/>
      <c r="U713" s="50"/>
      <c r="V713" s="50"/>
      <c r="W713" s="50"/>
      <c r="X713" s="50"/>
      <c r="Y713" s="50"/>
      <c r="Z713" s="50"/>
      <c r="AA713" s="50"/>
      <c r="AB713" s="50"/>
      <c r="AC713" s="50"/>
      <c r="AD713" s="50"/>
      <c r="AE713" s="50"/>
      <c r="AF713" s="50"/>
      <c r="AG713" s="50"/>
    </row>
    <row r="714" spans="4:33" ht="14.25" customHeight="1" x14ac:dyDescent="0.2">
      <c r="D714" s="50" t="s">
        <v>437</v>
      </c>
      <c r="E714" s="50"/>
      <c r="F714" s="50"/>
      <c r="G714" s="50"/>
      <c r="H714" s="50"/>
      <c r="I714" s="50"/>
      <c r="J714" s="50"/>
      <c r="K714" s="50"/>
      <c r="L714" s="88"/>
      <c r="M714" s="88"/>
      <c r="N714" s="88"/>
      <c r="O714" s="88"/>
      <c r="P714" s="88"/>
      <c r="Q714" s="88"/>
      <c r="R714" s="88"/>
      <c r="S714" s="88"/>
      <c r="T714" s="50"/>
      <c r="U714" s="50"/>
      <c r="V714" s="50"/>
      <c r="W714" s="50"/>
      <c r="X714" s="50"/>
      <c r="Y714" s="50"/>
      <c r="Z714" s="50"/>
      <c r="AA714" s="50"/>
      <c r="AB714" s="50"/>
      <c r="AC714" s="50"/>
      <c r="AD714" s="50"/>
      <c r="AE714" s="50"/>
      <c r="AF714" s="50"/>
      <c r="AG714" s="50"/>
    </row>
    <row r="715" spans="4:33" ht="14.25" customHeight="1" x14ac:dyDescent="0.2">
      <c r="D715" s="50" t="s">
        <v>362</v>
      </c>
      <c r="E715" s="50"/>
      <c r="F715" s="50"/>
      <c r="G715" s="50"/>
      <c r="H715" s="50"/>
      <c r="I715" s="50"/>
      <c r="J715" s="50"/>
      <c r="K715" s="50"/>
      <c r="L715" s="50"/>
      <c r="M715" s="50"/>
      <c r="N715" s="50"/>
      <c r="O715" s="50"/>
      <c r="P715" s="50"/>
      <c r="Q715" s="50"/>
      <c r="R715" s="50"/>
      <c r="S715" s="50"/>
      <c r="T715" s="50"/>
      <c r="U715" s="50"/>
      <c r="V715" s="50"/>
      <c r="W715" s="50"/>
      <c r="X715" s="50"/>
      <c r="Y715" s="50"/>
      <c r="Z715" s="50"/>
      <c r="AA715" s="50"/>
      <c r="AB715" s="50"/>
      <c r="AC715" s="50"/>
      <c r="AD715" s="50"/>
      <c r="AE715" s="50"/>
      <c r="AF715" s="50"/>
      <c r="AG715" s="50"/>
    </row>
    <row r="716" spans="4:33" ht="14.25" customHeight="1" x14ac:dyDescent="0.2">
      <c r="D716" s="50"/>
      <c r="E716" s="50"/>
      <c r="F716" s="50"/>
      <c r="G716" s="50"/>
      <c r="H716" s="50"/>
      <c r="I716" s="50"/>
      <c r="J716" s="50"/>
      <c r="K716" s="50"/>
      <c r="L716" s="50"/>
      <c r="M716" s="50"/>
      <c r="N716" s="50"/>
      <c r="O716" s="50"/>
      <c r="P716" s="50"/>
      <c r="Q716" s="50"/>
      <c r="R716" s="50"/>
      <c r="S716" s="50"/>
      <c r="T716" s="50"/>
      <c r="U716" s="50"/>
      <c r="V716" s="50"/>
      <c r="W716" s="50"/>
      <c r="X716" s="50"/>
      <c r="Y716" s="50"/>
      <c r="Z716" s="50"/>
      <c r="AA716" s="50"/>
      <c r="AB716" s="50"/>
      <c r="AC716" s="50"/>
      <c r="AD716" s="50"/>
      <c r="AE716" s="50"/>
      <c r="AF716" s="50"/>
      <c r="AG716" s="50"/>
    </row>
    <row r="717" spans="4:33" ht="14.25" customHeight="1" x14ac:dyDescent="0.2">
      <c r="D717" s="50"/>
      <c r="E717" s="50"/>
      <c r="F717" s="50"/>
      <c r="G717" s="50"/>
      <c r="H717" s="50"/>
      <c r="I717" s="50"/>
      <c r="J717" s="50"/>
      <c r="K717" s="50"/>
      <c r="L717" s="50"/>
      <c r="M717" s="50"/>
      <c r="N717" s="50"/>
      <c r="O717" s="50"/>
      <c r="P717" s="50"/>
      <c r="Q717" s="50"/>
      <c r="R717" s="50"/>
      <c r="S717" s="50"/>
      <c r="T717" s="50"/>
      <c r="U717" s="50"/>
      <c r="V717" s="50"/>
      <c r="W717" s="50"/>
      <c r="X717" s="50"/>
      <c r="Y717" s="50"/>
      <c r="Z717" s="50"/>
      <c r="AA717" s="50"/>
      <c r="AB717" s="50"/>
      <c r="AC717" s="50"/>
      <c r="AD717" s="50"/>
      <c r="AE717" s="50"/>
      <c r="AF717" s="50"/>
      <c r="AG717" s="50"/>
    </row>
    <row r="718" spans="4:33" ht="14.25" customHeight="1" x14ac:dyDescent="0.2">
      <c r="D718" s="50"/>
      <c r="E718" s="50"/>
      <c r="F718" s="50"/>
      <c r="G718" s="50"/>
      <c r="H718" s="50"/>
      <c r="I718" s="50"/>
      <c r="J718" s="50"/>
      <c r="K718" s="50"/>
      <c r="L718" s="50"/>
      <c r="M718" s="50"/>
      <c r="N718" s="50"/>
      <c r="O718" s="50"/>
      <c r="P718" s="50"/>
      <c r="Q718" s="50"/>
      <c r="R718" s="50"/>
      <c r="S718" s="50"/>
      <c r="T718" s="50"/>
      <c r="U718" s="50"/>
      <c r="V718" s="50"/>
      <c r="W718" s="50"/>
      <c r="X718" s="50"/>
      <c r="Y718" s="50"/>
      <c r="Z718" s="50"/>
      <c r="AA718" s="50"/>
      <c r="AB718" s="50"/>
      <c r="AC718" s="50"/>
      <c r="AD718" s="50"/>
      <c r="AE718" s="50"/>
      <c r="AF718" s="50"/>
      <c r="AG718" s="50"/>
    </row>
    <row r="719" spans="4:33" ht="14.25" customHeight="1" x14ac:dyDescent="0.2">
      <c r="D719" s="50"/>
      <c r="E719" s="50"/>
      <c r="F719" s="50"/>
      <c r="G719" s="50"/>
      <c r="H719" s="50"/>
      <c r="I719" s="50"/>
      <c r="J719" s="50"/>
      <c r="K719" s="50"/>
      <c r="L719" s="50"/>
      <c r="M719" s="50"/>
      <c r="N719" s="50"/>
      <c r="O719" s="50"/>
      <c r="P719" s="50"/>
      <c r="Q719" s="50"/>
      <c r="R719" s="50"/>
      <c r="S719" s="50"/>
      <c r="T719" s="50"/>
      <c r="U719" s="50"/>
      <c r="V719" s="50"/>
      <c r="W719" s="50"/>
      <c r="X719" s="50"/>
      <c r="Y719" s="50"/>
      <c r="Z719" s="50"/>
      <c r="AA719" s="50"/>
      <c r="AB719" s="50"/>
      <c r="AC719" s="50"/>
      <c r="AD719" s="50"/>
      <c r="AE719" s="50"/>
      <c r="AF719" s="50"/>
      <c r="AG719" s="50"/>
    </row>
    <row r="720" spans="4:33" ht="14.25" customHeight="1" x14ac:dyDescent="0.2">
      <c r="D720" s="50"/>
      <c r="E720" s="50"/>
      <c r="F720" s="50"/>
      <c r="G720" s="50"/>
      <c r="H720" s="50"/>
      <c r="I720" s="50"/>
      <c r="J720" s="50"/>
      <c r="K720" s="50"/>
      <c r="L720" s="50"/>
      <c r="M720" s="50"/>
      <c r="N720" s="50"/>
      <c r="O720" s="50"/>
      <c r="P720" s="50"/>
      <c r="Q720" s="50"/>
      <c r="R720" s="50"/>
      <c r="S720" s="50"/>
      <c r="T720" s="50"/>
      <c r="U720" s="50"/>
      <c r="V720" s="50"/>
      <c r="W720" s="50"/>
      <c r="X720" s="50"/>
      <c r="Y720" s="50"/>
      <c r="Z720" s="50"/>
      <c r="AA720" s="50"/>
      <c r="AB720" s="50"/>
      <c r="AC720" s="50"/>
      <c r="AD720" s="50"/>
      <c r="AE720" s="50"/>
      <c r="AF720" s="50"/>
      <c r="AG720" s="50"/>
    </row>
    <row r="721" spans="1:33" ht="14.25" customHeight="1" x14ac:dyDescent="0.2">
      <c r="D721" s="50"/>
      <c r="E721" s="50"/>
      <c r="F721" s="50"/>
      <c r="G721" s="50"/>
      <c r="H721" s="50"/>
      <c r="I721" s="50"/>
      <c r="J721" s="50"/>
      <c r="K721" s="50"/>
      <c r="L721" s="50"/>
      <c r="M721" s="50"/>
      <c r="N721" s="50"/>
      <c r="O721" s="50"/>
      <c r="P721" s="50"/>
      <c r="Q721" s="50"/>
      <c r="R721" s="50"/>
      <c r="S721" s="50"/>
      <c r="T721" s="50"/>
      <c r="U721" s="50"/>
      <c r="V721" s="50"/>
      <c r="W721" s="50"/>
      <c r="X721" s="50"/>
      <c r="Y721" s="50"/>
      <c r="Z721" s="50"/>
      <c r="AA721" s="50"/>
      <c r="AB721" s="50"/>
      <c r="AC721" s="50"/>
      <c r="AD721" s="50"/>
      <c r="AE721" s="50"/>
      <c r="AF721" s="50"/>
      <c r="AG721" s="50"/>
    </row>
    <row r="722" spans="1:33" ht="14.25" customHeight="1" x14ac:dyDescent="0.2">
      <c r="D722" s="50"/>
      <c r="E722" s="50"/>
      <c r="F722" s="50"/>
      <c r="G722" s="50"/>
      <c r="H722" s="50"/>
      <c r="I722" s="50"/>
      <c r="J722" s="50"/>
      <c r="K722" s="50"/>
      <c r="L722" s="50"/>
      <c r="M722" s="50"/>
      <c r="N722" s="50"/>
      <c r="O722" s="50"/>
      <c r="P722" s="50"/>
      <c r="Q722" s="50"/>
      <c r="R722" s="50"/>
      <c r="S722" s="50"/>
      <c r="T722" s="50"/>
      <c r="U722" s="50"/>
      <c r="V722" s="50"/>
      <c r="W722" s="50"/>
      <c r="X722" s="50"/>
      <c r="Y722" s="50"/>
      <c r="Z722" s="50"/>
      <c r="AA722" s="50"/>
      <c r="AB722" s="50"/>
      <c r="AC722" s="50"/>
      <c r="AD722" s="50"/>
      <c r="AE722" s="50"/>
      <c r="AF722" s="50"/>
      <c r="AG722" s="50"/>
    </row>
    <row r="723" spans="1:33" ht="14.25" customHeight="1" x14ac:dyDescent="0.2">
      <c r="D723" s="50"/>
      <c r="E723" s="50"/>
      <c r="F723" s="50"/>
      <c r="G723" s="50"/>
      <c r="H723" s="50"/>
      <c r="I723" s="50"/>
      <c r="J723" s="50"/>
      <c r="K723" s="50"/>
      <c r="L723" s="50"/>
      <c r="M723" s="50"/>
      <c r="N723" s="50"/>
      <c r="O723" s="50"/>
      <c r="P723" s="50"/>
      <c r="Q723" s="50"/>
      <c r="R723" s="50"/>
      <c r="S723" s="50"/>
      <c r="T723" s="50"/>
      <c r="U723" s="50"/>
      <c r="V723" s="50"/>
      <c r="W723" s="50"/>
      <c r="X723" s="50"/>
      <c r="Y723" s="50"/>
      <c r="Z723" s="50"/>
      <c r="AA723" s="50"/>
      <c r="AB723" s="50"/>
      <c r="AC723" s="50"/>
      <c r="AD723" s="50"/>
      <c r="AE723" s="50"/>
      <c r="AF723" s="50"/>
      <c r="AG723" s="50"/>
    </row>
    <row r="724" spans="1:33" ht="14.25" customHeight="1" x14ac:dyDescent="0.2">
      <c r="D724" s="50"/>
      <c r="E724" s="50"/>
      <c r="F724" s="50"/>
      <c r="G724" s="50"/>
      <c r="H724" s="50"/>
      <c r="I724" s="50"/>
      <c r="J724" s="50"/>
      <c r="K724" s="50"/>
      <c r="L724" s="50"/>
      <c r="M724" s="50"/>
      <c r="N724" s="50"/>
      <c r="O724" s="50"/>
      <c r="P724" s="50"/>
      <c r="Q724" s="50"/>
      <c r="R724" s="50"/>
      <c r="S724" s="50"/>
      <c r="T724" s="50"/>
      <c r="U724" s="50"/>
      <c r="V724" s="50"/>
      <c r="W724" s="50"/>
      <c r="X724" s="50"/>
      <c r="Y724" s="50"/>
      <c r="Z724" s="50"/>
      <c r="AA724" s="50"/>
      <c r="AB724" s="50"/>
      <c r="AC724" s="50"/>
      <c r="AD724" s="50"/>
      <c r="AE724" s="50"/>
      <c r="AF724" s="50"/>
      <c r="AG724" s="50"/>
    </row>
    <row r="726" spans="1:33" ht="14.25" customHeight="1" x14ac:dyDescent="0.2">
      <c r="D726" s="91"/>
      <c r="E726" s="91"/>
      <c r="F726" s="91"/>
      <c r="G726" s="91"/>
      <c r="H726" s="91"/>
      <c r="I726" s="91"/>
      <c r="J726" s="91"/>
      <c r="K726" s="91"/>
      <c r="L726" s="91"/>
      <c r="M726" s="91"/>
      <c r="N726" s="91"/>
      <c r="O726" s="91"/>
      <c r="P726" s="91"/>
      <c r="Q726" s="91"/>
      <c r="R726" s="91"/>
      <c r="S726" s="91"/>
      <c r="T726" s="91"/>
      <c r="U726" s="91"/>
      <c r="V726" s="91"/>
      <c r="W726" s="91"/>
      <c r="X726" s="91"/>
      <c r="Y726" s="91"/>
      <c r="Z726" s="91"/>
      <c r="AA726" s="91"/>
      <c r="AB726" s="91"/>
      <c r="AC726" s="91"/>
      <c r="AD726" s="91"/>
      <c r="AE726" s="91"/>
      <c r="AF726" s="91"/>
      <c r="AG726" s="91"/>
    </row>
    <row r="727" spans="1:33" ht="14.25" customHeight="1" x14ac:dyDescent="0.2">
      <c r="D727" s="19" t="s">
        <v>363</v>
      </c>
      <c r="S727" s="22"/>
      <c r="T727" s="22"/>
      <c r="U727" s="22"/>
      <c r="V727" s="22"/>
      <c r="W727" s="22"/>
      <c r="X727" s="22"/>
      <c r="Y727" s="22"/>
      <c r="Z727" s="22"/>
      <c r="AA727" s="22"/>
      <c r="AB727" s="22"/>
      <c r="AC727" s="22"/>
      <c r="AD727" s="22"/>
      <c r="AE727" s="22"/>
    </row>
    <row r="729" spans="1:33" ht="14.25" customHeight="1" x14ac:dyDescent="0.2">
      <c r="D729" s="161" t="s">
        <v>364</v>
      </c>
      <c r="E729" s="161"/>
      <c r="F729" s="161"/>
      <c r="G729" s="161"/>
      <c r="H729" s="161"/>
      <c r="I729" s="161"/>
      <c r="J729" s="161"/>
      <c r="K729" s="161"/>
      <c r="L729" s="161"/>
      <c r="M729" s="161"/>
      <c r="N729" s="161"/>
      <c r="O729" s="161"/>
      <c r="P729" s="161"/>
      <c r="Q729" s="161"/>
      <c r="R729" s="161"/>
      <c r="S729" s="161"/>
      <c r="T729" s="161"/>
      <c r="U729" s="161"/>
      <c r="V729" s="161"/>
      <c r="W729" s="161"/>
      <c r="X729" s="161"/>
      <c r="Y729" s="161"/>
      <c r="Z729" s="161"/>
      <c r="AA729" s="161"/>
      <c r="AB729" s="161"/>
      <c r="AC729" s="161"/>
      <c r="AD729" s="161"/>
      <c r="AE729" s="161"/>
      <c r="AF729" s="161"/>
      <c r="AG729" s="161"/>
    </row>
    <row r="730" spans="1:33" ht="14.25" customHeight="1" x14ac:dyDescent="0.2">
      <c r="D730" s="36"/>
      <c r="E730" s="36"/>
      <c r="F730" s="36"/>
      <c r="G730" s="36"/>
      <c r="H730" s="36"/>
      <c r="I730" s="36"/>
      <c r="J730" s="36"/>
      <c r="K730" s="36"/>
      <c r="L730" s="36"/>
      <c r="M730" s="36"/>
      <c r="N730" s="36"/>
      <c r="O730" s="36"/>
      <c r="P730" s="36"/>
      <c r="Q730" s="36"/>
      <c r="R730" s="36"/>
      <c r="S730" s="36"/>
      <c r="T730" s="36"/>
      <c r="U730" s="36"/>
      <c r="V730" s="36"/>
      <c r="W730" s="36"/>
      <c r="X730" s="36"/>
      <c r="Y730" s="36"/>
      <c r="Z730" s="36"/>
      <c r="AA730" s="36"/>
      <c r="AB730" s="36"/>
      <c r="AC730" s="36"/>
      <c r="AD730" s="36"/>
      <c r="AE730" s="36"/>
      <c r="AF730" s="36"/>
      <c r="AG730" s="36"/>
    </row>
    <row r="731" spans="1:33" ht="15.75" customHeight="1" x14ac:dyDescent="0.2">
      <c r="D731" s="34" t="s">
        <v>408</v>
      </c>
      <c r="E731" s="36"/>
      <c r="F731" s="36"/>
      <c r="G731" s="36"/>
      <c r="H731" s="36"/>
      <c r="I731" s="36"/>
      <c r="J731" s="36"/>
      <c r="K731" s="36"/>
      <c r="L731" s="36"/>
      <c r="M731" s="36"/>
      <c r="N731" s="36"/>
      <c r="O731" s="36"/>
      <c r="P731" s="36"/>
      <c r="Q731" s="36"/>
      <c r="R731" s="36"/>
      <c r="S731" s="36"/>
      <c r="T731" s="36"/>
      <c r="U731" s="36"/>
      <c r="V731" s="36"/>
      <c r="W731" s="36"/>
      <c r="X731" s="36"/>
      <c r="Y731" s="36"/>
      <c r="Z731" s="36"/>
      <c r="AA731" s="36"/>
      <c r="AB731" s="36"/>
      <c r="AC731" s="36"/>
      <c r="AD731" s="36"/>
      <c r="AE731" s="36"/>
      <c r="AF731" s="36"/>
      <c r="AG731" s="36"/>
    </row>
    <row r="732" spans="1:33" ht="5.25" customHeight="1" thickBot="1" x14ac:dyDescent="0.25"/>
    <row r="733" spans="1:33" ht="14.25" customHeight="1" thickBot="1" x14ac:dyDescent="0.25">
      <c r="A733" s="5" t="s">
        <v>365</v>
      </c>
      <c r="D733" s="113" t="s">
        <v>366</v>
      </c>
      <c r="E733" s="113"/>
      <c r="F733" s="113"/>
      <c r="G733" s="113"/>
      <c r="H733" s="113"/>
      <c r="I733" s="113"/>
      <c r="J733" s="113"/>
      <c r="K733" s="113"/>
      <c r="L733" s="113"/>
      <c r="M733" s="114" t="s">
        <v>367</v>
      </c>
      <c r="N733" s="114"/>
      <c r="O733" s="114"/>
      <c r="P733" s="114"/>
      <c r="Q733" s="114"/>
      <c r="R733" s="114" t="s">
        <v>368</v>
      </c>
      <c r="S733" s="114"/>
      <c r="T733" s="114"/>
      <c r="U733" s="114"/>
      <c r="V733" s="114"/>
      <c r="W733" s="114"/>
      <c r="X733" s="114"/>
      <c r="Y733" s="114"/>
      <c r="Z733" s="114"/>
      <c r="AA733" s="114"/>
      <c r="AB733" s="114"/>
      <c r="AC733" s="114"/>
      <c r="AD733" s="114"/>
      <c r="AE733" s="114"/>
      <c r="AF733" s="114"/>
      <c r="AG733" s="114"/>
    </row>
    <row r="734" spans="1:33" ht="26.25" customHeight="1" thickBot="1" x14ac:dyDescent="0.25">
      <c r="D734" s="113"/>
      <c r="E734" s="113"/>
      <c r="F734" s="113"/>
      <c r="G734" s="113"/>
      <c r="H734" s="113"/>
      <c r="I734" s="113"/>
      <c r="J734" s="113"/>
      <c r="K734" s="113"/>
      <c r="L734" s="113"/>
      <c r="M734" s="114"/>
      <c r="N734" s="114"/>
      <c r="O734" s="114"/>
      <c r="P734" s="114"/>
      <c r="Q734" s="114"/>
      <c r="R734" s="114" t="s">
        <v>40</v>
      </c>
      <c r="S734" s="114"/>
      <c r="T734" s="114"/>
      <c r="U734" s="114"/>
      <c r="V734" s="114"/>
      <c r="W734" s="114"/>
      <c r="X734" s="114"/>
      <c r="Y734" s="114"/>
      <c r="Z734" s="114" t="s">
        <v>369</v>
      </c>
      <c r="AA734" s="114"/>
      <c r="AB734" s="114"/>
      <c r="AC734" s="114"/>
      <c r="AD734" s="114"/>
      <c r="AE734" s="114"/>
      <c r="AF734" s="114"/>
      <c r="AG734" s="114"/>
    </row>
    <row r="735" spans="1:33" ht="16.5" customHeight="1" thickBot="1" x14ac:dyDescent="0.25">
      <c r="D735" s="150" t="s">
        <v>370</v>
      </c>
      <c r="E735" s="151"/>
      <c r="F735" s="151"/>
      <c r="G735" s="151"/>
      <c r="H735" s="151"/>
      <c r="I735" s="151"/>
      <c r="J735" s="151"/>
      <c r="K735" s="151"/>
      <c r="L735" s="152"/>
      <c r="M735" s="153"/>
      <c r="N735" s="154"/>
      <c r="O735" s="154"/>
      <c r="P735" s="154"/>
      <c r="Q735" s="154"/>
      <c r="R735" s="154"/>
      <c r="S735" s="154"/>
      <c r="T735" s="154"/>
      <c r="U735" s="154"/>
      <c r="V735" s="154"/>
      <c r="W735" s="154"/>
      <c r="X735" s="154"/>
      <c r="Y735" s="154"/>
      <c r="Z735" s="154"/>
      <c r="AA735" s="154"/>
      <c r="AB735" s="154"/>
      <c r="AC735" s="154"/>
      <c r="AD735" s="154"/>
      <c r="AE735" s="154"/>
      <c r="AF735" s="154"/>
      <c r="AG735" s="155"/>
    </row>
    <row r="736" spans="1:33" ht="17.25" customHeight="1" x14ac:dyDescent="0.2">
      <c r="D736" s="156" t="s">
        <v>371</v>
      </c>
      <c r="E736" s="156"/>
      <c r="F736" s="156"/>
      <c r="G736" s="156"/>
      <c r="H736" s="156"/>
      <c r="I736" s="156"/>
      <c r="J736" s="156"/>
      <c r="K736" s="156"/>
      <c r="L736" s="156"/>
      <c r="M736" s="157" t="s">
        <v>372</v>
      </c>
      <c r="N736" s="157"/>
      <c r="O736" s="157"/>
      <c r="P736" s="157"/>
      <c r="Q736" s="157"/>
      <c r="R736" s="112">
        <v>19978</v>
      </c>
      <c r="S736" s="112"/>
      <c r="T736" s="112"/>
      <c r="U736" s="112"/>
      <c r="V736" s="112"/>
      <c r="W736" s="112"/>
      <c r="X736" s="112"/>
      <c r="Y736" s="112"/>
      <c r="Z736" s="112">
        <v>18699</v>
      </c>
      <c r="AA736" s="112"/>
      <c r="AB736" s="112"/>
      <c r="AC736" s="112"/>
      <c r="AD736" s="112"/>
      <c r="AE736" s="112"/>
      <c r="AF736" s="112"/>
      <c r="AG736" s="112"/>
    </row>
    <row r="737" spans="4:35" ht="17.25" customHeight="1" x14ac:dyDescent="0.2">
      <c r="D737" s="125" t="s">
        <v>373</v>
      </c>
      <c r="E737" s="125"/>
      <c r="F737" s="125"/>
      <c r="G737" s="125"/>
      <c r="H737" s="125"/>
      <c r="I737" s="125"/>
      <c r="J737" s="125"/>
      <c r="K737" s="125"/>
      <c r="L737" s="125"/>
      <c r="M737" s="126" t="s">
        <v>372</v>
      </c>
      <c r="N737" s="126"/>
      <c r="O737" s="126"/>
      <c r="P737" s="126"/>
      <c r="Q737" s="126"/>
      <c r="R737" s="104">
        <v>105664</v>
      </c>
      <c r="S737" s="104"/>
      <c r="T737" s="104"/>
      <c r="U737" s="104"/>
      <c r="V737" s="104"/>
      <c r="W737" s="104"/>
      <c r="X737" s="104"/>
      <c r="Y737" s="104"/>
      <c r="Z737" s="104">
        <v>102343</v>
      </c>
      <c r="AA737" s="104"/>
      <c r="AB737" s="104"/>
      <c r="AC737" s="104"/>
      <c r="AD737" s="104"/>
      <c r="AE737" s="104"/>
      <c r="AF737" s="104"/>
      <c r="AG737" s="104"/>
    </row>
    <row r="738" spans="4:35" ht="17.25" customHeight="1" x14ac:dyDescent="0.2">
      <c r="D738" s="125" t="s">
        <v>374</v>
      </c>
      <c r="E738" s="125"/>
      <c r="F738" s="125"/>
      <c r="G738" s="125"/>
      <c r="H738" s="125"/>
      <c r="I738" s="125"/>
      <c r="J738" s="125"/>
      <c r="K738" s="125"/>
      <c r="L738" s="125"/>
      <c r="M738" s="126" t="s">
        <v>372</v>
      </c>
      <c r="N738" s="126"/>
      <c r="O738" s="126"/>
      <c r="P738" s="126"/>
      <c r="Q738" s="126"/>
      <c r="R738" s="104">
        <v>17876339</v>
      </c>
      <c r="S738" s="104"/>
      <c r="T738" s="104"/>
      <c r="U738" s="104"/>
      <c r="V738" s="104"/>
      <c r="W738" s="104"/>
      <c r="X738" s="104"/>
      <c r="Y738" s="104"/>
      <c r="Z738" s="104">
        <v>22839373</v>
      </c>
      <c r="AA738" s="104"/>
      <c r="AB738" s="104"/>
      <c r="AC738" s="104"/>
      <c r="AD738" s="104"/>
      <c r="AE738" s="104"/>
      <c r="AF738" s="104"/>
      <c r="AG738" s="104"/>
      <c r="AI738" s="86"/>
    </row>
    <row r="739" spans="4:35" ht="17.25" customHeight="1" x14ac:dyDescent="0.2">
      <c r="D739" s="136" t="s">
        <v>375</v>
      </c>
      <c r="E739" s="137"/>
      <c r="F739" s="137"/>
      <c r="G739" s="137"/>
      <c r="H739" s="137"/>
      <c r="I739" s="137"/>
      <c r="J739" s="137"/>
      <c r="K739" s="137"/>
      <c r="L739" s="138"/>
      <c r="M739" s="126" t="s">
        <v>372</v>
      </c>
      <c r="N739" s="126"/>
      <c r="O739" s="126"/>
      <c r="P739" s="126"/>
      <c r="Q739" s="126"/>
      <c r="R739" s="101">
        <v>4254</v>
      </c>
      <c r="S739" s="102"/>
      <c r="T739" s="102"/>
      <c r="U739" s="102"/>
      <c r="V739" s="102"/>
      <c r="W739" s="102"/>
      <c r="X739" s="102"/>
      <c r="Y739" s="103"/>
      <c r="Z739" s="104">
        <v>4768</v>
      </c>
      <c r="AA739" s="104"/>
      <c r="AB739" s="104"/>
      <c r="AC739" s="104"/>
      <c r="AD739" s="104"/>
      <c r="AE739" s="104"/>
      <c r="AF739" s="104"/>
      <c r="AG739" s="104"/>
      <c r="AI739" s="86"/>
    </row>
    <row r="740" spans="4:35" ht="17.25" customHeight="1" x14ac:dyDescent="0.2">
      <c r="D740" s="125" t="s">
        <v>376</v>
      </c>
      <c r="E740" s="125"/>
      <c r="F740" s="125"/>
      <c r="G740" s="125"/>
      <c r="H740" s="125"/>
      <c r="I740" s="125"/>
      <c r="J740" s="125"/>
      <c r="K740" s="125"/>
      <c r="L740" s="125"/>
      <c r="M740" s="126" t="s">
        <v>372</v>
      </c>
      <c r="N740" s="126"/>
      <c r="O740" s="126"/>
      <c r="P740" s="126"/>
      <c r="Q740" s="126"/>
      <c r="R740" s="104">
        <v>81600</v>
      </c>
      <c r="S740" s="104"/>
      <c r="T740" s="104"/>
      <c r="U740" s="104"/>
      <c r="V740" s="104"/>
      <c r="W740" s="104"/>
      <c r="X740" s="104"/>
      <c r="Y740" s="104"/>
      <c r="Z740" s="104">
        <v>79</v>
      </c>
      <c r="AA740" s="104"/>
      <c r="AB740" s="104"/>
      <c r="AC740" s="104"/>
      <c r="AD740" s="104"/>
      <c r="AE740" s="104"/>
      <c r="AF740" s="104"/>
      <c r="AG740" s="104"/>
    </row>
    <row r="741" spans="4:35" ht="17.25" customHeight="1" x14ac:dyDescent="0.2">
      <c r="D741" s="125" t="s">
        <v>377</v>
      </c>
      <c r="E741" s="125"/>
      <c r="F741" s="125"/>
      <c r="G741" s="125"/>
      <c r="H741" s="125"/>
      <c r="I741" s="125"/>
      <c r="J741" s="125"/>
      <c r="K741" s="125"/>
      <c r="L741" s="125"/>
      <c r="M741" s="126" t="s">
        <v>372</v>
      </c>
      <c r="N741" s="126"/>
      <c r="O741" s="126"/>
      <c r="P741" s="126"/>
      <c r="Q741" s="126"/>
      <c r="R741" s="104">
        <v>73595</v>
      </c>
      <c r="S741" s="104"/>
      <c r="T741" s="104"/>
      <c r="U741" s="104"/>
      <c r="V741" s="104"/>
      <c r="W741" s="104"/>
      <c r="X741" s="104"/>
      <c r="Y741" s="104"/>
      <c r="Z741" s="104">
        <v>85465</v>
      </c>
      <c r="AA741" s="104"/>
      <c r="AB741" s="104"/>
      <c r="AC741" s="104"/>
      <c r="AD741" s="104"/>
      <c r="AE741" s="104"/>
      <c r="AF741" s="104"/>
      <c r="AG741" s="104"/>
    </row>
    <row r="742" spans="4:35" ht="17.25" customHeight="1" thickBot="1" x14ac:dyDescent="0.25">
      <c r="D742" s="148" t="s">
        <v>378</v>
      </c>
      <c r="E742" s="148"/>
      <c r="F742" s="148"/>
      <c r="G742" s="148"/>
      <c r="H742" s="148"/>
      <c r="I742" s="148"/>
      <c r="J742" s="148"/>
      <c r="K742" s="148"/>
      <c r="L742" s="148"/>
      <c r="M742" s="149" t="s">
        <v>372</v>
      </c>
      <c r="N742" s="149"/>
      <c r="O742" s="149"/>
      <c r="P742" s="149"/>
      <c r="Q742" s="149"/>
      <c r="R742" s="99">
        <v>0</v>
      </c>
      <c r="S742" s="99"/>
      <c r="T742" s="99"/>
      <c r="U742" s="99"/>
      <c r="V742" s="99"/>
      <c r="W742" s="99"/>
      <c r="X742" s="99"/>
      <c r="Y742" s="99"/>
      <c r="Z742" s="99">
        <v>0</v>
      </c>
      <c r="AA742" s="99"/>
      <c r="AB742" s="99"/>
      <c r="AC742" s="99"/>
      <c r="AD742" s="99"/>
      <c r="AE742" s="99"/>
      <c r="AF742" s="99"/>
      <c r="AG742" s="99"/>
    </row>
    <row r="743" spans="4:35" ht="18.75" customHeight="1" thickBot="1" x14ac:dyDescent="0.25">
      <c r="D743" s="142" t="s">
        <v>379</v>
      </c>
      <c r="E743" s="143"/>
      <c r="F743" s="143"/>
      <c r="G743" s="143"/>
      <c r="H743" s="143"/>
      <c r="I743" s="143"/>
      <c r="J743" s="143"/>
      <c r="K743" s="143"/>
      <c r="L743" s="144"/>
      <c r="M743" s="130"/>
      <c r="N743" s="131"/>
      <c r="O743" s="131"/>
      <c r="P743" s="131"/>
      <c r="Q743" s="132"/>
      <c r="R743" s="133">
        <f>SUM(R736:Y742)</f>
        <v>18161430</v>
      </c>
      <c r="S743" s="134"/>
      <c r="T743" s="134"/>
      <c r="U743" s="134"/>
      <c r="V743" s="134"/>
      <c r="W743" s="134"/>
      <c r="X743" s="134"/>
      <c r="Y743" s="135"/>
      <c r="Z743" s="133">
        <f>SUM(Z736:AG742)</f>
        <v>23050727</v>
      </c>
      <c r="AA743" s="134"/>
      <c r="AB743" s="134"/>
      <c r="AC743" s="134"/>
      <c r="AD743" s="134"/>
      <c r="AE743" s="134"/>
      <c r="AF743" s="134"/>
      <c r="AG743" s="135"/>
    </row>
    <row r="745" spans="4:35" ht="14.25" customHeight="1" x14ac:dyDescent="0.2">
      <c r="D745" s="34" t="s">
        <v>380</v>
      </c>
      <c r="E745" s="36"/>
      <c r="F745" s="36"/>
      <c r="G745" s="36"/>
      <c r="H745" s="36"/>
      <c r="I745" s="36"/>
      <c r="J745" s="36"/>
      <c r="K745" s="36"/>
      <c r="L745" s="36"/>
      <c r="M745" s="36"/>
      <c r="N745" s="36"/>
      <c r="O745" s="36"/>
      <c r="P745" s="36"/>
      <c r="Q745" s="36"/>
      <c r="R745" s="36"/>
      <c r="S745" s="36"/>
      <c r="T745" s="36"/>
      <c r="U745" s="36"/>
      <c r="V745" s="36"/>
      <c r="W745" s="36"/>
      <c r="X745" s="36"/>
      <c r="Y745" s="36"/>
      <c r="Z745" s="36"/>
      <c r="AA745" s="36"/>
      <c r="AB745" s="36"/>
      <c r="AC745" s="36"/>
      <c r="AD745" s="36"/>
      <c r="AE745" s="36"/>
      <c r="AF745" s="36"/>
      <c r="AG745" s="36"/>
    </row>
    <row r="746" spans="4:35" ht="5.25" customHeight="1" thickBot="1" x14ac:dyDescent="0.25"/>
    <row r="747" spans="4:35" ht="14.25" customHeight="1" thickBot="1" x14ac:dyDescent="0.25">
      <c r="D747" s="113" t="s">
        <v>366</v>
      </c>
      <c r="E747" s="113"/>
      <c r="F747" s="113"/>
      <c r="G747" s="113"/>
      <c r="H747" s="113"/>
      <c r="I747" s="113"/>
      <c r="J747" s="113"/>
      <c r="K747" s="113"/>
      <c r="L747" s="113"/>
      <c r="M747" s="114" t="s">
        <v>367</v>
      </c>
      <c r="N747" s="114"/>
      <c r="O747" s="114"/>
      <c r="P747" s="114"/>
      <c r="Q747" s="114"/>
      <c r="R747" s="114" t="s">
        <v>368</v>
      </c>
      <c r="S747" s="114"/>
      <c r="T747" s="114"/>
      <c r="U747" s="114"/>
      <c r="V747" s="114"/>
      <c r="W747" s="114"/>
      <c r="X747" s="114"/>
      <c r="Y747" s="114"/>
      <c r="Z747" s="114"/>
      <c r="AA747" s="114"/>
      <c r="AB747" s="114"/>
      <c r="AC747" s="114"/>
      <c r="AD747" s="114"/>
      <c r="AE747" s="114"/>
      <c r="AF747" s="114"/>
      <c r="AG747" s="114"/>
    </row>
    <row r="748" spans="4:35" ht="26.25" customHeight="1" thickBot="1" x14ac:dyDescent="0.25">
      <c r="D748" s="113"/>
      <c r="E748" s="113"/>
      <c r="F748" s="113"/>
      <c r="G748" s="113"/>
      <c r="H748" s="113"/>
      <c r="I748" s="113"/>
      <c r="J748" s="113"/>
      <c r="K748" s="113"/>
      <c r="L748" s="113"/>
      <c r="M748" s="114"/>
      <c r="N748" s="114"/>
      <c r="O748" s="114"/>
      <c r="P748" s="114"/>
      <c r="Q748" s="114"/>
      <c r="R748" s="114" t="s">
        <v>40</v>
      </c>
      <c r="S748" s="114"/>
      <c r="T748" s="114"/>
      <c r="U748" s="114"/>
      <c r="V748" s="114"/>
      <c r="W748" s="114"/>
      <c r="X748" s="114"/>
      <c r="Y748" s="114"/>
      <c r="Z748" s="114" t="s">
        <v>369</v>
      </c>
      <c r="AA748" s="114"/>
      <c r="AB748" s="114"/>
      <c r="AC748" s="114"/>
      <c r="AD748" s="114"/>
      <c r="AE748" s="114"/>
      <c r="AF748" s="114"/>
      <c r="AG748" s="114"/>
    </row>
    <row r="749" spans="4:35" ht="18.75" customHeight="1" thickBot="1" x14ac:dyDescent="0.25">
      <c r="D749" s="142" t="s">
        <v>380</v>
      </c>
      <c r="E749" s="143"/>
      <c r="F749" s="143"/>
      <c r="G749" s="143"/>
      <c r="H749" s="143"/>
      <c r="I749" s="143"/>
      <c r="J749" s="143"/>
      <c r="K749" s="143"/>
      <c r="L749" s="144"/>
      <c r="M749" s="145"/>
      <c r="N749" s="146"/>
      <c r="O749" s="146"/>
      <c r="P749" s="146"/>
      <c r="Q749" s="146"/>
      <c r="R749" s="146"/>
      <c r="S749" s="146"/>
      <c r="T749" s="146"/>
      <c r="U749" s="146"/>
      <c r="V749" s="146"/>
      <c r="W749" s="146"/>
      <c r="X749" s="146"/>
      <c r="Y749" s="146"/>
      <c r="Z749" s="146"/>
      <c r="AA749" s="146"/>
      <c r="AB749" s="146"/>
      <c r="AC749" s="146"/>
      <c r="AD749" s="146"/>
      <c r="AE749" s="146"/>
      <c r="AF749" s="146"/>
      <c r="AG749" s="147"/>
    </row>
    <row r="750" spans="4:35" ht="14.25" customHeight="1" x14ac:dyDescent="0.2">
      <c r="D750" s="125" t="s">
        <v>371</v>
      </c>
      <c r="E750" s="125"/>
      <c r="F750" s="125"/>
      <c r="G750" s="125"/>
      <c r="H750" s="125"/>
      <c r="I750" s="125"/>
      <c r="J750" s="125"/>
      <c r="K750" s="125"/>
      <c r="L750" s="125"/>
      <c r="M750" s="126" t="s">
        <v>381</v>
      </c>
      <c r="N750" s="126"/>
      <c r="O750" s="126"/>
      <c r="P750" s="126"/>
      <c r="Q750" s="126"/>
      <c r="R750" s="104">
        <v>405</v>
      </c>
      <c r="S750" s="104"/>
      <c r="T750" s="104"/>
      <c r="U750" s="104"/>
      <c r="V750" s="104"/>
      <c r="W750" s="104"/>
      <c r="X750" s="104"/>
      <c r="Y750" s="104"/>
      <c r="Z750" s="104">
        <v>3936</v>
      </c>
      <c r="AA750" s="104"/>
      <c r="AB750" s="104"/>
      <c r="AC750" s="104"/>
      <c r="AD750" s="104"/>
      <c r="AE750" s="104"/>
      <c r="AF750" s="104"/>
      <c r="AG750" s="104"/>
    </row>
    <row r="751" spans="4:35" ht="14.25" customHeight="1" x14ac:dyDescent="0.2">
      <c r="D751" s="125" t="s">
        <v>373</v>
      </c>
      <c r="E751" s="125"/>
      <c r="F751" s="125"/>
      <c r="G751" s="125"/>
      <c r="H751" s="125"/>
      <c r="I751" s="125"/>
      <c r="J751" s="125"/>
      <c r="K751" s="125"/>
      <c r="L751" s="125"/>
      <c r="M751" s="126" t="s">
        <v>381</v>
      </c>
      <c r="N751" s="126"/>
      <c r="O751" s="126"/>
      <c r="P751" s="126"/>
      <c r="Q751" s="126"/>
      <c r="R751" s="104">
        <v>2022232</v>
      </c>
      <c r="S751" s="104"/>
      <c r="T751" s="104"/>
      <c r="U751" s="104"/>
      <c r="V751" s="104"/>
      <c r="W751" s="104"/>
      <c r="X751" s="104"/>
      <c r="Y751" s="104"/>
      <c r="Z751" s="104">
        <v>2731922</v>
      </c>
      <c r="AA751" s="104"/>
      <c r="AB751" s="104"/>
      <c r="AC751" s="104"/>
      <c r="AD751" s="104"/>
      <c r="AE751" s="104"/>
      <c r="AF751" s="104"/>
      <c r="AG751" s="104"/>
    </row>
    <row r="752" spans="4:35" ht="14.25" customHeight="1" x14ac:dyDescent="0.2">
      <c r="D752" s="125" t="s">
        <v>374</v>
      </c>
      <c r="E752" s="125"/>
      <c r="F752" s="125"/>
      <c r="G752" s="125"/>
      <c r="H752" s="125"/>
      <c r="I752" s="125"/>
      <c r="J752" s="125"/>
      <c r="K752" s="125"/>
      <c r="L752" s="125"/>
      <c r="M752" s="126" t="s">
        <v>381</v>
      </c>
      <c r="N752" s="126"/>
      <c r="O752" s="126"/>
      <c r="P752" s="126"/>
      <c r="Q752" s="126"/>
      <c r="R752" s="104">
        <v>38267</v>
      </c>
      <c r="S752" s="104"/>
      <c r="T752" s="104"/>
      <c r="U752" s="104"/>
      <c r="V752" s="104"/>
      <c r="W752" s="104"/>
      <c r="X752" s="104"/>
      <c r="Y752" s="104"/>
      <c r="Z752" s="104">
        <v>48457</v>
      </c>
      <c r="AA752" s="104"/>
      <c r="AB752" s="104"/>
      <c r="AC752" s="104"/>
      <c r="AD752" s="104"/>
      <c r="AE752" s="104"/>
      <c r="AF752" s="104"/>
      <c r="AG752" s="104"/>
    </row>
    <row r="753" spans="4:33" ht="14.25" customHeight="1" thickBot="1" x14ac:dyDescent="0.25">
      <c r="D753" s="125" t="s">
        <v>382</v>
      </c>
      <c r="E753" s="125"/>
      <c r="F753" s="125"/>
      <c r="G753" s="125"/>
      <c r="H753" s="125"/>
      <c r="I753" s="125"/>
      <c r="J753" s="125"/>
      <c r="K753" s="125"/>
      <c r="L753" s="125"/>
      <c r="M753" s="126" t="s">
        <v>381</v>
      </c>
      <c r="N753" s="126"/>
      <c r="O753" s="126"/>
      <c r="P753" s="126"/>
      <c r="Q753" s="126"/>
      <c r="R753" s="104">
        <v>0</v>
      </c>
      <c r="S753" s="104"/>
      <c r="T753" s="104"/>
      <c r="U753" s="104"/>
      <c r="V753" s="104"/>
      <c r="W753" s="104"/>
      <c r="X753" s="104"/>
      <c r="Y753" s="104"/>
      <c r="Z753" s="104">
        <v>0</v>
      </c>
      <c r="AA753" s="104"/>
      <c r="AB753" s="104"/>
      <c r="AC753" s="104"/>
      <c r="AD753" s="104"/>
      <c r="AE753" s="104"/>
      <c r="AF753" s="104"/>
      <c r="AG753" s="104"/>
    </row>
    <row r="754" spans="4:33" ht="21" customHeight="1" thickBot="1" x14ac:dyDescent="0.25">
      <c r="D754" s="139" t="s">
        <v>383</v>
      </c>
      <c r="E754" s="139"/>
      <c r="F754" s="139"/>
      <c r="G754" s="139"/>
      <c r="H754" s="139"/>
      <c r="I754" s="139"/>
      <c r="J754" s="139"/>
      <c r="K754" s="139"/>
      <c r="L754" s="139"/>
      <c r="M754" s="141"/>
      <c r="N754" s="141"/>
      <c r="O754" s="141"/>
      <c r="P754" s="141"/>
      <c r="Q754" s="141"/>
      <c r="R754" s="140">
        <f>SUM(R750:Y753)</f>
        <v>2060904</v>
      </c>
      <c r="S754" s="140"/>
      <c r="T754" s="140"/>
      <c r="U754" s="140"/>
      <c r="V754" s="140"/>
      <c r="W754" s="140"/>
      <c r="X754" s="140"/>
      <c r="Y754" s="140"/>
      <c r="Z754" s="140">
        <f>SUM(Z750:AG753)</f>
        <v>2784315</v>
      </c>
      <c r="AA754" s="140"/>
      <c r="AB754" s="140"/>
      <c r="AC754" s="140"/>
      <c r="AD754" s="140"/>
      <c r="AE754" s="140"/>
      <c r="AF754" s="140"/>
      <c r="AG754" s="140"/>
    </row>
    <row r="755" spans="4:33" ht="14.25" customHeight="1" x14ac:dyDescent="0.2">
      <c r="D755" s="72"/>
      <c r="E755" s="72"/>
      <c r="F755" s="72"/>
      <c r="G755" s="72"/>
      <c r="H755" s="72"/>
      <c r="I755" s="72"/>
      <c r="J755" s="72"/>
      <c r="K755" s="72"/>
      <c r="L755" s="72"/>
      <c r="M755" s="79"/>
      <c r="N755" s="79"/>
      <c r="O755" s="79"/>
      <c r="P755" s="79"/>
      <c r="Q755" s="79"/>
      <c r="R755" s="73"/>
      <c r="S755" s="73"/>
      <c r="T755" s="73"/>
      <c r="U755" s="73"/>
      <c r="V755" s="73"/>
      <c r="W755" s="73"/>
      <c r="X755" s="73"/>
      <c r="Y755" s="73"/>
      <c r="Z755" s="73"/>
      <c r="AA755" s="73"/>
      <c r="AB755" s="73"/>
      <c r="AC755" s="73"/>
      <c r="AD755" s="73"/>
      <c r="AE755" s="73"/>
      <c r="AF755" s="73"/>
      <c r="AG755" s="73"/>
    </row>
    <row r="756" spans="4:33" ht="3.75" customHeight="1" x14ac:dyDescent="0.2">
      <c r="D756" s="72"/>
      <c r="E756" s="72"/>
      <c r="F756" s="72"/>
      <c r="G756" s="72"/>
      <c r="H756" s="72"/>
      <c r="I756" s="72"/>
      <c r="J756" s="72"/>
      <c r="K756" s="72"/>
      <c r="L756" s="72"/>
      <c r="M756" s="79"/>
      <c r="N756" s="79"/>
      <c r="O756" s="79"/>
      <c r="P756" s="79"/>
      <c r="Q756" s="79"/>
      <c r="R756" s="73"/>
      <c r="S756" s="73"/>
      <c r="T756" s="73"/>
      <c r="U756" s="73"/>
      <c r="V756" s="73"/>
      <c r="W756" s="73"/>
      <c r="X756" s="73"/>
      <c r="Y756" s="73"/>
      <c r="Z756" s="73"/>
      <c r="AA756" s="73"/>
      <c r="AB756" s="73"/>
      <c r="AC756" s="73"/>
      <c r="AD756" s="73"/>
      <c r="AE756" s="73"/>
      <c r="AF756" s="73"/>
      <c r="AG756" s="73"/>
    </row>
    <row r="757" spans="4:33" ht="9" customHeight="1" x14ac:dyDescent="0.2">
      <c r="D757" s="72"/>
      <c r="E757" s="72"/>
      <c r="F757" s="72"/>
      <c r="G757" s="72"/>
      <c r="H757" s="72"/>
      <c r="I757" s="72"/>
      <c r="J757" s="72"/>
      <c r="K757" s="72"/>
      <c r="L757" s="72"/>
      <c r="M757" s="79"/>
      <c r="N757" s="79"/>
      <c r="O757" s="79"/>
      <c r="P757" s="79"/>
      <c r="Q757" s="79"/>
      <c r="R757" s="73"/>
      <c r="S757" s="73"/>
      <c r="T757" s="73"/>
      <c r="U757" s="73"/>
      <c r="V757" s="73"/>
      <c r="W757" s="73"/>
      <c r="X757" s="73"/>
      <c r="Y757" s="73"/>
      <c r="Z757" s="73"/>
      <c r="AA757" s="73"/>
      <c r="AB757" s="73"/>
      <c r="AC757" s="73"/>
      <c r="AD757" s="73"/>
      <c r="AE757" s="73"/>
      <c r="AF757" s="73"/>
      <c r="AG757" s="73"/>
    </row>
    <row r="758" spans="4:33" ht="14.25" customHeight="1" x14ac:dyDescent="0.2">
      <c r="D758" s="87" t="s">
        <v>175</v>
      </c>
      <c r="E758" s="72"/>
      <c r="F758" s="72"/>
      <c r="G758" s="72"/>
      <c r="H758" s="72"/>
      <c r="I758" s="72"/>
      <c r="J758" s="72"/>
      <c r="K758" s="72"/>
      <c r="L758" s="72"/>
      <c r="M758" s="79"/>
      <c r="N758" s="79"/>
      <c r="O758" s="79"/>
      <c r="P758" s="79"/>
      <c r="Q758" s="79"/>
      <c r="R758" s="73"/>
      <c r="S758" s="73"/>
      <c r="T758" s="73"/>
      <c r="U758" s="73"/>
      <c r="V758" s="73"/>
      <c r="W758" s="73"/>
      <c r="X758" s="73"/>
      <c r="Y758" s="73"/>
      <c r="Z758" s="73"/>
      <c r="AA758" s="73"/>
      <c r="AB758" s="73"/>
      <c r="AC758" s="73"/>
      <c r="AD758" s="73"/>
      <c r="AE758" s="73"/>
      <c r="AF758" s="73"/>
      <c r="AG758" s="73"/>
    </row>
    <row r="759" spans="4:33" ht="14.25" customHeight="1" thickBot="1" x14ac:dyDescent="0.25">
      <c r="D759" s="72"/>
      <c r="E759" s="72"/>
      <c r="F759" s="72"/>
      <c r="G759" s="72"/>
      <c r="H759" s="72"/>
      <c r="I759" s="72"/>
      <c r="J759" s="72"/>
      <c r="K759" s="72"/>
      <c r="L759" s="72"/>
      <c r="M759" s="79"/>
      <c r="N759" s="79"/>
      <c r="O759" s="79"/>
      <c r="P759" s="79"/>
      <c r="Q759" s="79"/>
      <c r="R759" s="73"/>
      <c r="S759" s="73"/>
      <c r="T759" s="73"/>
      <c r="U759" s="73"/>
      <c r="V759" s="73"/>
      <c r="W759" s="73"/>
      <c r="X759" s="73"/>
      <c r="Y759" s="73"/>
      <c r="Z759" s="73"/>
      <c r="AA759" s="73"/>
      <c r="AB759" s="73"/>
      <c r="AC759" s="73"/>
      <c r="AD759" s="73"/>
      <c r="AE759" s="73"/>
      <c r="AF759" s="73"/>
      <c r="AG759" s="73"/>
    </row>
    <row r="760" spans="4:33" ht="14.25" customHeight="1" thickBot="1" x14ac:dyDescent="0.25">
      <c r="D760" s="113" t="s">
        <v>366</v>
      </c>
      <c r="E760" s="113"/>
      <c r="F760" s="113"/>
      <c r="G760" s="113"/>
      <c r="H760" s="113"/>
      <c r="I760" s="113"/>
      <c r="J760" s="113"/>
      <c r="K760" s="113"/>
      <c r="L760" s="113"/>
      <c r="M760" s="114" t="s">
        <v>367</v>
      </c>
      <c r="N760" s="114"/>
      <c r="O760" s="114"/>
      <c r="P760" s="114"/>
      <c r="Q760" s="114"/>
      <c r="R760" s="114" t="s">
        <v>368</v>
      </c>
      <c r="S760" s="114"/>
      <c r="T760" s="114"/>
      <c r="U760" s="114"/>
      <c r="V760" s="114"/>
      <c r="W760" s="114"/>
      <c r="X760" s="114"/>
      <c r="Y760" s="114"/>
      <c r="Z760" s="114"/>
      <c r="AA760" s="114"/>
      <c r="AB760" s="114"/>
      <c r="AC760" s="114"/>
      <c r="AD760" s="114"/>
      <c r="AE760" s="114"/>
      <c r="AF760" s="114"/>
      <c r="AG760" s="114"/>
    </row>
    <row r="761" spans="4:33" ht="21" customHeight="1" thickBot="1" x14ac:dyDescent="0.25">
      <c r="D761" s="113"/>
      <c r="E761" s="113"/>
      <c r="F761" s="113"/>
      <c r="G761" s="113"/>
      <c r="H761" s="113"/>
      <c r="I761" s="113"/>
      <c r="J761" s="113"/>
      <c r="K761" s="113"/>
      <c r="L761" s="113"/>
      <c r="M761" s="114"/>
      <c r="N761" s="114"/>
      <c r="O761" s="114"/>
      <c r="P761" s="114"/>
      <c r="Q761" s="114"/>
      <c r="R761" s="114" t="s">
        <v>40</v>
      </c>
      <c r="S761" s="114"/>
      <c r="T761" s="114"/>
      <c r="U761" s="114"/>
      <c r="V761" s="114"/>
      <c r="W761" s="114"/>
      <c r="X761" s="114"/>
      <c r="Y761" s="114"/>
      <c r="Z761" s="114" t="s">
        <v>369</v>
      </c>
      <c r="AA761" s="114"/>
      <c r="AB761" s="114"/>
      <c r="AC761" s="114"/>
      <c r="AD761" s="114"/>
      <c r="AE761" s="114"/>
      <c r="AF761" s="114"/>
      <c r="AG761" s="114"/>
    </row>
    <row r="762" spans="4:33" ht="14.25" customHeight="1" x14ac:dyDescent="0.2">
      <c r="D762" s="125" t="s">
        <v>373</v>
      </c>
      <c r="E762" s="125"/>
      <c r="F762" s="125"/>
      <c r="G762" s="125"/>
      <c r="H762" s="125"/>
      <c r="I762" s="125"/>
      <c r="J762" s="125"/>
      <c r="K762" s="125"/>
      <c r="L762" s="125"/>
      <c r="M762" s="126" t="s">
        <v>381</v>
      </c>
      <c r="N762" s="126"/>
      <c r="O762" s="126"/>
      <c r="P762" s="126"/>
      <c r="Q762" s="126"/>
      <c r="R762" s="101">
        <v>69176.53</v>
      </c>
      <c r="S762" s="102"/>
      <c r="T762" s="102"/>
      <c r="U762" s="102"/>
      <c r="V762" s="102"/>
      <c r="W762" s="102"/>
      <c r="X762" s="102"/>
      <c r="Y762" s="103"/>
      <c r="Z762" s="101">
        <v>78217</v>
      </c>
      <c r="AA762" s="102"/>
      <c r="AB762" s="102"/>
      <c r="AC762" s="102"/>
      <c r="AD762" s="102"/>
      <c r="AE762" s="102"/>
      <c r="AF762" s="102"/>
      <c r="AG762" s="103"/>
    </row>
    <row r="763" spans="4:33" ht="14.25" customHeight="1" x14ac:dyDescent="0.2">
      <c r="D763" s="125" t="s">
        <v>373</v>
      </c>
      <c r="E763" s="125"/>
      <c r="F763" s="125"/>
      <c r="G763" s="125"/>
      <c r="H763" s="125"/>
      <c r="I763" s="125"/>
      <c r="J763" s="125"/>
      <c r="K763" s="125"/>
      <c r="L763" s="125"/>
      <c r="M763" s="126" t="s">
        <v>385</v>
      </c>
      <c r="N763" s="126"/>
      <c r="O763" s="126"/>
      <c r="P763" s="126"/>
      <c r="Q763" s="126"/>
      <c r="R763" s="101">
        <v>500000</v>
      </c>
      <c r="S763" s="102"/>
      <c r="T763" s="102"/>
      <c r="U763" s="102"/>
      <c r="V763" s="102"/>
      <c r="W763" s="102"/>
      <c r="X763" s="102"/>
      <c r="Y763" s="103"/>
      <c r="Z763" s="101">
        <v>0</v>
      </c>
      <c r="AA763" s="102"/>
      <c r="AB763" s="102"/>
      <c r="AC763" s="102"/>
      <c r="AD763" s="102"/>
      <c r="AE763" s="102"/>
      <c r="AF763" s="102"/>
      <c r="AG763" s="103">
        <v>0</v>
      </c>
    </row>
    <row r="764" spans="4:33" ht="14.25" customHeight="1" thickBot="1" x14ac:dyDescent="0.25">
      <c r="D764" s="125" t="s">
        <v>374</v>
      </c>
      <c r="E764" s="125"/>
      <c r="F764" s="125"/>
      <c r="G764" s="125"/>
      <c r="H764" s="125"/>
      <c r="I764" s="125"/>
      <c r="J764" s="125"/>
      <c r="K764" s="125"/>
      <c r="L764" s="125"/>
      <c r="M764" s="126" t="s">
        <v>385</v>
      </c>
      <c r="N764" s="126"/>
      <c r="O764" s="126"/>
      <c r="P764" s="126"/>
      <c r="Q764" s="126"/>
      <c r="R764" s="104">
        <v>765000</v>
      </c>
      <c r="S764" s="104"/>
      <c r="T764" s="104"/>
      <c r="U764" s="104"/>
      <c r="V764" s="104"/>
      <c r="W764" s="104"/>
      <c r="X764" s="104"/>
      <c r="Y764" s="104"/>
      <c r="Z764" s="104">
        <v>220000</v>
      </c>
      <c r="AA764" s="104"/>
      <c r="AB764" s="104"/>
      <c r="AC764" s="104"/>
      <c r="AD764" s="104"/>
      <c r="AE764" s="104"/>
      <c r="AF764" s="104"/>
      <c r="AG764" s="104"/>
    </row>
    <row r="765" spans="4:33" ht="14.25" customHeight="1" thickBot="1" x14ac:dyDescent="0.25">
      <c r="D765" s="139" t="s">
        <v>386</v>
      </c>
      <c r="E765" s="139"/>
      <c r="F765" s="139"/>
      <c r="G765" s="139"/>
      <c r="H765" s="139"/>
      <c r="I765" s="139"/>
      <c r="J765" s="139"/>
      <c r="K765" s="139"/>
      <c r="L765" s="139"/>
      <c r="M765" s="113"/>
      <c r="N765" s="113"/>
      <c r="O765" s="113"/>
      <c r="P765" s="113"/>
      <c r="Q765" s="113"/>
      <c r="R765" s="140">
        <f>SUM(R762:Y764)</f>
        <v>1334176.53</v>
      </c>
      <c r="S765" s="140"/>
      <c r="T765" s="140"/>
      <c r="U765" s="140"/>
      <c r="V765" s="140"/>
      <c r="W765" s="140"/>
      <c r="X765" s="140"/>
      <c r="Y765" s="140"/>
      <c r="Z765" s="140">
        <f>SUM(Z762:AG764)</f>
        <v>298217</v>
      </c>
      <c r="AA765" s="140"/>
      <c r="AB765" s="140"/>
      <c r="AC765" s="140"/>
      <c r="AD765" s="140"/>
      <c r="AE765" s="140"/>
      <c r="AF765" s="140"/>
      <c r="AG765" s="140"/>
    </row>
    <row r="766" spans="4:33" ht="14.25" customHeight="1" x14ac:dyDescent="0.2">
      <c r="D766" s="72"/>
      <c r="E766" s="72"/>
      <c r="F766" s="72"/>
      <c r="G766" s="72"/>
      <c r="H766" s="72"/>
      <c r="I766" s="72"/>
      <c r="J766" s="72"/>
      <c r="K766" s="72"/>
      <c r="L766" s="72"/>
      <c r="M766" s="79"/>
      <c r="N766" s="79"/>
      <c r="O766" s="79"/>
      <c r="P766" s="79"/>
      <c r="Q766" s="79"/>
      <c r="R766" s="73"/>
      <c r="S766" s="73"/>
      <c r="T766" s="73"/>
      <c r="U766" s="73"/>
      <c r="V766" s="73"/>
      <c r="W766" s="73"/>
      <c r="X766" s="73"/>
      <c r="Y766" s="73"/>
      <c r="Z766" s="73"/>
      <c r="AA766" s="73"/>
      <c r="AB766" s="73"/>
      <c r="AC766" s="73"/>
      <c r="AD766" s="73"/>
      <c r="AE766" s="73"/>
      <c r="AF766" s="73"/>
      <c r="AG766" s="73"/>
    </row>
    <row r="767" spans="4:33" ht="14.25" hidden="1" customHeight="1" x14ac:dyDescent="0.2">
      <c r="D767" s="72"/>
      <c r="E767" s="72"/>
      <c r="F767" s="72"/>
      <c r="G767" s="72"/>
      <c r="H767" s="72"/>
      <c r="I767" s="72"/>
      <c r="J767" s="72"/>
      <c r="K767" s="72"/>
      <c r="L767" s="72"/>
      <c r="M767" s="79"/>
      <c r="N767" s="79"/>
      <c r="O767" s="79"/>
      <c r="P767" s="79"/>
      <c r="Q767" s="79"/>
      <c r="R767" s="73"/>
      <c r="S767" s="73"/>
      <c r="T767" s="73"/>
      <c r="U767" s="73"/>
      <c r="V767" s="73"/>
      <c r="W767" s="73"/>
      <c r="X767" s="73"/>
      <c r="Y767" s="73"/>
      <c r="Z767" s="73"/>
      <c r="AA767" s="73"/>
      <c r="AB767" s="73"/>
      <c r="AC767" s="73"/>
      <c r="AD767" s="73"/>
      <c r="AE767" s="73"/>
      <c r="AF767" s="73"/>
      <c r="AG767" s="73"/>
    </row>
    <row r="768" spans="4:33" ht="14.25" customHeight="1" x14ac:dyDescent="0.2">
      <c r="D768" s="87" t="s">
        <v>387</v>
      </c>
      <c r="E768" s="72"/>
      <c r="F768" s="72"/>
      <c r="G768" s="72"/>
      <c r="H768" s="72"/>
      <c r="I768" s="72"/>
      <c r="J768" s="72"/>
      <c r="K768" s="72"/>
      <c r="L768" s="72"/>
      <c r="M768" s="79"/>
      <c r="N768" s="79"/>
      <c r="O768" s="79"/>
      <c r="P768" s="79"/>
      <c r="Q768" s="79"/>
      <c r="R768" s="73"/>
      <c r="S768" s="73"/>
      <c r="T768" s="73"/>
      <c r="U768" s="73"/>
      <c r="V768" s="73"/>
      <c r="W768" s="73"/>
      <c r="X768" s="73"/>
      <c r="Y768" s="73"/>
      <c r="Z768" s="73"/>
      <c r="AA768" s="73"/>
      <c r="AB768" s="73"/>
      <c r="AC768" s="73"/>
      <c r="AD768" s="73"/>
      <c r="AE768" s="73"/>
      <c r="AF768" s="73"/>
      <c r="AG768" s="73"/>
    </row>
    <row r="769" spans="4:33" ht="14.25" customHeight="1" thickBot="1" x14ac:dyDescent="0.25">
      <c r="D769" s="72"/>
      <c r="E769" s="72"/>
      <c r="F769" s="72"/>
      <c r="G769" s="72"/>
      <c r="H769" s="72"/>
      <c r="I769" s="72"/>
      <c r="J769" s="72"/>
      <c r="K769" s="72"/>
      <c r="L769" s="72"/>
      <c r="M769" s="79"/>
      <c r="N769" s="79"/>
      <c r="O769" s="79"/>
      <c r="P769" s="79"/>
      <c r="Q769" s="79"/>
      <c r="R769" s="73"/>
      <c r="S769" s="73"/>
      <c r="T769" s="73"/>
      <c r="U769" s="73"/>
      <c r="V769" s="73"/>
      <c r="W769" s="73"/>
      <c r="X769" s="73"/>
      <c r="Y769" s="73"/>
      <c r="Z769" s="73"/>
      <c r="AA769" s="73"/>
      <c r="AB769" s="73"/>
      <c r="AC769" s="73"/>
      <c r="AD769" s="73"/>
      <c r="AE769" s="73"/>
      <c r="AF769" s="73"/>
      <c r="AG769" s="73"/>
    </row>
    <row r="770" spans="4:33" ht="14.25" customHeight="1" thickBot="1" x14ac:dyDescent="0.25">
      <c r="D770" s="113" t="s">
        <v>366</v>
      </c>
      <c r="E770" s="113"/>
      <c r="F770" s="113"/>
      <c r="G770" s="113"/>
      <c r="H770" s="113"/>
      <c r="I770" s="113"/>
      <c r="J770" s="113"/>
      <c r="K770" s="113"/>
      <c r="L770" s="113"/>
      <c r="M770" s="114" t="s">
        <v>367</v>
      </c>
      <c r="N770" s="114"/>
      <c r="O770" s="114"/>
      <c r="P770" s="114"/>
      <c r="Q770" s="114"/>
      <c r="R770" s="114" t="s">
        <v>368</v>
      </c>
      <c r="S770" s="114"/>
      <c r="T770" s="114"/>
      <c r="U770" s="114"/>
      <c r="V770" s="114"/>
      <c r="W770" s="114"/>
      <c r="X770" s="114"/>
      <c r="Y770" s="114"/>
      <c r="Z770" s="114"/>
      <c r="AA770" s="114"/>
      <c r="AB770" s="114"/>
      <c r="AC770" s="114"/>
      <c r="AD770" s="114"/>
      <c r="AE770" s="114"/>
      <c r="AF770" s="114"/>
      <c r="AG770" s="114"/>
    </row>
    <row r="771" spans="4:33" ht="24" customHeight="1" thickBot="1" x14ac:dyDescent="0.25">
      <c r="D771" s="113"/>
      <c r="E771" s="113"/>
      <c r="F771" s="113"/>
      <c r="G771" s="113"/>
      <c r="H771" s="113"/>
      <c r="I771" s="113"/>
      <c r="J771" s="113"/>
      <c r="K771" s="113"/>
      <c r="L771" s="113"/>
      <c r="M771" s="114"/>
      <c r="N771" s="114"/>
      <c r="O771" s="114"/>
      <c r="P771" s="114"/>
      <c r="Q771" s="114"/>
      <c r="R771" s="114" t="s">
        <v>40</v>
      </c>
      <c r="S771" s="114"/>
      <c r="T771" s="114"/>
      <c r="U771" s="114"/>
      <c r="V771" s="114"/>
      <c r="W771" s="114"/>
      <c r="X771" s="114"/>
      <c r="Y771" s="114"/>
      <c r="Z771" s="114" t="s">
        <v>369</v>
      </c>
      <c r="AA771" s="114"/>
      <c r="AB771" s="114"/>
      <c r="AC771" s="114"/>
      <c r="AD771" s="114"/>
      <c r="AE771" s="114"/>
      <c r="AF771" s="114"/>
      <c r="AG771" s="114"/>
    </row>
    <row r="772" spans="4:33" ht="14.25" customHeight="1" x14ac:dyDescent="0.2">
      <c r="D772" s="125" t="s">
        <v>384</v>
      </c>
      <c r="E772" s="125"/>
      <c r="F772" s="125"/>
      <c r="G772" s="125"/>
      <c r="H772" s="125"/>
      <c r="I772" s="125"/>
      <c r="J772" s="125"/>
      <c r="K772" s="125"/>
      <c r="L772" s="125"/>
      <c r="M772" s="126" t="s">
        <v>372</v>
      </c>
      <c r="N772" s="126"/>
      <c r="O772" s="126"/>
      <c r="P772" s="126"/>
      <c r="Q772" s="126"/>
      <c r="R772" s="104">
        <v>2812</v>
      </c>
      <c r="S772" s="104"/>
      <c r="T772" s="104"/>
      <c r="U772" s="104"/>
      <c r="V772" s="104"/>
      <c r="W772" s="104"/>
      <c r="X772" s="104"/>
      <c r="Y772" s="104"/>
      <c r="Z772" s="104">
        <v>1148</v>
      </c>
      <c r="AA772" s="104"/>
      <c r="AB772" s="104"/>
      <c r="AC772" s="104"/>
      <c r="AD772" s="104"/>
      <c r="AE772" s="104"/>
      <c r="AF772" s="104"/>
      <c r="AG772" s="104"/>
    </row>
    <row r="773" spans="4:33" ht="14.25" customHeight="1" x14ac:dyDescent="0.2">
      <c r="D773" s="125" t="s">
        <v>373</v>
      </c>
      <c r="E773" s="125"/>
      <c r="F773" s="125"/>
      <c r="G773" s="125"/>
      <c r="H773" s="125"/>
      <c r="I773" s="125"/>
      <c r="J773" s="125"/>
      <c r="K773" s="125"/>
      <c r="L773" s="125"/>
      <c r="M773" s="126" t="s">
        <v>372</v>
      </c>
      <c r="N773" s="126"/>
      <c r="O773" s="126"/>
      <c r="P773" s="126"/>
      <c r="Q773" s="126"/>
      <c r="R773" s="104">
        <v>5360</v>
      </c>
      <c r="S773" s="104"/>
      <c r="T773" s="104"/>
      <c r="U773" s="104"/>
      <c r="V773" s="104"/>
      <c r="W773" s="104"/>
      <c r="X773" s="104"/>
      <c r="Y773" s="104"/>
      <c r="Z773" s="104">
        <v>7493</v>
      </c>
      <c r="AA773" s="104"/>
      <c r="AB773" s="104"/>
      <c r="AC773" s="104"/>
      <c r="AD773" s="104"/>
      <c r="AE773" s="104"/>
      <c r="AF773" s="104"/>
      <c r="AG773" s="104"/>
    </row>
    <row r="774" spans="4:33" ht="14.25" customHeight="1" x14ac:dyDescent="0.2">
      <c r="D774" s="125" t="s">
        <v>374</v>
      </c>
      <c r="E774" s="125"/>
      <c r="F774" s="125"/>
      <c r="G774" s="125"/>
      <c r="H774" s="125"/>
      <c r="I774" s="125"/>
      <c r="J774" s="125"/>
      <c r="K774" s="125"/>
      <c r="L774" s="125"/>
      <c r="M774" s="126" t="s">
        <v>372</v>
      </c>
      <c r="N774" s="126"/>
      <c r="O774" s="126"/>
      <c r="P774" s="126"/>
      <c r="Q774" s="126"/>
      <c r="R774" s="104">
        <v>2113</v>
      </c>
      <c r="S774" s="104"/>
      <c r="T774" s="104"/>
      <c r="U774" s="104"/>
      <c r="V774" s="104"/>
      <c r="W774" s="104"/>
      <c r="X774" s="104"/>
      <c r="Y774" s="104"/>
      <c r="Z774" s="104">
        <v>12776</v>
      </c>
      <c r="AA774" s="104"/>
      <c r="AB774" s="104"/>
      <c r="AC774" s="104"/>
      <c r="AD774" s="104"/>
      <c r="AE774" s="104"/>
      <c r="AF774" s="104"/>
      <c r="AG774" s="104"/>
    </row>
    <row r="775" spans="4:33" ht="14.25" customHeight="1" x14ac:dyDescent="0.2">
      <c r="D775" s="136" t="s">
        <v>375</v>
      </c>
      <c r="E775" s="137"/>
      <c r="F775" s="137"/>
      <c r="G775" s="137"/>
      <c r="H775" s="137"/>
      <c r="I775" s="137"/>
      <c r="J775" s="137"/>
      <c r="K775" s="137"/>
      <c r="L775" s="138"/>
      <c r="M775" s="126" t="s">
        <v>372</v>
      </c>
      <c r="N775" s="126"/>
      <c r="O775" s="126"/>
      <c r="P775" s="126"/>
      <c r="Q775" s="126"/>
      <c r="R775" s="101">
        <v>266</v>
      </c>
      <c r="S775" s="102"/>
      <c r="T775" s="102"/>
      <c r="U775" s="102"/>
      <c r="V775" s="102"/>
      <c r="W775" s="102"/>
      <c r="X775" s="102"/>
      <c r="Y775" s="103"/>
      <c r="Z775" s="104">
        <v>551</v>
      </c>
      <c r="AA775" s="104"/>
      <c r="AB775" s="104"/>
      <c r="AC775" s="104"/>
      <c r="AD775" s="104"/>
      <c r="AE775" s="104"/>
      <c r="AF775" s="104"/>
      <c r="AG775" s="104"/>
    </row>
    <row r="776" spans="4:33" ht="14.25" customHeight="1" thickBot="1" x14ac:dyDescent="0.25">
      <c r="D776" s="125" t="s">
        <v>377</v>
      </c>
      <c r="E776" s="125"/>
      <c r="F776" s="125"/>
      <c r="G776" s="125"/>
      <c r="H776" s="125"/>
      <c r="I776" s="125"/>
      <c r="J776" s="125"/>
      <c r="K776" s="125"/>
      <c r="L776" s="125"/>
      <c r="M776" s="126" t="s">
        <v>372</v>
      </c>
      <c r="N776" s="126"/>
      <c r="O776" s="126"/>
      <c r="P776" s="126"/>
      <c r="Q776" s="126"/>
      <c r="R776" s="104">
        <v>7621</v>
      </c>
      <c r="S776" s="104"/>
      <c r="T776" s="104"/>
      <c r="U776" s="104"/>
      <c r="V776" s="104"/>
      <c r="W776" s="104"/>
      <c r="X776" s="104"/>
      <c r="Y776" s="104"/>
      <c r="Z776" s="104">
        <v>32667</v>
      </c>
      <c r="AA776" s="104"/>
      <c r="AB776" s="104"/>
      <c r="AC776" s="104"/>
      <c r="AD776" s="104"/>
      <c r="AE776" s="104"/>
      <c r="AF776" s="104"/>
      <c r="AG776" s="104"/>
    </row>
    <row r="777" spans="4:33" ht="14.25" customHeight="1" thickBot="1" x14ac:dyDescent="0.25">
      <c r="D777" s="127" t="s">
        <v>388</v>
      </c>
      <c r="E777" s="128"/>
      <c r="F777" s="128"/>
      <c r="G777" s="128"/>
      <c r="H777" s="128"/>
      <c r="I777" s="128"/>
      <c r="J777" s="128"/>
      <c r="K777" s="128"/>
      <c r="L777" s="129"/>
      <c r="M777" s="130"/>
      <c r="N777" s="131"/>
      <c r="O777" s="131"/>
      <c r="P777" s="131"/>
      <c r="Q777" s="132"/>
      <c r="R777" s="133">
        <f>SUM(R772:Y776)</f>
        <v>18172</v>
      </c>
      <c r="S777" s="134"/>
      <c r="T777" s="134"/>
      <c r="U777" s="134"/>
      <c r="V777" s="134"/>
      <c r="W777" s="134"/>
      <c r="X777" s="134"/>
      <c r="Y777" s="135"/>
      <c r="Z777" s="133">
        <f>SUM(Z772:AG776)</f>
        <v>54635</v>
      </c>
      <c r="AA777" s="134"/>
      <c r="AB777" s="134"/>
      <c r="AC777" s="134"/>
      <c r="AD777" s="134"/>
      <c r="AE777" s="134"/>
      <c r="AF777" s="134"/>
      <c r="AG777" s="135"/>
    </row>
    <row r="778" spans="4:33" ht="14.25" customHeight="1" x14ac:dyDescent="0.2">
      <c r="D778" s="72"/>
      <c r="E778" s="72"/>
      <c r="F778" s="72"/>
      <c r="G778" s="72"/>
      <c r="H778" s="72"/>
      <c r="I778" s="72"/>
      <c r="J778" s="72"/>
      <c r="K778" s="72"/>
      <c r="L778" s="72"/>
      <c r="M778" s="79"/>
      <c r="N778" s="79"/>
      <c r="O778" s="79"/>
      <c r="P778" s="79"/>
      <c r="Q778" s="79"/>
      <c r="R778" s="73"/>
      <c r="S778" s="73"/>
      <c r="T778" s="73"/>
      <c r="U778" s="73"/>
      <c r="V778" s="73"/>
      <c r="W778" s="73"/>
      <c r="X778" s="73"/>
      <c r="Y778" s="73"/>
      <c r="Z778" s="73"/>
      <c r="AA778" s="73"/>
      <c r="AB778" s="73"/>
      <c r="AC778" s="73"/>
      <c r="AD778" s="73"/>
      <c r="AE778" s="73"/>
      <c r="AF778" s="73"/>
      <c r="AG778" s="73"/>
    </row>
    <row r="779" spans="4:33" ht="14.25" customHeight="1" x14ac:dyDescent="0.2">
      <c r="D779" s="50" t="s">
        <v>389</v>
      </c>
      <c r="E779" s="50"/>
      <c r="F779" s="50"/>
      <c r="G779" s="50"/>
      <c r="H779" s="50"/>
      <c r="I779" s="50"/>
      <c r="J779" s="50"/>
      <c r="K779" s="50"/>
      <c r="L779" s="50"/>
      <c r="M779" s="50"/>
      <c r="N779" s="50"/>
      <c r="O779" s="50"/>
      <c r="P779" s="50"/>
      <c r="Q779" s="50"/>
      <c r="R779" s="50"/>
      <c r="S779" s="50"/>
      <c r="T779" s="50"/>
      <c r="U779" s="50"/>
      <c r="V779" s="50"/>
      <c r="W779" s="50"/>
      <c r="X779" s="50"/>
      <c r="Y779" s="50"/>
      <c r="Z779" s="50"/>
      <c r="AA779" s="50"/>
      <c r="AB779" s="50"/>
      <c r="AC779" s="50"/>
      <c r="AD779" s="50"/>
      <c r="AE779" s="50"/>
      <c r="AF779" s="50"/>
      <c r="AG779" s="73"/>
    </row>
    <row r="780" spans="4:33" ht="14.25" customHeight="1" x14ac:dyDescent="0.2">
      <c r="D780" s="123" t="s">
        <v>390</v>
      </c>
      <c r="E780" s="123"/>
      <c r="F780" s="123"/>
      <c r="G780" s="123"/>
      <c r="H780" s="123"/>
      <c r="I780" s="123"/>
      <c r="J780" s="123"/>
      <c r="K780" s="123"/>
      <c r="L780" s="123"/>
      <c r="M780" s="123"/>
      <c r="N780" s="123"/>
      <c r="O780" s="123"/>
      <c r="P780" s="123"/>
      <c r="Q780" s="123"/>
      <c r="R780" s="123"/>
      <c r="S780" s="123"/>
      <c r="T780" s="123"/>
      <c r="U780" s="123"/>
      <c r="V780" s="123"/>
      <c r="W780" s="123"/>
      <c r="X780" s="123"/>
      <c r="Y780" s="123"/>
      <c r="Z780" s="123"/>
      <c r="AA780" s="123"/>
      <c r="AB780" s="123"/>
      <c r="AC780" s="123"/>
      <c r="AD780" s="123"/>
      <c r="AE780" s="123"/>
      <c r="AF780" s="50"/>
    </row>
    <row r="783" spans="4:33" ht="14.25" customHeight="1" x14ac:dyDescent="0.2">
      <c r="D783" s="124" t="s">
        <v>391</v>
      </c>
      <c r="E783" s="124"/>
      <c r="F783" s="124"/>
      <c r="G783" s="124"/>
      <c r="H783" s="124"/>
      <c r="I783" s="124"/>
      <c r="J783" s="124"/>
      <c r="K783" s="124"/>
      <c r="L783" s="124"/>
      <c r="M783" s="124"/>
      <c r="N783" s="124"/>
      <c r="O783" s="124"/>
      <c r="P783" s="124"/>
      <c r="Q783" s="124"/>
      <c r="R783" s="124"/>
      <c r="S783" s="124"/>
      <c r="T783" s="124"/>
      <c r="U783" s="124"/>
      <c r="V783" s="124"/>
      <c r="W783" s="124"/>
      <c r="X783" s="124"/>
      <c r="Y783" s="124"/>
      <c r="Z783" s="124"/>
      <c r="AA783" s="124"/>
      <c r="AB783" s="124"/>
      <c r="AC783" s="124"/>
      <c r="AD783" s="124"/>
      <c r="AE783" s="124"/>
      <c r="AF783" s="124"/>
      <c r="AG783" s="124"/>
    </row>
    <row r="784" spans="4:33" ht="14.25" customHeight="1" thickBot="1" x14ac:dyDescent="0.3">
      <c r="O784" s="1"/>
      <c r="T784" s="1"/>
      <c r="W784" s="1"/>
      <c r="AA784" s="1"/>
      <c r="AE784" s="1"/>
    </row>
    <row r="785" spans="4:33" ht="14.25" customHeight="1" thickBot="1" x14ac:dyDescent="0.25">
      <c r="D785" s="113" t="s">
        <v>392</v>
      </c>
      <c r="E785" s="113"/>
      <c r="F785" s="113"/>
      <c r="G785" s="113"/>
      <c r="H785" s="113"/>
      <c r="I785" s="113"/>
      <c r="J785" s="113"/>
      <c r="K785" s="113"/>
      <c r="L785" s="113"/>
      <c r="M785" s="113"/>
      <c r="N785" s="113" t="s">
        <v>40</v>
      </c>
      <c r="O785" s="113"/>
      <c r="P785" s="113"/>
      <c r="Q785" s="113"/>
      <c r="R785" s="113"/>
      <c r="S785" s="113"/>
      <c r="T785" s="113"/>
      <c r="U785" s="113"/>
      <c r="V785" s="113"/>
      <c r="W785" s="113"/>
      <c r="X785" s="113"/>
      <c r="Y785" s="113"/>
      <c r="Z785" s="113"/>
      <c r="AA785" s="113"/>
      <c r="AB785" s="113"/>
      <c r="AC785" s="113"/>
      <c r="AD785" s="113"/>
      <c r="AE785" s="113"/>
      <c r="AF785" s="113"/>
      <c r="AG785" s="113"/>
    </row>
    <row r="786" spans="4:33" ht="35.25" customHeight="1" thickBot="1" x14ac:dyDescent="0.25">
      <c r="D786" s="113"/>
      <c r="E786" s="113"/>
      <c r="F786" s="113"/>
      <c r="G786" s="113"/>
      <c r="H786" s="113"/>
      <c r="I786" s="113"/>
      <c r="J786" s="113"/>
      <c r="K786" s="113"/>
      <c r="L786" s="113"/>
      <c r="M786" s="113"/>
      <c r="N786" s="114" t="s">
        <v>393</v>
      </c>
      <c r="O786" s="114"/>
      <c r="P786" s="114"/>
      <c r="Q786" s="114"/>
      <c r="R786" s="114" t="s">
        <v>135</v>
      </c>
      <c r="S786" s="114"/>
      <c r="T786" s="114"/>
      <c r="U786" s="114"/>
      <c r="V786" s="114" t="s">
        <v>136</v>
      </c>
      <c r="W786" s="114"/>
      <c r="X786" s="114"/>
      <c r="Y786" s="114"/>
      <c r="Z786" s="114" t="s">
        <v>137</v>
      </c>
      <c r="AA786" s="114"/>
      <c r="AB786" s="114"/>
      <c r="AC786" s="114"/>
      <c r="AD786" s="114" t="s">
        <v>394</v>
      </c>
      <c r="AE786" s="114"/>
      <c r="AF786" s="114"/>
      <c r="AG786" s="114"/>
    </row>
    <row r="787" spans="4:33" ht="24.75" customHeight="1" x14ac:dyDescent="0.2">
      <c r="D787" s="108" t="s">
        <v>395</v>
      </c>
      <c r="E787" s="108"/>
      <c r="F787" s="108"/>
      <c r="G787" s="108"/>
      <c r="H787" s="108"/>
      <c r="I787" s="108"/>
      <c r="J787" s="108"/>
      <c r="K787" s="108"/>
      <c r="L787" s="108"/>
      <c r="M787" s="108"/>
      <c r="N787" s="109">
        <v>6639</v>
      </c>
      <c r="O787" s="110"/>
      <c r="P787" s="110"/>
      <c r="Q787" s="111"/>
      <c r="R787" s="112">
        <v>0</v>
      </c>
      <c r="S787" s="112"/>
      <c r="T787" s="112"/>
      <c r="U787" s="112"/>
      <c r="V787" s="112">
        <v>0</v>
      </c>
      <c r="W787" s="112"/>
      <c r="X787" s="112"/>
      <c r="Y787" s="112"/>
      <c r="Z787" s="112">
        <v>0</v>
      </c>
      <c r="AA787" s="112"/>
      <c r="AB787" s="112"/>
      <c r="AC787" s="112"/>
      <c r="AD787" s="112">
        <f>SUM(N787:AC787)</f>
        <v>6639</v>
      </c>
      <c r="AE787" s="112"/>
      <c r="AF787" s="112"/>
      <c r="AG787" s="112"/>
    </row>
    <row r="788" spans="4:33" ht="24.75" customHeight="1" x14ac:dyDescent="0.2">
      <c r="D788" s="100" t="s">
        <v>396</v>
      </c>
      <c r="E788" s="100"/>
      <c r="F788" s="100"/>
      <c r="G788" s="100"/>
      <c r="H788" s="100"/>
      <c r="I788" s="100"/>
      <c r="J788" s="100"/>
      <c r="K788" s="100"/>
      <c r="L788" s="100"/>
      <c r="M788" s="100"/>
      <c r="N788" s="101">
        <v>570000</v>
      </c>
      <c r="O788" s="102"/>
      <c r="P788" s="102"/>
      <c r="Q788" s="103"/>
      <c r="R788" s="104">
        <v>0</v>
      </c>
      <c r="S788" s="104"/>
      <c r="T788" s="104"/>
      <c r="U788" s="104"/>
      <c r="V788" s="104">
        <v>0</v>
      </c>
      <c r="W788" s="104"/>
      <c r="X788" s="104"/>
      <c r="Y788" s="104"/>
      <c r="Z788" s="104">
        <v>0</v>
      </c>
      <c r="AA788" s="104"/>
      <c r="AB788" s="104"/>
      <c r="AC788" s="104"/>
      <c r="AD788" s="104">
        <f>SUM(N788:AC788)</f>
        <v>570000</v>
      </c>
      <c r="AE788" s="104"/>
      <c r="AF788" s="104"/>
      <c r="AG788" s="104"/>
    </row>
    <row r="789" spans="4:33" ht="24.75" customHeight="1" x14ac:dyDescent="0.2">
      <c r="D789" s="100" t="s">
        <v>397</v>
      </c>
      <c r="E789" s="100"/>
      <c r="F789" s="100"/>
      <c r="G789" s="100"/>
      <c r="H789" s="100"/>
      <c r="I789" s="100"/>
      <c r="J789" s="100"/>
      <c r="K789" s="100"/>
      <c r="L789" s="100"/>
      <c r="M789" s="100"/>
      <c r="N789" s="101">
        <v>664</v>
      </c>
      <c r="O789" s="102"/>
      <c r="P789" s="102"/>
      <c r="Q789" s="103"/>
      <c r="R789" s="104">
        <v>0</v>
      </c>
      <c r="S789" s="104"/>
      <c r="T789" s="104"/>
      <c r="U789" s="104"/>
      <c r="V789" s="104">
        <v>0</v>
      </c>
      <c r="W789" s="104"/>
      <c r="X789" s="104"/>
      <c r="Y789" s="104"/>
      <c r="Z789" s="104">
        <v>0</v>
      </c>
      <c r="AA789" s="104"/>
      <c r="AB789" s="104"/>
      <c r="AC789" s="104"/>
      <c r="AD789" s="104">
        <f t="shared" ref="AD789:AD794" si="130">SUM(N789:AC789)</f>
        <v>664</v>
      </c>
      <c r="AE789" s="104"/>
      <c r="AF789" s="104"/>
      <c r="AG789" s="104"/>
    </row>
    <row r="790" spans="4:33" ht="24.75" customHeight="1" x14ac:dyDescent="0.2">
      <c r="D790" s="100" t="s">
        <v>398</v>
      </c>
      <c r="E790" s="100"/>
      <c r="F790" s="100"/>
      <c r="G790" s="100"/>
      <c r="H790" s="100"/>
      <c r="I790" s="100"/>
      <c r="J790" s="100"/>
      <c r="K790" s="100"/>
      <c r="L790" s="100"/>
      <c r="M790" s="100"/>
      <c r="N790" s="101">
        <v>572641</v>
      </c>
      <c r="O790" s="102"/>
      <c r="P790" s="102"/>
      <c r="Q790" s="103"/>
      <c r="R790" s="104">
        <v>0</v>
      </c>
      <c r="S790" s="104"/>
      <c r="T790" s="104"/>
      <c r="U790" s="104"/>
      <c r="V790" s="104">
        <v>0</v>
      </c>
      <c r="W790" s="104"/>
      <c r="X790" s="104"/>
      <c r="Y790" s="104"/>
      <c r="Z790" s="104">
        <v>413494</v>
      </c>
      <c r="AA790" s="104"/>
      <c r="AB790" s="104"/>
      <c r="AC790" s="104"/>
      <c r="AD790" s="104">
        <f t="shared" si="130"/>
        <v>986135</v>
      </c>
      <c r="AE790" s="104"/>
      <c r="AF790" s="104"/>
      <c r="AG790" s="104"/>
    </row>
    <row r="791" spans="4:33" ht="24.75" customHeight="1" x14ac:dyDescent="0.2">
      <c r="D791" s="100" t="s">
        <v>399</v>
      </c>
      <c r="E791" s="100"/>
      <c r="F791" s="100"/>
      <c r="G791" s="100"/>
      <c r="H791" s="100"/>
      <c r="I791" s="100"/>
      <c r="J791" s="100"/>
      <c r="K791" s="100"/>
      <c r="L791" s="100"/>
      <c r="M791" s="100"/>
      <c r="N791" s="101">
        <v>-722839</v>
      </c>
      <c r="O791" s="102"/>
      <c r="P791" s="102"/>
      <c r="Q791" s="103"/>
      <c r="R791" s="104">
        <v>0</v>
      </c>
      <c r="S791" s="104"/>
      <c r="T791" s="104"/>
      <c r="U791" s="104"/>
      <c r="V791" s="104">
        <v>0</v>
      </c>
      <c r="W791" s="104"/>
      <c r="X791" s="104"/>
      <c r="Y791" s="104"/>
      <c r="Z791" s="104">
        <v>0</v>
      </c>
      <c r="AA791" s="104"/>
      <c r="AB791" s="104"/>
      <c r="AC791" s="104"/>
      <c r="AD791" s="104">
        <f t="shared" si="130"/>
        <v>-722839</v>
      </c>
      <c r="AE791" s="104"/>
      <c r="AF791" s="104"/>
      <c r="AG791" s="104"/>
    </row>
    <row r="792" spans="4:33" ht="24.75" customHeight="1" x14ac:dyDescent="0.2">
      <c r="D792" s="100" t="s">
        <v>400</v>
      </c>
      <c r="E792" s="100"/>
      <c r="F792" s="100"/>
      <c r="G792" s="100"/>
      <c r="H792" s="100"/>
      <c r="I792" s="100"/>
      <c r="J792" s="100"/>
      <c r="K792" s="100"/>
      <c r="L792" s="100"/>
      <c r="M792" s="100"/>
      <c r="N792" s="105">
        <v>413494</v>
      </c>
      <c r="O792" s="106"/>
      <c r="P792" s="106"/>
      <c r="Q792" s="107"/>
      <c r="R792" s="122">
        <v>380001</v>
      </c>
      <c r="S792" s="122"/>
      <c r="T792" s="122"/>
      <c r="U792" s="122"/>
      <c r="V792" s="122">
        <v>0</v>
      </c>
      <c r="W792" s="122"/>
      <c r="X792" s="122"/>
      <c r="Y792" s="122"/>
      <c r="Z792" s="122">
        <v>-413494</v>
      </c>
      <c r="AA792" s="122"/>
      <c r="AB792" s="122"/>
      <c r="AC792" s="122"/>
      <c r="AD792" s="104">
        <f t="shared" si="130"/>
        <v>380001</v>
      </c>
      <c r="AE792" s="104"/>
      <c r="AF792" s="104"/>
      <c r="AG792" s="104"/>
    </row>
    <row r="793" spans="4:33" ht="24.75" customHeight="1" x14ac:dyDescent="0.2">
      <c r="D793" s="100" t="s">
        <v>401</v>
      </c>
      <c r="E793" s="100"/>
      <c r="F793" s="100"/>
      <c r="G793" s="100"/>
      <c r="H793" s="100"/>
      <c r="I793" s="100"/>
      <c r="J793" s="100"/>
      <c r="K793" s="100"/>
      <c r="L793" s="100"/>
      <c r="M793" s="100"/>
      <c r="N793" s="101">
        <v>0</v>
      </c>
      <c r="O793" s="102"/>
      <c r="P793" s="102"/>
      <c r="Q793" s="103"/>
      <c r="R793" s="104">
        <v>0</v>
      </c>
      <c r="S793" s="104"/>
      <c r="T793" s="104"/>
      <c r="U793" s="104"/>
      <c r="V793" s="104">
        <v>0</v>
      </c>
      <c r="W793" s="104"/>
      <c r="X793" s="104"/>
      <c r="Y793" s="104"/>
      <c r="Z793" s="104">
        <v>0</v>
      </c>
      <c r="AA793" s="104"/>
      <c r="AB793" s="104"/>
      <c r="AC793" s="104"/>
      <c r="AD793" s="104">
        <f t="shared" si="130"/>
        <v>0</v>
      </c>
      <c r="AE793" s="104"/>
      <c r="AF793" s="104"/>
      <c r="AG793" s="104"/>
    </row>
    <row r="794" spans="4:33" ht="24.75" customHeight="1" thickBot="1" x14ac:dyDescent="0.25">
      <c r="D794" s="120" t="s">
        <v>402</v>
      </c>
      <c r="E794" s="120"/>
      <c r="F794" s="120"/>
      <c r="G794" s="120"/>
      <c r="H794" s="120"/>
      <c r="I794" s="120"/>
      <c r="J794" s="120"/>
      <c r="K794" s="120"/>
      <c r="L794" s="120"/>
      <c r="M794" s="120"/>
      <c r="N794" s="96">
        <v>0</v>
      </c>
      <c r="O794" s="97"/>
      <c r="P794" s="97"/>
      <c r="Q794" s="98"/>
      <c r="R794" s="121">
        <v>0</v>
      </c>
      <c r="S794" s="121"/>
      <c r="T794" s="121"/>
      <c r="U794" s="121"/>
      <c r="V794" s="121">
        <v>0</v>
      </c>
      <c r="W794" s="121"/>
      <c r="X794" s="121"/>
      <c r="Y794" s="121"/>
      <c r="Z794" s="121">
        <v>0</v>
      </c>
      <c r="AA794" s="121"/>
      <c r="AB794" s="121"/>
      <c r="AC794" s="121"/>
      <c r="AD794" s="104">
        <f t="shared" si="130"/>
        <v>0</v>
      </c>
      <c r="AE794" s="104"/>
      <c r="AF794" s="104"/>
      <c r="AG794" s="104"/>
    </row>
    <row r="795" spans="4:33" ht="25.5" customHeight="1" thickBot="1" x14ac:dyDescent="0.25">
      <c r="D795" s="115" t="s">
        <v>53</v>
      </c>
      <c r="E795" s="115"/>
      <c r="F795" s="115"/>
      <c r="G795" s="115"/>
      <c r="H795" s="115"/>
      <c r="I795" s="115"/>
      <c r="J795" s="115"/>
      <c r="K795" s="115"/>
      <c r="L795" s="115"/>
      <c r="M795" s="115"/>
      <c r="N795" s="116">
        <f>SUM(N787:Q794)</f>
        <v>840599</v>
      </c>
      <c r="O795" s="117"/>
      <c r="P795" s="117"/>
      <c r="Q795" s="118"/>
      <c r="R795" s="119">
        <f>SUM(R787:U794)</f>
        <v>380001</v>
      </c>
      <c r="S795" s="119"/>
      <c r="T795" s="119"/>
      <c r="U795" s="119"/>
      <c r="V795" s="119">
        <f>SUM(V787:Y794)</f>
        <v>0</v>
      </c>
      <c r="W795" s="119"/>
      <c r="X795" s="119"/>
      <c r="Y795" s="119"/>
      <c r="Z795" s="119">
        <f>SUM(Z787:AC794)</f>
        <v>0</v>
      </c>
      <c r="AA795" s="119"/>
      <c r="AB795" s="119"/>
      <c r="AC795" s="119"/>
      <c r="AD795" s="119">
        <f>SUM(AD787:AG794)</f>
        <v>1220600</v>
      </c>
      <c r="AE795" s="119"/>
      <c r="AF795" s="119"/>
      <c r="AG795" s="119"/>
    </row>
    <row r="797" spans="4:33" ht="14.25" customHeight="1" thickBot="1" x14ac:dyDescent="0.25"/>
    <row r="798" spans="4:33" ht="14.25" customHeight="1" thickBot="1" x14ac:dyDescent="0.25">
      <c r="D798" s="113" t="s">
        <v>392</v>
      </c>
      <c r="E798" s="113"/>
      <c r="F798" s="113"/>
      <c r="G798" s="113"/>
      <c r="H798" s="113"/>
      <c r="I798" s="113"/>
      <c r="J798" s="113"/>
      <c r="K798" s="113"/>
      <c r="L798" s="113"/>
      <c r="M798" s="113"/>
      <c r="N798" s="113" t="s">
        <v>41</v>
      </c>
      <c r="O798" s="113"/>
      <c r="P798" s="113"/>
      <c r="Q798" s="113"/>
      <c r="R798" s="113"/>
      <c r="S798" s="113"/>
      <c r="T798" s="113"/>
      <c r="U798" s="113"/>
      <c r="V798" s="113"/>
      <c r="W798" s="113"/>
      <c r="X798" s="113"/>
      <c r="Y798" s="113"/>
      <c r="Z798" s="113"/>
      <c r="AA798" s="113"/>
      <c r="AB798" s="113"/>
      <c r="AC798" s="113"/>
      <c r="AD798" s="113"/>
      <c r="AE798" s="113"/>
      <c r="AF798" s="113"/>
      <c r="AG798" s="113"/>
    </row>
    <row r="799" spans="4:33" ht="22.5" customHeight="1" thickBot="1" x14ac:dyDescent="0.25">
      <c r="D799" s="113"/>
      <c r="E799" s="113"/>
      <c r="F799" s="113"/>
      <c r="G799" s="113"/>
      <c r="H799" s="113"/>
      <c r="I799" s="113"/>
      <c r="J799" s="113"/>
      <c r="K799" s="113"/>
      <c r="L799" s="113"/>
      <c r="M799" s="113"/>
      <c r="N799" s="114" t="s">
        <v>393</v>
      </c>
      <c r="O799" s="114"/>
      <c r="P799" s="114"/>
      <c r="Q799" s="114"/>
      <c r="R799" s="114" t="s">
        <v>135</v>
      </c>
      <c r="S799" s="114"/>
      <c r="T799" s="114"/>
      <c r="U799" s="114"/>
      <c r="V799" s="114" t="s">
        <v>136</v>
      </c>
      <c r="W799" s="114"/>
      <c r="X799" s="114"/>
      <c r="Y799" s="114"/>
      <c r="Z799" s="114" t="s">
        <v>137</v>
      </c>
      <c r="AA799" s="114"/>
      <c r="AB799" s="114"/>
      <c r="AC799" s="114"/>
      <c r="AD799" s="114" t="s">
        <v>394</v>
      </c>
      <c r="AE799" s="114"/>
      <c r="AF799" s="114"/>
      <c r="AG799" s="114"/>
    </row>
    <row r="800" spans="4:33" ht="21" customHeight="1" x14ac:dyDescent="0.2">
      <c r="D800" s="108" t="s">
        <v>395</v>
      </c>
      <c r="E800" s="108"/>
      <c r="F800" s="108"/>
      <c r="G800" s="108"/>
      <c r="H800" s="108"/>
      <c r="I800" s="108"/>
      <c r="J800" s="108"/>
      <c r="K800" s="108"/>
      <c r="L800" s="108"/>
      <c r="M800" s="108"/>
      <c r="N800" s="109">
        <v>6639</v>
      </c>
      <c r="O800" s="110"/>
      <c r="P800" s="110"/>
      <c r="Q800" s="111"/>
      <c r="R800" s="109">
        <v>0</v>
      </c>
      <c r="S800" s="110"/>
      <c r="T800" s="110"/>
      <c r="U800" s="111"/>
      <c r="V800" s="109">
        <v>0</v>
      </c>
      <c r="W800" s="110"/>
      <c r="X800" s="110"/>
      <c r="Y800" s="111"/>
      <c r="Z800" s="109">
        <v>0</v>
      </c>
      <c r="AA800" s="110"/>
      <c r="AB800" s="110"/>
      <c r="AC800" s="111"/>
      <c r="AD800" s="112">
        <f>SUM(N800:AC800)</f>
        <v>6639</v>
      </c>
      <c r="AE800" s="112"/>
      <c r="AF800" s="112"/>
      <c r="AG800" s="112"/>
    </row>
    <row r="801" spans="1:33" ht="21" customHeight="1" x14ac:dyDescent="0.2">
      <c r="D801" s="100" t="s">
        <v>396</v>
      </c>
      <c r="E801" s="100"/>
      <c r="F801" s="100"/>
      <c r="G801" s="100"/>
      <c r="H801" s="100"/>
      <c r="I801" s="100"/>
      <c r="J801" s="100"/>
      <c r="K801" s="100"/>
      <c r="L801" s="100"/>
      <c r="M801" s="100"/>
      <c r="N801" s="101">
        <v>570000</v>
      </c>
      <c r="O801" s="102"/>
      <c r="P801" s="102"/>
      <c r="Q801" s="103"/>
      <c r="R801" s="101">
        <v>0</v>
      </c>
      <c r="S801" s="102"/>
      <c r="T801" s="102"/>
      <c r="U801" s="103"/>
      <c r="V801" s="101">
        <v>0</v>
      </c>
      <c r="W801" s="102"/>
      <c r="X801" s="102"/>
      <c r="Y801" s="103"/>
      <c r="Z801" s="101">
        <v>0</v>
      </c>
      <c r="AA801" s="102"/>
      <c r="AB801" s="102"/>
      <c r="AC801" s="103"/>
      <c r="AD801" s="104">
        <f t="shared" ref="AD801:AD806" si="131">SUM(N801:AC801)</f>
        <v>570000</v>
      </c>
      <c r="AE801" s="104"/>
      <c r="AF801" s="104"/>
      <c r="AG801" s="104"/>
    </row>
    <row r="802" spans="1:33" ht="21" customHeight="1" x14ac:dyDescent="0.2">
      <c r="D802" s="100" t="s">
        <v>397</v>
      </c>
      <c r="E802" s="100"/>
      <c r="F802" s="100"/>
      <c r="G802" s="100"/>
      <c r="H802" s="100"/>
      <c r="I802" s="100"/>
      <c r="J802" s="100"/>
      <c r="K802" s="100"/>
      <c r="L802" s="100"/>
      <c r="M802" s="100"/>
      <c r="N802" s="101">
        <v>664</v>
      </c>
      <c r="O802" s="102"/>
      <c r="P802" s="102"/>
      <c r="Q802" s="103"/>
      <c r="R802" s="101">
        <v>0</v>
      </c>
      <c r="S802" s="102"/>
      <c r="T802" s="102"/>
      <c r="U802" s="103"/>
      <c r="V802" s="101">
        <v>0</v>
      </c>
      <c r="W802" s="102"/>
      <c r="X802" s="102"/>
      <c r="Y802" s="103"/>
      <c r="Z802" s="101">
        <v>0</v>
      </c>
      <c r="AA802" s="102"/>
      <c r="AB802" s="102"/>
      <c r="AC802" s="103"/>
      <c r="AD802" s="104">
        <f t="shared" si="131"/>
        <v>664</v>
      </c>
      <c r="AE802" s="104"/>
      <c r="AF802" s="104"/>
      <c r="AG802" s="104"/>
    </row>
    <row r="803" spans="1:33" ht="21" customHeight="1" x14ac:dyDescent="0.2">
      <c r="D803" s="100" t="s">
        <v>398</v>
      </c>
      <c r="E803" s="100"/>
      <c r="F803" s="100"/>
      <c r="G803" s="100"/>
      <c r="H803" s="100"/>
      <c r="I803" s="100"/>
      <c r="J803" s="100"/>
      <c r="K803" s="100"/>
      <c r="L803" s="100"/>
      <c r="M803" s="100"/>
      <c r="N803" s="101">
        <v>162128</v>
      </c>
      <c r="O803" s="102"/>
      <c r="P803" s="102"/>
      <c r="Q803" s="103"/>
      <c r="R803" s="101">
        <v>0</v>
      </c>
      <c r="S803" s="102"/>
      <c r="T803" s="102"/>
      <c r="U803" s="103"/>
      <c r="V803" s="101">
        <v>0</v>
      </c>
      <c r="W803" s="102"/>
      <c r="X803" s="102"/>
      <c r="Y803" s="103"/>
      <c r="Z803" s="101">
        <v>410513</v>
      </c>
      <c r="AA803" s="102"/>
      <c r="AB803" s="102"/>
      <c r="AC803" s="103"/>
      <c r="AD803" s="104">
        <f t="shared" si="131"/>
        <v>572641</v>
      </c>
      <c r="AE803" s="104"/>
      <c r="AF803" s="104"/>
      <c r="AG803" s="104"/>
    </row>
    <row r="804" spans="1:33" ht="21" customHeight="1" x14ac:dyDescent="0.2">
      <c r="D804" s="100" t="s">
        <v>399</v>
      </c>
      <c r="E804" s="100"/>
      <c r="F804" s="100"/>
      <c r="G804" s="100"/>
      <c r="H804" s="100"/>
      <c r="I804" s="100"/>
      <c r="J804" s="100"/>
      <c r="K804" s="100"/>
      <c r="L804" s="100"/>
      <c r="M804" s="100"/>
      <c r="N804" s="101">
        <v>-722839</v>
      </c>
      <c r="O804" s="102"/>
      <c r="P804" s="102"/>
      <c r="Q804" s="103"/>
      <c r="R804" s="101">
        <v>0</v>
      </c>
      <c r="S804" s="102"/>
      <c r="T804" s="102"/>
      <c r="U804" s="103"/>
      <c r="V804" s="101">
        <v>0</v>
      </c>
      <c r="W804" s="102"/>
      <c r="X804" s="102"/>
      <c r="Y804" s="103"/>
      <c r="Z804" s="101">
        <v>0</v>
      </c>
      <c r="AA804" s="102"/>
      <c r="AB804" s="102"/>
      <c r="AC804" s="103"/>
      <c r="AD804" s="104">
        <f t="shared" si="131"/>
        <v>-722839</v>
      </c>
      <c r="AE804" s="104"/>
      <c r="AF804" s="104"/>
      <c r="AG804" s="104"/>
    </row>
    <row r="805" spans="1:33" ht="21" customHeight="1" x14ac:dyDescent="0.2">
      <c r="D805" s="100" t="s">
        <v>400</v>
      </c>
      <c r="E805" s="100"/>
      <c r="F805" s="100"/>
      <c r="G805" s="100"/>
      <c r="H805" s="100"/>
      <c r="I805" s="100"/>
      <c r="J805" s="100"/>
      <c r="K805" s="100"/>
      <c r="L805" s="100"/>
      <c r="M805" s="100"/>
      <c r="N805" s="105">
        <v>410513</v>
      </c>
      <c r="O805" s="106"/>
      <c r="P805" s="106"/>
      <c r="Q805" s="107"/>
      <c r="R805" s="105">
        <v>413494</v>
      </c>
      <c r="S805" s="106"/>
      <c r="T805" s="106"/>
      <c r="U805" s="107"/>
      <c r="V805" s="105">
        <v>0</v>
      </c>
      <c r="W805" s="106"/>
      <c r="X805" s="106"/>
      <c r="Y805" s="107"/>
      <c r="Z805" s="105">
        <v>-410513</v>
      </c>
      <c r="AA805" s="106"/>
      <c r="AB805" s="106"/>
      <c r="AC805" s="107"/>
      <c r="AD805" s="104">
        <f t="shared" si="131"/>
        <v>413494</v>
      </c>
      <c r="AE805" s="104"/>
      <c r="AF805" s="104"/>
      <c r="AG805" s="104"/>
    </row>
    <row r="806" spans="1:33" ht="21" customHeight="1" x14ac:dyDescent="0.2">
      <c r="D806" s="100" t="s">
        <v>403</v>
      </c>
      <c r="E806" s="100"/>
      <c r="F806" s="100"/>
      <c r="G806" s="100"/>
      <c r="H806" s="100"/>
      <c r="I806" s="100"/>
      <c r="J806" s="100"/>
      <c r="K806" s="100"/>
      <c r="L806" s="100"/>
      <c r="M806" s="100"/>
      <c r="N806" s="101">
        <v>0</v>
      </c>
      <c r="O806" s="102"/>
      <c r="P806" s="102"/>
      <c r="Q806" s="103"/>
      <c r="R806" s="101">
        <v>0</v>
      </c>
      <c r="S806" s="102"/>
      <c r="T806" s="102"/>
      <c r="U806" s="103"/>
      <c r="V806" s="101">
        <v>0</v>
      </c>
      <c r="W806" s="102"/>
      <c r="X806" s="102"/>
      <c r="Y806" s="103"/>
      <c r="Z806" s="101">
        <v>0</v>
      </c>
      <c r="AA806" s="102"/>
      <c r="AB806" s="102"/>
      <c r="AC806" s="103"/>
      <c r="AD806" s="104">
        <f t="shared" si="131"/>
        <v>0</v>
      </c>
      <c r="AE806" s="104"/>
      <c r="AF806" s="104"/>
      <c r="AG806" s="104"/>
    </row>
    <row r="807" spans="1:33" ht="25.5" customHeight="1" thickBot="1" x14ac:dyDescent="0.25">
      <c r="D807" s="95" t="s">
        <v>53</v>
      </c>
      <c r="E807" s="95"/>
      <c r="F807" s="95"/>
      <c r="G807" s="95"/>
      <c r="H807" s="95"/>
      <c r="I807" s="95"/>
      <c r="J807" s="95"/>
      <c r="K807" s="95"/>
      <c r="L807" s="95"/>
      <c r="M807" s="95"/>
      <c r="N807" s="96">
        <f>SUM(N800:Q806)</f>
        <v>427105</v>
      </c>
      <c r="O807" s="97"/>
      <c r="P807" s="97"/>
      <c r="Q807" s="98"/>
      <c r="R807" s="96">
        <f>SUM(R805:U806)</f>
        <v>413494</v>
      </c>
      <c r="S807" s="97"/>
      <c r="T807" s="97"/>
      <c r="U807" s="98"/>
      <c r="V807" s="96">
        <v>0</v>
      </c>
      <c r="W807" s="97"/>
      <c r="X807" s="97"/>
      <c r="Y807" s="98"/>
      <c r="Z807" s="96">
        <v>0</v>
      </c>
      <c r="AA807" s="97"/>
      <c r="AB807" s="97"/>
      <c r="AC807" s="98"/>
      <c r="AD807" s="99">
        <f>SUM(AD800:AG806)</f>
        <v>840599</v>
      </c>
      <c r="AE807" s="99"/>
      <c r="AF807" s="99"/>
      <c r="AG807" s="99"/>
    </row>
    <row r="810" spans="1:33" ht="14.25" customHeight="1" x14ac:dyDescent="0.2">
      <c r="D810" s="90" t="s">
        <v>434</v>
      </c>
      <c r="E810" s="90"/>
      <c r="F810" s="90"/>
      <c r="G810" s="90"/>
      <c r="H810" s="90"/>
      <c r="I810" s="90"/>
      <c r="J810" s="90"/>
      <c r="K810" s="90"/>
      <c r="L810" s="90"/>
      <c r="M810" s="90"/>
      <c r="N810" s="90"/>
      <c r="O810" s="90"/>
      <c r="P810" s="90"/>
      <c r="Q810" s="90"/>
      <c r="R810" s="90"/>
      <c r="S810" s="90"/>
      <c r="T810" s="90"/>
      <c r="U810" s="90"/>
      <c r="V810" s="90"/>
      <c r="W810" s="90"/>
      <c r="X810" s="90"/>
      <c r="Y810" s="90"/>
      <c r="Z810" s="90"/>
      <c r="AA810" s="90"/>
      <c r="AB810" s="90"/>
      <c r="AC810" s="90"/>
      <c r="AD810" s="90"/>
      <c r="AE810" s="90"/>
      <c r="AF810" s="90"/>
      <c r="AG810" s="90"/>
    </row>
    <row r="811" spans="1:33" ht="14.25" customHeight="1" x14ac:dyDescent="0.2">
      <c r="D811" s="90"/>
      <c r="E811" s="90"/>
      <c r="F811" s="90"/>
      <c r="G811" s="90"/>
      <c r="H811" s="90"/>
      <c r="I811" s="90"/>
      <c r="J811" s="90"/>
      <c r="K811" s="90"/>
      <c r="L811" s="90"/>
      <c r="M811" s="90"/>
      <c r="N811" s="90"/>
      <c r="O811" s="90"/>
      <c r="P811" s="90"/>
      <c r="Q811" s="90"/>
      <c r="R811" s="90"/>
      <c r="S811" s="90"/>
      <c r="T811" s="90"/>
      <c r="U811" s="90"/>
      <c r="V811" s="90"/>
      <c r="W811" s="90"/>
      <c r="X811" s="90"/>
      <c r="Y811" s="90"/>
      <c r="Z811" s="90"/>
      <c r="AA811" s="90"/>
      <c r="AB811" s="90"/>
      <c r="AC811" s="90"/>
      <c r="AD811" s="90"/>
      <c r="AE811" s="90"/>
      <c r="AF811" s="90"/>
      <c r="AG811" s="90"/>
    </row>
    <row r="812" spans="1:33" s="21" customFormat="1" ht="14.25" customHeight="1" x14ac:dyDescent="0.2">
      <c r="A812" s="45"/>
      <c r="D812" s="89" t="s">
        <v>435</v>
      </c>
      <c r="E812" s="89"/>
      <c r="F812" s="89"/>
      <c r="G812" s="89"/>
      <c r="H812" s="89"/>
      <c r="I812" s="89"/>
      <c r="J812" s="89"/>
      <c r="K812" s="89"/>
      <c r="L812" s="89"/>
      <c r="M812" s="89"/>
      <c r="N812" s="89"/>
      <c r="O812" s="89"/>
      <c r="P812" s="89"/>
      <c r="Q812" s="89"/>
      <c r="R812" s="89"/>
      <c r="S812" s="89"/>
      <c r="T812" s="89"/>
      <c r="U812" s="89"/>
      <c r="V812" s="89"/>
      <c r="W812" s="89"/>
      <c r="X812" s="89"/>
      <c r="Y812" s="89"/>
      <c r="Z812" s="89"/>
      <c r="AA812" s="89"/>
      <c r="AB812" s="89"/>
      <c r="AC812" s="89"/>
      <c r="AD812" s="89"/>
      <c r="AE812" s="89"/>
      <c r="AF812" s="89"/>
      <c r="AG812" s="89"/>
    </row>
    <row r="813" spans="1:33" s="21" customFormat="1" ht="14.25" customHeight="1" x14ac:dyDescent="0.2">
      <c r="A813" s="45"/>
      <c r="D813" s="89" t="s">
        <v>421</v>
      </c>
      <c r="E813" s="89"/>
      <c r="F813" s="89"/>
      <c r="G813" s="89"/>
      <c r="H813" s="89"/>
      <c r="I813" s="89"/>
      <c r="J813" s="89"/>
      <c r="K813" s="89"/>
      <c r="L813" s="89"/>
      <c r="M813" s="89"/>
      <c r="N813" s="89"/>
      <c r="O813" s="89"/>
      <c r="P813" s="89"/>
      <c r="Q813" s="89"/>
      <c r="R813" s="89"/>
      <c r="S813" s="89"/>
      <c r="T813" s="89"/>
      <c r="U813" s="89"/>
      <c r="V813" s="89"/>
      <c r="W813" s="89"/>
      <c r="X813" s="89"/>
      <c r="Y813" s="89"/>
      <c r="Z813" s="89"/>
      <c r="AA813" s="89"/>
      <c r="AB813" s="89"/>
      <c r="AC813" s="89"/>
      <c r="AD813" s="89"/>
      <c r="AE813" s="89"/>
      <c r="AF813" s="89"/>
      <c r="AG813" s="89"/>
    </row>
    <row r="814" spans="1:33" s="21" customFormat="1" ht="14.25" customHeight="1" x14ac:dyDescent="0.2">
      <c r="A814" s="45"/>
      <c r="D814" s="89" t="s">
        <v>404</v>
      </c>
      <c r="E814" s="89"/>
      <c r="F814" s="89"/>
      <c r="G814" s="89"/>
      <c r="H814" s="89"/>
      <c r="I814" s="89"/>
      <c r="J814" s="89"/>
      <c r="K814" s="89"/>
      <c r="L814" s="89"/>
      <c r="M814" s="89"/>
      <c r="N814" s="89"/>
      <c r="O814" s="89"/>
      <c r="P814" s="89"/>
      <c r="Q814" s="89"/>
      <c r="R814" s="89"/>
      <c r="S814" s="89"/>
      <c r="T814" s="89"/>
      <c r="U814" s="89"/>
      <c r="V814" s="89"/>
      <c r="W814" s="89"/>
      <c r="X814" s="89"/>
      <c r="Y814" s="89"/>
      <c r="Z814" s="89"/>
      <c r="AA814" s="89"/>
      <c r="AB814" s="89"/>
      <c r="AC814" s="89"/>
      <c r="AD814" s="89"/>
      <c r="AE814" s="89"/>
      <c r="AF814" s="89"/>
      <c r="AG814" s="89"/>
    </row>
    <row r="815" spans="1:33" s="21" customFormat="1" ht="14.25" customHeight="1" x14ac:dyDescent="0.2">
      <c r="A815" s="45"/>
    </row>
    <row r="816" spans="1:33" s="21" customFormat="1" ht="14.25" customHeight="1" x14ac:dyDescent="0.2">
      <c r="A816" s="45"/>
    </row>
    <row r="817" spans="4:33" ht="14.25" customHeight="1" x14ac:dyDescent="0.2">
      <c r="D817" s="17" t="s">
        <v>405</v>
      </c>
    </row>
    <row r="819" spans="4:33" ht="14.25" customHeight="1" x14ac:dyDescent="0.2">
      <c r="D819" s="91" t="s">
        <v>406</v>
      </c>
      <c r="E819" s="91"/>
      <c r="F819" s="91"/>
      <c r="G819" s="91"/>
      <c r="H819" s="91"/>
      <c r="I819" s="91"/>
      <c r="J819" s="91"/>
      <c r="K819" s="91"/>
      <c r="L819" s="91"/>
      <c r="M819" s="91"/>
      <c r="N819" s="91"/>
      <c r="O819" s="91"/>
      <c r="P819" s="91"/>
      <c r="Q819" s="91"/>
      <c r="R819" s="91"/>
      <c r="S819" s="91"/>
      <c r="T819" s="91"/>
      <c r="U819" s="91"/>
      <c r="V819" s="91"/>
      <c r="W819" s="91"/>
      <c r="X819" s="91"/>
      <c r="Y819" s="91"/>
      <c r="Z819" s="91"/>
      <c r="AA819" s="91"/>
      <c r="AB819" s="91"/>
      <c r="AC819" s="91"/>
      <c r="AD819" s="91"/>
      <c r="AE819" s="91"/>
      <c r="AF819" s="91"/>
      <c r="AG819" s="91"/>
    </row>
    <row r="822" spans="4:33" ht="14.25" customHeight="1" x14ac:dyDescent="0.2">
      <c r="D822" s="17" t="s">
        <v>407</v>
      </c>
    </row>
    <row r="824" spans="4:33" ht="14.25" customHeight="1" x14ac:dyDescent="0.2">
      <c r="D824" s="92" t="s">
        <v>422</v>
      </c>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row>
    <row r="825" spans="4:33" ht="14.25" customHeight="1" x14ac:dyDescent="0.2">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row>
    <row r="827" spans="4:33" ht="14.25" customHeight="1" x14ac:dyDescent="0.2">
      <c r="D827" s="93" t="s">
        <v>436</v>
      </c>
      <c r="E827" s="93"/>
      <c r="F827" s="93"/>
      <c r="G827" s="93"/>
      <c r="H827" s="93"/>
      <c r="I827" s="93"/>
      <c r="J827" s="93"/>
      <c r="K827" s="93"/>
      <c r="L827" s="93"/>
      <c r="M827" s="93"/>
      <c r="N827" s="93"/>
      <c r="O827" s="93"/>
      <c r="P827" s="93"/>
      <c r="Q827" s="93"/>
      <c r="R827" s="93"/>
      <c r="S827" s="93"/>
      <c r="T827" s="93"/>
      <c r="U827" s="93"/>
      <c r="V827" s="93"/>
      <c r="W827" s="93"/>
      <c r="X827" s="93"/>
      <c r="Y827" s="93"/>
      <c r="Z827" s="93"/>
      <c r="AA827" s="93"/>
      <c r="AB827" s="93"/>
      <c r="AC827" s="93"/>
      <c r="AD827" s="93"/>
      <c r="AE827" s="93"/>
      <c r="AF827" s="93"/>
      <c r="AG827" s="93"/>
    </row>
    <row r="828" spans="4:33" ht="14.25" customHeight="1" x14ac:dyDescent="0.2">
      <c r="D828" s="94"/>
      <c r="E828" s="94"/>
      <c r="F828" s="94"/>
      <c r="G828" s="94"/>
      <c r="H828" s="94"/>
      <c r="I828" s="94"/>
      <c r="J828" s="94"/>
      <c r="K828" s="94"/>
      <c r="L828" s="94"/>
      <c r="M828" s="94"/>
      <c r="N828" s="94"/>
      <c r="O828" s="94"/>
      <c r="P828" s="94"/>
      <c r="Q828" s="94"/>
      <c r="R828" s="94"/>
      <c r="S828" s="94"/>
      <c r="T828" s="94"/>
      <c r="U828" s="94"/>
      <c r="V828" s="94"/>
      <c r="W828" s="94"/>
      <c r="X828" s="94"/>
      <c r="Y828" s="94"/>
      <c r="Z828" s="94"/>
      <c r="AA828" s="94"/>
      <c r="AB828" s="94"/>
      <c r="AC828" s="94"/>
      <c r="AD828" s="94"/>
      <c r="AE828" s="94"/>
      <c r="AF828" s="94"/>
      <c r="AG828" s="94"/>
    </row>
    <row r="829" spans="4:33" ht="14.25" customHeight="1" x14ac:dyDescent="0.2">
      <c r="D829" s="94"/>
      <c r="E829" s="94"/>
      <c r="F829" s="94"/>
      <c r="G829" s="94"/>
      <c r="H829" s="94"/>
      <c r="I829" s="94"/>
      <c r="J829" s="94"/>
      <c r="K829" s="94"/>
      <c r="L829" s="94"/>
      <c r="M829" s="94"/>
      <c r="N829" s="94"/>
      <c r="O829" s="94"/>
      <c r="P829" s="94"/>
      <c r="Q829" s="94"/>
      <c r="R829" s="94"/>
      <c r="S829" s="94"/>
      <c r="T829" s="94"/>
      <c r="U829" s="94"/>
      <c r="V829" s="94"/>
      <c r="W829" s="94"/>
      <c r="X829" s="94"/>
      <c r="Y829" s="94"/>
      <c r="Z829" s="94"/>
      <c r="AA829" s="94"/>
      <c r="AB829" s="94"/>
      <c r="AC829" s="94"/>
      <c r="AD829" s="94"/>
      <c r="AE829" s="94"/>
      <c r="AF829" s="94"/>
      <c r="AG829" s="94"/>
    </row>
    <row r="830" spans="4:33" ht="14.25" customHeight="1" x14ac:dyDescent="0.2">
      <c r="D830" s="70"/>
      <c r="E830" s="70"/>
      <c r="F830" s="70"/>
      <c r="G830" s="70"/>
      <c r="H830" s="70"/>
      <c r="I830" s="70"/>
      <c r="J830" s="70"/>
      <c r="K830" s="70"/>
      <c r="L830" s="70"/>
      <c r="M830" s="70"/>
      <c r="N830" s="70"/>
      <c r="O830" s="70"/>
      <c r="P830" s="70"/>
      <c r="Q830" s="70"/>
      <c r="R830" s="70"/>
      <c r="S830" s="70"/>
      <c r="T830" s="70"/>
      <c r="U830" s="70"/>
      <c r="V830" s="70"/>
      <c r="W830" s="70"/>
      <c r="X830" s="70"/>
      <c r="Y830" s="70"/>
      <c r="Z830" s="70"/>
      <c r="AA830" s="70"/>
      <c r="AB830" s="70"/>
      <c r="AC830" s="70"/>
      <c r="AD830" s="70"/>
      <c r="AE830" s="70"/>
      <c r="AF830" s="70"/>
      <c r="AG830" s="70"/>
    </row>
  </sheetData>
  <mergeCells count="1723">
    <mergeCell ref="D38:O38"/>
    <mergeCell ref="P38:X38"/>
    <mergeCell ref="Y38:AG38"/>
    <mergeCell ref="D39:O39"/>
    <mergeCell ref="P39:X39"/>
    <mergeCell ref="Y39:AG39"/>
    <mergeCell ref="B1:AH1"/>
    <mergeCell ref="D9:AG12"/>
    <mergeCell ref="D14:AG15"/>
    <mergeCell ref="D37:O37"/>
    <mergeCell ref="P37:X37"/>
    <mergeCell ref="Y37:AG37"/>
    <mergeCell ref="D49:M49"/>
    <mergeCell ref="N49:R49"/>
    <mergeCell ref="S49:W49"/>
    <mergeCell ref="X49:AB49"/>
    <mergeCell ref="AC49:AG49"/>
    <mergeCell ref="D50:M50"/>
    <mergeCell ref="N50:R50"/>
    <mergeCell ref="S50:W50"/>
    <mergeCell ref="X50:AB50"/>
    <mergeCell ref="AC50:AG50"/>
    <mergeCell ref="D40:O40"/>
    <mergeCell ref="P40:X40"/>
    <mergeCell ref="Y40:AG40"/>
    <mergeCell ref="D44:AG45"/>
    <mergeCell ref="D47:M48"/>
    <mergeCell ref="N47:W47"/>
    <mergeCell ref="X47:AB48"/>
    <mergeCell ref="AC47:AG48"/>
    <mergeCell ref="N48:R48"/>
    <mergeCell ref="S48:W48"/>
    <mergeCell ref="D103:AG104"/>
    <mergeCell ref="D108:AG109"/>
    <mergeCell ref="D111:AG112"/>
    <mergeCell ref="D116:AG118"/>
    <mergeCell ref="O120:S120"/>
    <mergeCell ref="T120:X120"/>
    <mergeCell ref="Y120:AC120"/>
    <mergeCell ref="D89:AG90"/>
    <mergeCell ref="D96:AG98"/>
    <mergeCell ref="O100:S100"/>
    <mergeCell ref="T100:X100"/>
    <mergeCell ref="Y100:AC100"/>
    <mergeCell ref="D101:N101"/>
    <mergeCell ref="O101:S101"/>
    <mergeCell ref="T101:X101"/>
    <mergeCell ref="Y101:AC101"/>
    <mergeCell ref="D54:AG57"/>
    <mergeCell ref="D59:AG60"/>
    <mergeCell ref="D64:O64"/>
    <mergeCell ref="D74:AG75"/>
    <mergeCell ref="D78:AG79"/>
    <mergeCell ref="D84:AG85"/>
    <mergeCell ref="D139:AG139"/>
    <mergeCell ref="D144:AG146"/>
    <mergeCell ref="D148:AG149"/>
    <mergeCell ref="D153:AG154"/>
    <mergeCell ref="D158:AG159"/>
    <mergeCell ref="D160:AG161"/>
    <mergeCell ref="D123:N123"/>
    <mergeCell ref="O123:S123"/>
    <mergeCell ref="T123:X123"/>
    <mergeCell ref="Y123:AC123"/>
    <mergeCell ref="D130:AG130"/>
    <mergeCell ref="D134:AG137"/>
    <mergeCell ref="D121:N121"/>
    <mergeCell ref="O121:S121"/>
    <mergeCell ref="T121:X121"/>
    <mergeCell ref="Y121:AC121"/>
    <mergeCell ref="D122:N122"/>
    <mergeCell ref="O122:S122"/>
    <mergeCell ref="T122:X122"/>
    <mergeCell ref="Y122:AC122"/>
    <mergeCell ref="E203:AG203"/>
    <mergeCell ref="D205:AE205"/>
    <mergeCell ref="D206:AE206"/>
    <mergeCell ref="D210:AG211"/>
    <mergeCell ref="D213:AG214"/>
    <mergeCell ref="D216:AG216"/>
    <mergeCell ref="D186:AH186"/>
    <mergeCell ref="D187:AF187"/>
    <mergeCell ref="E189:AG190"/>
    <mergeCell ref="E192:AG193"/>
    <mergeCell ref="E195:AG195"/>
    <mergeCell ref="D197:AG197"/>
    <mergeCell ref="D165:AG166"/>
    <mergeCell ref="D171:AG172"/>
    <mergeCell ref="D174:AG178"/>
    <mergeCell ref="D180:AG180"/>
    <mergeCell ref="E183:AF183"/>
    <mergeCell ref="D185:AF185"/>
    <mergeCell ref="AB255:AD255"/>
    <mergeCell ref="AE255:AG255"/>
    <mergeCell ref="D256:AG256"/>
    <mergeCell ref="D257:I257"/>
    <mergeCell ref="J257:L257"/>
    <mergeCell ref="M257:O257"/>
    <mergeCell ref="P257:R257"/>
    <mergeCell ref="S257:U257"/>
    <mergeCell ref="V257:X257"/>
    <mergeCell ref="Y257:AA257"/>
    <mergeCell ref="D220:AG221"/>
    <mergeCell ref="D222:AG222"/>
    <mergeCell ref="D254:I255"/>
    <mergeCell ref="J254:AG254"/>
    <mergeCell ref="J255:L255"/>
    <mergeCell ref="M255:O255"/>
    <mergeCell ref="P255:R255"/>
    <mergeCell ref="S255:U255"/>
    <mergeCell ref="V255:X255"/>
    <mergeCell ref="Y255:AA255"/>
    <mergeCell ref="AE258:AG258"/>
    <mergeCell ref="D259:I259"/>
    <mergeCell ref="J259:L259"/>
    <mergeCell ref="M259:O259"/>
    <mergeCell ref="P259:R259"/>
    <mergeCell ref="S259:U259"/>
    <mergeCell ref="V259:X259"/>
    <mergeCell ref="Y259:AA259"/>
    <mergeCell ref="AB259:AD259"/>
    <mergeCell ref="AE259:AG259"/>
    <mergeCell ref="AB257:AD257"/>
    <mergeCell ref="AE257:AG257"/>
    <mergeCell ref="D258:I258"/>
    <mergeCell ref="J258:L258"/>
    <mergeCell ref="M258:O258"/>
    <mergeCell ref="P258:R258"/>
    <mergeCell ref="S258:U258"/>
    <mergeCell ref="V258:X258"/>
    <mergeCell ref="Y258:AA258"/>
    <mergeCell ref="AB258:AD258"/>
    <mergeCell ref="AB261:AD261"/>
    <mergeCell ref="AE261:AG261"/>
    <mergeCell ref="D262:AG262"/>
    <mergeCell ref="D263:I263"/>
    <mergeCell ref="J263:L263"/>
    <mergeCell ref="M263:O263"/>
    <mergeCell ref="P263:R263"/>
    <mergeCell ref="S263:U263"/>
    <mergeCell ref="V263:X263"/>
    <mergeCell ref="Y263:AA263"/>
    <mergeCell ref="Y260:AA260"/>
    <mergeCell ref="AB260:AD260"/>
    <mergeCell ref="AE260:AG260"/>
    <mergeCell ref="D261:I261"/>
    <mergeCell ref="J261:L261"/>
    <mergeCell ref="M261:O261"/>
    <mergeCell ref="P261:R261"/>
    <mergeCell ref="S261:U261"/>
    <mergeCell ref="V261:X261"/>
    <mergeCell ref="Y261:AA261"/>
    <mergeCell ref="D260:I260"/>
    <mergeCell ref="J260:L260"/>
    <mergeCell ref="M260:O260"/>
    <mergeCell ref="P260:R260"/>
    <mergeCell ref="S260:U260"/>
    <mergeCell ref="V260:X260"/>
    <mergeCell ref="AE264:AG264"/>
    <mergeCell ref="D265:I265"/>
    <mergeCell ref="J265:L265"/>
    <mergeCell ref="M265:O265"/>
    <mergeCell ref="P265:R265"/>
    <mergeCell ref="S265:U265"/>
    <mergeCell ref="V265:X265"/>
    <mergeCell ref="Y265:AA265"/>
    <mergeCell ref="AB265:AD265"/>
    <mergeCell ref="AE265:AG265"/>
    <mergeCell ref="AB263:AD263"/>
    <mergeCell ref="AE263:AG263"/>
    <mergeCell ref="D264:I264"/>
    <mergeCell ref="J264:L264"/>
    <mergeCell ref="M264:O264"/>
    <mergeCell ref="P264:R264"/>
    <mergeCell ref="S264:U264"/>
    <mergeCell ref="V264:X264"/>
    <mergeCell ref="Y264:AA264"/>
    <mergeCell ref="AB264:AD264"/>
    <mergeCell ref="AB267:AD267"/>
    <mergeCell ref="AE267:AG267"/>
    <mergeCell ref="D268:AG268"/>
    <mergeCell ref="D269:I269"/>
    <mergeCell ref="J269:L269"/>
    <mergeCell ref="M269:O269"/>
    <mergeCell ref="P269:R269"/>
    <mergeCell ref="S269:U269"/>
    <mergeCell ref="V269:X269"/>
    <mergeCell ref="Y269:AA269"/>
    <mergeCell ref="Y266:AA266"/>
    <mergeCell ref="AB266:AD266"/>
    <mergeCell ref="AE266:AG266"/>
    <mergeCell ref="D267:I267"/>
    <mergeCell ref="J267:L267"/>
    <mergeCell ref="M267:O267"/>
    <mergeCell ref="P267:R267"/>
    <mergeCell ref="S267:U267"/>
    <mergeCell ref="V267:X267"/>
    <mergeCell ref="Y267:AA267"/>
    <mergeCell ref="D266:I266"/>
    <mergeCell ref="J266:L266"/>
    <mergeCell ref="M266:O266"/>
    <mergeCell ref="P266:R266"/>
    <mergeCell ref="S266:U266"/>
    <mergeCell ref="V266:X266"/>
    <mergeCell ref="AE270:AG270"/>
    <mergeCell ref="D271:I271"/>
    <mergeCell ref="J271:L271"/>
    <mergeCell ref="M271:O271"/>
    <mergeCell ref="P271:R271"/>
    <mergeCell ref="S271:U271"/>
    <mergeCell ref="V271:X271"/>
    <mergeCell ref="Y271:AA271"/>
    <mergeCell ref="AB271:AD271"/>
    <mergeCell ref="AE271:AG271"/>
    <mergeCell ref="AB269:AD269"/>
    <mergeCell ref="AE269:AG269"/>
    <mergeCell ref="D270:I270"/>
    <mergeCell ref="J270:L270"/>
    <mergeCell ref="M270:O270"/>
    <mergeCell ref="P270:R270"/>
    <mergeCell ref="S270:U270"/>
    <mergeCell ref="V270:X270"/>
    <mergeCell ref="Y270:AA270"/>
    <mergeCell ref="AB270:AD270"/>
    <mergeCell ref="AB273:AD273"/>
    <mergeCell ref="AE273:AG273"/>
    <mergeCell ref="D274:AG274"/>
    <mergeCell ref="D275:I275"/>
    <mergeCell ref="J275:L275"/>
    <mergeCell ref="M275:O275"/>
    <mergeCell ref="P275:R275"/>
    <mergeCell ref="S275:U275"/>
    <mergeCell ref="V275:X275"/>
    <mergeCell ref="Y275:AA275"/>
    <mergeCell ref="Y272:AA272"/>
    <mergeCell ref="AB272:AD272"/>
    <mergeCell ref="AE272:AG272"/>
    <mergeCell ref="D273:I273"/>
    <mergeCell ref="J273:L273"/>
    <mergeCell ref="M273:O273"/>
    <mergeCell ref="P273:R273"/>
    <mergeCell ref="S273:U273"/>
    <mergeCell ref="V273:X273"/>
    <mergeCell ref="Y273:AA273"/>
    <mergeCell ref="D272:I272"/>
    <mergeCell ref="J272:L272"/>
    <mergeCell ref="M272:O272"/>
    <mergeCell ref="P272:R272"/>
    <mergeCell ref="S272:U272"/>
    <mergeCell ref="V272:X272"/>
    <mergeCell ref="AE276:AG276"/>
    <mergeCell ref="D279:I280"/>
    <mergeCell ref="J279:AG279"/>
    <mergeCell ref="J280:L280"/>
    <mergeCell ref="M280:O280"/>
    <mergeCell ref="P280:R280"/>
    <mergeCell ref="S280:U280"/>
    <mergeCell ref="V280:X280"/>
    <mergeCell ref="Y280:AA280"/>
    <mergeCell ref="AB280:AD280"/>
    <mergeCell ref="AB275:AD275"/>
    <mergeCell ref="AE275:AG275"/>
    <mergeCell ref="D276:I276"/>
    <mergeCell ref="J276:L276"/>
    <mergeCell ref="M276:O276"/>
    <mergeCell ref="P276:R276"/>
    <mergeCell ref="S276:U276"/>
    <mergeCell ref="V276:X276"/>
    <mergeCell ref="Y276:AA276"/>
    <mergeCell ref="AB276:AD276"/>
    <mergeCell ref="AE282:AG282"/>
    <mergeCell ref="D283:I283"/>
    <mergeCell ref="J283:L283"/>
    <mergeCell ref="M283:O283"/>
    <mergeCell ref="P283:R283"/>
    <mergeCell ref="S283:U283"/>
    <mergeCell ref="V283:X283"/>
    <mergeCell ref="Y283:AA283"/>
    <mergeCell ref="AB283:AD283"/>
    <mergeCell ref="AE283:AG283"/>
    <mergeCell ref="AE280:AG280"/>
    <mergeCell ref="D281:AG281"/>
    <mergeCell ref="D282:I282"/>
    <mergeCell ref="J282:L282"/>
    <mergeCell ref="M282:O282"/>
    <mergeCell ref="P282:R282"/>
    <mergeCell ref="S282:U282"/>
    <mergeCell ref="V282:X282"/>
    <mergeCell ref="Y282:AA282"/>
    <mergeCell ref="AB282:AD282"/>
    <mergeCell ref="AB285:AD285"/>
    <mergeCell ref="AE285:AG285"/>
    <mergeCell ref="D286:I286"/>
    <mergeCell ref="J286:L286"/>
    <mergeCell ref="M286:O286"/>
    <mergeCell ref="P286:R286"/>
    <mergeCell ref="S286:U286"/>
    <mergeCell ref="V286:X286"/>
    <mergeCell ref="Y286:AA286"/>
    <mergeCell ref="AB286:AD286"/>
    <mergeCell ref="Y284:AA284"/>
    <mergeCell ref="AB284:AD284"/>
    <mergeCell ref="AE284:AG284"/>
    <mergeCell ref="D285:I285"/>
    <mergeCell ref="J285:L285"/>
    <mergeCell ref="M285:O285"/>
    <mergeCell ref="P285:R285"/>
    <mergeCell ref="S285:U285"/>
    <mergeCell ref="V285:X285"/>
    <mergeCell ref="Y285:AA285"/>
    <mergeCell ref="D284:I284"/>
    <mergeCell ref="J284:L284"/>
    <mergeCell ref="M284:O284"/>
    <mergeCell ref="P284:R284"/>
    <mergeCell ref="S284:U284"/>
    <mergeCell ref="V284:X284"/>
    <mergeCell ref="AE288:AG288"/>
    <mergeCell ref="D289:I289"/>
    <mergeCell ref="J289:L289"/>
    <mergeCell ref="M289:O289"/>
    <mergeCell ref="P289:R289"/>
    <mergeCell ref="S289:U289"/>
    <mergeCell ref="V289:X289"/>
    <mergeCell ref="Y289:AA289"/>
    <mergeCell ref="AB289:AD289"/>
    <mergeCell ref="AE289:AG289"/>
    <mergeCell ref="AE286:AG286"/>
    <mergeCell ref="D287:AG287"/>
    <mergeCell ref="D288:I288"/>
    <mergeCell ref="J288:L288"/>
    <mergeCell ref="M288:O288"/>
    <mergeCell ref="P288:R288"/>
    <mergeCell ref="S288:U288"/>
    <mergeCell ref="V288:X288"/>
    <mergeCell ref="Y288:AA288"/>
    <mergeCell ref="AB288:AD288"/>
    <mergeCell ref="AB291:AD291"/>
    <mergeCell ref="AE291:AG291"/>
    <mergeCell ref="D292:I292"/>
    <mergeCell ref="J292:L292"/>
    <mergeCell ref="M292:O292"/>
    <mergeCell ref="P292:R292"/>
    <mergeCell ref="S292:U292"/>
    <mergeCell ref="V292:X292"/>
    <mergeCell ref="Y292:AA292"/>
    <mergeCell ref="AB292:AD292"/>
    <mergeCell ref="Y290:AA290"/>
    <mergeCell ref="AB290:AD290"/>
    <mergeCell ref="AE290:AG290"/>
    <mergeCell ref="D291:I291"/>
    <mergeCell ref="J291:L291"/>
    <mergeCell ref="M291:O291"/>
    <mergeCell ref="P291:R291"/>
    <mergeCell ref="S291:U291"/>
    <mergeCell ref="V291:X291"/>
    <mergeCell ref="Y291:AA291"/>
    <mergeCell ref="D290:I290"/>
    <mergeCell ref="J290:L290"/>
    <mergeCell ref="M290:O290"/>
    <mergeCell ref="P290:R290"/>
    <mergeCell ref="S290:U290"/>
    <mergeCell ref="V290:X290"/>
    <mergeCell ref="AE294:AG294"/>
    <mergeCell ref="D295:I295"/>
    <mergeCell ref="J295:L295"/>
    <mergeCell ref="M295:O295"/>
    <mergeCell ref="P295:R295"/>
    <mergeCell ref="S295:U295"/>
    <mergeCell ref="V295:X295"/>
    <mergeCell ref="Y295:AA295"/>
    <mergeCell ref="AB295:AD295"/>
    <mergeCell ref="AE295:AG295"/>
    <mergeCell ref="AE292:AG292"/>
    <mergeCell ref="D293:AG293"/>
    <mergeCell ref="D294:I294"/>
    <mergeCell ref="J294:L294"/>
    <mergeCell ref="M294:O294"/>
    <mergeCell ref="P294:R294"/>
    <mergeCell ref="S294:U294"/>
    <mergeCell ref="V294:X294"/>
    <mergeCell ref="Y294:AA294"/>
    <mergeCell ref="AB294:AD294"/>
    <mergeCell ref="AB297:AD297"/>
    <mergeCell ref="AE297:AG297"/>
    <mergeCell ref="D298:I298"/>
    <mergeCell ref="J298:L298"/>
    <mergeCell ref="M298:O298"/>
    <mergeCell ref="P298:R298"/>
    <mergeCell ref="S298:U298"/>
    <mergeCell ref="V298:X298"/>
    <mergeCell ref="Y298:AA298"/>
    <mergeCell ref="AB298:AD298"/>
    <mergeCell ref="Y296:AA296"/>
    <mergeCell ref="AB296:AD296"/>
    <mergeCell ref="AE296:AG296"/>
    <mergeCell ref="D297:I297"/>
    <mergeCell ref="J297:L297"/>
    <mergeCell ref="M297:O297"/>
    <mergeCell ref="P297:R297"/>
    <mergeCell ref="S297:U297"/>
    <mergeCell ref="V297:X297"/>
    <mergeCell ref="Y297:AA297"/>
    <mergeCell ref="D296:I296"/>
    <mergeCell ref="J296:L296"/>
    <mergeCell ref="M296:O296"/>
    <mergeCell ref="P296:R296"/>
    <mergeCell ref="S296:U296"/>
    <mergeCell ref="V296:X296"/>
    <mergeCell ref="D303:R303"/>
    <mergeCell ref="S303:AG303"/>
    <mergeCell ref="D304:R304"/>
    <mergeCell ref="S304:AG304"/>
    <mergeCell ref="D305:R305"/>
    <mergeCell ref="S305:AG305"/>
    <mergeCell ref="AE300:AG300"/>
    <mergeCell ref="D301:I301"/>
    <mergeCell ref="J301:L301"/>
    <mergeCell ref="M301:O301"/>
    <mergeCell ref="P301:R301"/>
    <mergeCell ref="S301:U301"/>
    <mergeCell ref="V301:X301"/>
    <mergeCell ref="Y301:AA301"/>
    <mergeCell ref="AB301:AD301"/>
    <mergeCell ref="AE301:AG301"/>
    <mergeCell ref="AE298:AG298"/>
    <mergeCell ref="D299:AG299"/>
    <mergeCell ref="D300:I300"/>
    <mergeCell ref="J300:L300"/>
    <mergeCell ref="M300:O300"/>
    <mergeCell ref="P300:R300"/>
    <mergeCell ref="S300:U300"/>
    <mergeCell ref="V300:X300"/>
    <mergeCell ref="Y300:AA300"/>
    <mergeCell ref="AB300:AD300"/>
    <mergeCell ref="AC316:AE316"/>
    <mergeCell ref="AF316:AH316"/>
    <mergeCell ref="D317:AH317"/>
    <mergeCell ref="D318:G318"/>
    <mergeCell ref="H318:J318"/>
    <mergeCell ref="K318:M318"/>
    <mergeCell ref="N318:P318"/>
    <mergeCell ref="Q318:S318"/>
    <mergeCell ref="T318:V318"/>
    <mergeCell ref="W318:Y318"/>
    <mergeCell ref="D309:AG309"/>
    <mergeCell ref="D315:G316"/>
    <mergeCell ref="H315:AH315"/>
    <mergeCell ref="H316:J316"/>
    <mergeCell ref="K316:M316"/>
    <mergeCell ref="N316:P316"/>
    <mergeCell ref="Q316:S316"/>
    <mergeCell ref="T316:V316"/>
    <mergeCell ref="W316:Y316"/>
    <mergeCell ref="Z316:AB316"/>
    <mergeCell ref="Z319:AB319"/>
    <mergeCell ref="AC319:AE319"/>
    <mergeCell ref="AF319:AH319"/>
    <mergeCell ref="D320:G320"/>
    <mergeCell ref="H320:J320"/>
    <mergeCell ref="K320:M320"/>
    <mergeCell ref="N320:P320"/>
    <mergeCell ref="Q320:S320"/>
    <mergeCell ref="T320:V320"/>
    <mergeCell ref="W320:Y320"/>
    <mergeCell ref="Z318:AB318"/>
    <mergeCell ref="AC318:AE318"/>
    <mergeCell ref="AF318:AH318"/>
    <mergeCell ref="D319:G319"/>
    <mergeCell ref="H319:J319"/>
    <mergeCell ref="K319:M319"/>
    <mergeCell ref="N319:P319"/>
    <mergeCell ref="Q319:S319"/>
    <mergeCell ref="T319:V319"/>
    <mergeCell ref="W319:Y319"/>
    <mergeCell ref="Z321:AB321"/>
    <mergeCell ref="AC321:AE321"/>
    <mergeCell ref="AF321:AH321"/>
    <mergeCell ref="D322:G322"/>
    <mergeCell ref="H322:J322"/>
    <mergeCell ref="K322:M322"/>
    <mergeCell ref="N322:P322"/>
    <mergeCell ref="Q322:S322"/>
    <mergeCell ref="T322:V322"/>
    <mergeCell ref="W322:Y322"/>
    <mergeCell ref="Z320:AB320"/>
    <mergeCell ref="AC320:AE320"/>
    <mergeCell ref="AF320:AH320"/>
    <mergeCell ref="D321:G321"/>
    <mergeCell ref="H321:J321"/>
    <mergeCell ref="K321:M321"/>
    <mergeCell ref="N321:P321"/>
    <mergeCell ref="Q321:S321"/>
    <mergeCell ref="T321:V321"/>
    <mergeCell ref="W321:Y321"/>
    <mergeCell ref="W324:Y324"/>
    <mergeCell ref="Z324:AB324"/>
    <mergeCell ref="AC324:AE324"/>
    <mergeCell ref="AF324:AH324"/>
    <mergeCell ref="D325:G325"/>
    <mergeCell ref="H325:J325"/>
    <mergeCell ref="K325:M325"/>
    <mergeCell ref="N325:P325"/>
    <mergeCell ref="Q325:S325"/>
    <mergeCell ref="T325:V325"/>
    <mergeCell ref="Z322:AB322"/>
    <mergeCell ref="AC322:AE322"/>
    <mergeCell ref="AF322:AH322"/>
    <mergeCell ref="D323:AH323"/>
    <mergeCell ref="D324:G324"/>
    <mergeCell ref="H324:J324"/>
    <mergeCell ref="K324:M324"/>
    <mergeCell ref="N324:P324"/>
    <mergeCell ref="Q324:S324"/>
    <mergeCell ref="T324:V324"/>
    <mergeCell ref="W326:Y326"/>
    <mergeCell ref="Z326:AB326"/>
    <mergeCell ref="AC326:AE326"/>
    <mergeCell ref="AF326:AH326"/>
    <mergeCell ref="D327:G327"/>
    <mergeCell ref="H327:J327"/>
    <mergeCell ref="K327:M327"/>
    <mergeCell ref="N327:P327"/>
    <mergeCell ref="Q327:S327"/>
    <mergeCell ref="T327:V327"/>
    <mergeCell ref="W325:Y325"/>
    <mergeCell ref="Z325:AB325"/>
    <mergeCell ref="AC325:AE325"/>
    <mergeCell ref="AF325:AH325"/>
    <mergeCell ref="D326:G326"/>
    <mergeCell ref="H326:J326"/>
    <mergeCell ref="K326:M326"/>
    <mergeCell ref="N326:P326"/>
    <mergeCell ref="Q326:S326"/>
    <mergeCell ref="T326:V326"/>
    <mergeCell ref="W328:Y328"/>
    <mergeCell ref="Z328:AB328"/>
    <mergeCell ref="AC328:AE328"/>
    <mergeCell ref="AF328:AH328"/>
    <mergeCell ref="D329:AH329"/>
    <mergeCell ref="D330:G330"/>
    <mergeCell ref="H330:J330"/>
    <mergeCell ref="K330:M330"/>
    <mergeCell ref="N330:P330"/>
    <mergeCell ref="Q330:S330"/>
    <mergeCell ref="W327:Y327"/>
    <mergeCell ref="Z327:AB327"/>
    <mergeCell ref="AC327:AE327"/>
    <mergeCell ref="AF327:AH327"/>
    <mergeCell ref="D328:G328"/>
    <mergeCell ref="H328:J328"/>
    <mergeCell ref="K328:M328"/>
    <mergeCell ref="N328:P328"/>
    <mergeCell ref="Q328:S328"/>
    <mergeCell ref="T328:V328"/>
    <mergeCell ref="T331:V331"/>
    <mergeCell ref="W331:Y331"/>
    <mergeCell ref="Z331:AB331"/>
    <mergeCell ref="AC331:AE331"/>
    <mergeCell ref="AF331:AH331"/>
    <mergeCell ref="D332:G332"/>
    <mergeCell ref="H332:J332"/>
    <mergeCell ref="K332:M332"/>
    <mergeCell ref="N332:P332"/>
    <mergeCell ref="Q332:S332"/>
    <mergeCell ref="T330:V330"/>
    <mergeCell ref="W330:Y330"/>
    <mergeCell ref="Z330:AB330"/>
    <mergeCell ref="AC330:AE330"/>
    <mergeCell ref="AF330:AH330"/>
    <mergeCell ref="D331:G331"/>
    <mergeCell ref="H331:J331"/>
    <mergeCell ref="K331:M331"/>
    <mergeCell ref="N331:P331"/>
    <mergeCell ref="Q331:S331"/>
    <mergeCell ref="T334:V334"/>
    <mergeCell ref="W334:Y334"/>
    <mergeCell ref="Z334:AB334"/>
    <mergeCell ref="AC334:AE334"/>
    <mergeCell ref="AF334:AH334"/>
    <mergeCell ref="D335:AH335"/>
    <mergeCell ref="T333:V333"/>
    <mergeCell ref="W333:Y333"/>
    <mergeCell ref="Z333:AB333"/>
    <mergeCell ref="AC333:AE333"/>
    <mergeCell ref="AF333:AH333"/>
    <mergeCell ref="D334:G334"/>
    <mergeCell ref="H334:J334"/>
    <mergeCell ref="K334:M334"/>
    <mergeCell ref="N334:P334"/>
    <mergeCell ref="Q334:S334"/>
    <mergeCell ref="T332:V332"/>
    <mergeCell ref="W332:Y332"/>
    <mergeCell ref="Z332:AB332"/>
    <mergeCell ref="AC332:AE332"/>
    <mergeCell ref="AF332:AH332"/>
    <mergeCell ref="D333:G333"/>
    <mergeCell ref="H333:J333"/>
    <mergeCell ref="K333:M333"/>
    <mergeCell ref="N333:P333"/>
    <mergeCell ref="Q333:S333"/>
    <mergeCell ref="W337:Y337"/>
    <mergeCell ref="Z337:AB337"/>
    <mergeCell ref="AC337:AE337"/>
    <mergeCell ref="AF337:AH337"/>
    <mergeCell ref="D340:G341"/>
    <mergeCell ref="H340:AH340"/>
    <mergeCell ref="H341:J341"/>
    <mergeCell ref="K341:M341"/>
    <mergeCell ref="N341:P341"/>
    <mergeCell ref="Q341:S341"/>
    <mergeCell ref="W336:Y336"/>
    <mergeCell ref="Z336:AB336"/>
    <mergeCell ref="AC336:AE336"/>
    <mergeCell ref="AF336:AH336"/>
    <mergeCell ref="D337:G337"/>
    <mergeCell ref="H337:J337"/>
    <mergeCell ref="K337:M337"/>
    <mergeCell ref="N337:P337"/>
    <mergeCell ref="Q337:S337"/>
    <mergeCell ref="T337:V337"/>
    <mergeCell ref="D336:G336"/>
    <mergeCell ref="H336:J336"/>
    <mergeCell ref="K336:M336"/>
    <mergeCell ref="N336:P336"/>
    <mergeCell ref="Q336:S336"/>
    <mergeCell ref="T336:V336"/>
    <mergeCell ref="W343:Y343"/>
    <mergeCell ref="Z343:AB343"/>
    <mergeCell ref="AC343:AE343"/>
    <mergeCell ref="AF343:AH343"/>
    <mergeCell ref="D344:G344"/>
    <mergeCell ref="H344:J344"/>
    <mergeCell ref="K344:M344"/>
    <mergeCell ref="N344:P344"/>
    <mergeCell ref="Q344:S344"/>
    <mergeCell ref="T344:V344"/>
    <mergeCell ref="D343:G343"/>
    <mergeCell ref="H343:J343"/>
    <mergeCell ref="K343:M343"/>
    <mergeCell ref="N343:P343"/>
    <mergeCell ref="Q343:S343"/>
    <mergeCell ref="T343:V343"/>
    <mergeCell ref="T341:V341"/>
    <mergeCell ref="W341:Y341"/>
    <mergeCell ref="Z341:AB341"/>
    <mergeCell ref="AC341:AE341"/>
    <mergeCell ref="AF341:AH341"/>
    <mergeCell ref="D342:AH342"/>
    <mergeCell ref="W345:Y345"/>
    <mergeCell ref="Z345:AB345"/>
    <mergeCell ref="AC345:AE345"/>
    <mergeCell ref="AF345:AH345"/>
    <mergeCell ref="D346:G346"/>
    <mergeCell ref="H346:J346"/>
    <mergeCell ref="K346:M346"/>
    <mergeCell ref="N346:P346"/>
    <mergeCell ref="Q346:S346"/>
    <mergeCell ref="T346:V346"/>
    <mergeCell ref="W344:Y344"/>
    <mergeCell ref="Z344:AB344"/>
    <mergeCell ref="AC344:AE344"/>
    <mergeCell ref="AF344:AH344"/>
    <mergeCell ref="D345:G345"/>
    <mergeCell ref="H345:J345"/>
    <mergeCell ref="K345:M345"/>
    <mergeCell ref="N345:P345"/>
    <mergeCell ref="Q345:S345"/>
    <mergeCell ref="T345:V345"/>
    <mergeCell ref="W347:Y347"/>
    <mergeCell ref="Z347:AB347"/>
    <mergeCell ref="AC347:AE347"/>
    <mergeCell ref="AF347:AH347"/>
    <mergeCell ref="D348:AH348"/>
    <mergeCell ref="D349:G349"/>
    <mergeCell ref="H349:J349"/>
    <mergeCell ref="K349:M349"/>
    <mergeCell ref="N349:P349"/>
    <mergeCell ref="Q349:S349"/>
    <mergeCell ref="W346:Y346"/>
    <mergeCell ref="Z346:AB346"/>
    <mergeCell ref="AC346:AE346"/>
    <mergeCell ref="AF346:AH346"/>
    <mergeCell ref="D347:G347"/>
    <mergeCell ref="H347:J347"/>
    <mergeCell ref="K347:M347"/>
    <mergeCell ref="N347:P347"/>
    <mergeCell ref="Q347:S347"/>
    <mergeCell ref="T347:V347"/>
    <mergeCell ref="T350:V350"/>
    <mergeCell ref="W350:Y350"/>
    <mergeCell ref="Z350:AB350"/>
    <mergeCell ref="AC350:AE350"/>
    <mergeCell ref="AF350:AH350"/>
    <mergeCell ref="D351:G351"/>
    <mergeCell ref="H351:J351"/>
    <mergeCell ref="K351:M351"/>
    <mergeCell ref="N351:P351"/>
    <mergeCell ref="Q351:S351"/>
    <mergeCell ref="T349:V349"/>
    <mergeCell ref="W349:Y349"/>
    <mergeCell ref="Z349:AB349"/>
    <mergeCell ref="AC349:AE349"/>
    <mergeCell ref="AF349:AH349"/>
    <mergeCell ref="D350:G350"/>
    <mergeCell ref="H350:J350"/>
    <mergeCell ref="K350:M350"/>
    <mergeCell ref="N350:P350"/>
    <mergeCell ref="Q350:S350"/>
    <mergeCell ref="T353:V353"/>
    <mergeCell ref="W353:Y353"/>
    <mergeCell ref="Z353:AB353"/>
    <mergeCell ref="AC353:AE353"/>
    <mergeCell ref="AF353:AH353"/>
    <mergeCell ref="D354:AH354"/>
    <mergeCell ref="T352:V352"/>
    <mergeCell ref="W352:Y352"/>
    <mergeCell ref="Z352:AB352"/>
    <mergeCell ref="AC352:AE352"/>
    <mergeCell ref="AF352:AH352"/>
    <mergeCell ref="D353:G353"/>
    <mergeCell ref="H353:J353"/>
    <mergeCell ref="K353:M353"/>
    <mergeCell ref="N353:P353"/>
    <mergeCell ref="Q353:S353"/>
    <mergeCell ref="T351:V351"/>
    <mergeCell ref="W351:Y351"/>
    <mergeCell ref="Z351:AB351"/>
    <mergeCell ref="AC351:AE351"/>
    <mergeCell ref="AF351:AH351"/>
    <mergeCell ref="D352:G352"/>
    <mergeCell ref="H352:J352"/>
    <mergeCell ref="K352:M352"/>
    <mergeCell ref="N352:P352"/>
    <mergeCell ref="Q352:S352"/>
    <mergeCell ref="W356:Y356"/>
    <mergeCell ref="Z356:AB356"/>
    <mergeCell ref="AC356:AE356"/>
    <mergeCell ref="AF356:AH356"/>
    <mergeCell ref="D357:G357"/>
    <mergeCell ref="H357:J357"/>
    <mergeCell ref="K357:M357"/>
    <mergeCell ref="N357:P357"/>
    <mergeCell ref="Q357:S357"/>
    <mergeCell ref="T357:V357"/>
    <mergeCell ref="W355:Y355"/>
    <mergeCell ref="Z355:AB355"/>
    <mergeCell ref="AC355:AE355"/>
    <mergeCell ref="AF355:AH355"/>
    <mergeCell ref="D356:G356"/>
    <mergeCell ref="H356:J356"/>
    <mergeCell ref="K356:M356"/>
    <mergeCell ref="N356:P356"/>
    <mergeCell ref="Q356:S356"/>
    <mergeCell ref="T356:V356"/>
    <mergeCell ref="D355:G355"/>
    <mergeCell ref="H355:J355"/>
    <mergeCell ref="K355:M355"/>
    <mergeCell ref="N355:P355"/>
    <mergeCell ref="Q355:S355"/>
    <mergeCell ref="T355:V355"/>
    <mergeCell ref="W358:Y358"/>
    <mergeCell ref="Z358:AB358"/>
    <mergeCell ref="AC358:AE358"/>
    <mergeCell ref="AF358:AH358"/>
    <mergeCell ref="D359:G359"/>
    <mergeCell ref="H359:J359"/>
    <mergeCell ref="K359:M359"/>
    <mergeCell ref="N359:P359"/>
    <mergeCell ref="Q359:S359"/>
    <mergeCell ref="T359:V359"/>
    <mergeCell ref="W357:Y357"/>
    <mergeCell ref="Z357:AB357"/>
    <mergeCell ref="AC357:AE357"/>
    <mergeCell ref="AF357:AH357"/>
    <mergeCell ref="D358:G358"/>
    <mergeCell ref="H358:J358"/>
    <mergeCell ref="K358:M358"/>
    <mergeCell ref="N358:P358"/>
    <mergeCell ref="Q358:S358"/>
    <mergeCell ref="T358:V358"/>
    <mergeCell ref="T362:V362"/>
    <mergeCell ref="W362:Y362"/>
    <mergeCell ref="Z362:AB362"/>
    <mergeCell ref="AC362:AE362"/>
    <mergeCell ref="AF362:AH362"/>
    <mergeCell ref="D374:AG375"/>
    <mergeCell ref="T361:V361"/>
    <mergeCell ref="W361:Y361"/>
    <mergeCell ref="Z361:AB361"/>
    <mergeCell ref="AC361:AE361"/>
    <mergeCell ref="AF361:AH361"/>
    <mergeCell ref="D362:G362"/>
    <mergeCell ref="H362:J362"/>
    <mergeCell ref="K362:M362"/>
    <mergeCell ref="N362:P362"/>
    <mergeCell ref="Q362:S362"/>
    <mergeCell ref="W359:Y359"/>
    <mergeCell ref="Z359:AB359"/>
    <mergeCell ref="AC359:AE359"/>
    <mergeCell ref="AF359:AH359"/>
    <mergeCell ref="D360:AH360"/>
    <mergeCell ref="D361:G361"/>
    <mergeCell ref="H361:J361"/>
    <mergeCell ref="K361:M361"/>
    <mergeCell ref="N361:P361"/>
    <mergeCell ref="Q361:S361"/>
    <mergeCell ref="D382:H382"/>
    <mergeCell ref="I382:M382"/>
    <mergeCell ref="N382:R382"/>
    <mergeCell ref="S382:W382"/>
    <mergeCell ref="X382:AB382"/>
    <mergeCell ref="AC382:AG382"/>
    <mergeCell ref="D381:H381"/>
    <mergeCell ref="I381:M381"/>
    <mergeCell ref="N381:R381"/>
    <mergeCell ref="S381:W381"/>
    <mergeCell ref="X381:AB381"/>
    <mergeCell ref="AC381:AG381"/>
    <mergeCell ref="D379:H380"/>
    <mergeCell ref="I379:AG379"/>
    <mergeCell ref="I380:M380"/>
    <mergeCell ref="N380:R380"/>
    <mergeCell ref="S380:W380"/>
    <mergeCell ref="X380:AB380"/>
    <mergeCell ref="AC380:AG380"/>
    <mergeCell ref="D398:H398"/>
    <mergeCell ref="I398:M398"/>
    <mergeCell ref="N398:R398"/>
    <mergeCell ref="S398:W398"/>
    <mergeCell ref="X398:AB398"/>
    <mergeCell ref="AC398:AG398"/>
    <mergeCell ref="D397:H397"/>
    <mergeCell ref="I397:M397"/>
    <mergeCell ref="N397:R397"/>
    <mergeCell ref="S397:W397"/>
    <mergeCell ref="X397:AB397"/>
    <mergeCell ref="AC397:AG397"/>
    <mergeCell ref="D384:AG384"/>
    <mergeCell ref="D385:AE385"/>
    <mergeCell ref="D393:AG393"/>
    <mergeCell ref="D395:H396"/>
    <mergeCell ref="I395:AG395"/>
    <mergeCell ref="I396:M396"/>
    <mergeCell ref="N396:R396"/>
    <mergeCell ref="S396:W396"/>
    <mergeCell ref="X396:AB396"/>
    <mergeCell ref="AC396:AG396"/>
    <mergeCell ref="D416:L416"/>
    <mergeCell ref="M416:S416"/>
    <mergeCell ref="T416:Z416"/>
    <mergeCell ref="AA416:AG416"/>
    <mergeCell ref="D417:L417"/>
    <mergeCell ref="M417:S417"/>
    <mergeCell ref="T417:Z417"/>
    <mergeCell ref="AA417:AG417"/>
    <mergeCell ref="D412:AG412"/>
    <mergeCell ref="D414:L414"/>
    <mergeCell ref="M414:S414"/>
    <mergeCell ref="T414:Z414"/>
    <mergeCell ref="AA414:AG414"/>
    <mergeCell ref="D415:AG415"/>
    <mergeCell ref="D400:AG400"/>
    <mergeCell ref="D401:AE401"/>
    <mergeCell ref="D403:AG404"/>
    <mergeCell ref="D406:AG406"/>
    <mergeCell ref="D407:I407"/>
    <mergeCell ref="D409:AG409"/>
    <mergeCell ref="D421:L421"/>
    <mergeCell ref="M421:S421"/>
    <mergeCell ref="T421:Z421"/>
    <mergeCell ref="AA421:AG421"/>
    <mergeCell ref="D422:L422"/>
    <mergeCell ref="M422:S422"/>
    <mergeCell ref="T422:Z422"/>
    <mergeCell ref="AA422:AG422"/>
    <mergeCell ref="D418:AG418"/>
    <mergeCell ref="D419:L419"/>
    <mergeCell ref="M419:S419"/>
    <mergeCell ref="T419:Z419"/>
    <mergeCell ref="AA419:AG419"/>
    <mergeCell ref="D420:L420"/>
    <mergeCell ref="M420:S420"/>
    <mergeCell ref="T420:Z420"/>
    <mergeCell ref="AA420:AG420"/>
    <mergeCell ref="D434:M434"/>
    <mergeCell ref="N434:W434"/>
    <mergeCell ref="X434:AG434"/>
    <mergeCell ref="D435:M435"/>
    <mergeCell ref="N435:W435"/>
    <mergeCell ref="X435:AG435"/>
    <mergeCell ref="D432:M432"/>
    <mergeCell ref="N432:W432"/>
    <mergeCell ref="X432:AG432"/>
    <mergeCell ref="D433:M433"/>
    <mergeCell ref="N433:W433"/>
    <mergeCell ref="X433:AG433"/>
    <mergeCell ref="D423:L423"/>
    <mergeCell ref="M423:S423"/>
    <mergeCell ref="T423:Z423"/>
    <mergeCell ref="AA423:AG423"/>
    <mergeCell ref="D425:AG425"/>
    <mergeCell ref="D430:AG430"/>
    <mergeCell ref="D448:O448"/>
    <mergeCell ref="P448:X448"/>
    <mergeCell ref="Y448:AG448"/>
    <mergeCell ref="D449:O449"/>
    <mergeCell ref="P449:X449"/>
    <mergeCell ref="Y449:AG449"/>
    <mergeCell ref="D446:O446"/>
    <mergeCell ref="P446:X446"/>
    <mergeCell ref="Y446:AG446"/>
    <mergeCell ref="D447:O447"/>
    <mergeCell ref="P447:X447"/>
    <mergeCell ref="Y447:AG447"/>
    <mergeCell ref="D442:AG442"/>
    <mergeCell ref="D444:O444"/>
    <mergeCell ref="P444:X444"/>
    <mergeCell ref="Y444:AG444"/>
    <mergeCell ref="D445:O445"/>
    <mergeCell ref="P445:X445"/>
    <mergeCell ref="Y445:AG445"/>
    <mergeCell ref="D454:O454"/>
    <mergeCell ref="P454:X454"/>
    <mergeCell ref="Y454:AG454"/>
    <mergeCell ref="D455:O455"/>
    <mergeCell ref="P455:X455"/>
    <mergeCell ref="Y455:AG455"/>
    <mergeCell ref="D452:O452"/>
    <mergeCell ref="P452:X452"/>
    <mergeCell ref="Y452:AG452"/>
    <mergeCell ref="D453:O453"/>
    <mergeCell ref="P453:X453"/>
    <mergeCell ref="Y453:AG453"/>
    <mergeCell ref="D450:O450"/>
    <mergeCell ref="P450:X450"/>
    <mergeCell ref="Y450:AG450"/>
    <mergeCell ref="D451:O451"/>
    <mergeCell ref="P451:X451"/>
    <mergeCell ref="Y451:AG451"/>
    <mergeCell ref="D471:Q471"/>
    <mergeCell ref="R471:AG471"/>
    <mergeCell ref="D477:AG477"/>
    <mergeCell ref="D479:H480"/>
    <mergeCell ref="I479:AG479"/>
    <mergeCell ref="I480:M480"/>
    <mergeCell ref="N480:R480"/>
    <mergeCell ref="S480:W480"/>
    <mergeCell ref="X480:AB480"/>
    <mergeCell ref="AC480:AG480"/>
    <mergeCell ref="D468:Q468"/>
    <mergeCell ref="R468:AG468"/>
    <mergeCell ref="D469:Q469"/>
    <mergeCell ref="R469:AG469"/>
    <mergeCell ref="D470:Q470"/>
    <mergeCell ref="R470:AG470"/>
    <mergeCell ref="D456:O456"/>
    <mergeCell ref="P456:X456"/>
    <mergeCell ref="Y456:AG456"/>
    <mergeCell ref="D462:AG463"/>
    <mergeCell ref="D465:AG465"/>
    <mergeCell ref="D467:Q467"/>
    <mergeCell ref="R467:AG467"/>
    <mergeCell ref="D483:H483"/>
    <mergeCell ref="I483:M483"/>
    <mergeCell ref="N483:R483"/>
    <mergeCell ref="S483:W483"/>
    <mergeCell ref="X483:AB483"/>
    <mergeCell ref="AC483:AG483"/>
    <mergeCell ref="D482:H482"/>
    <mergeCell ref="I482:M482"/>
    <mergeCell ref="N482:R482"/>
    <mergeCell ref="S482:W482"/>
    <mergeCell ref="X482:AB482"/>
    <mergeCell ref="AC482:AG482"/>
    <mergeCell ref="D481:H481"/>
    <mergeCell ref="I481:M481"/>
    <mergeCell ref="N481:R481"/>
    <mergeCell ref="S481:W481"/>
    <mergeCell ref="X481:AB481"/>
    <mergeCell ref="AC481:AG481"/>
    <mergeCell ref="D486:H486"/>
    <mergeCell ref="I486:M486"/>
    <mergeCell ref="N486:R486"/>
    <mergeCell ref="S486:W486"/>
    <mergeCell ref="X486:AB486"/>
    <mergeCell ref="AC486:AG486"/>
    <mergeCell ref="D485:H485"/>
    <mergeCell ref="I485:M485"/>
    <mergeCell ref="N485:R485"/>
    <mergeCell ref="S485:W485"/>
    <mergeCell ref="X485:AB485"/>
    <mergeCell ref="AC485:AG485"/>
    <mergeCell ref="D484:H484"/>
    <mergeCell ref="I484:M484"/>
    <mergeCell ref="N484:R484"/>
    <mergeCell ref="S484:W484"/>
    <mergeCell ref="X484:AB484"/>
    <mergeCell ref="AC484:AG484"/>
    <mergeCell ref="D494:H494"/>
    <mergeCell ref="I494:M494"/>
    <mergeCell ref="N494:R494"/>
    <mergeCell ref="S494:W494"/>
    <mergeCell ref="X494:AB494"/>
    <mergeCell ref="AC494:AG494"/>
    <mergeCell ref="D492:H493"/>
    <mergeCell ref="I492:AG492"/>
    <mergeCell ref="I493:M493"/>
    <mergeCell ref="N493:R493"/>
    <mergeCell ref="S493:W493"/>
    <mergeCell ref="X493:AB493"/>
    <mergeCell ref="AC493:AG493"/>
    <mergeCell ref="D487:H487"/>
    <mergeCell ref="I487:M487"/>
    <mergeCell ref="N487:R487"/>
    <mergeCell ref="S487:W487"/>
    <mergeCell ref="X487:AB487"/>
    <mergeCell ref="AC487:AG487"/>
    <mergeCell ref="D497:H497"/>
    <mergeCell ref="I497:M497"/>
    <mergeCell ref="N497:R497"/>
    <mergeCell ref="S497:W497"/>
    <mergeCell ref="X497:AB497"/>
    <mergeCell ref="AC497:AG497"/>
    <mergeCell ref="D496:H496"/>
    <mergeCell ref="I496:M496"/>
    <mergeCell ref="N496:R496"/>
    <mergeCell ref="S496:W496"/>
    <mergeCell ref="X496:AB496"/>
    <mergeCell ref="AC496:AG496"/>
    <mergeCell ref="D495:H495"/>
    <mergeCell ref="I495:M495"/>
    <mergeCell ref="N495:R495"/>
    <mergeCell ref="S495:W495"/>
    <mergeCell ref="X495:AB495"/>
    <mergeCell ref="AC495:AG495"/>
    <mergeCell ref="D500:H500"/>
    <mergeCell ref="I500:M500"/>
    <mergeCell ref="N500:R500"/>
    <mergeCell ref="S500:W500"/>
    <mergeCell ref="X500:AB500"/>
    <mergeCell ref="AC500:AG500"/>
    <mergeCell ref="D499:H499"/>
    <mergeCell ref="I499:M499"/>
    <mergeCell ref="N499:R499"/>
    <mergeCell ref="S499:W499"/>
    <mergeCell ref="X499:AB499"/>
    <mergeCell ref="AC499:AG499"/>
    <mergeCell ref="D498:H498"/>
    <mergeCell ref="I498:M498"/>
    <mergeCell ref="N498:R498"/>
    <mergeCell ref="S498:W498"/>
    <mergeCell ref="X498:AB498"/>
    <mergeCell ref="AC498:AG498"/>
    <mergeCell ref="D513:M513"/>
    <mergeCell ref="N513:W513"/>
    <mergeCell ref="X513:AG513"/>
    <mergeCell ref="D514:M514"/>
    <mergeCell ref="N514:W514"/>
    <mergeCell ref="X514:AG514"/>
    <mergeCell ref="D511:M511"/>
    <mergeCell ref="N511:W511"/>
    <mergeCell ref="X511:AG511"/>
    <mergeCell ref="D512:M512"/>
    <mergeCell ref="N512:W512"/>
    <mergeCell ref="X512:AG512"/>
    <mergeCell ref="D502:AG502"/>
    <mergeCell ref="D507:AG507"/>
    <mergeCell ref="D509:M509"/>
    <mergeCell ref="N509:W509"/>
    <mergeCell ref="X509:AG509"/>
    <mergeCell ref="D510:M510"/>
    <mergeCell ref="N510:W510"/>
    <mergeCell ref="X510:AG510"/>
    <mergeCell ref="D526:M526"/>
    <mergeCell ref="N526:W526"/>
    <mergeCell ref="X526:AG526"/>
    <mergeCell ref="D527:M527"/>
    <mergeCell ref="N527:W527"/>
    <mergeCell ref="X527:AG527"/>
    <mergeCell ref="D522:AG522"/>
    <mergeCell ref="D524:M524"/>
    <mergeCell ref="N524:W524"/>
    <mergeCell ref="X524:AG524"/>
    <mergeCell ref="D525:M525"/>
    <mergeCell ref="N525:W525"/>
    <mergeCell ref="X525:AG525"/>
    <mergeCell ref="D515:M515"/>
    <mergeCell ref="N515:W515"/>
    <mergeCell ref="X515:AG515"/>
    <mergeCell ref="D516:M516"/>
    <mergeCell ref="N516:W516"/>
    <mergeCell ref="X516:AG516"/>
    <mergeCell ref="D532:M532"/>
    <mergeCell ref="N532:W532"/>
    <mergeCell ref="X532:AG532"/>
    <mergeCell ref="D533:M533"/>
    <mergeCell ref="N533:W533"/>
    <mergeCell ref="X533:AG533"/>
    <mergeCell ref="D530:M530"/>
    <mergeCell ref="N530:W530"/>
    <mergeCell ref="X530:AG530"/>
    <mergeCell ref="D531:M531"/>
    <mergeCell ref="N531:W531"/>
    <mergeCell ref="X531:AG531"/>
    <mergeCell ref="D528:M528"/>
    <mergeCell ref="N528:W528"/>
    <mergeCell ref="X528:AG528"/>
    <mergeCell ref="D529:M529"/>
    <mergeCell ref="N529:W529"/>
    <mergeCell ref="X529:AG529"/>
    <mergeCell ref="D538:M538"/>
    <mergeCell ref="N538:W538"/>
    <mergeCell ref="X538:AG538"/>
    <mergeCell ref="D539:M539"/>
    <mergeCell ref="N539:W539"/>
    <mergeCell ref="X539:AG539"/>
    <mergeCell ref="D536:M536"/>
    <mergeCell ref="N536:W536"/>
    <mergeCell ref="X536:AG536"/>
    <mergeCell ref="D537:M537"/>
    <mergeCell ref="N537:W537"/>
    <mergeCell ref="X537:AG537"/>
    <mergeCell ref="D534:M534"/>
    <mergeCell ref="N534:W534"/>
    <mergeCell ref="X534:AG534"/>
    <mergeCell ref="D535:M535"/>
    <mergeCell ref="N535:W535"/>
    <mergeCell ref="X535:AG535"/>
    <mergeCell ref="D551:M551"/>
    <mergeCell ref="N551:W551"/>
    <mergeCell ref="X551:AG551"/>
    <mergeCell ref="D552:M552"/>
    <mergeCell ref="N552:W552"/>
    <mergeCell ref="X552:AG552"/>
    <mergeCell ref="D543:AG545"/>
    <mergeCell ref="D547:AG547"/>
    <mergeCell ref="D548:AG548"/>
    <mergeCell ref="D550:M550"/>
    <mergeCell ref="N550:W550"/>
    <mergeCell ref="X550:AG550"/>
    <mergeCell ref="D540:M540"/>
    <mergeCell ref="N540:W540"/>
    <mergeCell ref="X540:AG540"/>
    <mergeCell ref="D541:M541"/>
    <mergeCell ref="N541:W541"/>
    <mergeCell ref="X541:AG541"/>
    <mergeCell ref="D563:G563"/>
    <mergeCell ref="D564:G564"/>
    <mergeCell ref="H564:I564"/>
    <mergeCell ref="J564:N564"/>
    <mergeCell ref="O564:T564"/>
    <mergeCell ref="U564:Z564"/>
    <mergeCell ref="D555:M555"/>
    <mergeCell ref="N555:W555"/>
    <mergeCell ref="X555:AG555"/>
    <mergeCell ref="D560:AG560"/>
    <mergeCell ref="D562:G562"/>
    <mergeCell ref="H562:I562"/>
    <mergeCell ref="J562:N562"/>
    <mergeCell ref="O562:T562"/>
    <mergeCell ref="U562:Z562"/>
    <mergeCell ref="AA562:AG562"/>
    <mergeCell ref="D553:M553"/>
    <mergeCell ref="N553:W553"/>
    <mergeCell ref="X553:AG553"/>
    <mergeCell ref="D554:M554"/>
    <mergeCell ref="N554:W554"/>
    <mergeCell ref="X554:AG554"/>
    <mergeCell ref="D587:I588"/>
    <mergeCell ref="J587:Q587"/>
    <mergeCell ref="R587:Y587"/>
    <mergeCell ref="Z587:AG587"/>
    <mergeCell ref="J588:M588"/>
    <mergeCell ref="N588:Q588"/>
    <mergeCell ref="R588:U588"/>
    <mergeCell ref="V588:Y588"/>
    <mergeCell ref="Z588:AC588"/>
    <mergeCell ref="AD588:AG588"/>
    <mergeCell ref="D573:AG573"/>
    <mergeCell ref="D574:AG574"/>
    <mergeCell ref="D575:AF575"/>
    <mergeCell ref="D579:AF579"/>
    <mergeCell ref="D583:AG583"/>
    <mergeCell ref="D585:AG585"/>
    <mergeCell ref="AA564:AG564"/>
    <mergeCell ref="D566:AG566"/>
    <mergeCell ref="D567:AG567"/>
    <mergeCell ref="D568:AG568"/>
    <mergeCell ref="D570:AG570"/>
    <mergeCell ref="D571:AE571"/>
    <mergeCell ref="D594:AG594"/>
    <mergeCell ref="D601:AG601"/>
    <mergeCell ref="D604:M605"/>
    <mergeCell ref="N604:W605"/>
    <mergeCell ref="X604:AG605"/>
    <mergeCell ref="D606:M606"/>
    <mergeCell ref="N606:W606"/>
    <mergeCell ref="X606:AG606"/>
    <mergeCell ref="AD589:AG589"/>
    <mergeCell ref="D590:I590"/>
    <mergeCell ref="J590:M590"/>
    <mergeCell ref="N590:Q590"/>
    <mergeCell ref="R590:U590"/>
    <mergeCell ref="V590:Y590"/>
    <mergeCell ref="Z590:AC590"/>
    <mergeCell ref="AD590:AG590"/>
    <mergeCell ref="D589:I589"/>
    <mergeCell ref="J589:M589"/>
    <mergeCell ref="N589:Q589"/>
    <mergeCell ref="R589:U589"/>
    <mergeCell ref="V589:Y589"/>
    <mergeCell ref="Z589:AC589"/>
    <mergeCell ref="D611:M611"/>
    <mergeCell ref="N611:W611"/>
    <mergeCell ref="X611:AG611"/>
    <mergeCell ref="D612:M612"/>
    <mergeCell ref="N612:W612"/>
    <mergeCell ref="X612:AG612"/>
    <mergeCell ref="D609:M609"/>
    <mergeCell ref="N609:W609"/>
    <mergeCell ref="X609:AG609"/>
    <mergeCell ref="D610:M610"/>
    <mergeCell ref="N610:W610"/>
    <mergeCell ref="X610:AG610"/>
    <mergeCell ref="D607:M607"/>
    <mergeCell ref="N607:W607"/>
    <mergeCell ref="X607:AG607"/>
    <mergeCell ref="D608:M608"/>
    <mergeCell ref="N608:W608"/>
    <mergeCell ref="X608:AG608"/>
    <mergeCell ref="D617:M617"/>
    <mergeCell ref="N617:W617"/>
    <mergeCell ref="X617:AG617"/>
    <mergeCell ref="D621:AE621"/>
    <mergeCell ref="D623:AG623"/>
    <mergeCell ref="D626:M627"/>
    <mergeCell ref="N626:W627"/>
    <mergeCell ref="X626:AG627"/>
    <mergeCell ref="D615:M615"/>
    <mergeCell ref="N615:W615"/>
    <mergeCell ref="X615:AG615"/>
    <mergeCell ref="D616:M616"/>
    <mergeCell ref="N616:W616"/>
    <mergeCell ref="X616:AG616"/>
    <mergeCell ref="D613:M613"/>
    <mergeCell ref="N613:W613"/>
    <mergeCell ref="X613:AG613"/>
    <mergeCell ref="D614:M614"/>
    <mergeCell ref="N614:W614"/>
    <mergeCell ref="X614:AG614"/>
    <mergeCell ref="D634:AG634"/>
    <mergeCell ref="D636:AG636"/>
    <mergeCell ref="D638:M639"/>
    <mergeCell ref="N638:W639"/>
    <mergeCell ref="X638:AG639"/>
    <mergeCell ref="D640:M640"/>
    <mergeCell ref="N640:W640"/>
    <mergeCell ref="X640:AG640"/>
    <mergeCell ref="D630:M630"/>
    <mergeCell ref="N630:W630"/>
    <mergeCell ref="X630:AG630"/>
    <mergeCell ref="D631:M631"/>
    <mergeCell ref="N631:W631"/>
    <mergeCell ref="X631:AG631"/>
    <mergeCell ref="D628:M628"/>
    <mergeCell ref="N628:W628"/>
    <mergeCell ref="X628:AG628"/>
    <mergeCell ref="D629:M629"/>
    <mergeCell ref="N629:W629"/>
    <mergeCell ref="X629:AG629"/>
    <mergeCell ref="D646:M646"/>
    <mergeCell ref="N646:W646"/>
    <mergeCell ref="X646:AG646"/>
    <mergeCell ref="D647:M647"/>
    <mergeCell ref="N647:W647"/>
    <mergeCell ref="X647:AG647"/>
    <mergeCell ref="D644:M644"/>
    <mergeCell ref="N644:W644"/>
    <mergeCell ref="X644:AG644"/>
    <mergeCell ref="D645:M645"/>
    <mergeCell ref="N645:W645"/>
    <mergeCell ref="X645:AG645"/>
    <mergeCell ref="D641:M641"/>
    <mergeCell ref="N641:W641"/>
    <mergeCell ref="X641:AG641"/>
    <mergeCell ref="N642:W642"/>
    <mergeCell ref="X642:AG642"/>
    <mergeCell ref="D643:M643"/>
    <mergeCell ref="N643:W643"/>
    <mergeCell ref="X643:AG643"/>
    <mergeCell ref="D652:M652"/>
    <mergeCell ref="N652:W652"/>
    <mergeCell ref="X652:AG652"/>
    <mergeCell ref="D653:M653"/>
    <mergeCell ref="N653:W653"/>
    <mergeCell ref="X653:AG653"/>
    <mergeCell ref="D650:M650"/>
    <mergeCell ref="N650:W650"/>
    <mergeCell ref="X650:AG650"/>
    <mergeCell ref="D651:M651"/>
    <mergeCell ref="N651:W651"/>
    <mergeCell ref="X651:AG651"/>
    <mergeCell ref="D648:M648"/>
    <mergeCell ref="N648:W648"/>
    <mergeCell ref="X648:AG648"/>
    <mergeCell ref="D649:M649"/>
    <mergeCell ref="N649:W649"/>
    <mergeCell ref="X649:AG649"/>
    <mergeCell ref="D658:M658"/>
    <mergeCell ref="N658:W658"/>
    <mergeCell ref="X658:AG658"/>
    <mergeCell ref="D660:M660"/>
    <mergeCell ref="N660:W660"/>
    <mergeCell ref="X660:AG660"/>
    <mergeCell ref="D656:M656"/>
    <mergeCell ref="N656:W656"/>
    <mergeCell ref="X656:AG656"/>
    <mergeCell ref="D657:M657"/>
    <mergeCell ref="N657:W657"/>
    <mergeCell ref="X657:AG657"/>
    <mergeCell ref="D654:M654"/>
    <mergeCell ref="N654:W654"/>
    <mergeCell ref="X654:AG654"/>
    <mergeCell ref="D655:M655"/>
    <mergeCell ref="N655:W655"/>
    <mergeCell ref="X655:AG655"/>
    <mergeCell ref="D665:M665"/>
    <mergeCell ref="N665:W665"/>
    <mergeCell ref="X665:AG665"/>
    <mergeCell ref="D666:M666"/>
    <mergeCell ref="N666:W666"/>
    <mergeCell ref="X666:AG666"/>
    <mergeCell ref="D663:M663"/>
    <mergeCell ref="N663:W663"/>
    <mergeCell ref="X663:AG663"/>
    <mergeCell ref="D664:M664"/>
    <mergeCell ref="N664:W664"/>
    <mergeCell ref="X664:AG664"/>
    <mergeCell ref="D661:M661"/>
    <mergeCell ref="N661:W661"/>
    <mergeCell ref="X661:AG661"/>
    <mergeCell ref="D662:M662"/>
    <mergeCell ref="N662:W662"/>
    <mergeCell ref="X662:AG662"/>
    <mergeCell ref="Q677:W677"/>
    <mergeCell ref="AC677:AG677"/>
    <mergeCell ref="D678:AG678"/>
    <mergeCell ref="D680:AG680"/>
    <mergeCell ref="D682:O682"/>
    <mergeCell ref="P682:X682"/>
    <mergeCell ref="Y682:AG682"/>
    <mergeCell ref="D669:M669"/>
    <mergeCell ref="N669:W669"/>
    <mergeCell ref="X669:AG669"/>
    <mergeCell ref="D670:M670"/>
    <mergeCell ref="N670:W670"/>
    <mergeCell ref="X670:AG670"/>
    <mergeCell ref="D667:M667"/>
    <mergeCell ref="N667:W667"/>
    <mergeCell ref="X667:AG667"/>
    <mergeCell ref="D668:M668"/>
    <mergeCell ref="N668:W668"/>
    <mergeCell ref="X668:AG668"/>
    <mergeCell ref="D687:O687"/>
    <mergeCell ref="P687:X687"/>
    <mergeCell ref="Y687:AG687"/>
    <mergeCell ref="D688:O688"/>
    <mergeCell ref="P688:X688"/>
    <mergeCell ref="Y688:AG688"/>
    <mergeCell ref="D685:O685"/>
    <mergeCell ref="P685:X685"/>
    <mergeCell ref="Y685:AG685"/>
    <mergeCell ref="D686:O686"/>
    <mergeCell ref="P686:X686"/>
    <mergeCell ref="Y686:AG686"/>
    <mergeCell ref="D683:O683"/>
    <mergeCell ref="P683:X683"/>
    <mergeCell ref="Y683:AG683"/>
    <mergeCell ref="D684:O684"/>
    <mergeCell ref="P684:X684"/>
    <mergeCell ref="Y684:AG684"/>
    <mergeCell ref="AD696:AG696"/>
    <mergeCell ref="D697:I697"/>
    <mergeCell ref="J697:M697"/>
    <mergeCell ref="N697:Q697"/>
    <mergeCell ref="R697:U697"/>
    <mergeCell ref="V697:Y697"/>
    <mergeCell ref="Z697:AC697"/>
    <mergeCell ref="AD697:AG697"/>
    <mergeCell ref="D696:I696"/>
    <mergeCell ref="J696:M696"/>
    <mergeCell ref="N696:Q696"/>
    <mergeCell ref="R696:U696"/>
    <mergeCell ref="V696:Y696"/>
    <mergeCell ref="Z696:AC696"/>
    <mergeCell ref="D691:AG691"/>
    <mergeCell ref="D693:I695"/>
    <mergeCell ref="J693:U694"/>
    <mergeCell ref="V693:AG694"/>
    <mergeCell ref="J695:M695"/>
    <mergeCell ref="N695:Q695"/>
    <mergeCell ref="R695:U695"/>
    <mergeCell ref="V695:Y695"/>
    <mergeCell ref="Z695:AC695"/>
    <mergeCell ref="AD695:AG695"/>
    <mergeCell ref="AD700:AG700"/>
    <mergeCell ref="D701:I701"/>
    <mergeCell ref="J701:M701"/>
    <mergeCell ref="N701:Q701"/>
    <mergeCell ref="R701:U701"/>
    <mergeCell ref="V701:Y701"/>
    <mergeCell ref="Z701:AC701"/>
    <mergeCell ref="AD701:AG701"/>
    <mergeCell ref="D700:I700"/>
    <mergeCell ref="J700:M700"/>
    <mergeCell ref="N700:Q700"/>
    <mergeCell ref="R700:U700"/>
    <mergeCell ref="V700:Y700"/>
    <mergeCell ref="Z700:AC700"/>
    <mergeCell ref="AD698:AG698"/>
    <mergeCell ref="D699:I699"/>
    <mergeCell ref="J699:M699"/>
    <mergeCell ref="N699:Q699"/>
    <mergeCell ref="R699:U699"/>
    <mergeCell ref="V699:Y699"/>
    <mergeCell ref="Z699:AC699"/>
    <mergeCell ref="AD699:AG699"/>
    <mergeCell ref="D698:I698"/>
    <mergeCell ref="J698:M698"/>
    <mergeCell ref="N698:Q698"/>
    <mergeCell ref="R698:U698"/>
    <mergeCell ref="V698:Y698"/>
    <mergeCell ref="Z698:AC698"/>
    <mergeCell ref="AD704:AG704"/>
    <mergeCell ref="D705:I705"/>
    <mergeCell ref="J705:M705"/>
    <mergeCell ref="N705:Q705"/>
    <mergeCell ref="R705:U705"/>
    <mergeCell ref="V705:Y705"/>
    <mergeCell ref="Z705:AC705"/>
    <mergeCell ref="AD705:AG705"/>
    <mergeCell ref="D704:I704"/>
    <mergeCell ref="J704:M704"/>
    <mergeCell ref="N704:Q704"/>
    <mergeCell ref="R704:U704"/>
    <mergeCell ref="V704:Y704"/>
    <mergeCell ref="Z704:AC704"/>
    <mergeCell ref="AD702:AG702"/>
    <mergeCell ref="D703:I703"/>
    <mergeCell ref="J703:M703"/>
    <mergeCell ref="N703:Q703"/>
    <mergeCell ref="R703:U703"/>
    <mergeCell ref="V703:Y703"/>
    <mergeCell ref="Z703:AC703"/>
    <mergeCell ref="AD703:AG703"/>
    <mergeCell ref="D702:I702"/>
    <mergeCell ref="J702:M702"/>
    <mergeCell ref="N702:Q702"/>
    <mergeCell ref="R702:U702"/>
    <mergeCell ref="V702:Y702"/>
    <mergeCell ref="Z702:AC702"/>
    <mergeCell ref="AD708:AG708"/>
    <mergeCell ref="D711:AG711"/>
    <mergeCell ref="D726:AG726"/>
    <mergeCell ref="D729:AG729"/>
    <mergeCell ref="D733:L734"/>
    <mergeCell ref="M733:Q734"/>
    <mergeCell ref="R733:AG733"/>
    <mergeCell ref="R734:Y734"/>
    <mergeCell ref="Z734:AG734"/>
    <mergeCell ref="D708:I708"/>
    <mergeCell ref="J708:M708"/>
    <mergeCell ref="N708:Q708"/>
    <mergeCell ref="R708:U708"/>
    <mergeCell ref="V708:Y708"/>
    <mergeCell ref="Z708:AC708"/>
    <mergeCell ref="AD706:AG706"/>
    <mergeCell ref="D707:I707"/>
    <mergeCell ref="J707:M707"/>
    <mergeCell ref="N707:Q707"/>
    <mergeCell ref="R707:U707"/>
    <mergeCell ref="V707:Y707"/>
    <mergeCell ref="Z707:AC707"/>
    <mergeCell ref="AD707:AG707"/>
    <mergeCell ref="D706:I706"/>
    <mergeCell ref="J706:M706"/>
    <mergeCell ref="N706:Q706"/>
    <mergeCell ref="R706:U706"/>
    <mergeCell ref="V706:Y706"/>
    <mergeCell ref="Z706:AC706"/>
    <mergeCell ref="D739:L739"/>
    <mergeCell ref="M739:Q739"/>
    <mergeCell ref="R739:Y739"/>
    <mergeCell ref="Z739:AG739"/>
    <mergeCell ref="D740:L740"/>
    <mergeCell ref="M740:Q740"/>
    <mergeCell ref="R740:Y740"/>
    <mergeCell ref="Z740:AG740"/>
    <mergeCell ref="D737:L737"/>
    <mergeCell ref="M737:Q737"/>
    <mergeCell ref="R737:Y737"/>
    <mergeCell ref="Z737:AG737"/>
    <mergeCell ref="D738:L738"/>
    <mergeCell ref="M738:Q738"/>
    <mergeCell ref="R738:Y738"/>
    <mergeCell ref="Z738:AG738"/>
    <mergeCell ref="D735:L735"/>
    <mergeCell ref="M735:AG735"/>
    <mergeCell ref="D736:L736"/>
    <mergeCell ref="M736:Q736"/>
    <mergeCell ref="R736:Y736"/>
    <mergeCell ref="Z736:AG736"/>
    <mergeCell ref="D743:L743"/>
    <mergeCell ref="M743:Q743"/>
    <mergeCell ref="R743:Y743"/>
    <mergeCell ref="Z743:AG743"/>
    <mergeCell ref="D747:L748"/>
    <mergeCell ref="M747:Q748"/>
    <mergeCell ref="R747:AG747"/>
    <mergeCell ref="R748:Y748"/>
    <mergeCell ref="Z748:AG748"/>
    <mergeCell ref="D741:L741"/>
    <mergeCell ref="M741:Q741"/>
    <mergeCell ref="R741:Y741"/>
    <mergeCell ref="Z741:AG741"/>
    <mergeCell ref="D742:L742"/>
    <mergeCell ref="M742:Q742"/>
    <mergeCell ref="R742:Y742"/>
    <mergeCell ref="Z742:AG742"/>
    <mergeCell ref="D753:L753"/>
    <mergeCell ref="M753:Q753"/>
    <mergeCell ref="R753:Y753"/>
    <mergeCell ref="Z753:AG753"/>
    <mergeCell ref="D754:L754"/>
    <mergeCell ref="M754:Q754"/>
    <mergeCell ref="R754:Y754"/>
    <mergeCell ref="Z754:AG754"/>
    <mergeCell ref="D751:L751"/>
    <mergeCell ref="M751:Q751"/>
    <mergeCell ref="R751:Y751"/>
    <mergeCell ref="Z751:AG751"/>
    <mergeCell ref="D752:L752"/>
    <mergeCell ref="M752:Q752"/>
    <mergeCell ref="R752:Y752"/>
    <mergeCell ref="Z752:AG752"/>
    <mergeCell ref="D749:L749"/>
    <mergeCell ref="M749:AG749"/>
    <mergeCell ref="D750:L750"/>
    <mergeCell ref="M750:Q750"/>
    <mergeCell ref="R750:Y750"/>
    <mergeCell ref="Z750:AG750"/>
    <mergeCell ref="D763:L763"/>
    <mergeCell ref="M763:Q763"/>
    <mergeCell ref="R763:Y763"/>
    <mergeCell ref="Z763:AG763"/>
    <mergeCell ref="D764:L764"/>
    <mergeCell ref="M764:Q764"/>
    <mergeCell ref="R764:Y764"/>
    <mergeCell ref="Z764:AG764"/>
    <mergeCell ref="D760:L761"/>
    <mergeCell ref="M760:Q761"/>
    <mergeCell ref="R760:AG760"/>
    <mergeCell ref="R761:Y761"/>
    <mergeCell ref="Z761:AG761"/>
    <mergeCell ref="D762:L762"/>
    <mergeCell ref="M762:Q762"/>
    <mergeCell ref="R762:Y762"/>
    <mergeCell ref="Z762:AG762"/>
    <mergeCell ref="D774:L774"/>
    <mergeCell ref="M774:Q774"/>
    <mergeCell ref="R774:Y774"/>
    <mergeCell ref="Z774:AG774"/>
    <mergeCell ref="D775:L775"/>
    <mergeCell ref="M775:Q775"/>
    <mergeCell ref="R775:Y775"/>
    <mergeCell ref="Z775:AG775"/>
    <mergeCell ref="D772:L772"/>
    <mergeCell ref="M772:Q772"/>
    <mergeCell ref="R772:Y772"/>
    <mergeCell ref="Z772:AG772"/>
    <mergeCell ref="D773:L773"/>
    <mergeCell ref="M773:Q773"/>
    <mergeCell ref="R773:Y773"/>
    <mergeCell ref="Z773:AG773"/>
    <mergeCell ref="D765:L765"/>
    <mergeCell ref="M765:Q765"/>
    <mergeCell ref="R765:Y765"/>
    <mergeCell ref="Z765:AG765"/>
    <mergeCell ref="D770:L771"/>
    <mergeCell ref="M770:Q771"/>
    <mergeCell ref="R770:AG770"/>
    <mergeCell ref="R771:Y771"/>
    <mergeCell ref="Z771:AG771"/>
    <mergeCell ref="D780:AE780"/>
    <mergeCell ref="D783:AG783"/>
    <mergeCell ref="D785:M786"/>
    <mergeCell ref="N785:AG785"/>
    <mergeCell ref="N786:Q786"/>
    <mergeCell ref="R786:U786"/>
    <mergeCell ref="V786:Y786"/>
    <mergeCell ref="Z786:AC786"/>
    <mergeCell ref="AD786:AG786"/>
    <mergeCell ref="D776:L776"/>
    <mergeCell ref="M776:Q776"/>
    <mergeCell ref="R776:Y776"/>
    <mergeCell ref="Z776:AG776"/>
    <mergeCell ref="D777:L777"/>
    <mergeCell ref="M777:Q777"/>
    <mergeCell ref="R777:Y777"/>
    <mergeCell ref="Z777:AG777"/>
    <mergeCell ref="D789:M789"/>
    <mergeCell ref="N789:Q789"/>
    <mergeCell ref="R789:U789"/>
    <mergeCell ref="V789:Y789"/>
    <mergeCell ref="Z789:AC789"/>
    <mergeCell ref="AD789:AG789"/>
    <mergeCell ref="D788:M788"/>
    <mergeCell ref="N788:Q788"/>
    <mergeCell ref="R788:U788"/>
    <mergeCell ref="V788:Y788"/>
    <mergeCell ref="Z788:AC788"/>
    <mergeCell ref="AD788:AG788"/>
    <mergeCell ref="D787:M787"/>
    <mergeCell ref="N787:Q787"/>
    <mergeCell ref="R787:U787"/>
    <mergeCell ref="V787:Y787"/>
    <mergeCell ref="Z787:AC787"/>
    <mergeCell ref="AD787:AG787"/>
    <mergeCell ref="D792:M792"/>
    <mergeCell ref="N792:Q792"/>
    <mergeCell ref="R792:U792"/>
    <mergeCell ref="V792:Y792"/>
    <mergeCell ref="Z792:AC792"/>
    <mergeCell ref="AD792:AG792"/>
    <mergeCell ref="D791:M791"/>
    <mergeCell ref="N791:Q791"/>
    <mergeCell ref="R791:U791"/>
    <mergeCell ref="V791:Y791"/>
    <mergeCell ref="Z791:AC791"/>
    <mergeCell ref="AD791:AG791"/>
    <mergeCell ref="D790:M790"/>
    <mergeCell ref="N790:Q790"/>
    <mergeCell ref="R790:U790"/>
    <mergeCell ref="V790:Y790"/>
    <mergeCell ref="Z790:AC790"/>
    <mergeCell ref="AD790:AG790"/>
    <mergeCell ref="D795:M795"/>
    <mergeCell ref="N795:Q795"/>
    <mergeCell ref="R795:U795"/>
    <mergeCell ref="V795:Y795"/>
    <mergeCell ref="Z795:AC795"/>
    <mergeCell ref="AD795:AG795"/>
    <mergeCell ref="D794:M794"/>
    <mergeCell ref="N794:Q794"/>
    <mergeCell ref="R794:U794"/>
    <mergeCell ref="V794:Y794"/>
    <mergeCell ref="Z794:AC794"/>
    <mergeCell ref="AD794:AG794"/>
    <mergeCell ref="D793:M793"/>
    <mergeCell ref="N793:Q793"/>
    <mergeCell ref="R793:U793"/>
    <mergeCell ref="V793:Y793"/>
    <mergeCell ref="Z793:AC793"/>
    <mergeCell ref="AD793:AG793"/>
    <mergeCell ref="D801:M801"/>
    <mergeCell ref="N801:Q801"/>
    <mergeCell ref="R801:U801"/>
    <mergeCell ref="V801:Y801"/>
    <mergeCell ref="Z801:AC801"/>
    <mergeCell ref="AD801:AG801"/>
    <mergeCell ref="D800:M800"/>
    <mergeCell ref="N800:Q800"/>
    <mergeCell ref="R800:U800"/>
    <mergeCell ref="V800:Y800"/>
    <mergeCell ref="Z800:AC800"/>
    <mergeCell ref="AD800:AG800"/>
    <mergeCell ref="D798:M799"/>
    <mergeCell ref="N798:AG798"/>
    <mergeCell ref="N799:Q799"/>
    <mergeCell ref="R799:U799"/>
    <mergeCell ref="V799:Y799"/>
    <mergeCell ref="Z799:AC799"/>
    <mergeCell ref="AD799:AG799"/>
    <mergeCell ref="D804:M804"/>
    <mergeCell ref="N804:Q804"/>
    <mergeCell ref="R804:U804"/>
    <mergeCell ref="V804:Y804"/>
    <mergeCell ref="Z804:AC804"/>
    <mergeCell ref="AD804:AG804"/>
    <mergeCell ref="D803:M803"/>
    <mergeCell ref="N803:Q803"/>
    <mergeCell ref="R803:U803"/>
    <mergeCell ref="V803:Y803"/>
    <mergeCell ref="Z803:AC803"/>
    <mergeCell ref="AD803:AG803"/>
    <mergeCell ref="D802:M802"/>
    <mergeCell ref="N802:Q802"/>
    <mergeCell ref="R802:U802"/>
    <mergeCell ref="V802:Y802"/>
    <mergeCell ref="Z802:AC802"/>
    <mergeCell ref="AD802:AG802"/>
    <mergeCell ref="D810:AG811"/>
    <mergeCell ref="D819:AG819"/>
    <mergeCell ref="D824:AG825"/>
    <mergeCell ref="D827:AG829"/>
    <mergeCell ref="D807:M807"/>
    <mergeCell ref="N807:Q807"/>
    <mergeCell ref="R807:U807"/>
    <mergeCell ref="V807:Y807"/>
    <mergeCell ref="Z807:AC807"/>
    <mergeCell ref="AD807:AG807"/>
    <mergeCell ref="D806:M806"/>
    <mergeCell ref="N806:Q806"/>
    <mergeCell ref="R806:U806"/>
    <mergeCell ref="V806:Y806"/>
    <mergeCell ref="Z806:AC806"/>
    <mergeCell ref="AD806:AG806"/>
    <mergeCell ref="D805:M805"/>
    <mergeCell ref="N805:Q805"/>
    <mergeCell ref="R805:U805"/>
    <mergeCell ref="V805:Y805"/>
    <mergeCell ref="Z805:AC805"/>
    <mergeCell ref="AD805:AG805"/>
  </mergeCells>
  <pageMargins left="0.70866141732283472" right="0.23622047244094491" top="0.31496062992125984" bottom="0.70866141732283472" header="0.31496062992125984" footer="0.35433070866141736"/>
  <pageSetup paperSize="9" scale="65" orientation="portrait" blackAndWhite="1" r:id="rId1"/>
  <headerFooter>
    <oddFooter>&amp;C&amp;P
Neoddeliteľnou súčasťou účtovnej závierky je súvaha, výkaz ziskov a strát a poznámky.</oddFooter>
  </headerFooter>
  <rowBreaks count="9" manualBreakCount="9">
    <brk id="60" min="1" max="33" man="1"/>
    <brk id="126" min="1" max="33" man="1"/>
    <brk id="197" min="1" max="33" man="1"/>
    <brk id="245" min="1" max="33" man="1"/>
    <brk id="301" min="1" max="33" man="1"/>
    <brk id="338" min="1" max="33" man="1"/>
    <brk id="389" min="1" max="33" man="1"/>
    <brk id="438" min="1" max="33" man="1"/>
    <brk id="503" min="1" max="3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5AB7BC1FA49E4991A1339C6DF3E3C6" ma:contentTypeVersion="12" ma:contentTypeDescription="Create a new document." ma:contentTypeScope="" ma:versionID="05bda80181090a4b02f367e5ab8d5567">
  <xsd:schema xmlns:xsd="http://www.w3.org/2001/XMLSchema" xmlns:xs="http://www.w3.org/2001/XMLSchema" xmlns:p="http://schemas.microsoft.com/office/2006/metadata/properties" xmlns:ns3="61cb2a1a-9ba3-46d9-96ed-c572de94daf7" xmlns:ns4="6fde3426-f032-44c4-8ba4-d79604c81c93" targetNamespace="http://schemas.microsoft.com/office/2006/metadata/properties" ma:root="true" ma:fieldsID="e8c427c281ae5d16a9d4be4d86d3641c" ns3:_="" ns4:_="">
    <xsd:import namespace="61cb2a1a-9ba3-46d9-96ed-c572de94daf7"/>
    <xsd:import namespace="6fde3426-f032-44c4-8ba4-d79604c81c9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cb2a1a-9ba3-46d9-96ed-c572de94daf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de3426-f032-44c4-8ba4-d79604c81c9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65004E-CA24-4E35-A31D-B632A8CF37CF}">
  <ds:schemaRefs>
    <ds:schemaRef ds:uri="http://schemas.microsoft.com/sharepoint/v3/contenttype/forms"/>
  </ds:schemaRefs>
</ds:datastoreItem>
</file>

<file path=customXml/itemProps2.xml><?xml version="1.0" encoding="utf-8"?>
<ds:datastoreItem xmlns:ds="http://schemas.openxmlformats.org/officeDocument/2006/customXml" ds:itemID="{666F5D78-2189-4C40-9AFB-FA980F32FA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cb2a1a-9ba3-46d9-96ed-c572de94daf7"/>
    <ds:schemaRef ds:uri="6fde3426-f032-44c4-8ba4-d79604c81c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D63148-014F-40D0-B03C-FDE0C14E0D5F}">
  <ds:schemaRefs>
    <ds:schemaRef ds:uri="http://schemas.microsoft.com/office/2006/metadata/properties"/>
    <ds:schemaRef ds:uri="http://schemas.microsoft.com/office/infopath/2007/PartnerControls"/>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125069</vt:lpwstr>
  </property>
  <property fmtid="{D5CDD505-2E9C-101B-9397-08002B2CF9AE}" pid="4" name="OptimizationTime">
    <vt:lpwstr>20210614_1716</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Notes- SK Template</vt:lpstr>
      <vt:lpstr>'Notes- SK Template'!_Toc474124192</vt:lpstr>
      <vt:lpstr>'Notes- SK Template'!Print_Area</vt:lpstr>
      <vt:lpstr>'Notes- SK Template'!Print_Titles</vt:lpstr>
    </vt:vector>
  </TitlesOfParts>
  <Company>Ernst &amp; Young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 Krautwurm</dc:creator>
  <cp:lastModifiedBy>Monika Jagerova</cp:lastModifiedBy>
  <cp:lastPrinted>2020-06-19T10:23:21Z</cp:lastPrinted>
  <dcterms:created xsi:type="dcterms:W3CDTF">2019-05-14T08:16:58Z</dcterms:created>
  <dcterms:modified xsi:type="dcterms:W3CDTF">2021-06-14T15:12:32Z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0x010100245AB7BC1FA49E4991A1339C6DF3E3C6</vt:lpwstr>
  </property>
</Properties>
</file>