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ma\Documents\"/>
    </mc:Choice>
  </mc:AlternateContent>
  <bookViews>
    <workbookView xWindow="12300" yWindow="600" windowWidth="19725" windowHeight="15480" activeTab="1"/>
  </bookViews>
  <sheets>
    <sheet name="2022" sheetId="1" r:id="rId1"/>
    <sheet name="2023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1" l="1"/>
  <c r="D88" i="1"/>
  <c r="D87" i="1"/>
  <c r="D23" i="2"/>
  <c r="D68" i="2"/>
  <c r="D85" i="2" s="1"/>
  <c r="D13" i="2" l="1"/>
  <c r="D8" i="2" s="1"/>
  <c r="D59" i="2"/>
  <c r="D57" i="2"/>
  <c r="D22" i="2"/>
  <c r="E68" i="1"/>
  <c r="D24" i="1"/>
  <c r="E24" i="1"/>
  <c r="E77" i="1"/>
  <c r="D77" i="1"/>
  <c r="D25" i="1"/>
  <c r="E25" i="1"/>
  <c r="E57" i="1"/>
  <c r="E8" i="1"/>
  <c r="E23" i="1"/>
  <c r="D23" i="1"/>
  <c r="E21" i="1"/>
  <c r="D21" i="1"/>
  <c r="E90" i="1"/>
  <c r="E71" i="1"/>
  <c r="D39" i="1"/>
  <c r="E39" i="1"/>
  <c r="D27" i="2" l="1"/>
  <c r="D32" i="2" s="1"/>
  <c r="D36" i="2" s="1"/>
  <c r="D86" i="2" s="1"/>
  <c r="E85" i="1"/>
  <c r="E22" i="1"/>
  <c r="E27" i="1" s="1"/>
  <c r="E32" i="1" s="1"/>
  <c r="E86" i="1" l="1"/>
  <c r="E36" i="1"/>
  <c r="D90" i="2" l="1"/>
  <c r="E14" i="1"/>
  <c r="D14" i="1"/>
  <c r="D68" i="1"/>
  <c r="D85" i="1" s="1"/>
  <c r="D59" i="1"/>
  <c r="D57" i="1"/>
  <c r="D22" i="1"/>
  <c r="D8" i="1"/>
  <c r="D27" i="1" l="1"/>
  <c r="D32" i="1" s="1"/>
  <c r="D36" i="1" s="1"/>
  <c r="D86" i="1" l="1"/>
  <c r="D90" i="1" s="1"/>
</calcChain>
</file>

<file path=xl/sharedStrings.xml><?xml version="1.0" encoding="utf-8"?>
<sst xmlns="http://schemas.openxmlformats.org/spreadsheetml/2006/main" count="522" uniqueCount="261">
  <si>
    <t>Prehľad peňažných tokov s použitím nepriamej metódy vykazovania</t>
  </si>
  <si>
    <t>(v celých EUR)</t>
  </si>
  <si>
    <t>P.č.</t>
  </si>
  <si>
    <t>Názov</t>
  </si>
  <si>
    <t>A.</t>
  </si>
  <si>
    <t>Peňažné toky z prevádzkových činností</t>
  </si>
  <si>
    <t>01</t>
  </si>
  <si>
    <t>Z/S</t>
  </si>
  <si>
    <t>Zisk</t>
  </si>
  <si>
    <t>02</t>
  </si>
  <si>
    <t>A.1.</t>
  </si>
  <si>
    <t>Nepeňažné operácie ovplyvňujúce VH pred zdanením súčet A.1.1. až A.11.</t>
  </si>
  <si>
    <t>03</t>
  </si>
  <si>
    <t>A.1.1.</t>
  </si>
  <si>
    <t>Odpisy dlhodobého nehmotného a hmotného majetku</t>
  </si>
  <si>
    <t>04</t>
  </si>
  <si>
    <t>A.1.2.</t>
  </si>
  <si>
    <t>Zost. cena dlhodob. hmot.a nehmot.majetku pri vyradení do nákladov</t>
  </si>
  <si>
    <t>05</t>
  </si>
  <si>
    <t>A.1.3.</t>
  </si>
  <si>
    <t>Odpis opravnej položky k nadobudnutému majetku</t>
  </si>
  <si>
    <t>06</t>
  </si>
  <si>
    <t>A.1.4.</t>
  </si>
  <si>
    <t>Zmena stavu dlhodobých rezerv</t>
  </si>
  <si>
    <t>07</t>
  </si>
  <si>
    <t>A.1.5.</t>
  </si>
  <si>
    <t>Zmena stavu opravných položiek</t>
  </si>
  <si>
    <t>08</t>
  </si>
  <si>
    <t>A.1.6.</t>
  </si>
  <si>
    <t>Zmena stavu položiek čas. rozlíšenia nákladov a výnosov</t>
  </si>
  <si>
    <t>09</t>
  </si>
  <si>
    <t>A.1.7.</t>
  </si>
  <si>
    <t>Dividendy a iné podiely na zisku účtované do výnosov</t>
  </si>
  <si>
    <t>10</t>
  </si>
  <si>
    <t>A.1.8.</t>
  </si>
  <si>
    <t>Úroky účtované do nákladov</t>
  </si>
  <si>
    <t>11</t>
  </si>
  <si>
    <t>A.1.9.</t>
  </si>
  <si>
    <t>Úroky účtované do výnosov</t>
  </si>
  <si>
    <t>12</t>
  </si>
  <si>
    <t>A1.10.</t>
  </si>
  <si>
    <t>Kurzový zisk vyčíslený k peň.prostriedkom a peň.ekv. ku dňu účtovnej závierky</t>
  </si>
  <si>
    <t>13</t>
  </si>
  <si>
    <t>A1.11.</t>
  </si>
  <si>
    <t>Kurzová strata  vyčíslená k peň.prostriedkom a peň.ekv. ku dňu účtovnej závierky</t>
  </si>
  <si>
    <t>14</t>
  </si>
  <si>
    <t>A.1.12.</t>
  </si>
  <si>
    <t>Výsledok z predaja dlhodobého majetku, okrem peň. ekvivalentov</t>
  </si>
  <si>
    <t>15</t>
  </si>
  <si>
    <t>A.1.13.</t>
  </si>
  <si>
    <t>Ostatné položky nepeňažného charakteru, kt. ovplyv. výsledok hosp.</t>
  </si>
  <si>
    <t>16</t>
  </si>
  <si>
    <t>A.2.</t>
  </si>
  <si>
    <t>Vplyv zmien stavu pracovného kapitálu</t>
  </si>
  <si>
    <t>17</t>
  </si>
  <si>
    <t>A.2.1.</t>
  </si>
  <si>
    <t>Zmeny stavu pohľadávok z prevádzkovej činnosti</t>
  </si>
  <si>
    <t>18</t>
  </si>
  <si>
    <t>A.2.2.</t>
  </si>
  <si>
    <t>Zmeny stavu záväzkov z prevádzkovej činnosti</t>
  </si>
  <si>
    <t>19</t>
  </si>
  <si>
    <t>A.2.3.</t>
  </si>
  <si>
    <t>Zmeny stavu zásob</t>
  </si>
  <si>
    <t>20</t>
  </si>
  <si>
    <t>A.2.4.</t>
  </si>
  <si>
    <t>Zmena stavu krátkodobého finančného majetku s vínimkou ekvivalentov</t>
  </si>
  <si>
    <t>21</t>
  </si>
  <si>
    <t>A*</t>
  </si>
  <si>
    <t>Peňažný tok vytvorený v prevádzkových činnostiach</t>
  </si>
  <si>
    <t>22</t>
  </si>
  <si>
    <t>A.3.</t>
  </si>
  <si>
    <t>Prijaté úroky s výnimkou tých, ktoré sa začlenia do investičných činností</t>
  </si>
  <si>
    <t>23</t>
  </si>
  <si>
    <t>A.4.</t>
  </si>
  <si>
    <t>Výdavky na zaplat. úroky s výnimkou tých, kt. sa začlenia do inves. činností</t>
  </si>
  <si>
    <t>24</t>
  </si>
  <si>
    <t>A.5.</t>
  </si>
  <si>
    <t>Príjmy z dividend a iných podielov na zisku,s výnim.tých,kt.sa začl.do inv.č.</t>
  </si>
  <si>
    <t>25</t>
  </si>
  <si>
    <t>A.6.</t>
  </si>
  <si>
    <t>Výdavky na vypl. dividendy a iné podiely na ziskus výnim.tých,kt.sa začl.do inv.č.</t>
  </si>
  <si>
    <t>26</t>
  </si>
  <si>
    <t>A**</t>
  </si>
  <si>
    <t>Peňažný tok vytvorený v prevádzkových činnostiach súčet A* a A.3. až A.6.</t>
  </si>
  <si>
    <t>27</t>
  </si>
  <si>
    <t>A.7.</t>
  </si>
  <si>
    <t>Výdavky na daň z príjmov účt. jedn. mimo dane začl. do inv. a fin. činností</t>
  </si>
  <si>
    <t>28</t>
  </si>
  <si>
    <t>A.8.</t>
  </si>
  <si>
    <t>Príjmy mimoriadneho charakteru vzťahujúce sa k prev. činnosti</t>
  </si>
  <si>
    <t>29</t>
  </si>
  <si>
    <t>A.9.</t>
  </si>
  <si>
    <t>Výdavky mimoriadneho charakteru vzťahujúce sa k prev. činnosti</t>
  </si>
  <si>
    <t>30</t>
  </si>
  <si>
    <t>A***</t>
  </si>
  <si>
    <t>Čistý peňažný tok z prevádzkových činností</t>
  </si>
  <si>
    <t>31</t>
  </si>
  <si>
    <t>B.</t>
  </si>
  <si>
    <t>Peňažné toky z investičných činností</t>
  </si>
  <si>
    <t>32</t>
  </si>
  <si>
    <t>B.1.</t>
  </si>
  <si>
    <t>Výdavky na obstaranie dlhodobého nehmotného majetku</t>
  </si>
  <si>
    <t>33</t>
  </si>
  <si>
    <t>B.2.</t>
  </si>
  <si>
    <t>Výdavky na obstaranie dlhodobého hmotného majetku</t>
  </si>
  <si>
    <t>34</t>
  </si>
  <si>
    <t>B.3.</t>
  </si>
  <si>
    <t>Výdavky na obstaranie dlhod. cen.papierov a cen.papierov urč.na predaj a obchodovanie</t>
  </si>
  <si>
    <t>35</t>
  </si>
  <si>
    <t>B.4.</t>
  </si>
  <si>
    <t>Príjmy z predaja dlhodobého nehmotného majetku</t>
  </si>
  <si>
    <t>36</t>
  </si>
  <si>
    <t>B.5.</t>
  </si>
  <si>
    <t>Príjmy z predaja dlhodobého hmotného majetku</t>
  </si>
  <si>
    <t>37</t>
  </si>
  <si>
    <t>B.6.</t>
  </si>
  <si>
    <t>Príjmy z predaja dlhod. cen.pap.a podielov v in.účt.jedn.,okrem c.p.urč.na predaj</t>
  </si>
  <si>
    <t>38</t>
  </si>
  <si>
    <t>B.7.</t>
  </si>
  <si>
    <t>Výdavky na dlhodobé pôžičky poskytnuté účt.jedn v konsolidovanom celku</t>
  </si>
  <si>
    <t>39</t>
  </si>
  <si>
    <t>B.8.</t>
  </si>
  <si>
    <t>Príjmy zo splácania dlhodobých pôžičiek poskytnutých účt. jedn. v konsol. celku</t>
  </si>
  <si>
    <t>40</t>
  </si>
  <si>
    <t>B.9.</t>
  </si>
  <si>
    <t>Výdavky na dlhodobé pôžičky poskytnuté účt. jedn. tretím stranám mimo konsol.celku</t>
  </si>
  <si>
    <t>42</t>
  </si>
  <si>
    <t>B.10.</t>
  </si>
  <si>
    <t>Príjmy zo splác.dlhod.pôžičiek poskytnuté účt.jedn.tretím stranám mimo konsol.celku</t>
  </si>
  <si>
    <t>43</t>
  </si>
  <si>
    <t>B.11.</t>
  </si>
  <si>
    <t>Prijaté úroky, s výnimkou tých, ktoré sa začlenia do prevádzkových činností</t>
  </si>
  <si>
    <t>44</t>
  </si>
  <si>
    <t>B.12.</t>
  </si>
  <si>
    <t>Príjmy z dividend a iných podielov na zisku,s výnim.tých,kt.sa začl.do prevadz.činností</t>
  </si>
  <si>
    <t>45</t>
  </si>
  <si>
    <t>B.13.</t>
  </si>
  <si>
    <t>Výdavky súvisiace s derivátmi, s výnimkou tých, kt. sú určené na predaj a obchodovanie</t>
  </si>
  <si>
    <t>46</t>
  </si>
  <si>
    <t>B.14.</t>
  </si>
  <si>
    <t>Príjmy súvisiace s derivátmi, s výnimkou tých, kt. sú určené na predaj a obchodovanie</t>
  </si>
  <si>
    <t>47</t>
  </si>
  <si>
    <t>B.15.</t>
  </si>
  <si>
    <t>Výdavky na daň z príjmov účt. jedn.,ktorú možno začleniť do investičných činností</t>
  </si>
  <si>
    <t>48</t>
  </si>
  <si>
    <t>B.16.</t>
  </si>
  <si>
    <t>Príjmy mimoriadneho charakteru vzťahujúce sa k inv. činnosti</t>
  </si>
  <si>
    <t>49</t>
  </si>
  <si>
    <t>B.17.</t>
  </si>
  <si>
    <t>Výdavky mimoriadneho charakteru vzťahujúce sa k inv. činnosti</t>
  </si>
  <si>
    <t>50</t>
  </si>
  <si>
    <t>B.18.</t>
  </si>
  <si>
    <t>Ostatné príjmy z investičných činností</t>
  </si>
  <si>
    <t>51</t>
  </si>
  <si>
    <t>B.19.</t>
  </si>
  <si>
    <t>Ostatné výdavky vzťahujúce sa na investičnú činnosť</t>
  </si>
  <si>
    <t>52</t>
  </si>
  <si>
    <t>B***</t>
  </si>
  <si>
    <t>Čistý peňažný tok z investičných činností súčet B.1. až B.19.</t>
  </si>
  <si>
    <t>53</t>
  </si>
  <si>
    <t>C.</t>
  </si>
  <si>
    <t>Peňažné toky z finančných činností</t>
  </si>
  <si>
    <t>54</t>
  </si>
  <si>
    <t>C.1.</t>
  </si>
  <si>
    <t>Peňažné toky v oblasti vlastného imania súčet C.1.1. až C.1.8.</t>
  </si>
  <si>
    <t>55</t>
  </si>
  <si>
    <t>C.1.1.</t>
  </si>
  <si>
    <t>Príjmy z upísaných akcií a obchodných podielov</t>
  </si>
  <si>
    <t>56</t>
  </si>
  <si>
    <t>C.1.2.</t>
  </si>
  <si>
    <t>Príjmy z rôznych ďalších vkladov do vl.imania majiteľom účt.jedn.</t>
  </si>
  <si>
    <t>57</t>
  </si>
  <si>
    <t>C.1.3.</t>
  </si>
  <si>
    <t>Prijaté peňažné dary</t>
  </si>
  <si>
    <t>58</t>
  </si>
  <si>
    <t>C.1.4.</t>
  </si>
  <si>
    <t>Príjmy z úhrady straty spoločníkmi</t>
  </si>
  <si>
    <t>59</t>
  </si>
  <si>
    <t>C.1.5.</t>
  </si>
  <si>
    <t>Výdavky na obstaranie alebo spätné odkúpenie vlastných akcií a podielov</t>
  </si>
  <si>
    <t>60</t>
  </si>
  <si>
    <t>C.1.6.</t>
  </si>
  <si>
    <t>Výdavky spojené so znížením fondov</t>
  </si>
  <si>
    <t>61</t>
  </si>
  <si>
    <t>C.1.7.</t>
  </si>
  <si>
    <t>Výdavky na vyplatenie podielu na vlastnom imaní majiteľom účt.jedn.</t>
  </si>
  <si>
    <t>62</t>
  </si>
  <si>
    <t>C.1.8.</t>
  </si>
  <si>
    <t>Výdavky z rôznych ďalších dôvodov, kt. súvisia so znížením vlastného imania</t>
  </si>
  <si>
    <t>63</t>
  </si>
  <si>
    <t>C.2.</t>
  </si>
  <si>
    <t>Peňažné toky v oblasti dlhod. a krátkod. záväzkov z finančných činností</t>
  </si>
  <si>
    <t>64</t>
  </si>
  <si>
    <t>C.2.1.</t>
  </si>
  <si>
    <t>Príjmy z emisie dlhových cenných papierov</t>
  </si>
  <si>
    <t>65</t>
  </si>
  <si>
    <t>C.2.2.</t>
  </si>
  <si>
    <t>Výdavky na splácanie záväzkov z emitovaných dlhových cen. papierov</t>
  </si>
  <si>
    <t>66</t>
  </si>
  <si>
    <t>C.2.3.</t>
  </si>
  <si>
    <t>Príjmy z úverov od finan.inšt. s výnimkou úverov na zabezp. hlav.zárobk.čin.</t>
  </si>
  <si>
    <t>67</t>
  </si>
  <si>
    <t>C.2.4.</t>
  </si>
  <si>
    <t>Výdavky na splácanie úverov od finan.inšt.s výnim. úverov na zab. hlav.zár.čin.</t>
  </si>
  <si>
    <t>68</t>
  </si>
  <si>
    <t>C.2.5.</t>
  </si>
  <si>
    <t>Príjmy z priajatých pôžičiek</t>
  </si>
  <si>
    <t>69</t>
  </si>
  <si>
    <t>C.2.6.</t>
  </si>
  <si>
    <t>Výdavky na splácanie pôžičiek</t>
  </si>
  <si>
    <t>71</t>
  </si>
  <si>
    <t>C.2.7.</t>
  </si>
  <si>
    <t>Výdavky  na úhr.záv.z použ.majetku,kt. je predm.zmluvy o kúpe pren.veci</t>
  </si>
  <si>
    <t>72</t>
  </si>
  <si>
    <t>C.2.8.</t>
  </si>
  <si>
    <t>Príjmy z ost. dlhod. a krát. záväzkov vyplyv. z fin. čin. účt. jedn.</t>
  </si>
  <si>
    <t>73</t>
  </si>
  <si>
    <t>C.2.9.</t>
  </si>
  <si>
    <t>Výdavky na splácanie ost. dlhod. a krátkod. záväzkov</t>
  </si>
  <si>
    <t>74</t>
  </si>
  <si>
    <t>C.3.</t>
  </si>
  <si>
    <t>Výdavky na zaplatené úroky, s výnimkou tých,kt. sa začlenia do prevádzkových činností</t>
  </si>
  <si>
    <t>75</t>
  </si>
  <si>
    <t>C.4.</t>
  </si>
  <si>
    <t>Výdavky na vypl.dividendy a iné podiely na zisku, s výnimkou tých,kt. sa začl. do prev.čin.</t>
  </si>
  <si>
    <t>76</t>
  </si>
  <si>
    <t>C.5.</t>
  </si>
  <si>
    <t>77</t>
  </si>
  <si>
    <t>C.6.</t>
  </si>
  <si>
    <t>78</t>
  </si>
  <si>
    <t>C.7.</t>
  </si>
  <si>
    <t>Výdavky na daň z príjmov účt.jedn., ak ju možno začleniť špecificky do fin.čin.</t>
  </si>
  <si>
    <t>79</t>
  </si>
  <si>
    <t>C.8.</t>
  </si>
  <si>
    <t>Príjmy mimoriadneho charakteru vzťahujúce sa na finančnú činnosť</t>
  </si>
  <si>
    <t>80</t>
  </si>
  <si>
    <t>C.9.</t>
  </si>
  <si>
    <t>Výdavky mimoriadneho charakteru vzťahujúce sa na finančnú činnosť</t>
  </si>
  <si>
    <t>81</t>
  </si>
  <si>
    <t>C***</t>
  </si>
  <si>
    <t>Čistý peňažný tok z finančných činností súčet C.1. až C.9.</t>
  </si>
  <si>
    <t>82</t>
  </si>
  <si>
    <t>D.</t>
  </si>
  <si>
    <t>Čisté zvýšenie resp. zníženie peňažných prostriedkov súčet A***+B***+C***</t>
  </si>
  <si>
    <t>83</t>
  </si>
  <si>
    <t>E.</t>
  </si>
  <si>
    <t>Stav peň. prostriedkov a peň. ekvivalentov na zač. úč. obdobia (1.1.)</t>
  </si>
  <si>
    <t>84</t>
  </si>
  <si>
    <t>F.</t>
  </si>
  <si>
    <t>Zost.peň.prostr.a peň.ekviv.na konci.úč.obd. pred zohľadnením kurzových rozdielov</t>
  </si>
  <si>
    <t>G.</t>
  </si>
  <si>
    <t>Kurzové rozdiely vyčíslené k peň.prostriedkom a peň.ekv. ku dňu účtovnej závierky</t>
  </si>
  <si>
    <t>H.</t>
  </si>
  <si>
    <t>Zostatok peň. prostriedkov a peň. ekvivalentov na konci. úč. obdobia</t>
  </si>
  <si>
    <t>Rozdiel</t>
  </si>
  <si>
    <t xml:space="preserve"> k 31.12. 2022</t>
  </si>
  <si>
    <t>TITAN - TATRAPLAST, s.r.o.</t>
  </si>
  <si>
    <t xml:space="preserve"> k 31.12. 2023</t>
  </si>
  <si>
    <t>Zmena stavu  rezerv</t>
  </si>
  <si>
    <t>Súčasťou peňažných prostriedkov v prehľade peňažných tokov  sú aj kontokorentné účty,</t>
  </si>
  <si>
    <t>v súvahe sú súčasťou krátkodobých úverov.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</si>
</sst>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Courier New"/>
      <family val="3"/>
    </font>
    <font>
      <b/>
      <sz val="8"/>
      <name val="Arial CE"/>
      <charset val="238"/>
    </font>
    <font>
      <sz val="8"/>
      <name val="Arial CE"/>
      <charset val="238"/>
    </font>
    <font>
      <sz val="8"/>
      <color indexed="43"/>
      <name val="Arial CE"/>
      <family val="2"/>
      <charset val="238"/>
    </font>
    <font>
      <sz val="8"/>
      <name val="Arial"/>
      <family val="2"/>
    </font>
    <font>
      <sz val="8"/>
      <color indexed="43"/>
      <name val="Arial"/>
      <family val="2"/>
    </font>
    <font>
      <b/>
      <sz val="8"/>
      <name val="Arial"/>
      <family val="2"/>
    </font>
    <font>
      <sz val="10"/>
      <name val="Arial CE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9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2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/>
    <xf numFmtId="0" fontId="6" fillId="0" borderId="3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3" xfId="0" applyFont="1" applyBorder="1" applyAlignment="1">
      <alignment horizontal="center"/>
    </xf>
    <xf numFmtId="0" fontId="3" fillId="0" borderId="3" xfId="0" applyFont="1" applyBorder="1"/>
    <xf numFmtId="0" fontId="10" fillId="0" borderId="3" xfId="1" applyFont="1" applyBorder="1"/>
    <xf numFmtId="0" fontId="10" fillId="0" borderId="4" xfId="1" applyFont="1" applyBorder="1"/>
    <xf numFmtId="49" fontId="10" fillId="0" borderId="3" xfId="1" applyNumberFormat="1" applyFont="1" applyBorder="1" applyAlignment="1">
      <alignment horizontal="center"/>
    </xf>
    <xf numFmtId="4" fontId="10" fillId="0" borderId="3" xfId="1" applyNumberFormat="1" applyFont="1" applyBorder="1"/>
    <xf numFmtId="4" fontId="0" fillId="0" borderId="3" xfId="0" applyNumberFormat="1" applyBorder="1"/>
    <xf numFmtId="0" fontId="11" fillId="0" borderId="3" xfId="1" applyFont="1" applyBorder="1"/>
    <xf numFmtId="0" fontId="11" fillId="0" borderId="4" xfId="1" applyFont="1" applyBorder="1"/>
    <xf numFmtId="49" fontId="11" fillId="0" borderId="3" xfId="1" applyNumberFormat="1" applyFont="1" applyBorder="1" applyAlignment="1">
      <alignment horizontal="center"/>
    </xf>
    <xf numFmtId="3" fontId="11" fillId="0" borderId="3" xfId="1" applyNumberFormat="1" applyFont="1" applyBorder="1"/>
    <xf numFmtId="0" fontId="11" fillId="0" borderId="5" xfId="1" applyFont="1" applyBorder="1"/>
    <xf numFmtId="0" fontId="10" fillId="0" borderId="0" xfId="1" applyFont="1"/>
    <xf numFmtId="49" fontId="12" fillId="0" borderId="5" xfId="1" applyNumberFormat="1" applyFont="1" applyBorder="1" applyAlignment="1">
      <alignment horizontal="center"/>
    </xf>
    <xf numFmtId="3" fontId="10" fillId="0" borderId="5" xfId="1" applyNumberFormat="1" applyFont="1" applyBorder="1"/>
    <xf numFmtId="0" fontId="11" fillId="0" borderId="0" xfId="1" applyFont="1"/>
    <xf numFmtId="49" fontId="11" fillId="0" borderId="5" xfId="1" applyNumberFormat="1" applyFont="1" applyBorder="1" applyAlignment="1">
      <alignment horizontal="center"/>
    </xf>
    <xf numFmtId="3" fontId="11" fillId="0" borderId="5" xfId="1" applyNumberFormat="1" applyFont="1" applyBorder="1"/>
    <xf numFmtId="3" fontId="4" fillId="0" borderId="5" xfId="0" applyNumberFormat="1" applyFont="1" applyBorder="1"/>
    <xf numFmtId="0" fontId="13" fillId="0" borderId="0" xfId="1" applyFont="1"/>
    <xf numFmtId="0" fontId="0" fillId="0" borderId="5" xfId="0" applyBorder="1"/>
    <xf numFmtId="0" fontId="11" fillId="0" borderId="6" xfId="1" applyFont="1" applyBorder="1"/>
    <xf numFmtId="0" fontId="11" fillId="0" borderId="7" xfId="1" applyFont="1" applyBorder="1"/>
    <xf numFmtId="49" fontId="11" fillId="0" borderId="6" xfId="1" applyNumberFormat="1" applyFont="1" applyBorder="1" applyAlignment="1">
      <alignment horizontal="center"/>
    </xf>
    <xf numFmtId="3" fontId="11" fillId="0" borderId="6" xfId="1" applyNumberFormat="1" applyFont="1" applyBorder="1"/>
    <xf numFmtId="3" fontId="4" fillId="0" borderId="6" xfId="0" applyNumberFormat="1" applyFont="1" applyBorder="1"/>
    <xf numFmtId="0" fontId="10" fillId="0" borderId="5" xfId="1" applyFont="1" applyBorder="1"/>
    <xf numFmtId="3" fontId="10" fillId="0" borderId="1" xfId="1" applyNumberFormat="1" applyFont="1" applyBorder="1"/>
    <xf numFmtId="49" fontId="11" fillId="0" borderId="8" xfId="1" applyNumberFormat="1" applyFont="1" applyBorder="1" applyAlignment="1">
      <alignment horizontal="center"/>
    </xf>
    <xf numFmtId="49" fontId="13" fillId="0" borderId="5" xfId="1" applyNumberFormat="1" applyFont="1" applyBorder="1" applyAlignment="1">
      <alignment horizontal="center"/>
    </xf>
    <xf numFmtId="49" fontId="13" fillId="0" borderId="8" xfId="1" applyNumberFormat="1" applyFont="1" applyBorder="1" applyAlignment="1">
      <alignment horizontal="center"/>
    </xf>
    <xf numFmtId="49" fontId="13" fillId="0" borderId="6" xfId="1" applyNumberFormat="1" applyFont="1" applyBorder="1" applyAlignment="1">
      <alignment horizontal="center"/>
    </xf>
    <xf numFmtId="0" fontId="10" fillId="0" borderId="1" xfId="1" applyFont="1" applyBorder="1"/>
    <xf numFmtId="0" fontId="10" fillId="0" borderId="2" xfId="1" applyFont="1" applyBorder="1"/>
    <xf numFmtId="3" fontId="10" fillId="0" borderId="9" xfId="1" applyNumberFormat="1" applyFont="1" applyBorder="1"/>
    <xf numFmtId="3" fontId="11" fillId="0" borderId="10" xfId="1" applyNumberFormat="1" applyFont="1" applyBorder="1"/>
    <xf numFmtId="49" fontId="12" fillId="0" borderId="3" xfId="1" applyNumberFormat="1" applyFont="1" applyBorder="1" applyAlignment="1">
      <alignment horizontal="center"/>
    </xf>
    <xf numFmtId="3" fontId="10" fillId="0" borderId="11" xfId="1" applyNumberFormat="1" applyFont="1" applyBorder="1"/>
    <xf numFmtId="49" fontId="13" fillId="0" borderId="3" xfId="1" applyNumberFormat="1" applyFont="1" applyBorder="1" applyAlignment="1">
      <alignment horizontal="center"/>
    </xf>
    <xf numFmtId="3" fontId="10" fillId="0" borderId="3" xfId="1" applyNumberFormat="1" applyFont="1" applyBorder="1"/>
    <xf numFmtId="3" fontId="4" fillId="0" borderId="1" xfId="0" applyNumberFormat="1" applyFont="1" applyBorder="1"/>
    <xf numFmtId="0" fontId="14" fillId="0" borderId="1" xfId="1" applyFont="1" applyBorder="1"/>
    <xf numFmtId="0" fontId="14" fillId="0" borderId="2" xfId="1" applyFont="1" applyBorder="1"/>
    <xf numFmtId="3" fontId="11" fillId="0" borderId="12" xfId="1" applyNumberFormat="1" applyFont="1" applyBorder="1"/>
    <xf numFmtId="3" fontId="15" fillId="0" borderId="0" xfId="0" applyNumberFormat="1" applyFont="1"/>
    <xf numFmtId="0" fontId="11" fillId="0" borderId="1" xfId="1" applyFont="1" applyBorder="1"/>
    <xf numFmtId="0" fontId="11" fillId="0" borderId="2" xfId="1" applyFont="1" applyBorder="1"/>
    <xf numFmtId="0" fontId="12" fillId="0" borderId="2" xfId="1" applyFont="1" applyBorder="1"/>
    <xf numFmtId="3" fontId="12" fillId="0" borderId="9" xfId="1" applyNumberFormat="1" applyFont="1" applyBorder="1"/>
    <xf numFmtId="0" fontId="15" fillId="0" borderId="13" xfId="0" applyFont="1" applyBorder="1" applyAlignment="1">
      <alignment horizontal="center"/>
    </xf>
    <xf numFmtId="0" fontId="10" fillId="0" borderId="6" xfId="1" applyFont="1" applyBorder="1"/>
    <xf numFmtId="0" fontId="10" fillId="0" borderId="7" xfId="1" applyFont="1" applyBorder="1"/>
    <xf numFmtId="0" fontId="16" fillId="0" borderId="3" xfId="0" applyFont="1" applyBorder="1" applyAlignment="1">
      <alignment horizontal="center"/>
    </xf>
    <xf numFmtId="3" fontId="10" fillId="0" borderId="12" xfId="1" applyNumberFormat="1" applyFont="1" applyBorder="1"/>
    <xf numFmtId="0" fontId="17" fillId="0" borderId="3" xfId="1" applyFont="1" applyBorder="1"/>
    <xf numFmtId="0" fontId="17" fillId="0" borderId="4" xfId="1" applyFont="1" applyBorder="1"/>
    <xf numFmtId="49" fontId="17" fillId="0" borderId="3" xfId="1" applyNumberFormat="1" applyFont="1" applyBorder="1" applyAlignment="1">
      <alignment horizontal="center"/>
    </xf>
    <xf numFmtId="3" fontId="6" fillId="0" borderId="11" xfId="1" applyNumberFormat="1" applyFont="1" applyBorder="1"/>
    <xf numFmtId="3" fontId="0" fillId="0" borderId="0" xfId="0" applyNumberFormat="1"/>
    <xf numFmtId="4" fontId="0" fillId="0" borderId="0" xfId="0" applyNumberFormat="1"/>
    <xf numFmtId="3" fontId="4" fillId="2" borderId="5" xfId="0" applyNumberFormat="1" applyFont="1" applyFill="1" applyBorder="1"/>
    <xf numFmtId="3" fontId="10" fillId="2" borderId="11" xfId="1" applyNumberFormat="1" applyFont="1" applyFill="1" applyBorder="1"/>
    <xf numFmtId="3" fontId="12" fillId="2" borderId="9" xfId="1" applyNumberFormat="1" applyFont="1" applyFill="1" applyBorder="1"/>
    <xf numFmtId="3" fontId="11" fillId="2" borderId="10" xfId="1" applyNumberFormat="1" applyFont="1" applyFill="1" applyBorder="1"/>
    <xf numFmtId="3" fontId="11" fillId="2" borderId="12" xfId="1" applyNumberFormat="1" applyFont="1" applyFill="1" applyBorder="1"/>
    <xf numFmtId="3" fontId="10" fillId="2" borderId="12" xfId="1" applyNumberFormat="1" applyFont="1" applyFill="1" applyBorder="1"/>
    <xf numFmtId="0" fontId="0" fillId="0" borderId="0" xfId="0" applyAlignment="1">
      <alignment horizontal="left"/>
    </xf>
  </cellXfs>
  <cellStyles count="2">
    <cellStyle name="Normálne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workbookViewId="0">
      <selection activeCell="J81" sqref="J81"/>
    </sheetView>
  </sheetViews>
  <sheetFormatPr defaultRowHeight="15" x14ac:dyDescent="0.25"/>
  <cols>
    <col min="1" max="1" width="5.85546875" customWidth="1"/>
    <col min="2" max="2" width="62.42578125" customWidth="1"/>
    <col min="3" max="3" width="7.5703125" customWidth="1"/>
    <col min="4" max="4" width="11.5703125" customWidth="1"/>
    <col min="257" max="257" width="5.85546875" customWidth="1"/>
    <col min="258" max="258" width="62.42578125" customWidth="1"/>
    <col min="259" max="259" width="7.5703125" customWidth="1"/>
    <col min="260" max="260" width="11.5703125" customWidth="1"/>
    <col min="513" max="513" width="5.85546875" customWidth="1"/>
    <col min="514" max="514" width="62.42578125" customWidth="1"/>
    <col min="515" max="515" width="7.5703125" customWidth="1"/>
    <col min="516" max="516" width="11.5703125" customWidth="1"/>
    <col min="769" max="769" width="5.85546875" customWidth="1"/>
    <col min="770" max="770" width="62.42578125" customWidth="1"/>
    <col min="771" max="771" width="7.5703125" customWidth="1"/>
    <col min="772" max="772" width="11.5703125" customWidth="1"/>
    <col min="1025" max="1025" width="5.85546875" customWidth="1"/>
    <col min="1026" max="1026" width="62.42578125" customWidth="1"/>
    <col min="1027" max="1027" width="7.5703125" customWidth="1"/>
    <col min="1028" max="1028" width="11.5703125" customWidth="1"/>
    <col min="1281" max="1281" width="5.85546875" customWidth="1"/>
    <col min="1282" max="1282" width="62.42578125" customWidth="1"/>
    <col min="1283" max="1283" width="7.5703125" customWidth="1"/>
    <col min="1284" max="1284" width="11.5703125" customWidth="1"/>
    <col min="1537" max="1537" width="5.85546875" customWidth="1"/>
    <col min="1538" max="1538" width="62.42578125" customWidth="1"/>
    <col min="1539" max="1539" width="7.5703125" customWidth="1"/>
    <col min="1540" max="1540" width="11.5703125" customWidth="1"/>
    <col min="1793" max="1793" width="5.85546875" customWidth="1"/>
    <col min="1794" max="1794" width="62.42578125" customWidth="1"/>
    <col min="1795" max="1795" width="7.5703125" customWidth="1"/>
    <col min="1796" max="1796" width="11.5703125" customWidth="1"/>
    <col min="2049" max="2049" width="5.85546875" customWidth="1"/>
    <col min="2050" max="2050" width="62.42578125" customWidth="1"/>
    <col min="2051" max="2051" width="7.5703125" customWidth="1"/>
    <col min="2052" max="2052" width="11.5703125" customWidth="1"/>
    <col min="2305" max="2305" width="5.85546875" customWidth="1"/>
    <col min="2306" max="2306" width="62.42578125" customWidth="1"/>
    <col min="2307" max="2307" width="7.5703125" customWidth="1"/>
    <col min="2308" max="2308" width="11.5703125" customWidth="1"/>
    <col min="2561" max="2561" width="5.85546875" customWidth="1"/>
    <col min="2562" max="2562" width="62.42578125" customWidth="1"/>
    <col min="2563" max="2563" width="7.5703125" customWidth="1"/>
    <col min="2564" max="2564" width="11.5703125" customWidth="1"/>
    <col min="2817" max="2817" width="5.85546875" customWidth="1"/>
    <col min="2818" max="2818" width="62.42578125" customWidth="1"/>
    <col min="2819" max="2819" width="7.5703125" customWidth="1"/>
    <col min="2820" max="2820" width="11.5703125" customWidth="1"/>
    <col min="3073" max="3073" width="5.85546875" customWidth="1"/>
    <col min="3074" max="3074" width="62.42578125" customWidth="1"/>
    <col min="3075" max="3075" width="7.5703125" customWidth="1"/>
    <col min="3076" max="3076" width="11.5703125" customWidth="1"/>
    <col min="3329" max="3329" width="5.85546875" customWidth="1"/>
    <col min="3330" max="3330" width="62.42578125" customWidth="1"/>
    <col min="3331" max="3331" width="7.5703125" customWidth="1"/>
    <col min="3332" max="3332" width="11.5703125" customWidth="1"/>
    <col min="3585" max="3585" width="5.85546875" customWidth="1"/>
    <col min="3586" max="3586" width="62.42578125" customWidth="1"/>
    <col min="3587" max="3587" width="7.5703125" customWidth="1"/>
    <col min="3588" max="3588" width="11.5703125" customWidth="1"/>
    <col min="3841" max="3841" width="5.85546875" customWidth="1"/>
    <col min="3842" max="3842" width="62.42578125" customWidth="1"/>
    <col min="3843" max="3843" width="7.5703125" customWidth="1"/>
    <col min="3844" max="3844" width="11.5703125" customWidth="1"/>
    <col min="4097" max="4097" width="5.85546875" customWidth="1"/>
    <col min="4098" max="4098" width="62.42578125" customWidth="1"/>
    <col min="4099" max="4099" width="7.5703125" customWidth="1"/>
    <col min="4100" max="4100" width="11.5703125" customWidth="1"/>
    <col min="4353" max="4353" width="5.85546875" customWidth="1"/>
    <col min="4354" max="4354" width="62.42578125" customWidth="1"/>
    <col min="4355" max="4355" width="7.5703125" customWidth="1"/>
    <col min="4356" max="4356" width="11.5703125" customWidth="1"/>
    <col min="4609" max="4609" width="5.85546875" customWidth="1"/>
    <col min="4610" max="4610" width="62.42578125" customWidth="1"/>
    <col min="4611" max="4611" width="7.5703125" customWidth="1"/>
    <col min="4612" max="4612" width="11.5703125" customWidth="1"/>
    <col min="4865" max="4865" width="5.85546875" customWidth="1"/>
    <col min="4866" max="4866" width="62.42578125" customWidth="1"/>
    <col min="4867" max="4867" width="7.5703125" customWidth="1"/>
    <col min="4868" max="4868" width="11.5703125" customWidth="1"/>
    <col min="5121" max="5121" width="5.85546875" customWidth="1"/>
    <col min="5122" max="5122" width="62.42578125" customWidth="1"/>
    <col min="5123" max="5123" width="7.5703125" customWidth="1"/>
    <col min="5124" max="5124" width="11.5703125" customWidth="1"/>
    <col min="5377" max="5377" width="5.85546875" customWidth="1"/>
    <col min="5378" max="5378" width="62.42578125" customWidth="1"/>
    <col min="5379" max="5379" width="7.5703125" customWidth="1"/>
    <col min="5380" max="5380" width="11.5703125" customWidth="1"/>
    <col min="5633" max="5633" width="5.85546875" customWidth="1"/>
    <col min="5634" max="5634" width="62.42578125" customWidth="1"/>
    <col min="5635" max="5635" width="7.5703125" customWidth="1"/>
    <col min="5636" max="5636" width="11.5703125" customWidth="1"/>
    <col min="5889" max="5889" width="5.85546875" customWidth="1"/>
    <col min="5890" max="5890" width="62.42578125" customWidth="1"/>
    <col min="5891" max="5891" width="7.5703125" customWidth="1"/>
    <col min="5892" max="5892" width="11.5703125" customWidth="1"/>
    <col min="6145" max="6145" width="5.85546875" customWidth="1"/>
    <col min="6146" max="6146" width="62.42578125" customWidth="1"/>
    <col min="6147" max="6147" width="7.5703125" customWidth="1"/>
    <col min="6148" max="6148" width="11.5703125" customWidth="1"/>
    <col min="6401" max="6401" width="5.85546875" customWidth="1"/>
    <col min="6402" max="6402" width="62.42578125" customWidth="1"/>
    <col min="6403" max="6403" width="7.5703125" customWidth="1"/>
    <col min="6404" max="6404" width="11.5703125" customWidth="1"/>
    <col min="6657" max="6657" width="5.85546875" customWidth="1"/>
    <col min="6658" max="6658" width="62.42578125" customWidth="1"/>
    <col min="6659" max="6659" width="7.5703125" customWidth="1"/>
    <col min="6660" max="6660" width="11.5703125" customWidth="1"/>
    <col min="6913" max="6913" width="5.85546875" customWidth="1"/>
    <col min="6914" max="6914" width="62.42578125" customWidth="1"/>
    <col min="6915" max="6915" width="7.5703125" customWidth="1"/>
    <col min="6916" max="6916" width="11.5703125" customWidth="1"/>
    <col min="7169" max="7169" width="5.85546875" customWidth="1"/>
    <col min="7170" max="7170" width="62.42578125" customWidth="1"/>
    <col min="7171" max="7171" width="7.5703125" customWidth="1"/>
    <col min="7172" max="7172" width="11.5703125" customWidth="1"/>
    <col min="7425" max="7425" width="5.85546875" customWidth="1"/>
    <col min="7426" max="7426" width="62.42578125" customWidth="1"/>
    <col min="7427" max="7427" width="7.5703125" customWidth="1"/>
    <col min="7428" max="7428" width="11.5703125" customWidth="1"/>
    <col min="7681" max="7681" width="5.85546875" customWidth="1"/>
    <col min="7682" max="7682" width="62.42578125" customWidth="1"/>
    <col min="7683" max="7683" width="7.5703125" customWidth="1"/>
    <col min="7684" max="7684" width="11.5703125" customWidth="1"/>
    <col min="7937" max="7937" width="5.85546875" customWidth="1"/>
    <col min="7938" max="7938" width="62.42578125" customWidth="1"/>
    <col min="7939" max="7939" width="7.5703125" customWidth="1"/>
    <col min="7940" max="7940" width="11.5703125" customWidth="1"/>
    <col min="8193" max="8193" width="5.85546875" customWidth="1"/>
    <col min="8194" max="8194" width="62.42578125" customWidth="1"/>
    <col min="8195" max="8195" width="7.5703125" customWidth="1"/>
    <col min="8196" max="8196" width="11.5703125" customWidth="1"/>
    <col min="8449" max="8449" width="5.85546875" customWidth="1"/>
    <col min="8450" max="8450" width="62.42578125" customWidth="1"/>
    <col min="8451" max="8451" width="7.5703125" customWidth="1"/>
    <col min="8452" max="8452" width="11.5703125" customWidth="1"/>
    <col min="8705" max="8705" width="5.85546875" customWidth="1"/>
    <col min="8706" max="8706" width="62.42578125" customWidth="1"/>
    <col min="8707" max="8707" width="7.5703125" customWidth="1"/>
    <col min="8708" max="8708" width="11.5703125" customWidth="1"/>
    <col min="8961" max="8961" width="5.85546875" customWidth="1"/>
    <col min="8962" max="8962" width="62.42578125" customWidth="1"/>
    <col min="8963" max="8963" width="7.5703125" customWidth="1"/>
    <col min="8964" max="8964" width="11.5703125" customWidth="1"/>
    <col min="9217" max="9217" width="5.85546875" customWidth="1"/>
    <col min="9218" max="9218" width="62.42578125" customWidth="1"/>
    <col min="9219" max="9219" width="7.5703125" customWidth="1"/>
    <col min="9220" max="9220" width="11.5703125" customWidth="1"/>
    <col min="9473" max="9473" width="5.85546875" customWidth="1"/>
    <col min="9474" max="9474" width="62.42578125" customWidth="1"/>
    <col min="9475" max="9475" width="7.5703125" customWidth="1"/>
    <col min="9476" max="9476" width="11.5703125" customWidth="1"/>
    <col min="9729" max="9729" width="5.85546875" customWidth="1"/>
    <col min="9730" max="9730" width="62.42578125" customWidth="1"/>
    <col min="9731" max="9731" width="7.5703125" customWidth="1"/>
    <col min="9732" max="9732" width="11.5703125" customWidth="1"/>
    <col min="9985" max="9985" width="5.85546875" customWidth="1"/>
    <col min="9986" max="9986" width="62.42578125" customWidth="1"/>
    <col min="9987" max="9987" width="7.5703125" customWidth="1"/>
    <col min="9988" max="9988" width="11.5703125" customWidth="1"/>
    <col min="10241" max="10241" width="5.85546875" customWidth="1"/>
    <col min="10242" max="10242" width="62.42578125" customWidth="1"/>
    <col min="10243" max="10243" width="7.5703125" customWidth="1"/>
    <col min="10244" max="10244" width="11.5703125" customWidth="1"/>
    <col min="10497" max="10497" width="5.85546875" customWidth="1"/>
    <col min="10498" max="10498" width="62.42578125" customWidth="1"/>
    <col min="10499" max="10499" width="7.5703125" customWidth="1"/>
    <col min="10500" max="10500" width="11.5703125" customWidth="1"/>
    <col min="10753" max="10753" width="5.85546875" customWidth="1"/>
    <col min="10754" max="10754" width="62.42578125" customWidth="1"/>
    <col min="10755" max="10755" width="7.5703125" customWidth="1"/>
    <col min="10756" max="10756" width="11.5703125" customWidth="1"/>
    <col min="11009" max="11009" width="5.85546875" customWidth="1"/>
    <col min="11010" max="11010" width="62.42578125" customWidth="1"/>
    <col min="11011" max="11011" width="7.5703125" customWidth="1"/>
    <col min="11012" max="11012" width="11.5703125" customWidth="1"/>
    <col min="11265" max="11265" width="5.85546875" customWidth="1"/>
    <col min="11266" max="11266" width="62.42578125" customWidth="1"/>
    <col min="11267" max="11267" width="7.5703125" customWidth="1"/>
    <col min="11268" max="11268" width="11.5703125" customWidth="1"/>
    <col min="11521" max="11521" width="5.85546875" customWidth="1"/>
    <col min="11522" max="11522" width="62.42578125" customWidth="1"/>
    <col min="11523" max="11523" width="7.5703125" customWidth="1"/>
    <col min="11524" max="11524" width="11.5703125" customWidth="1"/>
    <col min="11777" max="11777" width="5.85546875" customWidth="1"/>
    <col min="11778" max="11778" width="62.42578125" customWidth="1"/>
    <col min="11779" max="11779" width="7.5703125" customWidth="1"/>
    <col min="11780" max="11780" width="11.5703125" customWidth="1"/>
    <col min="12033" max="12033" width="5.85546875" customWidth="1"/>
    <col min="12034" max="12034" width="62.42578125" customWidth="1"/>
    <col min="12035" max="12035" width="7.5703125" customWidth="1"/>
    <col min="12036" max="12036" width="11.5703125" customWidth="1"/>
    <col min="12289" max="12289" width="5.85546875" customWidth="1"/>
    <col min="12290" max="12290" width="62.42578125" customWidth="1"/>
    <col min="12291" max="12291" width="7.5703125" customWidth="1"/>
    <col min="12292" max="12292" width="11.5703125" customWidth="1"/>
    <col min="12545" max="12545" width="5.85546875" customWidth="1"/>
    <col min="12546" max="12546" width="62.42578125" customWidth="1"/>
    <col min="12547" max="12547" width="7.5703125" customWidth="1"/>
    <col min="12548" max="12548" width="11.5703125" customWidth="1"/>
    <col min="12801" max="12801" width="5.85546875" customWidth="1"/>
    <col min="12802" max="12802" width="62.42578125" customWidth="1"/>
    <col min="12803" max="12803" width="7.5703125" customWidth="1"/>
    <col min="12804" max="12804" width="11.5703125" customWidth="1"/>
    <col min="13057" max="13057" width="5.85546875" customWidth="1"/>
    <col min="13058" max="13058" width="62.42578125" customWidth="1"/>
    <col min="13059" max="13059" width="7.5703125" customWidth="1"/>
    <col min="13060" max="13060" width="11.5703125" customWidth="1"/>
    <col min="13313" max="13313" width="5.85546875" customWidth="1"/>
    <col min="13314" max="13314" width="62.42578125" customWidth="1"/>
    <col min="13315" max="13315" width="7.5703125" customWidth="1"/>
    <col min="13316" max="13316" width="11.5703125" customWidth="1"/>
    <col min="13569" max="13569" width="5.85546875" customWidth="1"/>
    <col min="13570" max="13570" width="62.42578125" customWidth="1"/>
    <col min="13571" max="13571" width="7.5703125" customWidth="1"/>
    <col min="13572" max="13572" width="11.5703125" customWidth="1"/>
    <col min="13825" max="13825" width="5.85546875" customWidth="1"/>
    <col min="13826" max="13826" width="62.42578125" customWidth="1"/>
    <col min="13827" max="13827" width="7.5703125" customWidth="1"/>
    <col min="13828" max="13828" width="11.5703125" customWidth="1"/>
    <col min="14081" max="14081" width="5.85546875" customWidth="1"/>
    <col min="14082" max="14082" width="62.42578125" customWidth="1"/>
    <col min="14083" max="14083" width="7.5703125" customWidth="1"/>
    <col min="14084" max="14084" width="11.5703125" customWidth="1"/>
    <col min="14337" max="14337" width="5.85546875" customWidth="1"/>
    <col min="14338" max="14338" width="62.42578125" customWidth="1"/>
    <col min="14339" max="14339" width="7.5703125" customWidth="1"/>
    <col min="14340" max="14340" width="11.5703125" customWidth="1"/>
    <col min="14593" max="14593" width="5.85546875" customWidth="1"/>
    <col min="14594" max="14594" width="62.42578125" customWidth="1"/>
    <col min="14595" max="14595" width="7.5703125" customWidth="1"/>
    <col min="14596" max="14596" width="11.5703125" customWidth="1"/>
    <col min="14849" max="14849" width="5.85546875" customWidth="1"/>
    <col min="14850" max="14850" width="62.42578125" customWidth="1"/>
    <col min="14851" max="14851" width="7.5703125" customWidth="1"/>
    <col min="14852" max="14852" width="11.5703125" customWidth="1"/>
    <col min="15105" max="15105" width="5.85546875" customWidth="1"/>
    <col min="15106" max="15106" width="62.42578125" customWidth="1"/>
    <col min="15107" max="15107" width="7.5703125" customWidth="1"/>
    <col min="15108" max="15108" width="11.5703125" customWidth="1"/>
    <col min="15361" max="15361" width="5.85546875" customWidth="1"/>
    <col min="15362" max="15362" width="62.42578125" customWidth="1"/>
    <col min="15363" max="15363" width="7.5703125" customWidth="1"/>
    <col min="15364" max="15364" width="11.5703125" customWidth="1"/>
    <col min="15617" max="15617" width="5.85546875" customWidth="1"/>
    <col min="15618" max="15618" width="62.42578125" customWidth="1"/>
    <col min="15619" max="15619" width="7.5703125" customWidth="1"/>
    <col min="15620" max="15620" width="11.5703125" customWidth="1"/>
    <col min="15873" max="15873" width="5.85546875" customWidth="1"/>
    <col min="15874" max="15874" width="62.42578125" customWidth="1"/>
    <col min="15875" max="15875" width="7.5703125" customWidth="1"/>
    <col min="15876" max="15876" width="11.5703125" customWidth="1"/>
    <col min="16129" max="16129" width="5.85546875" customWidth="1"/>
    <col min="16130" max="16130" width="62.42578125" customWidth="1"/>
    <col min="16131" max="16131" width="7.5703125" customWidth="1"/>
    <col min="16132" max="16132" width="11.5703125" customWidth="1"/>
  </cols>
  <sheetData>
    <row r="1" spans="1:5" x14ac:dyDescent="0.25">
      <c r="B1" s="1" t="s">
        <v>0</v>
      </c>
    </row>
    <row r="2" spans="1:5" x14ac:dyDescent="0.25">
      <c r="B2" s="1" t="s">
        <v>255</v>
      </c>
    </row>
    <row r="3" spans="1:5" x14ac:dyDescent="0.25">
      <c r="B3" s="1" t="s">
        <v>1</v>
      </c>
    </row>
    <row r="4" spans="1:5" x14ac:dyDescent="0.25">
      <c r="A4" s="2"/>
      <c r="B4" s="3" t="s">
        <v>256</v>
      </c>
      <c r="C4" s="4"/>
      <c r="D4" s="5"/>
      <c r="E4" s="6"/>
    </row>
    <row r="5" spans="1:5" x14ac:dyDescent="0.25">
      <c r="A5" s="7" t="s">
        <v>2</v>
      </c>
      <c r="B5" s="8" t="s">
        <v>3</v>
      </c>
      <c r="C5" s="9"/>
      <c r="D5" s="10">
        <v>2022</v>
      </c>
      <c r="E5" s="11">
        <v>2021</v>
      </c>
    </row>
    <row r="6" spans="1:5" x14ac:dyDescent="0.25">
      <c r="A6" s="12" t="s">
        <v>4</v>
      </c>
      <c r="B6" s="13" t="s">
        <v>5</v>
      </c>
      <c r="C6" s="14" t="s">
        <v>6</v>
      </c>
      <c r="D6" s="15"/>
      <c r="E6" s="16"/>
    </row>
    <row r="7" spans="1:5" x14ac:dyDescent="0.25">
      <c r="A7" s="17" t="s">
        <v>7</v>
      </c>
      <c r="B7" s="18" t="s">
        <v>8</v>
      </c>
      <c r="C7" s="19" t="s">
        <v>9</v>
      </c>
      <c r="D7" s="20">
        <v>828955</v>
      </c>
      <c r="E7" s="20">
        <v>1023444</v>
      </c>
    </row>
    <row r="8" spans="1:5" x14ac:dyDescent="0.25">
      <c r="A8" s="21" t="s">
        <v>10</v>
      </c>
      <c r="B8" s="22" t="s">
        <v>11</v>
      </c>
      <c r="C8" s="23" t="s">
        <v>12</v>
      </c>
      <c r="D8" s="24">
        <f>SUM(D9:D21)</f>
        <v>261353</v>
      </c>
      <c r="E8" s="24">
        <f>SUM(E9:E21)</f>
        <v>208168</v>
      </c>
    </row>
    <row r="9" spans="1:5" x14ac:dyDescent="0.25">
      <c r="A9" s="21" t="s">
        <v>13</v>
      </c>
      <c r="B9" s="25" t="s">
        <v>14</v>
      </c>
      <c r="C9" s="26" t="s">
        <v>15</v>
      </c>
      <c r="D9" s="27">
        <v>270142</v>
      </c>
      <c r="E9" s="27">
        <v>320049</v>
      </c>
    </row>
    <row r="10" spans="1:5" x14ac:dyDescent="0.25">
      <c r="A10" s="21" t="s">
        <v>16</v>
      </c>
      <c r="B10" s="25" t="s">
        <v>17</v>
      </c>
      <c r="C10" s="26" t="s">
        <v>18</v>
      </c>
      <c r="D10" s="27"/>
      <c r="E10" s="28"/>
    </row>
    <row r="11" spans="1:5" x14ac:dyDescent="0.25">
      <c r="A11" s="21" t="s">
        <v>19</v>
      </c>
      <c r="B11" s="25" t="s">
        <v>20</v>
      </c>
      <c r="C11" s="26" t="s">
        <v>21</v>
      </c>
      <c r="D11" s="27"/>
      <c r="E11" s="28"/>
    </row>
    <row r="12" spans="1:5" x14ac:dyDescent="0.25">
      <c r="A12" s="21" t="s">
        <v>22</v>
      </c>
      <c r="B12" s="25" t="s">
        <v>23</v>
      </c>
      <c r="C12" s="26" t="s">
        <v>24</v>
      </c>
      <c r="D12" s="27"/>
      <c r="E12" s="28"/>
    </row>
    <row r="13" spans="1:5" x14ac:dyDescent="0.25">
      <c r="A13" s="21" t="s">
        <v>25</v>
      </c>
      <c r="B13" s="25" t="s">
        <v>26</v>
      </c>
      <c r="C13" s="26" t="s">
        <v>27</v>
      </c>
      <c r="D13" s="27">
        <v>15482</v>
      </c>
      <c r="E13" s="28">
        <v>12233</v>
      </c>
    </row>
    <row r="14" spans="1:5" x14ac:dyDescent="0.25">
      <c r="A14" s="21" t="s">
        <v>28</v>
      </c>
      <c r="B14" s="25" t="s">
        <v>29</v>
      </c>
      <c r="C14" s="26" t="s">
        <v>30</v>
      </c>
      <c r="D14" s="27">
        <f>35884-24202+92073-134862</f>
        <v>-31107</v>
      </c>
      <c r="E14" s="27">
        <f>134862-210440+28737-35884</f>
        <v>-82725</v>
      </c>
    </row>
    <row r="15" spans="1:5" x14ac:dyDescent="0.25">
      <c r="A15" s="21" t="s">
        <v>31</v>
      </c>
      <c r="B15" s="25" t="s">
        <v>32</v>
      </c>
      <c r="C15" s="26" t="s">
        <v>33</v>
      </c>
      <c r="D15" s="27"/>
      <c r="E15" s="28"/>
    </row>
    <row r="16" spans="1:5" x14ac:dyDescent="0.25">
      <c r="A16" s="21" t="s">
        <v>34</v>
      </c>
      <c r="B16" s="25" t="s">
        <v>35</v>
      </c>
      <c r="C16" s="26" t="s">
        <v>36</v>
      </c>
      <c r="D16" s="27">
        <v>20238</v>
      </c>
      <c r="E16" s="27">
        <v>9832</v>
      </c>
    </row>
    <row r="17" spans="1:5" x14ac:dyDescent="0.25">
      <c r="A17" s="21" t="s">
        <v>37</v>
      </c>
      <c r="B17" s="25" t="s">
        <v>38</v>
      </c>
      <c r="C17" s="26" t="s">
        <v>39</v>
      </c>
      <c r="D17" s="27"/>
      <c r="E17" s="27">
        <v>-2119</v>
      </c>
    </row>
    <row r="18" spans="1:5" x14ac:dyDescent="0.25">
      <c r="A18" s="21" t="s">
        <v>40</v>
      </c>
      <c r="B18" s="29" t="s">
        <v>41</v>
      </c>
      <c r="C18" s="26" t="s">
        <v>42</v>
      </c>
      <c r="D18" s="27"/>
      <c r="E18" s="27"/>
    </row>
    <row r="19" spans="1:5" x14ac:dyDescent="0.25">
      <c r="A19" s="21" t="s">
        <v>43</v>
      </c>
      <c r="B19" s="29" t="s">
        <v>44</v>
      </c>
      <c r="C19" s="26" t="s">
        <v>45</v>
      </c>
      <c r="D19" s="27"/>
      <c r="E19" s="30"/>
    </row>
    <row r="20" spans="1:5" x14ac:dyDescent="0.25">
      <c r="A20" s="21" t="s">
        <v>46</v>
      </c>
      <c r="B20" s="25" t="s">
        <v>47</v>
      </c>
      <c r="C20" s="26" t="s">
        <v>48</v>
      </c>
      <c r="D20" s="27">
        <v>-500</v>
      </c>
      <c r="E20" s="28"/>
    </row>
    <row r="21" spans="1:5" x14ac:dyDescent="0.25">
      <c r="A21" s="31" t="s">
        <v>49</v>
      </c>
      <c r="B21" s="32" t="s">
        <v>50</v>
      </c>
      <c r="C21" s="33" t="s">
        <v>51</v>
      </c>
      <c r="D21" s="34">
        <f>-24774+11872</f>
        <v>-12902</v>
      </c>
      <c r="E21" s="35">
        <f>-58894+9792</f>
        <v>-49102</v>
      </c>
    </row>
    <row r="22" spans="1:5" x14ac:dyDescent="0.25">
      <c r="A22" s="36" t="s">
        <v>52</v>
      </c>
      <c r="B22" s="22" t="s">
        <v>53</v>
      </c>
      <c r="C22" s="23" t="s">
        <v>54</v>
      </c>
      <c r="D22" s="37">
        <f>SUM(D23:D26)</f>
        <v>-354034</v>
      </c>
      <c r="E22" s="37">
        <f>SUM(E23:E26)</f>
        <v>-603186</v>
      </c>
    </row>
    <row r="23" spans="1:5" x14ac:dyDescent="0.25">
      <c r="A23" s="21" t="s">
        <v>55</v>
      </c>
      <c r="B23" s="25" t="s">
        <v>56</v>
      </c>
      <c r="C23" s="26" t="s">
        <v>57</v>
      </c>
      <c r="D23" s="27">
        <f>1113831-1254838-152000</f>
        <v>-293007</v>
      </c>
      <c r="E23" s="27">
        <f>112422-113831+52000</f>
        <v>50591</v>
      </c>
    </row>
    <row r="24" spans="1:5" x14ac:dyDescent="0.25">
      <c r="A24" s="21" t="s">
        <v>58</v>
      </c>
      <c r="B24" s="25" t="s">
        <v>59</v>
      </c>
      <c r="C24" s="38" t="s">
        <v>60</v>
      </c>
      <c r="D24" s="27">
        <f>1772222-1331639-150000-205126</f>
        <v>85457</v>
      </c>
      <c r="E24" s="27">
        <f>1331639-1048902-213742</f>
        <v>68995</v>
      </c>
    </row>
    <row r="25" spans="1:5" x14ac:dyDescent="0.25">
      <c r="A25" s="21" t="s">
        <v>61</v>
      </c>
      <c r="B25" s="25" t="s">
        <v>62</v>
      </c>
      <c r="C25" s="39" t="s">
        <v>63</v>
      </c>
      <c r="D25" s="27">
        <f>2107126-2250601-1574-1435</f>
        <v>-146484</v>
      </c>
      <c r="E25" s="27">
        <f>1384392-2107126-1612+1574</f>
        <v>-722772</v>
      </c>
    </row>
    <row r="26" spans="1:5" x14ac:dyDescent="0.25">
      <c r="A26" s="31" t="s">
        <v>64</v>
      </c>
      <c r="B26" s="32" t="s">
        <v>65</v>
      </c>
      <c r="C26" s="33" t="s">
        <v>66</v>
      </c>
      <c r="D26" s="34"/>
      <c r="E26" s="34"/>
    </row>
    <row r="27" spans="1:5" x14ac:dyDescent="0.25">
      <c r="A27" s="36" t="s">
        <v>67</v>
      </c>
      <c r="B27" s="22" t="s">
        <v>68</v>
      </c>
      <c r="C27" s="23" t="s">
        <v>69</v>
      </c>
      <c r="D27" s="24">
        <f>+D22+D8+D7</f>
        <v>736274</v>
      </c>
      <c r="E27" s="24">
        <f>+E22+E8+E7</f>
        <v>628426</v>
      </c>
    </row>
    <row r="28" spans="1:5" x14ac:dyDescent="0.25">
      <c r="A28" s="21" t="s">
        <v>70</v>
      </c>
      <c r="B28" s="25" t="s">
        <v>71</v>
      </c>
      <c r="C28" s="39" t="s">
        <v>72</v>
      </c>
      <c r="D28" s="27"/>
      <c r="E28" s="27">
        <v>2119</v>
      </c>
    </row>
    <row r="29" spans="1:5" x14ac:dyDescent="0.25">
      <c r="A29" s="21" t="s">
        <v>73</v>
      </c>
      <c r="B29" s="25" t="s">
        <v>74</v>
      </c>
      <c r="C29" s="26" t="s">
        <v>75</v>
      </c>
      <c r="D29" s="27">
        <v>-20238</v>
      </c>
      <c r="E29" s="28">
        <v>-9832</v>
      </c>
    </row>
    <row r="30" spans="1:5" x14ac:dyDescent="0.25">
      <c r="A30" s="21" t="s">
        <v>76</v>
      </c>
      <c r="B30" s="25" t="s">
        <v>77</v>
      </c>
      <c r="C30" s="40" t="s">
        <v>78</v>
      </c>
      <c r="D30" s="27"/>
      <c r="E30" s="28"/>
    </row>
    <row r="31" spans="1:5" x14ac:dyDescent="0.25">
      <c r="A31" s="21" t="s">
        <v>79</v>
      </c>
      <c r="B31" s="25" t="s">
        <v>80</v>
      </c>
      <c r="C31" s="41" t="s">
        <v>81</v>
      </c>
      <c r="D31" s="34"/>
      <c r="E31" s="35"/>
    </row>
    <row r="32" spans="1:5" x14ac:dyDescent="0.25">
      <c r="A32" s="42" t="s">
        <v>82</v>
      </c>
      <c r="B32" s="43" t="s">
        <v>83</v>
      </c>
      <c r="C32" s="23" t="s">
        <v>84</v>
      </c>
      <c r="D32" s="44">
        <f>SUM(D27:D31)</f>
        <v>716036</v>
      </c>
      <c r="E32" s="44">
        <f>SUM(E27:E31)</f>
        <v>620713</v>
      </c>
    </row>
    <row r="33" spans="1:5" x14ac:dyDescent="0.25">
      <c r="A33" s="21" t="s">
        <v>85</v>
      </c>
      <c r="B33" s="25" t="s">
        <v>86</v>
      </c>
      <c r="C33" s="26" t="s">
        <v>87</v>
      </c>
      <c r="D33" s="45">
        <v>-269089</v>
      </c>
      <c r="E33" s="28">
        <v>-284189</v>
      </c>
    </row>
    <row r="34" spans="1:5" x14ac:dyDescent="0.25">
      <c r="A34" s="21" t="s">
        <v>88</v>
      </c>
      <c r="B34" s="25" t="s">
        <v>89</v>
      </c>
      <c r="C34" s="40" t="s">
        <v>90</v>
      </c>
      <c r="D34" s="27"/>
      <c r="E34" s="28"/>
    </row>
    <row r="35" spans="1:5" x14ac:dyDescent="0.25">
      <c r="A35" s="21" t="s">
        <v>91</v>
      </c>
      <c r="B35" s="25" t="s">
        <v>92</v>
      </c>
      <c r="C35" s="41" t="s">
        <v>93</v>
      </c>
      <c r="D35" s="45"/>
      <c r="E35" s="35"/>
    </row>
    <row r="36" spans="1:5" x14ac:dyDescent="0.25">
      <c r="A36" s="12" t="s">
        <v>94</v>
      </c>
      <c r="B36" s="13" t="s">
        <v>95</v>
      </c>
      <c r="C36" s="46" t="s">
        <v>96</v>
      </c>
      <c r="D36" s="47">
        <f>SUM(D32:D35)</f>
        <v>446947</v>
      </c>
      <c r="E36" s="47">
        <f>SUM(E32:E35)</f>
        <v>336524</v>
      </c>
    </row>
    <row r="37" spans="1:5" x14ac:dyDescent="0.25">
      <c r="A37" s="12" t="s">
        <v>97</v>
      </c>
      <c r="B37" s="13" t="s">
        <v>98</v>
      </c>
      <c r="C37" s="48" t="s">
        <v>99</v>
      </c>
      <c r="D37" s="47"/>
      <c r="E37" s="49"/>
    </row>
    <row r="38" spans="1:5" x14ac:dyDescent="0.25">
      <c r="A38" s="21" t="s">
        <v>100</v>
      </c>
      <c r="B38" s="25" t="s">
        <v>101</v>
      </c>
      <c r="C38" s="26" t="s">
        <v>102</v>
      </c>
      <c r="D38" s="45"/>
      <c r="E38" s="50"/>
    </row>
    <row r="39" spans="1:5" x14ac:dyDescent="0.25">
      <c r="A39" s="21" t="s">
        <v>103</v>
      </c>
      <c r="B39" s="25" t="s">
        <v>104</v>
      </c>
      <c r="C39" s="26" t="s">
        <v>105</v>
      </c>
      <c r="D39" s="45">
        <f>-504013-388545+124000</f>
        <v>-768558</v>
      </c>
      <c r="E39" s="28">
        <f>-83190-124000</f>
        <v>-207190</v>
      </c>
    </row>
    <row r="40" spans="1:5" x14ac:dyDescent="0.25">
      <c r="A40" s="21" t="s">
        <v>106</v>
      </c>
      <c r="B40" s="25" t="s">
        <v>107</v>
      </c>
      <c r="C40" s="39" t="s">
        <v>108</v>
      </c>
      <c r="D40" s="45"/>
      <c r="E40" s="28"/>
    </row>
    <row r="41" spans="1:5" x14ac:dyDescent="0.25">
      <c r="A41" s="21" t="s">
        <v>109</v>
      </c>
      <c r="B41" s="25" t="s">
        <v>110</v>
      </c>
      <c r="C41" s="26" t="s">
        <v>111</v>
      </c>
      <c r="D41" s="45"/>
      <c r="E41" s="28"/>
    </row>
    <row r="42" spans="1:5" x14ac:dyDescent="0.25">
      <c r="A42" s="21" t="s">
        <v>112</v>
      </c>
      <c r="B42" s="25" t="s">
        <v>113</v>
      </c>
      <c r="C42" s="26" t="s">
        <v>114</v>
      </c>
      <c r="D42" s="45">
        <v>500</v>
      </c>
      <c r="E42" s="28"/>
    </row>
    <row r="43" spans="1:5" x14ac:dyDescent="0.25">
      <c r="A43" s="21" t="s">
        <v>115</v>
      </c>
      <c r="B43" s="25" t="s">
        <v>116</v>
      </c>
      <c r="C43" s="39" t="s">
        <v>117</v>
      </c>
      <c r="D43" s="45"/>
      <c r="E43" s="28"/>
    </row>
    <row r="44" spans="1:5" x14ac:dyDescent="0.25">
      <c r="A44" s="21" t="s">
        <v>118</v>
      </c>
      <c r="B44" s="25" t="s">
        <v>119</v>
      </c>
      <c r="C44" s="26" t="s">
        <v>120</v>
      </c>
      <c r="D44" s="45"/>
      <c r="E44" s="28"/>
    </row>
    <row r="45" spans="1:5" x14ac:dyDescent="0.25">
      <c r="A45" s="21" t="s">
        <v>121</v>
      </c>
      <c r="B45" s="25" t="s">
        <v>122</v>
      </c>
      <c r="C45" s="26" t="s">
        <v>123</v>
      </c>
      <c r="D45" s="45"/>
      <c r="E45" s="28"/>
    </row>
    <row r="46" spans="1:5" x14ac:dyDescent="0.25">
      <c r="A46" s="21" t="s">
        <v>124</v>
      </c>
      <c r="B46" s="25" t="s">
        <v>125</v>
      </c>
      <c r="C46" s="26" t="s">
        <v>126</v>
      </c>
      <c r="D46" s="45"/>
      <c r="E46" s="28"/>
    </row>
    <row r="47" spans="1:5" x14ac:dyDescent="0.25">
      <c r="A47" s="21" t="s">
        <v>127</v>
      </c>
      <c r="B47" s="25" t="s">
        <v>128</v>
      </c>
      <c r="C47" s="26" t="s">
        <v>129</v>
      </c>
      <c r="D47" s="45"/>
      <c r="E47" s="28"/>
    </row>
    <row r="48" spans="1:5" x14ac:dyDescent="0.25">
      <c r="A48" s="21" t="s">
        <v>130</v>
      </c>
      <c r="B48" s="25" t="s">
        <v>131</v>
      </c>
      <c r="C48" s="39" t="s">
        <v>132</v>
      </c>
      <c r="D48" s="45"/>
      <c r="E48" s="28"/>
    </row>
    <row r="49" spans="1:5" x14ac:dyDescent="0.25">
      <c r="A49" s="21" t="s">
        <v>133</v>
      </c>
      <c r="B49" s="25" t="s">
        <v>134</v>
      </c>
      <c r="C49" s="26" t="s">
        <v>135</v>
      </c>
      <c r="D49" s="45"/>
      <c r="E49" s="28"/>
    </row>
    <row r="50" spans="1:5" x14ac:dyDescent="0.25">
      <c r="A50" s="21" t="s">
        <v>136</v>
      </c>
      <c r="B50" s="25" t="s">
        <v>137</v>
      </c>
      <c r="C50" s="26" t="s">
        <v>138</v>
      </c>
      <c r="D50" s="45"/>
      <c r="E50" s="28"/>
    </row>
    <row r="51" spans="1:5" x14ac:dyDescent="0.25">
      <c r="A51" s="21" t="s">
        <v>139</v>
      </c>
      <c r="B51" s="25" t="s">
        <v>140</v>
      </c>
      <c r="C51" s="39" t="s">
        <v>141</v>
      </c>
      <c r="D51" s="45"/>
      <c r="E51" s="28"/>
    </row>
    <row r="52" spans="1:5" x14ac:dyDescent="0.25">
      <c r="A52" s="21" t="s">
        <v>142</v>
      </c>
      <c r="B52" s="25" t="s">
        <v>143</v>
      </c>
      <c r="C52" s="26" t="s">
        <v>144</v>
      </c>
      <c r="D52" s="45"/>
      <c r="E52" s="28"/>
    </row>
    <row r="53" spans="1:5" x14ac:dyDescent="0.25">
      <c r="A53" s="21" t="s">
        <v>145</v>
      </c>
      <c r="B53" s="25" t="s">
        <v>146</v>
      </c>
      <c r="C53" s="26" t="s">
        <v>147</v>
      </c>
      <c r="D53" s="45"/>
      <c r="E53" s="28"/>
    </row>
    <row r="54" spans="1:5" x14ac:dyDescent="0.25">
      <c r="A54" s="21" t="s">
        <v>148</v>
      </c>
      <c r="B54" s="25" t="s">
        <v>149</v>
      </c>
      <c r="C54" s="39" t="s">
        <v>150</v>
      </c>
      <c r="D54" s="45"/>
      <c r="E54" s="28"/>
    </row>
    <row r="55" spans="1:5" x14ac:dyDescent="0.25">
      <c r="A55" s="21" t="s">
        <v>151</v>
      </c>
      <c r="B55" s="25" t="s">
        <v>152</v>
      </c>
      <c r="C55" s="40" t="s">
        <v>153</v>
      </c>
      <c r="D55" s="27"/>
      <c r="E55" s="28"/>
    </row>
    <row r="56" spans="1:5" x14ac:dyDescent="0.25">
      <c r="A56" s="21" t="s">
        <v>154</v>
      </c>
      <c r="B56" s="25" t="s">
        <v>155</v>
      </c>
      <c r="C56" s="26" t="s">
        <v>156</v>
      </c>
      <c r="D56" s="45"/>
      <c r="E56" s="35"/>
    </row>
    <row r="57" spans="1:5" x14ac:dyDescent="0.25">
      <c r="A57" s="12" t="s">
        <v>157</v>
      </c>
      <c r="B57" s="13" t="s">
        <v>158</v>
      </c>
      <c r="C57" s="14" t="s">
        <v>159</v>
      </c>
      <c r="D57" s="47">
        <f>SUM(D38:D56)</f>
        <v>-768058</v>
      </c>
      <c r="E57" s="47">
        <f>SUM(E38:E56)</f>
        <v>-207190</v>
      </c>
    </row>
    <row r="58" spans="1:5" x14ac:dyDescent="0.25">
      <c r="A58" s="51" t="s">
        <v>160</v>
      </c>
      <c r="B58" s="52" t="s">
        <v>161</v>
      </c>
      <c r="C58" s="19" t="s">
        <v>162</v>
      </c>
      <c r="D58" s="44"/>
      <c r="E58" s="44"/>
    </row>
    <row r="59" spans="1:5" x14ac:dyDescent="0.25">
      <c r="A59" s="42" t="s">
        <v>163</v>
      </c>
      <c r="B59" s="12" t="s">
        <v>164</v>
      </c>
      <c r="C59" s="19" t="s">
        <v>165</v>
      </c>
      <c r="D59" s="49">
        <f>SUM(D60:D67)</f>
        <v>0</v>
      </c>
      <c r="E59" s="49">
        <v>0</v>
      </c>
    </row>
    <row r="60" spans="1:5" x14ac:dyDescent="0.25">
      <c r="A60" s="21" t="s">
        <v>166</v>
      </c>
      <c r="B60" s="25" t="s">
        <v>167</v>
      </c>
      <c r="C60" s="39" t="s">
        <v>168</v>
      </c>
      <c r="D60" s="45"/>
      <c r="E60" s="28"/>
    </row>
    <row r="61" spans="1:5" x14ac:dyDescent="0.25">
      <c r="A61" s="21" t="s">
        <v>169</v>
      </c>
      <c r="B61" s="25" t="s">
        <v>170</v>
      </c>
      <c r="C61" s="26" t="s">
        <v>171</v>
      </c>
      <c r="D61" s="45"/>
      <c r="E61" s="28"/>
    </row>
    <row r="62" spans="1:5" x14ac:dyDescent="0.25">
      <c r="A62" s="21" t="s">
        <v>172</v>
      </c>
      <c r="B62" s="25" t="s">
        <v>173</v>
      </c>
      <c r="C62" s="26" t="s">
        <v>174</v>
      </c>
      <c r="D62" s="45"/>
      <c r="E62" s="28"/>
    </row>
    <row r="63" spans="1:5" x14ac:dyDescent="0.25">
      <c r="A63" s="21" t="s">
        <v>175</v>
      </c>
      <c r="B63" s="25" t="s">
        <v>176</v>
      </c>
      <c r="C63" s="39" t="s">
        <v>177</v>
      </c>
      <c r="D63" s="45"/>
      <c r="E63" s="28"/>
    </row>
    <row r="64" spans="1:5" x14ac:dyDescent="0.25">
      <c r="A64" s="21" t="s">
        <v>178</v>
      </c>
      <c r="B64" s="25" t="s">
        <v>179</v>
      </c>
      <c r="C64" s="26" t="s">
        <v>180</v>
      </c>
      <c r="D64" s="45"/>
      <c r="E64" s="28"/>
    </row>
    <row r="65" spans="1:5" x14ac:dyDescent="0.25">
      <c r="A65" s="21" t="s">
        <v>181</v>
      </c>
      <c r="B65" s="25" t="s">
        <v>182</v>
      </c>
      <c r="C65" s="38" t="s">
        <v>183</v>
      </c>
      <c r="D65" s="27"/>
      <c r="E65" s="28"/>
    </row>
    <row r="66" spans="1:5" x14ac:dyDescent="0.25">
      <c r="A66" s="21" t="s">
        <v>184</v>
      </c>
      <c r="B66" s="25" t="s">
        <v>185</v>
      </c>
      <c r="C66" s="39" t="s">
        <v>186</v>
      </c>
      <c r="D66" s="45"/>
      <c r="E66" s="28"/>
    </row>
    <row r="67" spans="1:5" x14ac:dyDescent="0.25">
      <c r="A67" s="31" t="s">
        <v>187</v>
      </c>
      <c r="B67" s="32" t="s">
        <v>188</v>
      </c>
      <c r="C67" s="33" t="s">
        <v>189</v>
      </c>
      <c r="D67" s="53"/>
      <c r="E67" s="35"/>
    </row>
    <row r="68" spans="1:5" x14ac:dyDescent="0.25">
      <c r="A68" s="42" t="s">
        <v>190</v>
      </c>
      <c r="B68" s="43" t="s">
        <v>191</v>
      </c>
      <c r="C68" s="23" t="s">
        <v>192</v>
      </c>
      <c r="D68" s="44">
        <f>SUM(D70:D77)</f>
        <v>191423</v>
      </c>
      <c r="E68" s="44">
        <f>SUM(E70:E77)</f>
        <v>648645</v>
      </c>
    </row>
    <row r="69" spans="1:5" x14ac:dyDescent="0.25">
      <c r="A69" s="21" t="s">
        <v>193</v>
      </c>
      <c r="B69" s="25" t="s">
        <v>194</v>
      </c>
      <c r="C69" s="39" t="s">
        <v>195</v>
      </c>
      <c r="D69" s="45"/>
      <c r="E69" s="28"/>
    </row>
    <row r="70" spans="1:5" x14ac:dyDescent="0.25">
      <c r="A70" s="21" t="s">
        <v>196</v>
      </c>
      <c r="B70" s="25" t="s">
        <v>197</v>
      </c>
      <c r="C70" s="26" t="s">
        <v>198</v>
      </c>
      <c r="D70" s="45"/>
      <c r="E70" s="28"/>
    </row>
    <row r="71" spans="1:5" x14ac:dyDescent="0.25">
      <c r="A71" s="21" t="s">
        <v>199</v>
      </c>
      <c r="B71" s="25" t="s">
        <v>200</v>
      </c>
      <c r="C71" s="26" t="s">
        <v>201</v>
      </c>
      <c r="D71" s="28">
        <f>205915-104522</f>
        <v>101393</v>
      </c>
      <c r="E71" s="28">
        <f>847077+501778-165386-517787</f>
        <v>665682</v>
      </c>
    </row>
    <row r="72" spans="1:5" x14ac:dyDescent="0.25">
      <c r="A72" s="21" t="s">
        <v>202</v>
      </c>
      <c r="B72" s="25" t="s">
        <v>203</v>
      </c>
      <c r="C72" s="39" t="s">
        <v>204</v>
      </c>
      <c r="D72" s="45"/>
      <c r="E72" s="28"/>
    </row>
    <row r="73" spans="1:5" x14ac:dyDescent="0.25">
      <c r="A73" s="21" t="s">
        <v>205</v>
      </c>
      <c r="B73" s="25" t="s">
        <v>206</v>
      </c>
      <c r="C73" s="26" t="s">
        <v>207</v>
      </c>
      <c r="D73" s="45"/>
      <c r="E73" s="28"/>
    </row>
    <row r="74" spans="1:5" x14ac:dyDescent="0.25">
      <c r="A74" s="21" t="s">
        <v>208</v>
      </c>
      <c r="B74" s="25" t="s">
        <v>209</v>
      </c>
      <c r="C74" s="39" t="s">
        <v>210</v>
      </c>
      <c r="D74" s="45"/>
      <c r="E74" s="28"/>
    </row>
    <row r="75" spans="1:5" x14ac:dyDescent="0.25">
      <c r="A75" s="21" t="s">
        <v>211</v>
      </c>
      <c r="B75" s="25" t="s">
        <v>212</v>
      </c>
      <c r="C75" s="38" t="s">
        <v>213</v>
      </c>
      <c r="D75" s="27">
        <v>-1877</v>
      </c>
      <c r="E75" s="28">
        <v>-1838</v>
      </c>
    </row>
    <row r="76" spans="1:5" x14ac:dyDescent="0.25">
      <c r="A76" s="21" t="s">
        <v>214</v>
      </c>
      <c r="B76" s="25" t="s">
        <v>215</v>
      </c>
      <c r="C76" s="26" t="s">
        <v>216</v>
      </c>
      <c r="D76" s="45">
        <v>150000</v>
      </c>
      <c r="E76" s="28"/>
    </row>
    <row r="77" spans="1:5" x14ac:dyDescent="0.25">
      <c r="A77" s="31" t="s">
        <v>217</v>
      </c>
      <c r="B77" s="32" t="s">
        <v>218</v>
      </c>
      <c r="C77" s="41" t="s">
        <v>219</v>
      </c>
      <c r="D77" s="53">
        <f>-72572+14479</f>
        <v>-58093</v>
      </c>
      <c r="E77" s="35">
        <f>107000-159003-49599+86403</f>
        <v>-15199</v>
      </c>
    </row>
    <row r="78" spans="1:5" x14ac:dyDescent="0.25">
      <c r="A78" s="55" t="s">
        <v>220</v>
      </c>
      <c r="B78" s="56" t="s">
        <v>221</v>
      </c>
      <c r="C78" s="26" t="s">
        <v>222</v>
      </c>
      <c r="D78" s="45"/>
      <c r="E78" s="50"/>
    </row>
    <row r="79" spans="1:5" x14ac:dyDescent="0.25">
      <c r="A79" s="21" t="s">
        <v>223</v>
      </c>
      <c r="B79" s="25" t="s">
        <v>224</v>
      </c>
      <c r="C79" s="26" t="s">
        <v>225</v>
      </c>
      <c r="D79" s="45">
        <v>-417942</v>
      </c>
      <c r="E79" s="28">
        <v>-608243</v>
      </c>
    </row>
    <row r="80" spans="1:5" x14ac:dyDescent="0.25">
      <c r="A80" s="21" t="s">
        <v>226</v>
      </c>
      <c r="B80" s="25" t="s">
        <v>137</v>
      </c>
      <c r="C80" s="39" t="s">
        <v>227</v>
      </c>
      <c r="D80" s="45"/>
      <c r="E80" s="28"/>
    </row>
    <row r="81" spans="1:5" x14ac:dyDescent="0.25">
      <c r="A81" s="21" t="s">
        <v>228</v>
      </c>
      <c r="B81" s="25" t="s">
        <v>140</v>
      </c>
      <c r="C81" s="26" t="s">
        <v>229</v>
      </c>
      <c r="D81" s="45"/>
      <c r="E81" s="28"/>
    </row>
    <row r="82" spans="1:5" x14ac:dyDescent="0.25">
      <c r="A82" s="21" t="s">
        <v>230</v>
      </c>
      <c r="B82" s="25" t="s">
        <v>231</v>
      </c>
      <c r="C82" s="26" t="s">
        <v>232</v>
      </c>
      <c r="D82" s="45"/>
      <c r="E82" s="28"/>
    </row>
    <row r="83" spans="1:5" x14ac:dyDescent="0.25">
      <c r="A83" s="21" t="s">
        <v>233</v>
      </c>
      <c r="B83" s="25" t="s">
        <v>234</v>
      </c>
      <c r="C83" s="40" t="s">
        <v>235</v>
      </c>
      <c r="D83" s="27"/>
      <c r="E83" s="28"/>
    </row>
    <row r="84" spans="1:5" x14ac:dyDescent="0.25">
      <c r="A84" s="21" t="s">
        <v>236</v>
      </c>
      <c r="B84" s="25" t="s">
        <v>237</v>
      </c>
      <c r="C84" s="41" t="s">
        <v>238</v>
      </c>
      <c r="D84" s="45"/>
      <c r="E84" s="35"/>
    </row>
    <row r="85" spans="1:5" x14ac:dyDescent="0.25">
      <c r="A85" s="12" t="s">
        <v>239</v>
      </c>
      <c r="B85" s="13" t="s">
        <v>240</v>
      </c>
      <c r="C85" s="46" t="s">
        <v>241</v>
      </c>
      <c r="D85" s="47">
        <f>+D68+D78+D79+D80+D81+D82+D83+D84</f>
        <v>-226519</v>
      </c>
      <c r="E85" s="47">
        <f>+E68+E78+E79+E80+E81+E82+E83+E84</f>
        <v>40402</v>
      </c>
    </row>
    <row r="86" spans="1:5" x14ac:dyDescent="0.25">
      <c r="A86" s="55" t="s">
        <v>242</v>
      </c>
      <c r="B86" s="57" t="s">
        <v>243</v>
      </c>
      <c r="C86" s="23" t="s">
        <v>244</v>
      </c>
      <c r="D86" s="58">
        <f>+D85+D57+D32</f>
        <v>-278541</v>
      </c>
      <c r="E86" s="58">
        <f>+E85+E57+E32</f>
        <v>453925</v>
      </c>
    </row>
    <row r="87" spans="1:5" x14ac:dyDescent="0.25">
      <c r="A87" s="21" t="s">
        <v>245</v>
      </c>
      <c r="B87" s="25" t="s">
        <v>246</v>
      </c>
      <c r="C87" s="26" t="s">
        <v>247</v>
      </c>
      <c r="D87" s="45">
        <f>503074-683469</f>
        <v>-180395</v>
      </c>
      <c r="E87" s="45">
        <v>49149</v>
      </c>
    </row>
    <row r="88" spans="1:5" x14ac:dyDescent="0.25">
      <c r="A88" s="21" t="s">
        <v>248</v>
      </c>
      <c r="B88" s="25" t="s">
        <v>249</v>
      </c>
      <c r="C88" s="40" t="s">
        <v>244</v>
      </c>
      <c r="D88" s="45">
        <f>18618-477554</f>
        <v>-458936</v>
      </c>
      <c r="E88" s="45">
        <v>503074</v>
      </c>
    </row>
    <row r="89" spans="1:5" x14ac:dyDescent="0.25">
      <c r="A89" s="31" t="s">
        <v>250</v>
      </c>
      <c r="B89" s="32" t="s">
        <v>251</v>
      </c>
      <c r="C89" s="59">
        <v>84</v>
      </c>
      <c r="D89" s="34"/>
      <c r="E89" s="53"/>
    </row>
    <row r="90" spans="1:5" x14ac:dyDescent="0.25">
      <c r="A90" s="60" t="s">
        <v>252</v>
      </c>
      <c r="B90" s="61" t="s">
        <v>253</v>
      </c>
      <c r="C90" s="62">
        <v>85</v>
      </c>
      <c r="D90" s="63">
        <f>+D88+D89</f>
        <v>-458936</v>
      </c>
      <c r="E90" s="63">
        <f>+E88</f>
        <v>503074</v>
      </c>
    </row>
    <row r="91" spans="1:5" x14ac:dyDescent="0.25">
      <c r="A91" s="64"/>
      <c r="B91" s="65" t="s">
        <v>254</v>
      </c>
      <c r="C91" s="66"/>
      <c r="D91" s="67"/>
      <c r="E91" s="67"/>
    </row>
    <row r="92" spans="1:5" x14ac:dyDescent="0.25">
      <c r="D92" s="68"/>
      <c r="E92" s="68"/>
    </row>
    <row r="93" spans="1:5" x14ac:dyDescent="0.25">
      <c r="D93" s="68"/>
      <c r="E93" s="68"/>
    </row>
    <row r="94" spans="1:5" x14ac:dyDescent="0.25">
      <c r="D94" s="69"/>
      <c r="E94" s="68"/>
    </row>
    <row r="95" spans="1:5" x14ac:dyDescent="0.25">
      <c r="D95" s="68"/>
      <c r="E95" s="6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topLeftCell="A72" workbookViewId="0">
      <selection activeCell="C96" sqref="C96"/>
    </sheetView>
  </sheetViews>
  <sheetFormatPr defaultRowHeight="15" x14ac:dyDescent="0.25"/>
  <cols>
    <col min="1" max="1" width="5.85546875" customWidth="1"/>
    <col min="2" max="2" width="62.42578125" customWidth="1"/>
    <col min="3" max="3" width="7.5703125" customWidth="1"/>
    <col min="4" max="4" width="11.5703125" customWidth="1"/>
    <col min="257" max="257" width="5.85546875" customWidth="1"/>
    <col min="258" max="258" width="62.42578125" customWidth="1"/>
    <col min="259" max="259" width="7.5703125" customWidth="1"/>
    <col min="260" max="260" width="11.5703125" customWidth="1"/>
    <col min="513" max="513" width="5.85546875" customWidth="1"/>
    <col min="514" max="514" width="62.42578125" customWidth="1"/>
    <col min="515" max="515" width="7.5703125" customWidth="1"/>
    <col min="516" max="516" width="11.5703125" customWidth="1"/>
    <col min="769" max="769" width="5.85546875" customWidth="1"/>
    <col min="770" max="770" width="62.42578125" customWidth="1"/>
    <col min="771" max="771" width="7.5703125" customWidth="1"/>
    <col min="772" max="772" width="11.5703125" customWidth="1"/>
    <col min="1025" max="1025" width="5.85546875" customWidth="1"/>
    <col min="1026" max="1026" width="62.42578125" customWidth="1"/>
    <col min="1027" max="1027" width="7.5703125" customWidth="1"/>
    <col min="1028" max="1028" width="11.5703125" customWidth="1"/>
    <col min="1281" max="1281" width="5.85546875" customWidth="1"/>
    <col min="1282" max="1282" width="62.42578125" customWidth="1"/>
    <col min="1283" max="1283" width="7.5703125" customWidth="1"/>
    <col min="1284" max="1284" width="11.5703125" customWidth="1"/>
    <col min="1537" max="1537" width="5.85546875" customWidth="1"/>
    <col min="1538" max="1538" width="62.42578125" customWidth="1"/>
    <col min="1539" max="1539" width="7.5703125" customWidth="1"/>
    <col min="1540" max="1540" width="11.5703125" customWidth="1"/>
    <col min="1793" max="1793" width="5.85546875" customWidth="1"/>
    <col min="1794" max="1794" width="62.42578125" customWidth="1"/>
    <col min="1795" max="1795" width="7.5703125" customWidth="1"/>
    <col min="1796" max="1796" width="11.5703125" customWidth="1"/>
    <col min="2049" max="2049" width="5.85546875" customWidth="1"/>
    <col min="2050" max="2050" width="62.42578125" customWidth="1"/>
    <col min="2051" max="2051" width="7.5703125" customWidth="1"/>
    <col min="2052" max="2052" width="11.5703125" customWidth="1"/>
    <col min="2305" max="2305" width="5.85546875" customWidth="1"/>
    <col min="2306" max="2306" width="62.42578125" customWidth="1"/>
    <col min="2307" max="2307" width="7.5703125" customWidth="1"/>
    <col min="2308" max="2308" width="11.5703125" customWidth="1"/>
    <col min="2561" max="2561" width="5.85546875" customWidth="1"/>
    <col min="2562" max="2562" width="62.42578125" customWidth="1"/>
    <col min="2563" max="2563" width="7.5703125" customWidth="1"/>
    <col min="2564" max="2564" width="11.5703125" customWidth="1"/>
    <col min="2817" max="2817" width="5.85546875" customWidth="1"/>
    <col min="2818" max="2818" width="62.42578125" customWidth="1"/>
    <col min="2819" max="2819" width="7.5703125" customWidth="1"/>
    <col min="2820" max="2820" width="11.5703125" customWidth="1"/>
    <col min="3073" max="3073" width="5.85546875" customWidth="1"/>
    <col min="3074" max="3074" width="62.42578125" customWidth="1"/>
    <col min="3075" max="3075" width="7.5703125" customWidth="1"/>
    <col min="3076" max="3076" width="11.5703125" customWidth="1"/>
    <col min="3329" max="3329" width="5.85546875" customWidth="1"/>
    <col min="3330" max="3330" width="62.42578125" customWidth="1"/>
    <col min="3331" max="3331" width="7.5703125" customWidth="1"/>
    <col min="3332" max="3332" width="11.5703125" customWidth="1"/>
    <col min="3585" max="3585" width="5.85546875" customWidth="1"/>
    <col min="3586" max="3586" width="62.42578125" customWidth="1"/>
    <col min="3587" max="3587" width="7.5703125" customWidth="1"/>
    <col min="3588" max="3588" width="11.5703125" customWidth="1"/>
    <col min="3841" max="3841" width="5.85546875" customWidth="1"/>
    <col min="3842" max="3842" width="62.42578125" customWidth="1"/>
    <col min="3843" max="3843" width="7.5703125" customWidth="1"/>
    <col min="3844" max="3844" width="11.5703125" customWidth="1"/>
    <col min="4097" max="4097" width="5.85546875" customWidth="1"/>
    <col min="4098" max="4098" width="62.42578125" customWidth="1"/>
    <col min="4099" max="4099" width="7.5703125" customWidth="1"/>
    <col min="4100" max="4100" width="11.5703125" customWidth="1"/>
    <col min="4353" max="4353" width="5.85546875" customWidth="1"/>
    <col min="4354" max="4354" width="62.42578125" customWidth="1"/>
    <col min="4355" max="4355" width="7.5703125" customWidth="1"/>
    <col min="4356" max="4356" width="11.5703125" customWidth="1"/>
    <col min="4609" max="4609" width="5.85546875" customWidth="1"/>
    <col min="4610" max="4610" width="62.42578125" customWidth="1"/>
    <col min="4611" max="4611" width="7.5703125" customWidth="1"/>
    <col min="4612" max="4612" width="11.5703125" customWidth="1"/>
    <col min="4865" max="4865" width="5.85546875" customWidth="1"/>
    <col min="4866" max="4866" width="62.42578125" customWidth="1"/>
    <col min="4867" max="4867" width="7.5703125" customWidth="1"/>
    <col min="4868" max="4868" width="11.5703125" customWidth="1"/>
    <col min="5121" max="5121" width="5.85546875" customWidth="1"/>
    <col min="5122" max="5122" width="62.42578125" customWidth="1"/>
    <col min="5123" max="5123" width="7.5703125" customWidth="1"/>
    <col min="5124" max="5124" width="11.5703125" customWidth="1"/>
    <col min="5377" max="5377" width="5.85546875" customWidth="1"/>
    <col min="5378" max="5378" width="62.42578125" customWidth="1"/>
    <col min="5379" max="5379" width="7.5703125" customWidth="1"/>
    <col min="5380" max="5380" width="11.5703125" customWidth="1"/>
    <col min="5633" max="5633" width="5.85546875" customWidth="1"/>
    <col min="5634" max="5634" width="62.42578125" customWidth="1"/>
    <col min="5635" max="5635" width="7.5703125" customWidth="1"/>
    <col min="5636" max="5636" width="11.5703125" customWidth="1"/>
    <col min="5889" max="5889" width="5.85546875" customWidth="1"/>
    <col min="5890" max="5890" width="62.42578125" customWidth="1"/>
    <col min="5891" max="5891" width="7.5703125" customWidth="1"/>
    <col min="5892" max="5892" width="11.5703125" customWidth="1"/>
    <col min="6145" max="6145" width="5.85546875" customWidth="1"/>
    <col min="6146" max="6146" width="62.42578125" customWidth="1"/>
    <col min="6147" max="6147" width="7.5703125" customWidth="1"/>
    <col min="6148" max="6148" width="11.5703125" customWidth="1"/>
    <col min="6401" max="6401" width="5.85546875" customWidth="1"/>
    <col min="6402" max="6402" width="62.42578125" customWidth="1"/>
    <col min="6403" max="6403" width="7.5703125" customWidth="1"/>
    <col min="6404" max="6404" width="11.5703125" customWidth="1"/>
    <col min="6657" max="6657" width="5.85546875" customWidth="1"/>
    <col min="6658" max="6658" width="62.42578125" customWidth="1"/>
    <col min="6659" max="6659" width="7.5703125" customWidth="1"/>
    <col min="6660" max="6660" width="11.5703125" customWidth="1"/>
    <col min="6913" max="6913" width="5.85546875" customWidth="1"/>
    <col min="6914" max="6914" width="62.42578125" customWidth="1"/>
    <col min="6915" max="6915" width="7.5703125" customWidth="1"/>
    <col min="6916" max="6916" width="11.5703125" customWidth="1"/>
    <col min="7169" max="7169" width="5.85546875" customWidth="1"/>
    <col min="7170" max="7170" width="62.42578125" customWidth="1"/>
    <col min="7171" max="7171" width="7.5703125" customWidth="1"/>
    <col min="7172" max="7172" width="11.5703125" customWidth="1"/>
    <col min="7425" max="7425" width="5.85546875" customWidth="1"/>
    <col min="7426" max="7426" width="62.42578125" customWidth="1"/>
    <col min="7427" max="7427" width="7.5703125" customWidth="1"/>
    <col min="7428" max="7428" width="11.5703125" customWidth="1"/>
    <col min="7681" max="7681" width="5.85546875" customWidth="1"/>
    <col min="7682" max="7682" width="62.42578125" customWidth="1"/>
    <col min="7683" max="7683" width="7.5703125" customWidth="1"/>
    <col min="7684" max="7684" width="11.5703125" customWidth="1"/>
    <col min="7937" max="7937" width="5.85546875" customWidth="1"/>
    <col min="7938" max="7938" width="62.42578125" customWidth="1"/>
    <col min="7939" max="7939" width="7.5703125" customWidth="1"/>
    <col min="7940" max="7940" width="11.5703125" customWidth="1"/>
    <col min="8193" max="8193" width="5.85546875" customWidth="1"/>
    <col min="8194" max="8194" width="62.42578125" customWidth="1"/>
    <col min="8195" max="8195" width="7.5703125" customWidth="1"/>
    <col min="8196" max="8196" width="11.5703125" customWidth="1"/>
    <col min="8449" max="8449" width="5.85546875" customWidth="1"/>
    <col min="8450" max="8450" width="62.42578125" customWidth="1"/>
    <col min="8451" max="8451" width="7.5703125" customWidth="1"/>
    <col min="8452" max="8452" width="11.5703125" customWidth="1"/>
    <col min="8705" max="8705" width="5.85546875" customWidth="1"/>
    <col min="8706" max="8706" width="62.42578125" customWidth="1"/>
    <col min="8707" max="8707" width="7.5703125" customWidth="1"/>
    <col min="8708" max="8708" width="11.5703125" customWidth="1"/>
    <col min="8961" max="8961" width="5.85546875" customWidth="1"/>
    <col min="8962" max="8962" width="62.42578125" customWidth="1"/>
    <col min="8963" max="8963" width="7.5703125" customWidth="1"/>
    <col min="8964" max="8964" width="11.5703125" customWidth="1"/>
    <col min="9217" max="9217" width="5.85546875" customWidth="1"/>
    <col min="9218" max="9218" width="62.42578125" customWidth="1"/>
    <col min="9219" max="9219" width="7.5703125" customWidth="1"/>
    <col min="9220" max="9220" width="11.5703125" customWidth="1"/>
    <col min="9473" max="9473" width="5.85546875" customWidth="1"/>
    <col min="9474" max="9474" width="62.42578125" customWidth="1"/>
    <col min="9475" max="9475" width="7.5703125" customWidth="1"/>
    <col min="9476" max="9476" width="11.5703125" customWidth="1"/>
    <col min="9729" max="9729" width="5.85546875" customWidth="1"/>
    <col min="9730" max="9730" width="62.42578125" customWidth="1"/>
    <col min="9731" max="9731" width="7.5703125" customWidth="1"/>
    <col min="9732" max="9732" width="11.5703125" customWidth="1"/>
    <col min="9985" max="9985" width="5.85546875" customWidth="1"/>
    <col min="9986" max="9986" width="62.42578125" customWidth="1"/>
    <col min="9987" max="9987" width="7.5703125" customWidth="1"/>
    <col min="9988" max="9988" width="11.5703125" customWidth="1"/>
    <col min="10241" max="10241" width="5.85546875" customWidth="1"/>
    <col min="10242" max="10242" width="62.42578125" customWidth="1"/>
    <col min="10243" max="10243" width="7.5703125" customWidth="1"/>
    <col min="10244" max="10244" width="11.5703125" customWidth="1"/>
    <col min="10497" max="10497" width="5.85546875" customWidth="1"/>
    <col min="10498" max="10498" width="62.42578125" customWidth="1"/>
    <col min="10499" max="10499" width="7.5703125" customWidth="1"/>
    <col min="10500" max="10500" width="11.5703125" customWidth="1"/>
    <col min="10753" max="10753" width="5.85546875" customWidth="1"/>
    <col min="10754" max="10754" width="62.42578125" customWidth="1"/>
    <col min="10755" max="10755" width="7.5703125" customWidth="1"/>
    <col min="10756" max="10756" width="11.5703125" customWidth="1"/>
    <col min="11009" max="11009" width="5.85546875" customWidth="1"/>
    <col min="11010" max="11010" width="62.42578125" customWidth="1"/>
    <col min="11011" max="11011" width="7.5703125" customWidth="1"/>
    <col min="11012" max="11012" width="11.5703125" customWidth="1"/>
    <col min="11265" max="11265" width="5.85546875" customWidth="1"/>
    <col min="11266" max="11266" width="62.42578125" customWidth="1"/>
    <col min="11267" max="11267" width="7.5703125" customWidth="1"/>
    <col min="11268" max="11268" width="11.5703125" customWidth="1"/>
    <col min="11521" max="11521" width="5.85546875" customWidth="1"/>
    <col min="11522" max="11522" width="62.42578125" customWidth="1"/>
    <col min="11523" max="11523" width="7.5703125" customWidth="1"/>
    <col min="11524" max="11524" width="11.5703125" customWidth="1"/>
    <col min="11777" max="11777" width="5.85546875" customWidth="1"/>
    <col min="11778" max="11778" width="62.42578125" customWidth="1"/>
    <col min="11779" max="11779" width="7.5703125" customWidth="1"/>
    <col min="11780" max="11780" width="11.5703125" customWidth="1"/>
    <col min="12033" max="12033" width="5.85546875" customWidth="1"/>
    <col min="12034" max="12034" width="62.42578125" customWidth="1"/>
    <col min="12035" max="12035" width="7.5703125" customWidth="1"/>
    <col min="12036" max="12036" width="11.5703125" customWidth="1"/>
    <col min="12289" max="12289" width="5.85546875" customWidth="1"/>
    <col min="12290" max="12290" width="62.42578125" customWidth="1"/>
    <col min="12291" max="12291" width="7.5703125" customWidth="1"/>
    <col min="12292" max="12292" width="11.5703125" customWidth="1"/>
    <col min="12545" max="12545" width="5.85546875" customWidth="1"/>
    <col min="12546" max="12546" width="62.42578125" customWidth="1"/>
    <col min="12547" max="12547" width="7.5703125" customWidth="1"/>
    <col min="12548" max="12548" width="11.5703125" customWidth="1"/>
    <col min="12801" max="12801" width="5.85546875" customWidth="1"/>
    <col min="12802" max="12802" width="62.42578125" customWidth="1"/>
    <col min="12803" max="12803" width="7.5703125" customWidth="1"/>
    <col min="12804" max="12804" width="11.5703125" customWidth="1"/>
    <col min="13057" max="13057" width="5.85546875" customWidth="1"/>
    <col min="13058" max="13058" width="62.42578125" customWidth="1"/>
    <col min="13059" max="13059" width="7.5703125" customWidth="1"/>
    <col min="13060" max="13060" width="11.5703125" customWidth="1"/>
    <col min="13313" max="13313" width="5.85546875" customWidth="1"/>
    <col min="13314" max="13314" width="62.42578125" customWidth="1"/>
    <col min="13315" max="13315" width="7.5703125" customWidth="1"/>
    <col min="13316" max="13316" width="11.5703125" customWidth="1"/>
    <col min="13569" max="13569" width="5.85546875" customWidth="1"/>
    <col min="13570" max="13570" width="62.42578125" customWidth="1"/>
    <col min="13571" max="13571" width="7.5703125" customWidth="1"/>
    <col min="13572" max="13572" width="11.5703125" customWidth="1"/>
    <col min="13825" max="13825" width="5.85546875" customWidth="1"/>
    <col min="13826" max="13826" width="62.42578125" customWidth="1"/>
    <col min="13827" max="13827" width="7.5703125" customWidth="1"/>
    <col min="13828" max="13828" width="11.5703125" customWidth="1"/>
    <col min="14081" max="14081" width="5.85546875" customWidth="1"/>
    <col min="14082" max="14082" width="62.42578125" customWidth="1"/>
    <col min="14083" max="14083" width="7.5703125" customWidth="1"/>
    <col min="14084" max="14084" width="11.5703125" customWidth="1"/>
    <col min="14337" max="14337" width="5.85546875" customWidth="1"/>
    <col min="14338" max="14338" width="62.42578125" customWidth="1"/>
    <col min="14339" max="14339" width="7.5703125" customWidth="1"/>
    <col min="14340" max="14340" width="11.5703125" customWidth="1"/>
    <col min="14593" max="14593" width="5.85546875" customWidth="1"/>
    <col min="14594" max="14594" width="62.42578125" customWidth="1"/>
    <col min="14595" max="14595" width="7.5703125" customWidth="1"/>
    <col min="14596" max="14596" width="11.5703125" customWidth="1"/>
    <col min="14849" max="14849" width="5.85546875" customWidth="1"/>
    <col min="14850" max="14850" width="62.42578125" customWidth="1"/>
    <col min="14851" max="14851" width="7.5703125" customWidth="1"/>
    <col min="14852" max="14852" width="11.5703125" customWidth="1"/>
    <col min="15105" max="15105" width="5.85546875" customWidth="1"/>
    <col min="15106" max="15106" width="62.42578125" customWidth="1"/>
    <col min="15107" max="15107" width="7.5703125" customWidth="1"/>
    <col min="15108" max="15108" width="11.5703125" customWidth="1"/>
    <col min="15361" max="15361" width="5.85546875" customWidth="1"/>
    <col min="15362" max="15362" width="62.42578125" customWidth="1"/>
    <col min="15363" max="15363" width="7.5703125" customWidth="1"/>
    <col min="15364" max="15364" width="11.5703125" customWidth="1"/>
    <col min="15617" max="15617" width="5.85546875" customWidth="1"/>
    <col min="15618" max="15618" width="62.42578125" customWidth="1"/>
    <col min="15619" max="15619" width="7.5703125" customWidth="1"/>
    <col min="15620" max="15620" width="11.5703125" customWidth="1"/>
    <col min="15873" max="15873" width="5.85546875" customWidth="1"/>
    <col min="15874" max="15874" width="62.42578125" customWidth="1"/>
    <col min="15875" max="15875" width="7.5703125" customWidth="1"/>
    <col min="15876" max="15876" width="11.5703125" customWidth="1"/>
    <col min="16129" max="16129" width="5.85546875" customWidth="1"/>
    <col min="16130" max="16130" width="62.42578125" customWidth="1"/>
    <col min="16131" max="16131" width="7.5703125" customWidth="1"/>
    <col min="16132" max="16132" width="11.5703125" customWidth="1"/>
  </cols>
  <sheetData>
    <row r="1" spans="1:5" x14ac:dyDescent="0.25">
      <c r="B1" s="1" t="s">
        <v>0</v>
      </c>
    </row>
    <row r="2" spans="1:5" x14ac:dyDescent="0.25">
      <c r="B2" s="1" t="s">
        <v>257</v>
      </c>
    </row>
    <row r="3" spans="1:5" x14ac:dyDescent="0.25">
      <c r="B3" s="1" t="s">
        <v>1</v>
      </c>
    </row>
    <row r="4" spans="1:5" x14ac:dyDescent="0.25">
      <c r="A4" s="2"/>
      <c r="B4" s="3" t="s">
        <v>256</v>
      </c>
      <c r="C4" s="4"/>
      <c r="D4" s="5"/>
      <c r="E4" s="6"/>
    </row>
    <row r="5" spans="1:5" x14ac:dyDescent="0.25">
      <c r="A5" s="7" t="s">
        <v>2</v>
      </c>
      <c r="B5" s="8" t="s">
        <v>3</v>
      </c>
      <c r="C5" s="9"/>
      <c r="D5" s="10">
        <v>2023</v>
      </c>
      <c r="E5" s="11">
        <v>2022</v>
      </c>
    </row>
    <row r="6" spans="1:5" x14ac:dyDescent="0.25">
      <c r="A6" s="12" t="s">
        <v>4</v>
      </c>
      <c r="B6" s="13" t="s">
        <v>5</v>
      </c>
      <c r="C6" s="14" t="s">
        <v>6</v>
      </c>
      <c r="D6" s="15"/>
      <c r="E6" s="16"/>
    </row>
    <row r="7" spans="1:5" x14ac:dyDescent="0.25">
      <c r="A7" s="17" t="s">
        <v>7</v>
      </c>
      <c r="B7" s="18" t="s">
        <v>8</v>
      </c>
      <c r="C7" s="19" t="s">
        <v>9</v>
      </c>
      <c r="D7" s="20">
        <v>1186557</v>
      </c>
      <c r="E7" s="20">
        <v>828955</v>
      </c>
    </row>
    <row r="8" spans="1:5" x14ac:dyDescent="0.25">
      <c r="A8" s="21" t="s">
        <v>10</v>
      </c>
      <c r="B8" s="22" t="s">
        <v>11</v>
      </c>
      <c r="C8" s="23" t="s">
        <v>12</v>
      </c>
      <c r="D8" s="24">
        <f>SUM(D9:D21)</f>
        <v>340868</v>
      </c>
      <c r="E8" s="24">
        <v>261353</v>
      </c>
    </row>
    <row r="9" spans="1:5" x14ac:dyDescent="0.25">
      <c r="A9" s="21" t="s">
        <v>13</v>
      </c>
      <c r="B9" s="25" t="s">
        <v>14</v>
      </c>
      <c r="C9" s="26" t="s">
        <v>15</v>
      </c>
      <c r="D9" s="27">
        <v>294426</v>
      </c>
      <c r="E9" s="27">
        <v>270142</v>
      </c>
    </row>
    <row r="10" spans="1:5" x14ac:dyDescent="0.25">
      <c r="A10" s="21" t="s">
        <v>16</v>
      </c>
      <c r="B10" s="25" t="s">
        <v>17</v>
      </c>
      <c r="C10" s="26" t="s">
        <v>18</v>
      </c>
      <c r="D10" s="27"/>
      <c r="E10" s="28"/>
    </row>
    <row r="11" spans="1:5" x14ac:dyDescent="0.25">
      <c r="A11" s="21" t="s">
        <v>19</v>
      </c>
      <c r="B11" s="25" t="s">
        <v>20</v>
      </c>
      <c r="C11" s="26" t="s">
        <v>21</v>
      </c>
      <c r="D11" s="27"/>
      <c r="E11" s="28"/>
    </row>
    <row r="12" spans="1:5" x14ac:dyDescent="0.25">
      <c r="A12" s="21" t="s">
        <v>22</v>
      </c>
      <c r="B12" s="25" t="s">
        <v>258</v>
      </c>
      <c r="C12" s="26" t="s">
        <v>24</v>
      </c>
      <c r="D12" s="27">
        <v>34116</v>
      </c>
      <c r="E12" s="28"/>
    </row>
    <row r="13" spans="1:5" x14ac:dyDescent="0.25">
      <c r="A13" s="21" t="s">
        <v>25</v>
      </c>
      <c r="B13" s="25" t="s">
        <v>26</v>
      </c>
      <c r="C13" s="26" t="s">
        <v>27</v>
      </c>
      <c r="D13" s="27">
        <f>-7599+21798</f>
        <v>14199</v>
      </c>
      <c r="E13" s="28">
        <v>15482</v>
      </c>
    </row>
    <row r="14" spans="1:5" x14ac:dyDescent="0.25">
      <c r="A14" s="21" t="s">
        <v>28</v>
      </c>
      <c r="B14" s="25" t="s">
        <v>29</v>
      </c>
      <c r="C14" s="26" t="s">
        <v>30</v>
      </c>
      <c r="D14" s="27">
        <v>-38351</v>
      </c>
      <c r="E14" s="27">
        <v>-31107</v>
      </c>
    </row>
    <row r="15" spans="1:5" x14ac:dyDescent="0.25">
      <c r="A15" s="21" t="s">
        <v>31</v>
      </c>
      <c r="B15" s="25" t="s">
        <v>32</v>
      </c>
      <c r="C15" s="26" t="s">
        <v>33</v>
      </c>
      <c r="D15" s="27"/>
      <c r="E15" s="28"/>
    </row>
    <row r="16" spans="1:5" x14ac:dyDescent="0.25">
      <c r="A16" s="21" t="s">
        <v>34</v>
      </c>
      <c r="B16" s="25" t="s">
        <v>35</v>
      </c>
      <c r="C16" s="26" t="s">
        <v>36</v>
      </c>
      <c r="D16" s="27">
        <v>36188</v>
      </c>
      <c r="E16" s="27">
        <v>20238</v>
      </c>
    </row>
    <row r="17" spans="1:5" x14ac:dyDescent="0.25">
      <c r="A17" s="21" t="s">
        <v>37</v>
      </c>
      <c r="B17" s="25" t="s">
        <v>38</v>
      </c>
      <c r="C17" s="26" t="s">
        <v>39</v>
      </c>
      <c r="D17" s="27">
        <v>-3567</v>
      </c>
      <c r="E17" s="27"/>
    </row>
    <row r="18" spans="1:5" x14ac:dyDescent="0.25">
      <c r="A18" s="21" t="s">
        <v>40</v>
      </c>
      <c r="B18" s="29" t="s">
        <v>41</v>
      </c>
      <c r="C18" s="26" t="s">
        <v>42</v>
      </c>
      <c r="D18" s="27"/>
      <c r="E18" s="27"/>
    </row>
    <row r="19" spans="1:5" x14ac:dyDescent="0.25">
      <c r="A19" s="21" t="s">
        <v>43</v>
      </c>
      <c r="B19" s="29" t="s">
        <v>44</v>
      </c>
      <c r="C19" s="26" t="s">
        <v>45</v>
      </c>
      <c r="D19" s="27"/>
      <c r="E19" s="30"/>
    </row>
    <row r="20" spans="1:5" x14ac:dyDescent="0.25">
      <c r="A20" s="21" t="s">
        <v>46</v>
      </c>
      <c r="B20" s="25" t="s">
        <v>47</v>
      </c>
      <c r="C20" s="26" t="s">
        <v>48</v>
      </c>
      <c r="D20" s="27">
        <v>-1667</v>
      </c>
      <c r="E20" s="28">
        <v>-500</v>
      </c>
    </row>
    <row r="21" spans="1:5" x14ac:dyDescent="0.25">
      <c r="A21" s="31" t="s">
        <v>49</v>
      </c>
      <c r="B21" s="32" t="s">
        <v>50</v>
      </c>
      <c r="C21" s="33" t="s">
        <v>51</v>
      </c>
      <c r="D21" s="34">
        <v>5524</v>
      </c>
      <c r="E21" s="35">
        <v>-12902</v>
      </c>
    </row>
    <row r="22" spans="1:5" x14ac:dyDescent="0.25">
      <c r="A22" s="36" t="s">
        <v>52</v>
      </c>
      <c r="B22" s="22" t="s">
        <v>53</v>
      </c>
      <c r="C22" s="23" t="s">
        <v>54</v>
      </c>
      <c r="D22" s="37">
        <f>SUM(D23:D26)</f>
        <v>-241378</v>
      </c>
      <c r="E22" s="37">
        <v>-354034</v>
      </c>
    </row>
    <row r="23" spans="1:5" x14ac:dyDescent="0.25">
      <c r="A23" s="21" t="s">
        <v>55</v>
      </c>
      <c r="B23" s="25" t="s">
        <v>56</v>
      </c>
      <c r="C23" s="26" t="s">
        <v>57</v>
      </c>
      <c r="D23" s="27">
        <f>238209-771</f>
        <v>237438</v>
      </c>
      <c r="E23" s="27">
        <v>-293007</v>
      </c>
    </row>
    <row r="24" spans="1:5" x14ac:dyDescent="0.25">
      <c r="A24" s="21" t="s">
        <v>58</v>
      </c>
      <c r="B24" s="25" t="s">
        <v>59</v>
      </c>
      <c r="C24" s="38" t="s">
        <v>60</v>
      </c>
      <c r="D24" s="27">
        <v>-898701</v>
      </c>
      <c r="E24" s="27">
        <v>85457</v>
      </c>
    </row>
    <row r="25" spans="1:5" x14ac:dyDescent="0.25">
      <c r="A25" s="21" t="s">
        <v>61</v>
      </c>
      <c r="B25" s="25" t="s">
        <v>62</v>
      </c>
      <c r="C25" s="39" t="s">
        <v>63</v>
      </c>
      <c r="D25" s="27">
        <v>419885</v>
      </c>
      <c r="E25" s="27">
        <v>-146484</v>
      </c>
    </row>
    <row r="26" spans="1:5" x14ac:dyDescent="0.25">
      <c r="A26" s="31" t="s">
        <v>64</v>
      </c>
      <c r="B26" s="32" t="s">
        <v>65</v>
      </c>
      <c r="C26" s="33" t="s">
        <v>66</v>
      </c>
      <c r="D26" s="34"/>
      <c r="E26" s="34"/>
    </row>
    <row r="27" spans="1:5" x14ac:dyDescent="0.25">
      <c r="A27" s="36" t="s">
        <v>67</v>
      </c>
      <c r="B27" s="22" t="s">
        <v>68</v>
      </c>
      <c r="C27" s="23" t="s">
        <v>69</v>
      </c>
      <c r="D27" s="24">
        <f>+D22+D8+D7</f>
        <v>1286047</v>
      </c>
      <c r="E27" s="24">
        <v>736274</v>
      </c>
    </row>
    <row r="28" spans="1:5" x14ac:dyDescent="0.25">
      <c r="A28" s="21" t="s">
        <v>70</v>
      </c>
      <c r="B28" s="25" t="s">
        <v>71</v>
      </c>
      <c r="C28" s="39" t="s">
        <v>72</v>
      </c>
      <c r="D28" s="27"/>
      <c r="E28" s="27"/>
    </row>
    <row r="29" spans="1:5" x14ac:dyDescent="0.25">
      <c r="A29" s="21" t="s">
        <v>73</v>
      </c>
      <c r="B29" s="25" t="s">
        <v>74</v>
      </c>
      <c r="C29" s="26" t="s">
        <v>75</v>
      </c>
      <c r="D29" s="27">
        <v>-36188</v>
      </c>
      <c r="E29" s="28">
        <v>-20238</v>
      </c>
    </row>
    <row r="30" spans="1:5" x14ac:dyDescent="0.25">
      <c r="A30" s="21" t="s">
        <v>76</v>
      </c>
      <c r="B30" s="25" t="s">
        <v>77</v>
      </c>
      <c r="C30" s="40" t="s">
        <v>78</v>
      </c>
      <c r="D30" s="27"/>
      <c r="E30" s="28"/>
    </row>
    <row r="31" spans="1:5" x14ac:dyDescent="0.25">
      <c r="A31" s="21" t="s">
        <v>79</v>
      </c>
      <c r="B31" s="25" t="s">
        <v>80</v>
      </c>
      <c r="C31" s="41" t="s">
        <v>81</v>
      </c>
      <c r="D31" s="34"/>
      <c r="E31" s="35"/>
    </row>
    <row r="32" spans="1:5" x14ac:dyDescent="0.25">
      <c r="A32" s="42" t="s">
        <v>82</v>
      </c>
      <c r="B32" s="43" t="s">
        <v>83</v>
      </c>
      <c r="C32" s="23" t="s">
        <v>84</v>
      </c>
      <c r="D32" s="44">
        <f>SUM(D27:D31)</f>
        <v>1249859</v>
      </c>
      <c r="E32" s="44">
        <v>716036</v>
      </c>
    </row>
    <row r="33" spans="1:5" x14ac:dyDescent="0.25">
      <c r="A33" s="21" t="s">
        <v>85</v>
      </c>
      <c r="B33" s="25" t="s">
        <v>86</v>
      </c>
      <c r="C33" s="26" t="s">
        <v>87</v>
      </c>
      <c r="D33" s="45">
        <v>-142362</v>
      </c>
      <c r="E33" s="28">
        <v>-269089</v>
      </c>
    </row>
    <row r="34" spans="1:5" x14ac:dyDescent="0.25">
      <c r="A34" s="21" t="s">
        <v>88</v>
      </c>
      <c r="B34" s="25" t="s">
        <v>89</v>
      </c>
      <c r="C34" s="40" t="s">
        <v>90</v>
      </c>
      <c r="D34" s="27"/>
      <c r="E34" s="28"/>
    </row>
    <row r="35" spans="1:5" x14ac:dyDescent="0.25">
      <c r="A35" s="21" t="s">
        <v>91</v>
      </c>
      <c r="B35" s="25" t="s">
        <v>92</v>
      </c>
      <c r="C35" s="41" t="s">
        <v>93</v>
      </c>
      <c r="D35" s="45"/>
      <c r="E35" s="35"/>
    </row>
    <row r="36" spans="1:5" x14ac:dyDescent="0.25">
      <c r="A36" s="12" t="s">
        <v>94</v>
      </c>
      <c r="B36" s="13" t="s">
        <v>95</v>
      </c>
      <c r="C36" s="46" t="s">
        <v>96</v>
      </c>
      <c r="D36" s="47">
        <f>SUM(D32:D35)</f>
        <v>1107497</v>
      </c>
      <c r="E36" s="47">
        <v>446947</v>
      </c>
    </row>
    <row r="37" spans="1:5" x14ac:dyDescent="0.25">
      <c r="A37" s="12" t="s">
        <v>97</v>
      </c>
      <c r="B37" s="13" t="s">
        <v>98</v>
      </c>
      <c r="C37" s="48" t="s">
        <v>99</v>
      </c>
      <c r="D37" s="47"/>
      <c r="E37" s="49"/>
    </row>
    <row r="38" spans="1:5" x14ac:dyDescent="0.25">
      <c r="A38" s="21" t="s">
        <v>100</v>
      </c>
      <c r="B38" s="25" t="s">
        <v>101</v>
      </c>
      <c r="C38" s="26" t="s">
        <v>102</v>
      </c>
      <c r="D38" s="45"/>
      <c r="E38" s="50"/>
    </row>
    <row r="39" spans="1:5" x14ac:dyDescent="0.25">
      <c r="A39" s="21" t="s">
        <v>103</v>
      </c>
      <c r="B39" s="25" t="s">
        <v>104</v>
      </c>
      <c r="C39" s="26" t="s">
        <v>105</v>
      </c>
      <c r="D39" s="45">
        <v>-344583</v>
      </c>
      <c r="E39" s="28">
        <v>-768558</v>
      </c>
    </row>
    <row r="40" spans="1:5" x14ac:dyDescent="0.25">
      <c r="A40" s="21" t="s">
        <v>106</v>
      </c>
      <c r="B40" s="25" t="s">
        <v>107</v>
      </c>
      <c r="C40" s="39" t="s">
        <v>108</v>
      </c>
      <c r="D40" s="45"/>
      <c r="E40" s="28"/>
    </row>
    <row r="41" spans="1:5" x14ac:dyDescent="0.25">
      <c r="A41" s="21" t="s">
        <v>109</v>
      </c>
      <c r="B41" s="25" t="s">
        <v>110</v>
      </c>
      <c r="C41" s="26" t="s">
        <v>111</v>
      </c>
      <c r="D41" s="45"/>
      <c r="E41" s="28"/>
    </row>
    <row r="42" spans="1:5" x14ac:dyDescent="0.25">
      <c r="A42" s="21" t="s">
        <v>112</v>
      </c>
      <c r="B42" s="25" t="s">
        <v>113</v>
      </c>
      <c r="C42" s="26" t="s">
        <v>114</v>
      </c>
      <c r="D42" s="45">
        <v>1667</v>
      </c>
      <c r="E42" s="28">
        <v>500</v>
      </c>
    </row>
    <row r="43" spans="1:5" x14ac:dyDescent="0.25">
      <c r="A43" s="21" t="s">
        <v>115</v>
      </c>
      <c r="B43" s="25" t="s">
        <v>116</v>
      </c>
      <c r="C43" s="39" t="s">
        <v>117</v>
      </c>
      <c r="D43" s="45"/>
      <c r="E43" s="28"/>
    </row>
    <row r="44" spans="1:5" x14ac:dyDescent="0.25">
      <c r="A44" s="21" t="s">
        <v>118</v>
      </c>
      <c r="B44" s="25" t="s">
        <v>119</v>
      </c>
      <c r="C44" s="26" t="s">
        <v>120</v>
      </c>
      <c r="D44" s="45"/>
      <c r="E44" s="28"/>
    </row>
    <row r="45" spans="1:5" x14ac:dyDescent="0.25">
      <c r="A45" s="21" t="s">
        <v>121</v>
      </c>
      <c r="B45" s="25" t="s">
        <v>122</v>
      </c>
      <c r="C45" s="26" t="s">
        <v>123</v>
      </c>
      <c r="D45" s="45"/>
      <c r="E45" s="28"/>
    </row>
    <row r="46" spans="1:5" x14ac:dyDescent="0.25">
      <c r="A46" s="21" t="s">
        <v>124</v>
      </c>
      <c r="B46" s="25" t="s">
        <v>125</v>
      </c>
      <c r="C46" s="26" t="s">
        <v>126</v>
      </c>
      <c r="D46" s="45"/>
      <c r="E46" s="28"/>
    </row>
    <row r="47" spans="1:5" x14ac:dyDescent="0.25">
      <c r="A47" s="21" t="s">
        <v>127</v>
      </c>
      <c r="B47" s="25" t="s">
        <v>128</v>
      </c>
      <c r="C47" s="26" t="s">
        <v>129</v>
      </c>
      <c r="D47" s="45"/>
      <c r="E47" s="28"/>
    </row>
    <row r="48" spans="1:5" x14ac:dyDescent="0.25">
      <c r="A48" s="21" t="s">
        <v>130</v>
      </c>
      <c r="B48" s="25" t="s">
        <v>131</v>
      </c>
      <c r="C48" s="39" t="s">
        <v>132</v>
      </c>
      <c r="D48" s="45"/>
      <c r="E48" s="28"/>
    </row>
    <row r="49" spans="1:5" x14ac:dyDescent="0.25">
      <c r="A49" s="21" t="s">
        <v>133</v>
      </c>
      <c r="B49" s="25" t="s">
        <v>134</v>
      </c>
      <c r="C49" s="26" t="s">
        <v>135</v>
      </c>
      <c r="D49" s="45"/>
      <c r="E49" s="28"/>
    </row>
    <row r="50" spans="1:5" x14ac:dyDescent="0.25">
      <c r="A50" s="21" t="s">
        <v>136</v>
      </c>
      <c r="B50" s="25" t="s">
        <v>137</v>
      </c>
      <c r="C50" s="26" t="s">
        <v>138</v>
      </c>
      <c r="D50" s="45"/>
      <c r="E50" s="28"/>
    </row>
    <row r="51" spans="1:5" x14ac:dyDescent="0.25">
      <c r="A51" s="21" t="s">
        <v>139</v>
      </c>
      <c r="B51" s="25" t="s">
        <v>140</v>
      </c>
      <c r="C51" s="39" t="s">
        <v>141</v>
      </c>
      <c r="D51" s="45"/>
      <c r="E51" s="28"/>
    </row>
    <row r="52" spans="1:5" x14ac:dyDescent="0.25">
      <c r="A52" s="21" t="s">
        <v>142</v>
      </c>
      <c r="B52" s="25" t="s">
        <v>143</v>
      </c>
      <c r="C52" s="26" t="s">
        <v>144</v>
      </c>
      <c r="D52" s="45"/>
      <c r="E52" s="28"/>
    </row>
    <row r="53" spans="1:5" x14ac:dyDescent="0.25">
      <c r="A53" s="21" t="s">
        <v>145</v>
      </c>
      <c r="B53" s="25" t="s">
        <v>146</v>
      </c>
      <c r="C53" s="26" t="s">
        <v>147</v>
      </c>
      <c r="D53" s="45"/>
      <c r="E53" s="28"/>
    </row>
    <row r="54" spans="1:5" x14ac:dyDescent="0.25">
      <c r="A54" s="21" t="s">
        <v>148</v>
      </c>
      <c r="B54" s="25" t="s">
        <v>149</v>
      </c>
      <c r="C54" s="39" t="s">
        <v>150</v>
      </c>
      <c r="D54" s="45"/>
      <c r="E54" s="28"/>
    </row>
    <row r="55" spans="1:5" x14ac:dyDescent="0.25">
      <c r="A55" s="21" t="s">
        <v>151</v>
      </c>
      <c r="B55" s="25" t="s">
        <v>152</v>
      </c>
      <c r="C55" s="40" t="s">
        <v>153</v>
      </c>
      <c r="D55" s="27"/>
      <c r="E55" s="28"/>
    </row>
    <row r="56" spans="1:5" x14ac:dyDescent="0.25">
      <c r="A56" s="21" t="s">
        <v>154</v>
      </c>
      <c r="B56" s="25" t="s">
        <v>155</v>
      </c>
      <c r="C56" s="26" t="s">
        <v>156</v>
      </c>
      <c r="D56" s="45"/>
      <c r="E56" s="35"/>
    </row>
    <row r="57" spans="1:5" x14ac:dyDescent="0.25">
      <c r="A57" s="12" t="s">
        <v>157</v>
      </c>
      <c r="B57" s="13" t="s">
        <v>158</v>
      </c>
      <c r="C57" s="14" t="s">
        <v>159</v>
      </c>
      <c r="D57" s="47">
        <f>SUM(D38:D56)</f>
        <v>-342916</v>
      </c>
      <c r="E57" s="47">
        <v>-768058</v>
      </c>
    </row>
    <row r="58" spans="1:5" x14ac:dyDescent="0.25">
      <c r="A58" s="51" t="s">
        <v>160</v>
      </c>
      <c r="B58" s="52" t="s">
        <v>161</v>
      </c>
      <c r="C58" s="19" t="s">
        <v>162</v>
      </c>
      <c r="D58" s="44"/>
      <c r="E58" s="44"/>
    </row>
    <row r="59" spans="1:5" x14ac:dyDescent="0.25">
      <c r="A59" s="42" t="s">
        <v>163</v>
      </c>
      <c r="B59" s="12" t="s">
        <v>164</v>
      </c>
      <c r="C59" s="19" t="s">
        <v>165</v>
      </c>
      <c r="D59" s="49">
        <f>SUM(D60:D67)</f>
        <v>0</v>
      </c>
      <c r="E59" s="49">
        <v>0</v>
      </c>
    </row>
    <row r="60" spans="1:5" x14ac:dyDescent="0.25">
      <c r="A60" s="21" t="s">
        <v>166</v>
      </c>
      <c r="B60" s="25" t="s">
        <v>167</v>
      </c>
      <c r="C60" s="39" t="s">
        <v>168</v>
      </c>
      <c r="D60" s="45"/>
      <c r="E60" s="28"/>
    </row>
    <row r="61" spans="1:5" x14ac:dyDescent="0.25">
      <c r="A61" s="21" t="s">
        <v>169</v>
      </c>
      <c r="B61" s="25" t="s">
        <v>170</v>
      </c>
      <c r="C61" s="26" t="s">
        <v>171</v>
      </c>
      <c r="D61" s="45"/>
      <c r="E61" s="28"/>
    </row>
    <row r="62" spans="1:5" x14ac:dyDescent="0.25">
      <c r="A62" s="21" t="s">
        <v>172</v>
      </c>
      <c r="B62" s="25" t="s">
        <v>173</v>
      </c>
      <c r="C62" s="26" t="s">
        <v>174</v>
      </c>
      <c r="D62" s="45"/>
      <c r="E62" s="28"/>
    </row>
    <row r="63" spans="1:5" x14ac:dyDescent="0.25">
      <c r="A63" s="21" t="s">
        <v>175</v>
      </c>
      <c r="B63" s="25" t="s">
        <v>176</v>
      </c>
      <c r="C63" s="39" t="s">
        <v>177</v>
      </c>
      <c r="D63" s="45"/>
      <c r="E63" s="28"/>
    </row>
    <row r="64" spans="1:5" x14ac:dyDescent="0.25">
      <c r="A64" s="21" t="s">
        <v>178</v>
      </c>
      <c r="B64" s="25" t="s">
        <v>179</v>
      </c>
      <c r="C64" s="26" t="s">
        <v>180</v>
      </c>
      <c r="D64" s="45"/>
      <c r="E64" s="28"/>
    </row>
    <row r="65" spans="1:5" x14ac:dyDescent="0.25">
      <c r="A65" s="21" t="s">
        <v>181</v>
      </c>
      <c r="B65" s="25" t="s">
        <v>182</v>
      </c>
      <c r="C65" s="38" t="s">
        <v>183</v>
      </c>
      <c r="D65" s="27"/>
      <c r="E65" s="28"/>
    </row>
    <row r="66" spans="1:5" x14ac:dyDescent="0.25">
      <c r="A66" s="21" t="s">
        <v>184</v>
      </c>
      <c r="B66" s="25" t="s">
        <v>185</v>
      </c>
      <c r="C66" s="39" t="s">
        <v>186</v>
      </c>
      <c r="D66" s="45"/>
      <c r="E66" s="28"/>
    </row>
    <row r="67" spans="1:5" x14ac:dyDescent="0.25">
      <c r="A67" s="31" t="s">
        <v>187</v>
      </c>
      <c r="B67" s="32" t="s">
        <v>188</v>
      </c>
      <c r="C67" s="33" t="s">
        <v>189</v>
      </c>
      <c r="D67" s="53"/>
      <c r="E67" s="35"/>
    </row>
    <row r="68" spans="1:5" x14ac:dyDescent="0.25">
      <c r="A68" s="42" t="s">
        <v>190</v>
      </c>
      <c r="B68" s="43" t="s">
        <v>191</v>
      </c>
      <c r="C68" s="23" t="s">
        <v>192</v>
      </c>
      <c r="D68" s="44">
        <f>SUM(D70:D77)</f>
        <v>-310107</v>
      </c>
      <c r="E68" s="44">
        <v>191423</v>
      </c>
    </row>
    <row r="69" spans="1:5" x14ac:dyDescent="0.25">
      <c r="A69" s="21" t="s">
        <v>193</v>
      </c>
      <c r="B69" s="25" t="s">
        <v>194</v>
      </c>
      <c r="C69" s="39" t="s">
        <v>195</v>
      </c>
      <c r="D69" s="45"/>
      <c r="E69" s="28"/>
    </row>
    <row r="70" spans="1:5" x14ac:dyDescent="0.25">
      <c r="A70" s="21" t="s">
        <v>196</v>
      </c>
      <c r="B70" s="25" t="s">
        <v>197</v>
      </c>
      <c r="C70" s="26" t="s">
        <v>198</v>
      </c>
      <c r="D70" s="45"/>
      <c r="E70" s="28"/>
    </row>
    <row r="71" spans="1:5" x14ac:dyDescent="0.25">
      <c r="A71" s="21" t="s">
        <v>199</v>
      </c>
      <c r="B71" s="25" t="s">
        <v>200</v>
      </c>
      <c r="C71" s="26" t="s">
        <v>201</v>
      </c>
      <c r="D71" s="54"/>
      <c r="E71" s="70">
        <v>101393</v>
      </c>
    </row>
    <row r="72" spans="1:5" x14ac:dyDescent="0.25">
      <c r="A72" s="21" t="s">
        <v>202</v>
      </c>
      <c r="B72" s="25" t="s">
        <v>203</v>
      </c>
      <c r="C72" s="39" t="s">
        <v>204</v>
      </c>
      <c r="D72" s="45">
        <v>-223609</v>
      </c>
      <c r="E72" s="28"/>
    </row>
    <row r="73" spans="1:5" x14ac:dyDescent="0.25">
      <c r="A73" s="21" t="s">
        <v>205</v>
      </c>
      <c r="B73" s="25" t="s">
        <v>206</v>
      </c>
      <c r="C73" s="26" t="s">
        <v>207</v>
      </c>
      <c r="D73" s="45"/>
      <c r="E73" s="28"/>
    </row>
    <row r="74" spans="1:5" x14ac:dyDescent="0.25">
      <c r="A74" s="21" t="s">
        <v>208</v>
      </c>
      <c r="B74" s="25" t="s">
        <v>209</v>
      </c>
      <c r="C74" s="39" t="s">
        <v>210</v>
      </c>
      <c r="D74" s="45"/>
      <c r="E74" s="28"/>
    </row>
    <row r="75" spans="1:5" x14ac:dyDescent="0.25">
      <c r="A75" s="21" t="s">
        <v>211</v>
      </c>
      <c r="B75" s="25" t="s">
        <v>212</v>
      </c>
      <c r="C75" s="38" t="s">
        <v>213</v>
      </c>
      <c r="D75" s="27">
        <v>-29363</v>
      </c>
      <c r="E75" s="28">
        <v>-1877</v>
      </c>
    </row>
    <row r="76" spans="1:5" x14ac:dyDescent="0.25">
      <c r="A76" s="21" t="s">
        <v>214</v>
      </c>
      <c r="B76" s="25" t="s">
        <v>215</v>
      </c>
      <c r="C76" s="26" t="s">
        <v>216</v>
      </c>
      <c r="D76" s="45"/>
      <c r="E76" s="28">
        <v>150000</v>
      </c>
    </row>
    <row r="77" spans="1:5" x14ac:dyDescent="0.25">
      <c r="A77" s="31" t="s">
        <v>217</v>
      </c>
      <c r="B77" s="32" t="s">
        <v>218</v>
      </c>
      <c r="C77" s="41" t="s">
        <v>219</v>
      </c>
      <c r="D77" s="53">
        <v>-57135</v>
      </c>
      <c r="E77" s="35">
        <v>-58093</v>
      </c>
    </row>
    <row r="78" spans="1:5" x14ac:dyDescent="0.25">
      <c r="A78" s="55" t="s">
        <v>220</v>
      </c>
      <c r="B78" s="56" t="s">
        <v>221</v>
      </c>
      <c r="C78" s="26" t="s">
        <v>222</v>
      </c>
      <c r="D78" s="45"/>
      <c r="E78" s="50"/>
    </row>
    <row r="79" spans="1:5" x14ac:dyDescent="0.25">
      <c r="A79" s="21" t="s">
        <v>223</v>
      </c>
      <c r="B79" s="25" t="s">
        <v>224</v>
      </c>
      <c r="C79" s="26" t="s">
        <v>225</v>
      </c>
      <c r="D79" s="45">
        <v>-450000</v>
      </c>
      <c r="E79" s="70">
        <v>-417942</v>
      </c>
    </row>
    <row r="80" spans="1:5" x14ac:dyDescent="0.25">
      <c r="A80" s="21" t="s">
        <v>226</v>
      </c>
      <c r="B80" s="25" t="s">
        <v>137</v>
      </c>
      <c r="C80" s="39" t="s">
        <v>227</v>
      </c>
      <c r="D80" s="45"/>
      <c r="E80" s="28"/>
    </row>
    <row r="81" spans="1:5" x14ac:dyDescent="0.25">
      <c r="A81" s="21" t="s">
        <v>228</v>
      </c>
      <c r="B81" s="25" t="s">
        <v>140</v>
      </c>
      <c r="C81" s="26" t="s">
        <v>229</v>
      </c>
      <c r="D81" s="45"/>
      <c r="E81" s="28"/>
    </row>
    <row r="82" spans="1:5" x14ac:dyDescent="0.25">
      <c r="A82" s="21" t="s">
        <v>230</v>
      </c>
      <c r="B82" s="25" t="s">
        <v>231</v>
      </c>
      <c r="C82" s="26" t="s">
        <v>232</v>
      </c>
      <c r="D82" s="45"/>
      <c r="E82" s="28"/>
    </row>
    <row r="83" spans="1:5" x14ac:dyDescent="0.25">
      <c r="A83" s="21" t="s">
        <v>233</v>
      </c>
      <c r="B83" s="25" t="s">
        <v>234</v>
      </c>
      <c r="C83" s="40" t="s">
        <v>235</v>
      </c>
      <c r="D83" s="27"/>
      <c r="E83" s="28"/>
    </row>
    <row r="84" spans="1:5" x14ac:dyDescent="0.25">
      <c r="A84" s="21" t="s">
        <v>236</v>
      </c>
      <c r="B84" s="25" t="s">
        <v>237</v>
      </c>
      <c r="C84" s="41" t="s">
        <v>238</v>
      </c>
      <c r="D84" s="45"/>
      <c r="E84" s="35"/>
    </row>
    <row r="85" spans="1:5" x14ac:dyDescent="0.25">
      <c r="A85" s="12" t="s">
        <v>239</v>
      </c>
      <c r="B85" s="13" t="s">
        <v>240</v>
      </c>
      <c r="C85" s="46" t="s">
        <v>241</v>
      </c>
      <c r="D85" s="47">
        <f>+D68+D78+D79+D80+D81+D82+D83+D84</f>
        <v>-760107</v>
      </c>
      <c r="E85" s="71">
        <v>-226519</v>
      </c>
    </row>
    <row r="86" spans="1:5" x14ac:dyDescent="0.25">
      <c r="A86" s="55" t="s">
        <v>242</v>
      </c>
      <c r="B86" s="57" t="s">
        <v>243</v>
      </c>
      <c r="C86" s="23" t="s">
        <v>244</v>
      </c>
      <c r="D86" s="58">
        <f>+D85+D57+D36</f>
        <v>4474</v>
      </c>
      <c r="E86" s="72">
        <v>-278541</v>
      </c>
    </row>
    <row r="87" spans="1:5" x14ac:dyDescent="0.25">
      <c r="A87" s="21" t="s">
        <v>245</v>
      </c>
      <c r="B87" s="25" t="s">
        <v>246</v>
      </c>
      <c r="C87" s="26" t="s">
        <v>247</v>
      </c>
      <c r="D87" s="45">
        <v>-458936</v>
      </c>
      <c r="E87" s="73">
        <v>-180395</v>
      </c>
    </row>
    <row r="88" spans="1:5" x14ac:dyDescent="0.25">
      <c r="A88" s="21" t="s">
        <v>248</v>
      </c>
      <c r="B88" s="25" t="s">
        <v>249</v>
      </c>
      <c r="C88" s="40" t="s">
        <v>244</v>
      </c>
      <c r="D88" s="27">
        <v>-454462</v>
      </c>
      <c r="E88" s="73">
        <v>-458936</v>
      </c>
    </row>
    <row r="89" spans="1:5" x14ac:dyDescent="0.25">
      <c r="A89" s="31" t="s">
        <v>250</v>
      </c>
      <c r="B89" s="32" t="s">
        <v>251</v>
      </c>
      <c r="C89" s="59">
        <v>84</v>
      </c>
      <c r="D89" s="34"/>
      <c r="E89" s="74"/>
    </row>
    <row r="90" spans="1:5" x14ac:dyDescent="0.25">
      <c r="A90" s="60" t="s">
        <v>252</v>
      </c>
      <c r="B90" s="61" t="s">
        <v>253</v>
      </c>
      <c r="C90" s="62">
        <v>85</v>
      </c>
      <c r="D90" s="63">
        <f>+D88+D89</f>
        <v>-454462</v>
      </c>
      <c r="E90" s="75">
        <v>-458936</v>
      </c>
    </row>
    <row r="91" spans="1:5" x14ac:dyDescent="0.25">
      <c r="A91" s="64"/>
      <c r="B91" s="65" t="s">
        <v>254</v>
      </c>
      <c r="C91" s="66"/>
      <c r="D91" s="67"/>
      <c r="E91" s="67"/>
    </row>
    <row r="92" spans="1:5" x14ac:dyDescent="0.25">
      <c r="D92" s="68"/>
      <c r="E92" s="68"/>
    </row>
    <row r="93" spans="1:5" x14ac:dyDescent="0.25">
      <c r="A93" s="76" t="s">
        <v>259</v>
      </c>
      <c r="B93" s="76"/>
      <c r="C93" s="76"/>
      <c r="D93" s="76"/>
      <c r="E93" s="76"/>
    </row>
    <row r="94" spans="1:5" ht="15" customHeight="1" x14ac:dyDescent="0.25">
      <c r="A94" s="76" t="s">
        <v>260</v>
      </c>
      <c r="B94" s="76"/>
      <c r="C94" s="76"/>
      <c r="D94" s="76"/>
      <c r="E94" s="76"/>
    </row>
    <row r="95" spans="1:5" x14ac:dyDescent="0.25">
      <c r="D95" s="68"/>
      <c r="E95" s="68"/>
    </row>
  </sheetData>
  <mergeCells count="2">
    <mergeCell ref="A93:E93"/>
    <mergeCell ref="A94:E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</dc:creator>
  <cp:lastModifiedBy>Mama</cp:lastModifiedBy>
  <dcterms:created xsi:type="dcterms:W3CDTF">2023-03-25T17:04:39Z</dcterms:created>
  <dcterms:modified xsi:type="dcterms:W3CDTF">2024-03-25T07:12:23Z</dcterms:modified>
</cp:coreProperties>
</file>