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codeName="ThisWorkbook" defaultThemeVersion="124226"/>
  <xr:revisionPtr revIDLastSave="0" documentId="13_ncr:1_{CAC756C4-4016-40B5-807B-EDBFAD382827}" xr6:coauthVersionLast="47" xr6:coauthVersionMax="47" xr10:uidLastSave="{00000000-0000-0000-0000-000000000000}"/>
  <bookViews>
    <workbookView xWindow="1152" yWindow="1152" windowWidth="17280" windowHeight="9960" tabRatio="962" activeTab="7" xr2:uid="{00000000-000D-0000-FFFF-FFFF00000000}"/>
  </bookViews>
  <sheets>
    <sheet name="Info" sheetId="72" r:id="rId1"/>
    <sheet name="Hárok2" sheetId="76" r:id="rId2"/>
    <sheet name="1" sheetId="1" r:id="rId3"/>
    <sheet name="15" sheetId="18" r:id="rId4"/>
    <sheet name="36" sheetId="43" r:id="rId5"/>
    <sheet name="37" sheetId="50" r:id="rId6"/>
    <sheet name="VYSVETLIVKY" sheetId="51" r:id="rId7"/>
    <sheet name="Hárok1" sheetId="60" r:id="rId8"/>
    <sheet name="HK" sheetId="64" r:id="rId9"/>
    <sheet name="HKSU" sheetId="73" r:id="rId10"/>
    <sheet name="HKM" sheetId="65" r:id="rId11"/>
    <sheet name="HKSUM" sheetId="74" r:id="rId12"/>
    <sheet name="VZaS" sheetId="66" r:id="rId13"/>
    <sheet name="VZaSM" sheetId="67" r:id="rId14"/>
    <sheet name="SUA" sheetId="68" r:id="rId15"/>
    <sheet name="SUP" sheetId="69" r:id="rId16"/>
    <sheet name="SUAM" sheetId="70" r:id="rId17"/>
    <sheet name="SUPM" sheetId="71" r:id="rId18"/>
  </sheets>
  <externalReferences>
    <externalReference r:id="rId19"/>
  </externalReferences>
  <definedNames>
    <definedName name="_xlnm.Print_Area" localSheetId="2">'1'!$A$1:$C$8</definedName>
    <definedName name="_xlnm.Print_Area" localSheetId="3">'15'!$A$1:$D$22</definedName>
    <definedName name="_xlnm.Print_Area" localSheetId="4">'36'!$A$1:$G$15</definedName>
    <definedName name="_xlnm.Print_Area" localSheetId="5">'37'!$A$1:$F$48</definedName>
    <definedName name="_xlnm.Print_Area" localSheetId="7">Hárok1!$A$1:$G$48</definedName>
    <definedName name="_xlnm.Print_Area" localSheetId="8">HK!$A$1:$C$10</definedName>
    <definedName name="_xlnm.Print_Area" localSheetId="10">HKM!$A$1:$C$10</definedName>
    <definedName name="_xlnm.Print_Area" localSheetId="9">HKSU!$A$1:$C$10</definedName>
    <definedName name="_xlnm.Print_Area" localSheetId="11">HKSUM!$A$1:$C$10</definedName>
    <definedName name="_xlnm.Print_Area" localSheetId="0">Info!$A$1:$F$33</definedName>
    <definedName name="_xlnm.Print_Area" localSheetId="14">SUA!$A$1:$B$10</definedName>
    <definedName name="_xlnm.Print_Area" localSheetId="16">SUAM!$A$1:$B$9</definedName>
    <definedName name="_xlnm.Print_Area" localSheetId="15">SUP!$B$1:$B$10</definedName>
    <definedName name="_xlnm.Print_Area" localSheetId="17">SUPM!$B$1:$B$10</definedName>
    <definedName name="_xlnm.Print_Area" localSheetId="12">VZaS!$B$1:$B$10</definedName>
    <definedName name="_xlnm.Print_Area" localSheetId="13">VZaSM!$B$1:$B$10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" i="76" l="1"/>
  <c r="A26" i="50" l="1"/>
  <c r="A1" i="50" l="1"/>
  <c r="A1" i="43"/>
  <c r="A1" i="18"/>
  <c r="A1" i="1"/>
  <c r="B41" i="51"/>
  <c r="C2" i="1" s="1"/>
  <c r="B40" i="51"/>
  <c r="F26" i="50" l="1"/>
  <c r="F27" i="50"/>
  <c r="D1" i="18"/>
  <c r="G1" i="43"/>
  <c r="F1" i="50"/>
  <c r="C1" i="1"/>
  <c r="D2" i="18"/>
  <c r="G2" i="43"/>
  <c r="F2" i="50"/>
  <c r="F13" i="43"/>
  <c r="F12" i="43"/>
  <c r="C13" i="43"/>
  <c r="C12" i="43"/>
  <c r="E6" i="43"/>
  <c r="B6" i="43"/>
  <c r="B22" i="50" l="1"/>
  <c r="F22" i="50"/>
  <c r="B45" i="50"/>
  <c r="F45" i="50"/>
  <c r="D20" i="18" l="1"/>
  <c r="D19" i="18"/>
  <c r="D18" i="18"/>
  <c r="D17" i="18"/>
  <c r="D16" i="18"/>
  <c r="D15" i="18" l="1"/>
  <c r="D14" i="18"/>
  <c r="D11" i="18"/>
  <c r="D10" i="18"/>
  <c r="D9" i="18"/>
  <c r="D8" i="18"/>
  <c r="D7" i="18"/>
  <c r="D47" i="50" l="1"/>
  <c r="D46" i="50"/>
  <c r="D44" i="50"/>
  <c r="D43" i="50"/>
  <c r="D42" i="50"/>
  <c r="D41" i="50"/>
  <c r="D40" i="50"/>
  <c r="D39" i="50"/>
  <c r="D38" i="50"/>
  <c r="D37" i="50"/>
  <c r="D36" i="50"/>
  <c r="D35" i="50"/>
  <c r="D34" i="50"/>
  <c r="D33" i="50"/>
  <c r="D32" i="50"/>
  <c r="D31" i="50"/>
  <c r="D30" i="50"/>
  <c r="C47" i="50"/>
  <c r="C46" i="50"/>
  <c r="C44" i="50"/>
  <c r="C43" i="50"/>
  <c r="C42" i="50"/>
  <c r="C41" i="50"/>
  <c r="C40" i="50"/>
  <c r="C39" i="50"/>
  <c r="C38" i="50"/>
  <c r="C37" i="50"/>
  <c r="C36" i="50"/>
  <c r="C35" i="50"/>
  <c r="C34" i="50"/>
  <c r="C33" i="50"/>
  <c r="C32" i="50"/>
  <c r="C31" i="50"/>
  <c r="C30" i="50"/>
  <c r="D7" i="50"/>
  <c r="C7" i="50"/>
  <c r="D24" i="50"/>
  <c r="D23" i="50"/>
  <c r="D21" i="50"/>
  <c r="D20" i="50"/>
  <c r="D19" i="50"/>
  <c r="D18" i="50"/>
  <c r="D17" i="50"/>
  <c r="D16" i="50"/>
  <c r="D15" i="50"/>
  <c r="D14" i="50"/>
  <c r="D13" i="50"/>
  <c r="D12" i="50"/>
  <c r="D11" i="50"/>
  <c r="D10" i="50"/>
  <c r="D8" i="50"/>
  <c r="D9" i="50"/>
  <c r="C24" i="50"/>
  <c r="C23" i="50"/>
  <c r="C21" i="50"/>
  <c r="C20" i="50"/>
  <c r="C19" i="50"/>
  <c r="C18" i="50"/>
  <c r="C17" i="50"/>
  <c r="C16" i="50"/>
  <c r="C15" i="50"/>
  <c r="C14" i="50"/>
  <c r="C13" i="50"/>
  <c r="C12" i="50"/>
  <c r="C11" i="50"/>
  <c r="C10" i="50"/>
  <c r="C9" i="50"/>
  <c r="C8" i="50"/>
  <c r="B7" i="50"/>
  <c r="B9" i="50"/>
  <c r="B39" i="50" l="1"/>
  <c r="B38" i="50"/>
  <c r="B35" i="50"/>
  <c r="B15" i="50"/>
  <c r="B12" i="50"/>
  <c r="F33" i="50" l="1"/>
  <c r="F31" i="50"/>
  <c r="B33" i="50"/>
  <c r="B31" i="50"/>
  <c r="F42" i="50" l="1"/>
  <c r="B42" i="50" l="1"/>
  <c r="F47" i="50"/>
  <c r="F46" i="50"/>
  <c r="F44" i="50"/>
  <c r="F43" i="50"/>
  <c r="F41" i="50"/>
  <c r="F40" i="50"/>
  <c r="F39" i="50"/>
  <c r="F38" i="50"/>
  <c r="F37" i="50"/>
  <c r="F36" i="50"/>
  <c r="F35" i="50"/>
  <c r="F34" i="50"/>
  <c r="F32" i="50"/>
  <c r="F30" i="50"/>
  <c r="B47" i="50"/>
  <c r="B46" i="50"/>
  <c r="B44" i="50"/>
  <c r="B43" i="50"/>
  <c r="B41" i="50"/>
  <c r="B40" i="50"/>
  <c r="B37" i="50"/>
  <c r="B36" i="50"/>
  <c r="B34" i="50"/>
  <c r="B32" i="50"/>
  <c r="B30" i="50"/>
  <c r="F10" i="50"/>
  <c r="F8" i="50"/>
  <c r="B10" i="50"/>
  <c r="B8" i="50"/>
  <c r="F24" i="50"/>
  <c r="F23" i="50"/>
  <c r="F21" i="50"/>
  <c r="F20" i="50"/>
  <c r="F19" i="50"/>
  <c r="F18" i="50"/>
  <c r="F17" i="50"/>
  <c r="F16" i="50"/>
  <c r="F15" i="50"/>
  <c r="F14" i="50"/>
  <c r="F13" i="50"/>
  <c r="F12" i="50"/>
  <c r="F11" i="50"/>
  <c r="F9" i="50"/>
  <c r="F7" i="50"/>
  <c r="B24" i="50"/>
  <c r="B23" i="50"/>
  <c r="B21" i="50"/>
  <c r="B20" i="50"/>
  <c r="B19" i="50"/>
  <c r="B18" i="50"/>
  <c r="B17" i="50"/>
  <c r="B16" i="50"/>
  <c r="B14" i="50"/>
  <c r="B13" i="50"/>
  <c r="B11" i="50"/>
  <c r="C21" i="18" l="1"/>
  <c r="B21" i="18"/>
  <c r="C12" i="18"/>
  <c r="B12" i="18"/>
  <c r="D12" i="18" l="1"/>
  <c r="D21" i="18"/>
</calcChain>
</file>

<file path=xl/sharedStrings.xml><?xml version="1.0" encoding="utf-8"?>
<sst xmlns="http://schemas.openxmlformats.org/spreadsheetml/2006/main" count="928" uniqueCount="768">
  <si>
    <t>1.  Informácie k časti A. písm. c) prílohy č. 3 o počte zamestnancov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</si>
  <si>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</si>
  <si>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</si>
  <si>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</si>
  <si>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</si>
  <si>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 toho:</t>
  </si>
  <si>
    <t>počet vedúcich zamestnancov</t>
  </si>
  <si>
    <t>Tabuľka č. 1</t>
  </si>
  <si>
    <t>Spolu</t>
  </si>
  <si>
    <t>x</t>
  </si>
  <si>
    <t>Prírastky</t>
  </si>
  <si>
    <t>Úbytky</t>
  </si>
  <si>
    <t>Presuny</t>
  </si>
  <si>
    <t>Hodnota</t>
  </si>
  <si>
    <t>Pohľadávky voči dcérskej účtovnej jednotke a materskej účtovnej jednotke</t>
  </si>
  <si>
    <t>Pohľadávky voči spoločníkom, členom a združeniu</t>
  </si>
  <si>
    <t>Iné pohľadávky</t>
  </si>
  <si>
    <t>Pohľadávky spolu</t>
  </si>
  <si>
    <t>Názov položky</t>
  </si>
  <si>
    <t>V lehote splatnosti</t>
  </si>
  <si>
    <t>Po lehote splatnosti</t>
  </si>
  <si>
    <t>Dlhodobé pohľadávky</t>
  </si>
  <si>
    <t>Pohľadávky  z obchodného styku</t>
  </si>
  <si>
    <t>Ostatné pohľadávky v rámci konsolidovaného celku</t>
  </si>
  <si>
    <t>Dlhodobé pohľadávky spolu</t>
  </si>
  <si>
    <t>Krátkodobé pohľadávky</t>
  </si>
  <si>
    <t>Pohľadávky z obchodného styku</t>
  </si>
  <si>
    <t>Sociálne poistenie</t>
  </si>
  <si>
    <t>Daňové pohľadávky a dotácie</t>
  </si>
  <si>
    <t>Krátkodobé pohľadávky spolu</t>
  </si>
  <si>
    <t>Základ dane</t>
  </si>
  <si>
    <t>Daň</t>
  </si>
  <si>
    <t>Daň v %</t>
  </si>
  <si>
    <t>Výsledok hospodárenia pred  zdanením, z toho:</t>
  </si>
  <si>
    <t xml:space="preserve">teoretická daň </t>
  </si>
  <si>
    <t>Daňovo neuznané náklady</t>
  </si>
  <si>
    <t>Výnosy nepodliehajúce dani</t>
  </si>
  <si>
    <t>Umorenie daňovej straty</t>
  </si>
  <si>
    <t>Splatná daň z príjmov</t>
  </si>
  <si>
    <t>Odložená daň z príjmov</t>
  </si>
  <si>
    <t xml:space="preserve">Celková daň z príjmov </t>
  </si>
  <si>
    <t>Kód druhu obchodu</t>
  </si>
  <si>
    <t>Stav na konci účtovného obdobia</t>
  </si>
  <si>
    <t>Základné imanie</t>
  </si>
  <si>
    <t>Vlastné akcie a vlastné obchodné podiely</t>
  </si>
  <si>
    <t>Emisné ážio</t>
  </si>
  <si>
    <t>Ostatné kapitálové fondy</t>
  </si>
  <si>
    <t>Zákonný rezervný fond (nedeliteľný fond) z kapitálových vkladov</t>
  </si>
  <si>
    <t>Oceňovacie rozdiely z kapitálových účastín</t>
  </si>
  <si>
    <t>Zákonný rezervný fond</t>
  </si>
  <si>
    <t>Nedeliteľný fond</t>
  </si>
  <si>
    <t>Štatutárne fondy a ostatné fondy</t>
  </si>
  <si>
    <t>Nerozdelený zisk minulých rokov</t>
  </si>
  <si>
    <t>Ostatné položky vlastného imania</t>
  </si>
  <si>
    <t>Vysvetlivky:</t>
  </si>
  <si>
    <t>(1) Identifikačné číslo organizácie (IČO) sa vyplňuje podľa Registra organizácií vedeného Štatistickým</t>
  </si>
  <si>
    <t>úradom Slovenskej republiky.</t>
  </si>
  <si>
    <t>(2) Daňové identifikačné číslo (DIČ) sa vyplňuje, ak ho má účtovná jednotka pridelené.</t>
  </si>
  <si>
    <t>(3) Kód SK NACE sa vypĺňa podľa vyhlášky Štatistického úradu Slovenskej republiky č. 306/2007</t>
  </si>
  <si>
    <t>Z. z., ktorou sa vydáva Štatistická klasifikácia ekonomických činností.</t>
  </si>
  <si>
    <t>(4) V bodoch č. 3, 5 a 7 sa prvotným ocenením majetku rozumie jeho ocenenie podľa § 25 zákona.</t>
  </si>
  <si>
    <t>(5) V bodoch č. 2, 9, 22, 25, 29, 30, 31, 32, 35, 37, 39, 46, 48 a 49 sa obsahová náplň tabuliek</t>
  </si>
  <si>
    <t>a počet riadkov v nich uvádzajú podľa potrieb účtovnej jednotky.</t>
  </si>
  <si>
    <t>(6) V bode č. 46 sa kód druhu obchodu vyplňuje takto:</t>
  </si>
  <si>
    <t>Druh obchodu</t>
  </si>
  <si>
    <t>kúpa</t>
  </si>
  <si>
    <t>predaj</t>
  </si>
  <si>
    <t>poskytnutie služby</t>
  </si>
  <si>
    <t>obchodné zastúpenie</t>
  </si>
  <si>
    <t>licencia</t>
  </si>
  <si>
    <t>transfer</t>
  </si>
  <si>
    <t>know-how</t>
  </si>
  <si>
    <t>úver, pôžička</t>
  </si>
  <si>
    <t>výpomoc</t>
  </si>
  <si>
    <t>záruka</t>
  </si>
  <si>
    <t>iný obchod</t>
  </si>
  <si>
    <t>Použité skratky:</t>
  </si>
  <si>
    <t>kons. – konsolidovaný</t>
  </si>
  <si>
    <t>CP – cenný papier</t>
  </si>
  <si>
    <t>DFM – dlhodobý finančný majetok</t>
  </si>
  <si>
    <t>DHM – dlhodobý hmotný majetok</t>
  </si>
  <si>
    <t>DIČ – daňové identifikačné číslo</t>
  </si>
  <si>
    <t>DNM – dlhodobý nehmotný majetok</t>
  </si>
  <si>
    <t>DÚJ – dcérska účtovná jednotka</t>
  </si>
  <si>
    <t>IČO – identifikačné číslo organizácie</t>
  </si>
  <si>
    <t>OP – opravná položka</t>
  </si>
  <si>
    <t>PSČ – poštové smerovacie číslo</t>
  </si>
  <si>
    <t>ÚJ – účtovná jednotka</t>
  </si>
  <si>
    <t>VI – vlastné imanie</t>
  </si>
  <si>
    <t>ZI – základné imanie</t>
  </si>
  <si>
    <t>Položka vlastného imania</t>
  </si>
  <si>
    <t>Zmena základného imania</t>
  </si>
  <si>
    <t>Pohľadávky za upísané vlastné imanie</t>
  </si>
  <si>
    <t>Oceňovacie rozdiely z precenenia pri zlúčení, splynutí a rozdelení</t>
  </si>
  <si>
    <t>Neuhradená strata minulých rokov</t>
  </si>
  <si>
    <t>Výsledok hospodárenia bežného účtovného obdobia</t>
  </si>
  <si>
    <t>Účet 491 – Vlastné imanie fyzickej osoby – podnikateľa</t>
  </si>
  <si>
    <t>Stav 
na začiatku účtovného obdobia</t>
  </si>
  <si>
    <t>GL,PS,013,MD-D</t>
  </si>
  <si>
    <t>BS,015,B</t>
  </si>
  <si>
    <t>BS,110,S</t>
  </si>
  <si>
    <t>IS,020,S</t>
  </si>
  <si>
    <t>B,K,N,M</t>
  </si>
  <si>
    <t>S,M</t>
  </si>
  <si>
    <t>PS,Z,CO</t>
  </si>
  <si>
    <t>Označenie</t>
  </si>
  <si>
    <t>A K T Í V A</t>
  </si>
  <si>
    <t>Zaokrúhlené
(brutto)</t>
  </si>
  <si>
    <t>Zaokrúhlené
(korekcia)</t>
  </si>
  <si>
    <t>Zaokrúhlené
(netto)</t>
  </si>
  <si>
    <t>Zaokrúhlené
(minulé)</t>
  </si>
  <si>
    <t>P A S Í V A</t>
  </si>
  <si>
    <t>Zaokrúhlené
(sledované)</t>
  </si>
  <si>
    <t>T E X T</t>
  </si>
  <si>
    <t>Účet</t>
  </si>
  <si>
    <t>Názov účtu</t>
  </si>
  <si>
    <t>Oceňovacie rozdiely z precenenia majetku a záväzkov</t>
  </si>
  <si>
    <t>Poč.stav k 1.1.
Má dať</t>
  </si>
  <si>
    <t>Poč.stav k 1.1.
Dal</t>
  </si>
  <si>
    <t>Poč.stav mesiaca
Má dať</t>
  </si>
  <si>
    <t>Poč.stav mesiaca
Dal</t>
  </si>
  <si>
    <t>Mesačný obrat
Má dať</t>
  </si>
  <si>
    <t>Mesačný obrat
Dal</t>
  </si>
  <si>
    <t>Celkový obrat
Má dať</t>
  </si>
  <si>
    <t>Celkový obrat
Dal</t>
  </si>
  <si>
    <t>Zostatok
Má dať</t>
  </si>
  <si>
    <t>Zostatok
Dal</t>
  </si>
  <si>
    <t>Číslo 
riad.</t>
  </si>
  <si>
    <t>Skutočnosť v účtovnom 
období sledovanom</t>
  </si>
  <si>
    <t>Skutočnosť v účtovnom
období minulom</t>
  </si>
  <si>
    <t>Brutto v bežnom
účtovnom období</t>
  </si>
  <si>
    <t>Korekcia v bežnom
účtovnom období</t>
  </si>
  <si>
    <t>Netto v bežnom
účtovnom období</t>
  </si>
  <si>
    <t>Netto v minulom
účtovnom období</t>
  </si>
  <si>
    <t>Stav v bežnom
účtovnom období</t>
  </si>
  <si>
    <t>Stav v minulom
účtovnom období</t>
  </si>
  <si>
    <t>Popis</t>
  </si>
  <si>
    <t>Syntetický účet</t>
  </si>
  <si>
    <t>Názov syntetického účtu</t>
  </si>
  <si>
    <t>15. Informácie k časti F. písm. s) prílohy č. 3 o  vekovej štruktúre pohľadávok</t>
  </si>
  <si>
    <t>36. Informácie k časti J.  písm. f) a g) prílohy č. 3 o daniach z príjmov</t>
  </si>
  <si>
    <t>37. Informácie k časti P.  prílohy č. 3 o zmenách vlastného imania</t>
  </si>
  <si>
    <t>Hlavička 1</t>
  </si>
  <si>
    <t>Hlavička 2</t>
  </si>
  <si>
    <t>Hlavička 3</t>
  </si>
  <si>
    <t>Poznámky Úč POD 3-01</t>
  </si>
  <si>
    <t>221810</t>
  </si>
  <si>
    <t>Uni Credit Bank Slovakia</t>
  </si>
  <si>
    <t>315400</t>
  </si>
  <si>
    <t>Ost. pohľadávky - služby na PN Zmluva (TP)</t>
  </si>
  <si>
    <t>321100</t>
  </si>
  <si>
    <t>Dodávatelia</t>
  </si>
  <si>
    <t>321300</t>
  </si>
  <si>
    <t>Dodávatelia - skupina MIRAKL Dr.MAX SK</t>
  </si>
  <si>
    <t>323300</t>
  </si>
  <si>
    <t>Ostatné rezervy-náklady na SP - PN (TP)</t>
  </si>
  <si>
    <t>343232</t>
  </si>
  <si>
    <t>Vstup 23% - koeficient</t>
  </si>
  <si>
    <t>351100</t>
  </si>
  <si>
    <t>Pohľadávky v rámci skupiny MIRAKL - istina</t>
  </si>
  <si>
    <t>351110</t>
  </si>
  <si>
    <t>Pohľadávky v rámci skupiny MIRAKL - úrok</t>
  </si>
  <si>
    <t>353100</t>
  </si>
  <si>
    <t>Pohľadávky za upísane vlastné imanie</t>
  </si>
  <si>
    <t>361100</t>
  </si>
  <si>
    <t>Záväzky v rámci skupiny MIRAKL - istina</t>
  </si>
  <si>
    <t>361110</t>
  </si>
  <si>
    <t>Záväzky v rámci skupiny MIRAKL - úrok</t>
  </si>
  <si>
    <t>361600</t>
  </si>
  <si>
    <t>Záväzok-CASH POOLING</t>
  </si>
  <si>
    <t>367100</t>
  </si>
  <si>
    <t>Záväzky z upís. nespl. cenn. papierov a vkladov</t>
  </si>
  <si>
    <t>378700</t>
  </si>
  <si>
    <t>DPH POVINNOSŤ/ODPOČET voči SKUPINE</t>
  </si>
  <si>
    <t>411100</t>
  </si>
  <si>
    <t>501800</t>
  </si>
  <si>
    <t>Spotrebný materiál</t>
  </si>
  <si>
    <t>518317</t>
  </si>
  <si>
    <t>Odplata za služby - MIR pre skupinu (TP)</t>
  </si>
  <si>
    <t>538300</t>
  </si>
  <si>
    <t>Transakčná daň</t>
  </si>
  <si>
    <t>562200</t>
  </si>
  <si>
    <t>Úroky z pôžičiek a úverov od podnikov v skupine</t>
  </si>
  <si>
    <t>568102</t>
  </si>
  <si>
    <t>Bankové poplatky (nad EBITDA)</t>
  </si>
  <si>
    <t>648316</t>
  </si>
  <si>
    <t>Skupinovy prispevok – MIR pre skupinu (TP)</t>
  </si>
  <si>
    <t>662200</t>
  </si>
  <si>
    <t>221</t>
  </si>
  <si>
    <t>Bankové účty</t>
  </si>
  <si>
    <t>315</t>
  </si>
  <si>
    <t>Ostatné pohľadávky</t>
  </si>
  <si>
    <t>321</t>
  </si>
  <si>
    <t>323</t>
  </si>
  <si>
    <t>Krátkodobé rezervy</t>
  </si>
  <si>
    <t>343</t>
  </si>
  <si>
    <t>Daň z pridanej hodnoty</t>
  </si>
  <si>
    <t>351</t>
  </si>
  <si>
    <t>Pohľadávky v rámci konsolidovaného celku</t>
  </si>
  <si>
    <t>353</t>
  </si>
  <si>
    <t>361</t>
  </si>
  <si>
    <t>Záväzky v rámci konsolidovaného celku</t>
  </si>
  <si>
    <t>367</t>
  </si>
  <si>
    <t>378</t>
  </si>
  <si>
    <t>411</t>
  </si>
  <si>
    <t>501</t>
  </si>
  <si>
    <t>Spotreba materiálu</t>
  </si>
  <si>
    <t>518</t>
  </si>
  <si>
    <t>Ostatné služby</t>
  </si>
  <si>
    <t>538</t>
  </si>
  <si>
    <t>Ostatné dane a poplatky</t>
  </si>
  <si>
    <t>562</t>
  </si>
  <si>
    <t>Úroky</t>
  </si>
  <si>
    <t>568</t>
  </si>
  <si>
    <t>Ostatné finančné náklady</t>
  </si>
  <si>
    <t>648</t>
  </si>
  <si>
    <t>Ostatné výnosy z hospodárskej činnosti</t>
  </si>
  <si>
    <t>662</t>
  </si>
  <si>
    <t>*</t>
  </si>
  <si>
    <t>Čistý obrat (časť účt.tr. 6 podľa zákona)</t>
  </si>
  <si>
    <t>01</t>
  </si>
  <si>
    <t>**</t>
  </si>
  <si>
    <t>Výnosy z hospodárskej činnosti spolu súčet (r.03 až r.09)</t>
  </si>
  <si>
    <t>02</t>
  </si>
  <si>
    <t>I.</t>
  </si>
  <si>
    <t>Tržby z predaja tovaru (604,607)</t>
  </si>
  <si>
    <t>03</t>
  </si>
  <si>
    <t>ll.</t>
  </si>
  <si>
    <t>Tržby z predaja vlastných výrobkov a služieb (601)</t>
  </si>
  <si>
    <t>04</t>
  </si>
  <si>
    <t>llI.</t>
  </si>
  <si>
    <t>Tržby z predaja služieb (602, 606)</t>
  </si>
  <si>
    <t>05</t>
  </si>
  <si>
    <t>IV.</t>
  </si>
  <si>
    <t>Zmeny stavu vnútroorganizačných zásob (+/-) (účtová skupina 61)</t>
  </si>
  <si>
    <t>06</t>
  </si>
  <si>
    <t>V.</t>
  </si>
  <si>
    <t>Aktivácia (účtová skupina 62)</t>
  </si>
  <si>
    <t>07</t>
  </si>
  <si>
    <t>Vl.</t>
  </si>
  <si>
    <t>Tržby z predaja dlhodobého nehmotného majetku, dlhodobého hmotného majetku a materiálu (641,642)</t>
  </si>
  <si>
    <t>08</t>
  </si>
  <si>
    <t>VII</t>
  </si>
  <si>
    <t>Ostatné výnosy z hospodárskej činnosti (644,645,646,648,655,657)</t>
  </si>
  <si>
    <t>09</t>
  </si>
  <si>
    <t>Náklady na hospodársku činnosť spolu r.11+r.12+r.13+r.14+r15+r.20+r.21+r.24+r.25+r.26</t>
  </si>
  <si>
    <t>10</t>
  </si>
  <si>
    <t>A.</t>
  </si>
  <si>
    <t>Náklady vynaložené na obstaranie predaného tovaru ( 504, 507)</t>
  </si>
  <si>
    <t>11</t>
  </si>
  <si>
    <t>B.</t>
  </si>
  <si>
    <t>Spotreba materiálu, energie a ostatných neskladovateľných dodávok (501,502,503)</t>
  </si>
  <si>
    <t>12</t>
  </si>
  <si>
    <t>C.</t>
  </si>
  <si>
    <t>Opravné položky k zásobám (+/-) (505)</t>
  </si>
  <si>
    <t>13</t>
  </si>
  <si>
    <t>D.</t>
  </si>
  <si>
    <t>Služby (účtová skupina 51)</t>
  </si>
  <si>
    <t>14</t>
  </si>
  <si>
    <t>E.</t>
  </si>
  <si>
    <t>Osobné náklady (r. 16 až 19)</t>
  </si>
  <si>
    <t>15</t>
  </si>
  <si>
    <t>E.1.</t>
  </si>
  <si>
    <t>Mzdové náklady (521,522)</t>
  </si>
  <si>
    <t>16</t>
  </si>
  <si>
    <t>Odmeny členom orgánov spoločnosti a družstva (523)</t>
  </si>
  <si>
    <t>17</t>
  </si>
  <si>
    <t>Náklady na sociálne poistenie (524,525,526)</t>
  </si>
  <si>
    <t>18</t>
  </si>
  <si>
    <t>Sociálne náklady (527,528)</t>
  </si>
  <si>
    <t>19</t>
  </si>
  <si>
    <t>F.</t>
  </si>
  <si>
    <t>Dane a poplatky (účtová  skupina 53)</t>
  </si>
  <si>
    <t>20</t>
  </si>
  <si>
    <t>G.</t>
  </si>
  <si>
    <t>Odpisy o opravné položky k dlhodobému nehmotnému majetku a dlhodobému hmotnému majetku (r.22 + r.23)</t>
  </si>
  <si>
    <t>21</t>
  </si>
  <si>
    <t>G.1.</t>
  </si>
  <si>
    <t>Odpisy dlhodobého nehmotného majetku a dlhodobého hmotného majetku (551)</t>
  </si>
  <si>
    <t>22</t>
  </si>
  <si>
    <t>Opravné položky k dlhodobému nehmotnému majetku a dlhodobému hmotnému majetku (+/-) (553)</t>
  </si>
  <si>
    <t>23</t>
  </si>
  <si>
    <t>H.</t>
  </si>
  <si>
    <t>Zostatková cena predaného dlhodobého majetku a predaného materiálu (541,542)</t>
  </si>
  <si>
    <t>24</t>
  </si>
  <si>
    <t>Opravné položky k pohľadávkam (+/-) ( 547)</t>
  </si>
  <si>
    <t>25</t>
  </si>
  <si>
    <t>J.</t>
  </si>
  <si>
    <t>Ostatné náklady na hospodársku činnosť (543,544,545,546,548,549,555,557)</t>
  </si>
  <si>
    <t>26</t>
  </si>
  <si>
    <t>***</t>
  </si>
  <si>
    <t>Výsledok hospodárenia z hospodárskej činnosti (+/-)  (r. 02 - r. 10)</t>
  </si>
  <si>
    <t>27</t>
  </si>
  <si>
    <t>Pridaná hodnota (r.03+r.04+r.05+r.06+r.07)-(r.11+r.12+r.13+r.14)</t>
  </si>
  <si>
    <t>28</t>
  </si>
  <si>
    <t>Výnosy z finančnej činnosti spolu r.30+r.31+r.35+r.39+r.42+r.43+r.44</t>
  </si>
  <si>
    <t>29</t>
  </si>
  <si>
    <t>VlII.</t>
  </si>
  <si>
    <t>Tržby z predaja cenných papierov a podielov (661)</t>
  </si>
  <si>
    <t>30</t>
  </si>
  <si>
    <t>IX.</t>
  </si>
  <si>
    <t>Výnosy z dlhodobého finančného majetku súčet (r.32 až r.34)</t>
  </si>
  <si>
    <t>31</t>
  </si>
  <si>
    <t>IX.1.</t>
  </si>
  <si>
    <t>Výnosy z cenných papierov a podielov od prepojených ÚJ (665 A)</t>
  </si>
  <si>
    <t>32</t>
  </si>
  <si>
    <t>Výnosy z cenných papierov a podielov v podielovej účasti okrem výnosov prepojených ÚJ (665 A)</t>
  </si>
  <si>
    <t>33</t>
  </si>
  <si>
    <t>Ostatné výnosy z cenných papierov a podielov (665 A)</t>
  </si>
  <si>
    <t>34</t>
  </si>
  <si>
    <t>X.</t>
  </si>
  <si>
    <t>Výnosy z kratkodobého finančného majetku súčet (r.36 až r.38)</t>
  </si>
  <si>
    <t>35</t>
  </si>
  <si>
    <t>X.1.</t>
  </si>
  <si>
    <t>Výnosy z kratkodobého finančného majetku od prepojených ÚJ (666A)</t>
  </si>
  <si>
    <t>36</t>
  </si>
  <si>
    <t>Výnosy z kratkodobého fin.majetku v podielovej účasti okrem výnosov prepojených ÚJ (666A)</t>
  </si>
  <si>
    <t>37</t>
  </si>
  <si>
    <t>Ostatné výnosy z kratkodobého finančného majetku (666A)</t>
  </si>
  <si>
    <t>38</t>
  </si>
  <si>
    <t>XI.</t>
  </si>
  <si>
    <t>Výnosové úroky (r. 40 + r. 41)</t>
  </si>
  <si>
    <t>39</t>
  </si>
  <si>
    <t>XI.1.</t>
  </si>
  <si>
    <t>Výnosové úroky od prepojených ÚJ (662A)</t>
  </si>
  <si>
    <t>40</t>
  </si>
  <si>
    <t>Ostatné výnosové úroky (662A)</t>
  </si>
  <si>
    <t>41</t>
  </si>
  <si>
    <t>XlI.</t>
  </si>
  <si>
    <t>Kurzové zisky (663)</t>
  </si>
  <si>
    <t>42</t>
  </si>
  <si>
    <t>XIII.</t>
  </si>
  <si>
    <t>Výnosy z precenenia cenných papierov a výnosy z derivátových operácií (664,667)</t>
  </si>
  <si>
    <t>43</t>
  </si>
  <si>
    <t>XlV.</t>
  </si>
  <si>
    <t>Ostatné výnosy z finančnej činnosti (668)</t>
  </si>
  <si>
    <t>44</t>
  </si>
  <si>
    <t>Náklady na finančnú činnosť spolu r.46+r.47+r.48+r.49+r.52+r.53+r.54</t>
  </si>
  <si>
    <t>45</t>
  </si>
  <si>
    <t>K.</t>
  </si>
  <si>
    <t>Predané cenné papiere a podiely (561)</t>
  </si>
  <si>
    <t>46</t>
  </si>
  <si>
    <t>L.</t>
  </si>
  <si>
    <t>Náklady na krátkodobý finančný majetok (566)</t>
  </si>
  <si>
    <t>47</t>
  </si>
  <si>
    <t>M.</t>
  </si>
  <si>
    <t>Opravné položky k finančnému majetku (+/-) (565)</t>
  </si>
  <si>
    <t>48</t>
  </si>
  <si>
    <t>N.</t>
  </si>
  <si>
    <t>Nákladové úroky ( r.50 + r.51 )</t>
  </si>
  <si>
    <t>49</t>
  </si>
  <si>
    <t>N.1.</t>
  </si>
  <si>
    <t>Nákladové úroky na prepojené ÚJ ( 562A )</t>
  </si>
  <si>
    <t>50</t>
  </si>
  <si>
    <t>Ostatné nákladové úroky ( 562A )</t>
  </si>
  <si>
    <t>51</t>
  </si>
  <si>
    <t>O.</t>
  </si>
  <si>
    <t>Kurzové straty (563)</t>
  </si>
  <si>
    <t>52</t>
  </si>
  <si>
    <t>P.</t>
  </si>
  <si>
    <t>Náklady na precenenie cenných papierov a náklady na derivátové operácie (564,567)</t>
  </si>
  <si>
    <t>53</t>
  </si>
  <si>
    <t>Q.</t>
  </si>
  <si>
    <t>Ostatné náklady na finančnú činnosť (568,569)</t>
  </si>
  <si>
    <t>54</t>
  </si>
  <si>
    <t>Výsledok hospodárenia z finančnej činnosti (+/-) (r.29 - r.45)</t>
  </si>
  <si>
    <t>55</t>
  </si>
  <si>
    <t>****</t>
  </si>
  <si>
    <t>Výsledok hospodárenia za účtovné obdobie pred zdanením (+/-) (r. 27 + r. 55)</t>
  </si>
  <si>
    <t>56</t>
  </si>
  <si>
    <t>R.</t>
  </si>
  <si>
    <t>Daň z príjmov (r. 58+ r.59)</t>
  </si>
  <si>
    <t>57</t>
  </si>
  <si>
    <t>R.1.</t>
  </si>
  <si>
    <t>Daň z príjmov splatná (591, 595)</t>
  </si>
  <si>
    <t>58</t>
  </si>
  <si>
    <t>Daň z príjmov odložená (+/-) (592)</t>
  </si>
  <si>
    <t>59</t>
  </si>
  <si>
    <t>S.</t>
  </si>
  <si>
    <t>Prevod podielov na výsledku hospodárenia spoločníkom (+/-596)</t>
  </si>
  <si>
    <t>60</t>
  </si>
  <si>
    <t>Výsledok hospodárenia za účtovné obdobie po zdanení (+/-) (r. 56- r. 57- r.60)</t>
  </si>
  <si>
    <t>61</t>
  </si>
  <si>
    <t>SPOLU MAJETOK r. 02+ r. 33+ r. 74</t>
  </si>
  <si>
    <t>001</t>
  </si>
  <si>
    <t>Neobežný majetok r. 03+ r. 11+ r. 21</t>
  </si>
  <si>
    <t>002</t>
  </si>
  <si>
    <t>A.l.</t>
  </si>
  <si>
    <t>Dlhodobý nehmotný majetok súčet (r. 04 až r. 10)</t>
  </si>
  <si>
    <t>003</t>
  </si>
  <si>
    <t>A.I.1</t>
  </si>
  <si>
    <t>Aktivované náklady na vývoj (012) - /072,091A/</t>
  </si>
  <si>
    <t>004</t>
  </si>
  <si>
    <t>Softvér (013) - /073,091A/</t>
  </si>
  <si>
    <t>005</t>
  </si>
  <si>
    <t>Oceniteľné práva (014) - /074,091A/</t>
  </si>
  <si>
    <t>006</t>
  </si>
  <si>
    <t>Goodwill (015) - /075,091A/</t>
  </si>
  <si>
    <t>007</t>
  </si>
  <si>
    <t>Ostatný dlhodobý nehmotný majetok (019,01X) - /079,07X,091A/</t>
  </si>
  <si>
    <t>008</t>
  </si>
  <si>
    <t>Obstarávaný dlhodobý nehmotný majetok (041) - /093/</t>
  </si>
  <si>
    <t>009</t>
  </si>
  <si>
    <t>Poskytnuté preddavky na dlhodobý nehmotný majetok (051) - /095A/</t>
  </si>
  <si>
    <t>010</t>
  </si>
  <si>
    <t>A.ll.</t>
  </si>
  <si>
    <t>Dlhodobý hmotný majetok súčet (r. 12 až 20)</t>
  </si>
  <si>
    <t>011</t>
  </si>
  <si>
    <t>A.ll.1.</t>
  </si>
  <si>
    <t>Pozemky (031) - /092A/</t>
  </si>
  <si>
    <t>012</t>
  </si>
  <si>
    <t>Stavby (021) - /081,092A/</t>
  </si>
  <si>
    <t>013</t>
  </si>
  <si>
    <t>Samostatné hnuteľné veci a súbory hnuteľných vecí (022) - /082,092A/</t>
  </si>
  <si>
    <t>014</t>
  </si>
  <si>
    <t>Pestovateľské celky trvalých porastov (025) - /085,092A/</t>
  </si>
  <si>
    <t>015</t>
  </si>
  <si>
    <t>Základné stádo a ťažné zvieratá (026) - /086,092A/</t>
  </si>
  <si>
    <t>016</t>
  </si>
  <si>
    <t>Ostatný dlhodobý hmotný majetok (029,02X,032) - /089,08X,092A/</t>
  </si>
  <si>
    <t>017</t>
  </si>
  <si>
    <t>Obstarávaný dlhodobý hmotný majetok (042) - /094/</t>
  </si>
  <si>
    <t>018</t>
  </si>
  <si>
    <t>Poskytnuté preddavky na dlhodobý hmotný majetok (052) - /095A/</t>
  </si>
  <si>
    <t>019</t>
  </si>
  <si>
    <t>Opravná položka k nadobudnutému majetku (+/- 097) +/- 098</t>
  </si>
  <si>
    <t>020</t>
  </si>
  <si>
    <t>A.lll.</t>
  </si>
  <si>
    <t>Dlhodobý finančný majetok súčet (r. 22 až 32)</t>
  </si>
  <si>
    <t>021</t>
  </si>
  <si>
    <t>A.lll.1.</t>
  </si>
  <si>
    <t>Podielové cenné papiere a podiely v prepojených účtovných jednotkách (061A,062A,063A) - /096A/</t>
  </si>
  <si>
    <t>022</t>
  </si>
  <si>
    <t>Podielové cenné papiere a podiely s podielovu účasťou okrem prepojených ÚJ  (062A) - /096A/</t>
  </si>
  <si>
    <t>023</t>
  </si>
  <si>
    <t>Ostatné realizovateľné cenné papiere a podiely (063A) - /096A/</t>
  </si>
  <si>
    <t>024</t>
  </si>
  <si>
    <t>Pôžičky prepojeným účtovným jednotkám (066A) - /096A/</t>
  </si>
  <si>
    <t>025</t>
  </si>
  <si>
    <t>Pôžičky v rámci podielovej účasti okrem prepojeným ÚJ (066A) - /096A/</t>
  </si>
  <si>
    <t>026</t>
  </si>
  <si>
    <t>Ostatné pôžičky (067A) - /096A/</t>
  </si>
  <si>
    <t>027</t>
  </si>
  <si>
    <t>Dlhové cenné papiere a ostatný dlhodobý finančný majetok ( 065A,069A,06XA ) - /096A/</t>
  </si>
  <si>
    <t>028</t>
  </si>
  <si>
    <t>Pôžičky a ostatný dlhodobý finančný majetok so zostatkovou dobou splatnosti najviac 1 rok ( 066A,067A,069A,06XA) - /096A/</t>
  </si>
  <si>
    <t>029</t>
  </si>
  <si>
    <t>Účty v bankách s dobou viazanosti dhšou ako 1 rok (22XA)</t>
  </si>
  <si>
    <t>030</t>
  </si>
  <si>
    <t>Obstarávaný dlhodobý finančný majetok ( 043 ) - /096A/</t>
  </si>
  <si>
    <t>031</t>
  </si>
  <si>
    <t>Poskytnuté preddavky na dlhodobý finančný majetok ( 053 ) - /095A/</t>
  </si>
  <si>
    <t>032</t>
  </si>
  <si>
    <t>Obežný majetok r. 034+ r. 041+ r. 053+ r. 066+ r. 071</t>
  </si>
  <si>
    <t>033</t>
  </si>
  <si>
    <t>B.l.</t>
  </si>
  <si>
    <t>Zásoby súčet (r. 035 až r. 040)</t>
  </si>
  <si>
    <t>034</t>
  </si>
  <si>
    <t>B.l.1.</t>
  </si>
  <si>
    <t>Materiál (112,119,11X) - /191,19X/</t>
  </si>
  <si>
    <t>035</t>
  </si>
  <si>
    <t>Nedokončená výroba a polotovary vlastnej výroby(121,122, 12X) - /192,193,19X/</t>
  </si>
  <si>
    <t>036</t>
  </si>
  <si>
    <t>Výrobky (123) - /194/</t>
  </si>
  <si>
    <t>037</t>
  </si>
  <si>
    <t>Zvieratá (124) - /195/</t>
  </si>
  <si>
    <t>038</t>
  </si>
  <si>
    <t>Tovar ( 132,133,13X,139 ) - /196,19X/</t>
  </si>
  <si>
    <t>039</t>
  </si>
  <si>
    <t>Poskytnuté preddavky na zásoby (314A) - /391A/</t>
  </si>
  <si>
    <t>040</t>
  </si>
  <si>
    <t>B.ll.</t>
  </si>
  <si>
    <t>Dlhodobé pohľadávky súčet (r.042 + r.046 až r.052)</t>
  </si>
  <si>
    <t>041</t>
  </si>
  <si>
    <t>B.ll.1.</t>
  </si>
  <si>
    <t>Pohľadávky z obchodného styku súčet (r.043 až r.045)</t>
  </si>
  <si>
    <t>042</t>
  </si>
  <si>
    <t>1.a.</t>
  </si>
  <si>
    <t>Pohľadávky z obchodného styku voči prepojeným ÚJ (311A,312A,313A,314A,315A,31XA) - /391A/</t>
  </si>
  <si>
    <t>043</t>
  </si>
  <si>
    <t>1.b.</t>
  </si>
  <si>
    <t>Pohľ.z obch.styku v rámci pod.účasti okrem pohľ.voči prep.ÚJ (311A,312A,313A,314A,315A,31XA) - /391A/</t>
  </si>
  <si>
    <t>044</t>
  </si>
  <si>
    <t>1.c.</t>
  </si>
  <si>
    <t>Ostatné pohľadávky z obchodného styku (311A,312A,313A,314A,315A,31XA) - /391A/</t>
  </si>
  <si>
    <t>045</t>
  </si>
  <si>
    <t>Čistá hodnota zákazky (316A)</t>
  </si>
  <si>
    <t>046</t>
  </si>
  <si>
    <t>Ostatné pohľadávky voči prepojeným ÚJ ( 351A ) - /391A/</t>
  </si>
  <si>
    <t>047</t>
  </si>
  <si>
    <t>Ostatné pohľ. v rámci podielovej účasti okrem pohľ.voči prep.ÚJ  (351A) - /391A/</t>
  </si>
  <si>
    <t>048</t>
  </si>
  <si>
    <t>Pohľadávky voči spoločníkom,členom a združeniu (354A,355A,358A,35XA) - /391A/</t>
  </si>
  <si>
    <t>049</t>
  </si>
  <si>
    <t>Pohľadávky z derivátových operácií (373A, 376A)</t>
  </si>
  <si>
    <t>050</t>
  </si>
  <si>
    <t>Iné pohľadávky (335A,336A,33XA,371A,374A,375A,378A) - /391A/</t>
  </si>
  <si>
    <t>051</t>
  </si>
  <si>
    <t>Odložená daňová pohľadávka (481 A)</t>
  </si>
  <si>
    <t>052</t>
  </si>
  <si>
    <t>B.lll.</t>
  </si>
  <si>
    <t>Krátkodobé pohľadávky súčet (r. 54 + r.58 až r.65)</t>
  </si>
  <si>
    <t>053</t>
  </si>
  <si>
    <t>B.lll.1.</t>
  </si>
  <si>
    <t>Pohľadávky z obchodného styku (súčet r.55 až r.57)</t>
  </si>
  <si>
    <t>054</t>
  </si>
  <si>
    <t>055</t>
  </si>
  <si>
    <t>056</t>
  </si>
  <si>
    <t>057</t>
  </si>
  <si>
    <t>058</t>
  </si>
  <si>
    <t>059</t>
  </si>
  <si>
    <t>060</t>
  </si>
  <si>
    <t>Pohľadávky voči spoločníkom,členom a združeniu (354A,355A,358A,35XA,398A) - /391A/</t>
  </si>
  <si>
    <t>061</t>
  </si>
  <si>
    <t>6.,</t>
  </si>
  <si>
    <t>Sociálne poistenie ( 336A ) - /391A/</t>
  </si>
  <si>
    <t>062</t>
  </si>
  <si>
    <t>Daňové pohľadávky a dotácie (341,342,343,345, 346, 347) - 391A</t>
  </si>
  <si>
    <t>063</t>
  </si>
  <si>
    <t>064</t>
  </si>
  <si>
    <t>Iné pohľadávky (335A,33XA,371A,374A,375A,378A) - /391A/</t>
  </si>
  <si>
    <t>065</t>
  </si>
  <si>
    <t>B.IV.</t>
  </si>
  <si>
    <t>Krátkodobý finančný majetok súčet (r. 67 až r.70)</t>
  </si>
  <si>
    <t>066</t>
  </si>
  <si>
    <t>B.IV.1.</t>
  </si>
  <si>
    <t>Krátkodobý finančný majetok v prepojených ÚJ (251A,253A,256A,257A,25XA) - /291A,29XA)</t>
  </si>
  <si>
    <t>067</t>
  </si>
  <si>
    <t>Krátkodobý fin.maj.bez krátkod.fin.maj. v prepojených ÚJ (251A,253A,256A,257A,25XA) - /291A,29XA/</t>
  </si>
  <si>
    <t>068</t>
  </si>
  <si>
    <t>Vlastné akcie a vlastné obchodné podiely (252)</t>
  </si>
  <si>
    <t>069</t>
  </si>
  <si>
    <t>Obstarávaný krátkodobý finančný majetok (259, 314A) - /291A/</t>
  </si>
  <si>
    <t>070</t>
  </si>
  <si>
    <t>B.V.</t>
  </si>
  <si>
    <t>Finančné účty r.072 + r. 073</t>
  </si>
  <si>
    <t>071</t>
  </si>
  <si>
    <t>B.V.1.</t>
  </si>
  <si>
    <t>Peniaze ( 211,213,21X )</t>
  </si>
  <si>
    <t>072</t>
  </si>
  <si>
    <t>Účty v bankách ( 221A, 22X +/-261 )</t>
  </si>
  <si>
    <t>073</t>
  </si>
  <si>
    <t>Časové rozlíšenie súčet (r. 75 až r. 78)</t>
  </si>
  <si>
    <t>074</t>
  </si>
  <si>
    <t>C.1.</t>
  </si>
  <si>
    <t>Náklady budúcich období dlhodobé (381A,382A)</t>
  </si>
  <si>
    <t>075</t>
  </si>
  <si>
    <t>Náklady budúcich období krátkodobé (381A,382A)</t>
  </si>
  <si>
    <t>076</t>
  </si>
  <si>
    <t>Príjmy budúcich období dlhodobé (385A)</t>
  </si>
  <si>
    <t>077</t>
  </si>
  <si>
    <t>Príjmy budúcich období krátkodobé (385A)</t>
  </si>
  <si>
    <t>078</t>
  </si>
  <si>
    <t xml:space="preserve">Spolu vlastné imanie a záväzky ( r.080 + r.101 + r.141 ) </t>
  </si>
  <si>
    <t>079</t>
  </si>
  <si>
    <t>Vlastné imanie r.081+r.085+r.086+r.087+r.090+r.093+r.097+r.100</t>
  </si>
  <si>
    <t>080</t>
  </si>
  <si>
    <t>Základné imanie súčet (r. 082 až r. 084)</t>
  </si>
  <si>
    <t>081</t>
  </si>
  <si>
    <t>A.l.1.</t>
  </si>
  <si>
    <t>Základné imanie ( 411 alebo +/-491 )</t>
  </si>
  <si>
    <t>082</t>
  </si>
  <si>
    <t>Zmena základného imania +/-419</t>
  </si>
  <si>
    <t>083</t>
  </si>
  <si>
    <t>Pohľadávky za upísané vlastné imanie (/-/353)</t>
  </si>
  <si>
    <t>084</t>
  </si>
  <si>
    <t>Emisné ážio (412)</t>
  </si>
  <si>
    <t>085</t>
  </si>
  <si>
    <t>A.III.</t>
  </si>
  <si>
    <t>Ostatné kapitálové fondy (413)</t>
  </si>
  <si>
    <t>086</t>
  </si>
  <si>
    <t>A.IV.</t>
  </si>
  <si>
    <t>Zákonné rezervné fondy r. 088 + r. 089</t>
  </si>
  <si>
    <t>087</t>
  </si>
  <si>
    <t>A.IV.1.</t>
  </si>
  <si>
    <t>Zákonný rezervný fond a nedeliteľný fond (417A,418,421A,422)</t>
  </si>
  <si>
    <t>088</t>
  </si>
  <si>
    <t>Rezervný fond na vlastné akcie a vlastné podiely ( 417A,421A )</t>
  </si>
  <si>
    <t>089</t>
  </si>
  <si>
    <t>A.V.</t>
  </si>
  <si>
    <t>Ostatné fondy zo zisku r. 091 + r. 092</t>
  </si>
  <si>
    <t>090</t>
  </si>
  <si>
    <t>A.V.1.</t>
  </si>
  <si>
    <t>Štatutárne fondy ( 423, 42X )</t>
  </si>
  <si>
    <t>091</t>
  </si>
  <si>
    <t>Ostatné fondy ( 427, 42X )</t>
  </si>
  <si>
    <t>092</t>
  </si>
  <si>
    <t>A.Vl.</t>
  </si>
  <si>
    <t>Oceňovacie rozdiely z precenenia súčet (r. 094 až r. 096)</t>
  </si>
  <si>
    <t>093</t>
  </si>
  <si>
    <t>A.VI.1.</t>
  </si>
  <si>
    <t>Oceňovacie rozdiely z precenenia majetku a záväzkov (+/-414)</t>
  </si>
  <si>
    <t>094</t>
  </si>
  <si>
    <t>Oceňovacie rozdiely z kapitálových účastín (+/-415)</t>
  </si>
  <si>
    <t>095</t>
  </si>
  <si>
    <t>Oceňovacie rozdiely z precenenia pri zlúčení, splynutí a rozdelení (+/-416)</t>
  </si>
  <si>
    <t>096</t>
  </si>
  <si>
    <t>A.VII.</t>
  </si>
  <si>
    <t>Výsledok hospodárenia minulých rokov r. 098 + r.099</t>
  </si>
  <si>
    <t>097</t>
  </si>
  <si>
    <t>A.VII.1.</t>
  </si>
  <si>
    <t>Nerozdelený zisk z minulých rokov ( 428 )</t>
  </si>
  <si>
    <t>098</t>
  </si>
  <si>
    <t>Neuhradená strata minulých rokov (/-/429)</t>
  </si>
  <si>
    <t>099</t>
  </si>
  <si>
    <t>A.VIII.</t>
  </si>
  <si>
    <t>Výsledok hospodárenia za účtovné obdobie po zdanení /+- / r.01- (r. 81+ r.85+ r.86+ r. 87+ r. 90+ r. 93 + r.97 + r.101 + r.141)</t>
  </si>
  <si>
    <t>100</t>
  </si>
  <si>
    <t>Záväzky r. 102 + r. 118 + r. 121 + r. 122 + r.136 + r. 139 + r. 140</t>
  </si>
  <si>
    <t>101</t>
  </si>
  <si>
    <t>Dlhodobé záväzky súčet (r. 103 + r. 107 až r. 117)</t>
  </si>
  <si>
    <t>102</t>
  </si>
  <si>
    <t>Dlhodobé záväzky z obchodného styku súčet (r. 104 až r. 106)</t>
  </si>
  <si>
    <t>103</t>
  </si>
  <si>
    <t>Záväzky z obchodného styku voči prepojeným účtovným jednotkám (321A,475A,476A)</t>
  </si>
  <si>
    <t>104</t>
  </si>
  <si>
    <t>Záväzky z obchodného styku v rámci podielovej účasti okrem záväzkov voči prepojeným účtovným jednotkám (321A,475A,476A)</t>
  </si>
  <si>
    <t>105</t>
  </si>
  <si>
    <t>Ostatné záväzky z obchodného styku (321A,475A,476A)</t>
  </si>
  <si>
    <t>106</t>
  </si>
  <si>
    <t>107</t>
  </si>
  <si>
    <t>Ostatné záväzky voči prepojeným účtovným jednotkám (471A,47XA)</t>
  </si>
  <si>
    <t>108</t>
  </si>
  <si>
    <t>Ostatné záväzky v rámci podielovej účasti okrem záväzkov voči prep.ÚJ  (471A, 47XA)</t>
  </si>
  <si>
    <t>109</t>
  </si>
  <si>
    <t>Ostatné dlhodobé zázäzky ( 479A, 47XA )</t>
  </si>
  <si>
    <t>110</t>
  </si>
  <si>
    <t>Dlhodobé prijaté preddavky (475A)</t>
  </si>
  <si>
    <t>111</t>
  </si>
  <si>
    <t>Dlhodobé zmenky na úhradu (478A)</t>
  </si>
  <si>
    <t>112</t>
  </si>
  <si>
    <t>Vydané dlhopisy (473A,/-/255A)</t>
  </si>
  <si>
    <t>113</t>
  </si>
  <si>
    <t>Záväzky zo sociálneho fondu (472)</t>
  </si>
  <si>
    <t>114</t>
  </si>
  <si>
    <t>Iné dlhodobé záväzky ( 336A, 372A, 474A, 47XA)</t>
  </si>
  <si>
    <t>115</t>
  </si>
  <si>
    <t>Dlhodobé záväzky z derivátových operácií (373A, 377A)</t>
  </si>
  <si>
    <t>116</t>
  </si>
  <si>
    <t>Odložený daňový záväzok (481A)</t>
  </si>
  <si>
    <t>117</t>
  </si>
  <si>
    <t>B.II.</t>
  </si>
  <si>
    <t>Dlhodobé rezervy r. 119 + r. 120</t>
  </si>
  <si>
    <t>118</t>
  </si>
  <si>
    <t>B.lI.1.</t>
  </si>
  <si>
    <t>Zákonné rezervy ( 451A )</t>
  </si>
  <si>
    <t>119</t>
  </si>
  <si>
    <t>Ostatné rezervy ( 459A, 45XA )</t>
  </si>
  <si>
    <t>120</t>
  </si>
  <si>
    <t>B.III.</t>
  </si>
  <si>
    <t>Dlhodobé bankové úvery ( 461A, 46XA )</t>
  </si>
  <si>
    <t>121</t>
  </si>
  <si>
    <t>B.lV.</t>
  </si>
  <si>
    <t>Krátkodobé záväzky  súčet ( r. 123 + r. 127 až r. 135)</t>
  </si>
  <si>
    <t>122</t>
  </si>
  <si>
    <t>B.lV.1.</t>
  </si>
  <si>
    <t>Záväzky z obchodného styku súčet (r. 124 až r. 126)</t>
  </si>
  <si>
    <t>123</t>
  </si>
  <si>
    <t>Záväzky z obchodného styku voči prepojeným účtovným jednotkám (321A,322A,324A,325A,326A,32XA,475A,476A,478A,47XA)</t>
  </si>
  <si>
    <t>124</t>
  </si>
  <si>
    <t>záväzky z obchodného styku v rámci podielovej účasti okrem záväzkov voči prepojeným účt. jednotkám (321a,322a,324a,325a,326a,32xa,475a,476a,478a,47xa)</t>
  </si>
  <si>
    <t>125</t>
  </si>
  <si>
    <t>Ostatné záväzky z obchodného styku (321A,322A,324A,325A,326A,32XA,475A,476A,478A,47XA)</t>
  </si>
  <si>
    <t>126</t>
  </si>
  <si>
    <t>127</t>
  </si>
  <si>
    <t>Ostatné záväzky voči prepojeným účtovným jednotkám (361A,36XA,471A,47XA)</t>
  </si>
  <si>
    <t>128</t>
  </si>
  <si>
    <t>Ostatné záväzky v rámci podielovej účasti okrem záväzkov voči prepojeným účtovným jednotkám  (361A,36XA,471A,47XA)</t>
  </si>
  <si>
    <t>129</t>
  </si>
  <si>
    <t>Záväzky voči spoločníkom a združeniu ( 364, 365, 366, 367, 368, 398A, 478A, 479A)</t>
  </si>
  <si>
    <t>130</t>
  </si>
  <si>
    <t>Záväzky voči zamestnancom ( 331,333,33X,479A )</t>
  </si>
  <si>
    <t>131</t>
  </si>
  <si>
    <t>Záväzky zo sociálneho poistenia ( 336A )</t>
  </si>
  <si>
    <t>132</t>
  </si>
  <si>
    <t>Daňové záväzky a dotácie ( 341, 342, 343, 345, 346, 347, 34X )</t>
  </si>
  <si>
    <t>133</t>
  </si>
  <si>
    <t>Záväzky z derivátových operácií (373A, 377A)</t>
  </si>
  <si>
    <t>134</t>
  </si>
  <si>
    <t>Iné záväzky ( 372A, 379A, 474A, 475A, 479A, 47XA )</t>
  </si>
  <si>
    <t>135</t>
  </si>
  <si>
    <t>Krátkodobé rezervy r.137 +r.138</t>
  </si>
  <si>
    <t>136</t>
  </si>
  <si>
    <t>Zákonné rezervy ( 323A, 451A )</t>
  </si>
  <si>
    <t>137</t>
  </si>
  <si>
    <t>Ostatné rezervy (323A, 32X, 459A, 45XA)</t>
  </si>
  <si>
    <t>138</t>
  </si>
  <si>
    <t>B.VI.</t>
  </si>
  <si>
    <t>Bežné bankové úvery (221A,231,232,23X,461A,46XA)</t>
  </si>
  <si>
    <t>139</t>
  </si>
  <si>
    <t>B.VII.</t>
  </si>
  <si>
    <t>Krátkodobé finančné výpomoci (241,249,24X,473A,/-/255A)</t>
  </si>
  <si>
    <t>140</t>
  </si>
  <si>
    <t>Časové rozlíšenie súčet (r. 142 až 145)</t>
  </si>
  <si>
    <t>141</t>
  </si>
  <si>
    <t>Výdavky budúcich období dlhodobé (383A)</t>
  </si>
  <si>
    <t>142</t>
  </si>
  <si>
    <t>Výdavky budúcich období krátkodobé (383A)</t>
  </si>
  <si>
    <t>143</t>
  </si>
  <si>
    <t>Výnosy budúcich období dlhodobé (384A)</t>
  </si>
  <si>
    <t>144</t>
  </si>
  <si>
    <t>Výnosy budúcich období krátkodobé (384A)</t>
  </si>
  <si>
    <t>145</t>
  </si>
  <si>
    <t>Dátum zostavenia ÚZ</t>
  </si>
  <si>
    <t>Obdobie od</t>
  </si>
  <si>
    <t>05.02.2025</t>
  </si>
  <si>
    <t>Obdobie do</t>
  </si>
  <si>
    <t>31.12.2025</t>
  </si>
  <si>
    <t>Bezprostredne predchádzajúce obdobie od</t>
  </si>
  <si>
    <t>Bezprostredne predchádzajúce obdobie do</t>
  </si>
  <si>
    <t>IČO</t>
  </si>
  <si>
    <t>DIČ</t>
  </si>
  <si>
    <t>Kód SK NACE</t>
  </si>
  <si>
    <t>Názov1</t>
  </si>
  <si>
    <t>Dr.Max 236 s. r. o.</t>
  </si>
  <si>
    <t>Názov2</t>
  </si>
  <si>
    <t>Ulica</t>
  </si>
  <si>
    <t>Moldavská cesta</t>
  </si>
  <si>
    <t>Číslo</t>
  </si>
  <si>
    <t>8/A</t>
  </si>
  <si>
    <t>PSČ</t>
  </si>
  <si>
    <t>040 11</t>
  </si>
  <si>
    <t>Názov obce</t>
  </si>
  <si>
    <t>Košice - mestská časť Juh</t>
  </si>
  <si>
    <t>Číslo telefónu</t>
  </si>
  <si>
    <t>Číslo faxu</t>
  </si>
  <si>
    <t>E-mail</t>
  </si>
  <si>
    <t>0911066845</t>
  </si>
  <si>
    <t>jana.vaskova@drmax.s</t>
  </si>
  <si>
    <t>A. Informácie o účtovnej jednotke</t>
  </si>
  <si>
    <t xml:space="preserve">1. Hlavnými činnosťami spoločnosti  sú: </t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</si>
  <si>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0"/>
        <color theme="1"/>
        <rFont val="Times New Roman"/>
        <family val="1"/>
        <charset val="238"/>
      </rPr>
      <t xml:space="preserve">kúpa tovaru na účely jeho predaja konečnému spotrebiteľovi (maloobchod) alebo iným prevádzkovateľom živnosti (veľkoobchod) 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</si>
  <si>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0"/>
        <color theme="1"/>
        <rFont val="Times New Roman"/>
        <family val="1"/>
        <charset val="238"/>
      </rPr>
      <t>sprostredkovanie obchodu a služieb v oblasti obchodu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</si>
  <si>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0"/>
        <color theme="1"/>
        <rFont val="Times New Roman"/>
        <family val="1"/>
        <charset val="238"/>
      </rPr>
      <t xml:space="preserve">poskytovanie lekárenskej starostlivosti vo verejnej lekárni. </t>
    </r>
  </si>
  <si>
    <t>2. Právny dôvod na zostavenie účtovnej závierky</t>
  </si>
  <si>
    <t>Účtovná závierka Spoločnosti k 31. decembru 2025 je zostavená ako riadna individuálna účtovná závierka. Bola zostavená za účtovné obdobie od 1. januára do 31. decembra 2025 podľa slovenských právnych predpisov, a to zákona o účtovníctve a postupov pre podnikateľov.</t>
  </si>
  <si>
    <t>3. Dátum schválenia účtovnej závierky za bezprostredne predchádzajúce účtovné obdobie</t>
  </si>
  <si>
    <t>Účtovná závierka Spoločnosti k 31. decembru 2024 za predchádzajúce účtovné obdobie, bola schválená Rozhodnutím spoločníkov spoločnosti dňa 05.09.2025.</t>
  </si>
  <si>
    <t>C. Informácie o konsolidovanom celku</t>
  </si>
  <si>
    <t xml:space="preserve">Spoločnosť je dcérskou spoločnosťou spoločnosti Dr.Max Holding SK, a.s., so sídlom Einsteinova 23, Digital Park II/D,  Bratislava ktorá má 100-percentný podiel na jej základnom imaní. </t>
  </si>
  <si>
    <t xml:space="preserve">Materská spoločnosť Dr.Max Holding SK, a.s., je dcérskou spoločnosťou spoločnosti PHARMAX HOLDINGS LIMITED, so sídlom 3082 Limassol, Agias Fylaxeos Polygnostou 212, C&amp;I CENTER BUILDING, Cyprus a táto spoločnosť má 100-percentný podiel na jej základnom imaní. </t>
  </si>
  <si>
    <t xml:space="preserve">Účtovná závierka spoločnosti je zahrnutá do konsolidovanej účtovnej závierky spoločnosti Pharmax Holdings Limited, so sídlom 3082 Limassol, Agias Fylaxeos &amp; Polygnostou, 212, C&amp;I CENTER BUILDING, Cyprus (registračné číslo: HE 295375), ktorá zostavuje konsolidovanú účtovnú závierku podľa Medzinárodných štandardov finančného výkazníctva. </t>
  </si>
  <si>
    <t>D. Informácie o účtovných zásadách a účtovných metódach</t>
  </si>
  <si>
    <r>
      <t>a)</t>
    </r>
    <r>
      <rPr>
        <b/>
        <sz val="7"/>
        <color theme="1"/>
        <rFont val="Times New Roman"/>
        <family val="1"/>
        <charset val="238"/>
      </rPr>
      <t xml:space="preserve">       </t>
    </r>
    <r>
      <rPr>
        <b/>
        <sz val="10"/>
        <color theme="1"/>
        <rFont val="Times New Roman"/>
        <family val="1"/>
        <charset val="238"/>
      </rPr>
      <t xml:space="preserve">Východiská pre zostavenie účtovnej závierky </t>
    </r>
  </si>
  <si>
    <t>Účtovná závierka Spoločnosti bola zostavená za predpokladu nepretržitého trvania jej činnosti v súlade so zákonom o účtovníctve platným v Slovenskej republike a nadväzujúcimi postupmi účtovania. Účtovníctvo sa vedie v peňažných jednotkách slovenskej meny, t.j. v eurách.</t>
  </si>
  <si>
    <t>Účtovníctvo sa vedie na základe dodržania časovej a vecnej súvislosti nákladov a výnosov. Za základ sa berú všetky náklady a výnosy, ktoré sa vzťahujú na účtovné obdobie bez ohľadu na dátum ich platenia.</t>
  </si>
  <si>
    <r>
      <t>b)</t>
    </r>
    <r>
      <rPr>
        <b/>
        <sz val="7"/>
        <color theme="1"/>
        <rFont val="Times New Roman"/>
        <family val="1"/>
        <charset val="238"/>
      </rPr>
      <t xml:space="preserve">                  </t>
    </r>
    <r>
      <rPr>
        <b/>
        <sz val="10"/>
        <color theme="1"/>
        <rFont val="Times New Roman"/>
        <family val="1"/>
        <charset val="238"/>
      </rPr>
      <t xml:space="preserve">  Dlhodobý nehmotný a hmotný majetok</t>
    </r>
  </si>
  <si>
    <t>Dlhodobý hmotný a nehmotný majetok  sa odpisuje podľa plánu odpisov, ktorý bol stanovený vzhľadom na odhad reálnej ekonomickej životnosti. Majetok sa odpisuje počas predpokladanej doby používania zodpovedajúcej spotrebe budúcich ekonomických úžitkov z majetku. Účtovné odpisy sú rovnomerné. Majetok sa začína odpisovať v mesiaci zaradenia do používania.</t>
  </si>
  <si>
    <t>Daňové odpisy sa uplatňujú podľa sadzieb uvedených v zákone o daniach z príjmov  platných pre rovnomerné odpisovanie.</t>
  </si>
  <si>
    <r>
      <t>c)</t>
    </r>
    <r>
      <rPr>
        <b/>
        <sz val="7"/>
        <color theme="1"/>
        <rFont val="Times New Roman"/>
        <family val="1"/>
        <charset val="238"/>
      </rPr>
      <t xml:space="preserve"> </t>
    </r>
    <r>
      <rPr>
        <b/>
        <sz val="10"/>
        <color theme="1"/>
        <rFont val="Times New Roman"/>
        <family val="1"/>
        <charset val="238"/>
      </rPr>
      <t xml:space="preserve"> Zásoby</t>
    </r>
  </si>
  <si>
    <t>Zásoby nakupované sa oceňujú obstarávacou cenou, ktorá zahŕňa cenu zásob a náklady súvisiace s ich obstaraním (clo, prepravu, poistné, provízie, skonto a pod.). Úroky z cudzích zdrojov nie sú súčasťou obstarávacej ceny. Spoločnosť účtuje o zásobách spôsobom A.</t>
  </si>
  <si>
    <t xml:space="preserve">Zníženie hodnoty zásob sa upravuje vytvorením opravnej položky. </t>
  </si>
  <si>
    <r>
      <t>d)</t>
    </r>
    <r>
      <rPr>
        <b/>
        <sz val="7"/>
        <color theme="1"/>
        <rFont val="Times New Roman"/>
        <family val="1"/>
        <charset val="238"/>
      </rPr>
      <t xml:space="preserve"> </t>
    </r>
    <r>
      <rPr>
        <b/>
        <sz val="10"/>
        <color theme="1"/>
        <rFont val="Times New Roman"/>
        <family val="1"/>
        <charset val="238"/>
      </rPr>
      <t xml:space="preserve"> Pohľadávky</t>
    </r>
  </si>
  <si>
    <t>Pohľadávky pri ich vzniku sa oceňujú ich menovitou hodnotou; postúpené pohľadávky a pohľadávky nadobudnuté vkladom do základného imania sa oceňujú obstarávacou cenou, t.j. vrátane nákladov súvisiacich s obstaraním. Toto ocenenie sa znižuje o pochybné a nevymožiteľné pohľadávky.</t>
  </si>
  <si>
    <t xml:space="preserve">e) Peňažné prostriedky </t>
  </si>
  <si>
    <t>Peňažné prostriedky sa oceňujú ich menovitou hodnotou. Zníženie ich hodnoty sa vyjadruje opravnou položkou</t>
  </si>
  <si>
    <t>f) Náklady budúcich období a príjmy budúcich období</t>
  </si>
  <si>
    <t>Náklady budúcich období a príjmy budúcich období sa vykazujú vo výške, ktorá je potrebná na dodržanie zásady vecnej a časovej súvislosti s účtovným obdobím.</t>
  </si>
  <si>
    <t>g) Rezervy</t>
  </si>
  <si>
    <t xml:space="preserve">Rezervy sú záväzky s neurčitým časovým vymedzením alebo výškou, tvoria sa na krytie známych rizík alebo strát z podnikania. Oceňujú sa v očakávanej výške záväzku. </t>
  </si>
  <si>
    <t xml:space="preserve">h) Záväzky </t>
  </si>
  <si>
    <t>Záväzky pri ich vzniku sa oceňujú menovitou hodnotou. Záväzky pri ich prevzatí sa oceňujú obstarávacou cenou. Ak sa pri inventarizácii zistí, že suma záväzkov je iná ako ich výška v účtovníctve, uvedú sa záväzky v účtovníctve a v účtovnej závierke v tomto zistenom ocenení.</t>
  </si>
  <si>
    <t>i) Výdavky budúcich období a výnosy budúcich období</t>
  </si>
  <si>
    <t>Výdavky budúcich období a výnosy budúcich období sú vykázané vo výške, ktorá je potrebná na dodržanie zásady vecnej a časovej súvislosti s účtovným obdobím.</t>
  </si>
  <si>
    <r>
      <t>l)</t>
    </r>
    <r>
      <rPr>
        <b/>
        <sz val="7"/>
        <color theme="1"/>
        <rFont val="Times New Roman"/>
        <family val="1"/>
        <charset val="238"/>
      </rPr>
      <t xml:space="preserve">                    </t>
    </r>
    <r>
      <rPr>
        <b/>
        <sz val="10"/>
        <color theme="1"/>
        <rFont val="Times New Roman"/>
        <family val="1"/>
        <charset val="238"/>
      </rPr>
      <t>Výnosy</t>
    </r>
  </si>
  <si>
    <t>Tržby za vlastné výkony a tovar neobsahujú daň z pridanej hodnoty. Sú tiež znížené o zľavy a zrážky (rabaty, bonusy, skontá, dobropisy a pod.) bez ohľadu na to, či zákazník mal vopred na zľavu nárok, alebo či ide o dodatočne uznanú zľavu. Tržby sú účtované ku dňu splnenia dodávky alebo služby.</t>
  </si>
  <si>
    <t>E.Informácie o skutočnostiach, ktoré nastali po dni, ku ktorému
 sa zostavuje účtovná závierka, do dňa zostavenia účtovnej závierky</t>
  </si>
  <si>
    <t>Po 31. decembri 2025 a do dňa zostavenia účtovnej závierky nenastali žiadne také udalosti, ktoré by významným spôsobom ovplyvnili aktíva a pasíva spoločnosti, okrem tých, ktoré sú uvedené vyššie a ktoré sú výsledkom bežnej činnosti.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</si>
</sst>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7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4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7" fillId="0" borderId="0"/>
    <xf numFmtId="0" fontId="15" fillId="0" borderId="0" applyNumberFormat="0" applyFill="0" applyBorder="0" applyAlignment="0" applyProtection="0"/>
  </cellStyleXfs>
  <cellXfs count="95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justify"/>
    </xf>
    <xf numFmtId="0" fontId="0" fillId="0" borderId="19" xfId="0" applyBorder="1" applyAlignment="1">
      <alignment horizontal="center"/>
    </xf>
    <xf numFmtId="0" fontId="0" fillId="0" borderId="19" xfId="0" applyBorder="1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3" fontId="6" fillId="0" borderId="4" xfId="0" applyNumberFormat="1" applyFont="1" applyBorder="1" applyAlignment="1">
      <alignment horizontal="right" vertical="center" wrapText="1"/>
    </xf>
    <xf numFmtId="0" fontId="6" fillId="0" borderId="5" xfId="0" applyFont="1" applyBorder="1" applyAlignment="1">
      <alignment vertical="center" wrapText="1"/>
    </xf>
    <xf numFmtId="3" fontId="6" fillId="0" borderId="6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vertical="center" wrapText="1"/>
    </xf>
    <xf numFmtId="3" fontId="6" fillId="0" borderId="8" xfId="0" applyNumberFormat="1" applyFont="1" applyBorder="1" applyAlignment="1">
      <alignment horizontal="right" vertical="center" wrapText="1"/>
    </xf>
    <xf numFmtId="0" fontId="6" fillId="0" borderId="0" xfId="0" applyFont="1"/>
    <xf numFmtId="0" fontId="6" fillId="0" borderId="0" xfId="0" applyFont="1" applyAlignment="1">
      <alignment vertical="center"/>
    </xf>
    <xf numFmtId="0" fontId="5" fillId="0" borderId="8" xfId="0" applyFont="1" applyBorder="1" applyAlignment="1">
      <alignment horizontal="center" vertical="center" wrapText="1"/>
    </xf>
    <xf numFmtId="3" fontId="6" fillId="0" borderId="11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3" fontId="5" fillId="0" borderId="12" xfId="0" applyNumberFormat="1" applyFont="1" applyBorder="1" applyAlignment="1">
      <alignment horizontal="right" vertical="center" wrapText="1"/>
    </xf>
    <xf numFmtId="3" fontId="5" fillId="0" borderId="8" xfId="0" applyNumberFormat="1" applyFont="1" applyBorder="1" applyAlignment="1">
      <alignment horizontal="right" vertical="center" wrapText="1"/>
    </xf>
    <xf numFmtId="0" fontId="5" fillId="0" borderId="13" xfId="0" applyFont="1" applyBorder="1" applyAlignment="1">
      <alignment vertical="center" wrapText="1"/>
    </xf>
    <xf numFmtId="3" fontId="6" fillId="0" borderId="12" xfId="0" applyNumberFormat="1" applyFont="1" applyBorder="1" applyAlignment="1">
      <alignment horizontal="right" vertical="center"/>
    </xf>
    <xf numFmtId="0" fontId="6" fillId="0" borderId="17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3" fontId="6" fillId="0" borderId="12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9" fontId="6" fillId="0" borderId="8" xfId="1" applyFont="1" applyBorder="1" applyAlignment="1">
      <alignment horizontal="right" vertical="center"/>
    </xf>
    <xf numFmtId="0" fontId="6" fillId="0" borderId="22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49" fontId="10" fillId="0" borderId="0" xfId="0" applyNumberFormat="1" applyFont="1" applyAlignment="1">
      <alignment horizontal="left" vertical="top"/>
    </xf>
    <xf numFmtId="0" fontId="10" fillId="0" borderId="0" xfId="0" applyFont="1" applyAlignment="1">
      <alignment horizontal="left" vertical="top"/>
    </xf>
    <xf numFmtId="164" fontId="10" fillId="0" borderId="0" xfId="0" applyNumberFormat="1" applyFont="1" applyAlignment="1">
      <alignment horizontal="right" vertical="top"/>
    </xf>
    <xf numFmtId="49" fontId="6" fillId="0" borderId="0" xfId="0" applyNumberFormat="1" applyFont="1"/>
    <xf numFmtId="164" fontId="6" fillId="0" borderId="0" xfId="0" applyNumberFormat="1" applyFont="1"/>
    <xf numFmtId="0" fontId="12" fillId="0" borderId="0" xfId="0" applyFont="1"/>
    <xf numFmtId="49" fontId="12" fillId="0" borderId="0" xfId="0" applyNumberFormat="1" applyFont="1"/>
    <xf numFmtId="164" fontId="12" fillId="0" borderId="0" xfId="0" applyNumberFormat="1" applyFont="1"/>
    <xf numFmtId="49" fontId="11" fillId="3" borderId="19" xfId="0" applyNumberFormat="1" applyFont="1" applyFill="1" applyBorder="1" applyAlignment="1">
      <alignment horizontal="left" vertical="top" wrapText="1"/>
    </xf>
    <xf numFmtId="0" fontId="11" fillId="3" borderId="19" xfId="0" applyFont="1" applyFill="1" applyBorder="1" applyAlignment="1">
      <alignment horizontal="left" vertical="top" wrapText="1"/>
    </xf>
    <xf numFmtId="164" fontId="11" fillId="3" borderId="19" xfId="0" applyNumberFormat="1" applyFont="1" applyFill="1" applyBorder="1" applyAlignment="1">
      <alignment horizontal="right" vertical="top" wrapText="1"/>
    </xf>
    <xf numFmtId="0" fontId="6" fillId="3" borderId="19" xfId="0" applyFont="1" applyFill="1" applyBorder="1"/>
    <xf numFmtId="49" fontId="6" fillId="0" borderId="0" xfId="0" applyNumberFormat="1" applyFont="1" applyAlignment="1">
      <alignment vertical="center"/>
    </xf>
    <xf numFmtId="0" fontId="10" fillId="2" borderId="0" xfId="0" applyFont="1" applyFill="1" applyAlignment="1">
      <alignment horizontal="right" vertical="center"/>
    </xf>
    <xf numFmtId="0" fontId="9" fillId="2" borderId="9" xfId="0" applyFont="1" applyFill="1" applyBorder="1" applyAlignment="1">
      <alignment horizontal="right" vertical="center" wrapText="1"/>
    </xf>
    <xf numFmtId="3" fontId="9" fillId="2" borderId="8" xfId="0" applyNumberFormat="1" applyFont="1" applyFill="1" applyBorder="1" applyAlignment="1">
      <alignment horizontal="right" vertical="center" wrapText="1"/>
    </xf>
    <xf numFmtId="3" fontId="9" fillId="2" borderId="0" xfId="0" applyNumberFormat="1" applyFont="1" applyFill="1" applyAlignment="1">
      <alignment horizontal="right" vertical="center" wrapText="1"/>
    </xf>
    <xf numFmtId="0" fontId="13" fillId="2" borderId="0" xfId="0" applyFont="1" applyFill="1"/>
    <xf numFmtId="3" fontId="9" fillId="2" borderId="6" xfId="0" applyNumberFormat="1" applyFont="1" applyFill="1" applyBorder="1" applyAlignment="1">
      <alignment horizontal="right" vertical="center" wrapText="1"/>
    </xf>
    <xf numFmtId="0" fontId="13" fillId="2" borderId="0" xfId="0" applyFont="1" applyFill="1" applyAlignment="1">
      <alignment horizontal="right"/>
    </xf>
    <xf numFmtId="3" fontId="9" fillId="2" borderId="23" xfId="0" applyNumberFormat="1" applyFont="1" applyFill="1" applyBorder="1" applyAlignment="1">
      <alignment horizontal="right" vertical="center" wrapText="1"/>
    </xf>
    <xf numFmtId="3" fontId="9" fillId="2" borderId="17" xfId="0" applyNumberFormat="1" applyFont="1" applyFill="1" applyBorder="1" applyAlignment="1">
      <alignment horizontal="right" vertical="center" wrapText="1"/>
    </xf>
    <xf numFmtId="3" fontId="10" fillId="2" borderId="11" xfId="0" applyNumberFormat="1" applyFont="1" applyFill="1" applyBorder="1" applyAlignment="1">
      <alignment horizontal="right" vertical="center"/>
    </xf>
    <xf numFmtId="3" fontId="9" fillId="2" borderId="4" xfId="0" applyNumberFormat="1" applyFont="1" applyFill="1" applyBorder="1" applyAlignment="1">
      <alignment horizontal="right" vertical="center" wrapText="1"/>
    </xf>
    <xf numFmtId="3" fontId="10" fillId="2" borderId="14" xfId="0" applyNumberFormat="1" applyFont="1" applyFill="1" applyBorder="1" applyAlignment="1">
      <alignment horizontal="right" vertical="center"/>
    </xf>
    <xf numFmtId="3" fontId="10" fillId="2" borderId="12" xfId="0" applyNumberFormat="1" applyFont="1" applyFill="1" applyBorder="1" applyAlignment="1">
      <alignment horizontal="right" vertical="center"/>
    </xf>
    <xf numFmtId="0" fontId="14" fillId="2" borderId="0" xfId="0" applyFont="1" applyFill="1" applyAlignment="1">
      <alignment horizontal="center"/>
    </xf>
    <xf numFmtId="3" fontId="9" fillId="2" borderId="11" xfId="0" applyNumberFormat="1" applyFont="1" applyFill="1" applyBorder="1" applyAlignment="1">
      <alignment horizontal="right" vertical="center"/>
    </xf>
    <xf numFmtId="3" fontId="10" fillId="2" borderId="11" xfId="0" applyNumberFormat="1" applyFont="1" applyFill="1" applyBorder="1" applyAlignment="1">
      <alignment horizontal="center" vertical="center"/>
    </xf>
    <xf numFmtId="3" fontId="10" fillId="2" borderId="6" xfId="0" applyNumberFormat="1" applyFont="1" applyFill="1" applyBorder="1" applyAlignment="1">
      <alignment horizontal="center" vertical="center"/>
    </xf>
    <xf numFmtId="9" fontId="10" fillId="2" borderId="6" xfId="1" applyFont="1" applyFill="1" applyBorder="1" applyAlignment="1">
      <alignment horizontal="right" vertical="center"/>
    </xf>
    <xf numFmtId="3" fontId="9" fillId="2" borderId="20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14" fontId="6" fillId="0" borderId="0" xfId="0" applyNumberFormat="1" applyFont="1"/>
    <xf numFmtId="49" fontId="15" fillId="0" borderId="0" xfId="3" applyNumberFormat="1"/>
    <xf numFmtId="0" fontId="16" fillId="0" borderId="0" xfId="0" applyFont="1" applyAlignment="1">
      <alignment vertical="center"/>
    </xf>
    <xf numFmtId="0" fontId="17" fillId="0" borderId="0" xfId="0" applyFont="1" applyAlignment="1">
      <alignment horizontal="justify" vertical="center"/>
    </xf>
    <xf numFmtId="0" fontId="18" fillId="0" borderId="0" xfId="0" applyFont="1" applyAlignment="1">
      <alignment horizontal="justify" vertical="center"/>
    </xf>
    <xf numFmtId="0" fontId="20" fillId="2" borderId="0" xfId="0" applyFont="1" applyFill="1" applyAlignment="1">
      <alignment horizontal="justify" vertical="center"/>
    </xf>
    <xf numFmtId="0" fontId="16" fillId="0" borderId="0" xfId="0" applyFont="1" applyAlignment="1">
      <alignment horizontal="justify" vertical="center"/>
    </xf>
    <xf numFmtId="0" fontId="21" fillId="0" borderId="0" xfId="0" applyFont="1" applyAlignment="1">
      <alignment horizontal="justify" vertical="center"/>
    </xf>
    <xf numFmtId="0" fontId="22" fillId="0" borderId="0" xfId="0" applyFont="1" applyAlignment="1">
      <alignment horizontal="justify" vertical="center"/>
    </xf>
    <xf numFmtId="0" fontId="22" fillId="0" borderId="0" xfId="0" applyFont="1" applyAlignment="1">
      <alignment wrapText="1"/>
    </xf>
    <xf numFmtId="0" fontId="17" fillId="0" borderId="0" xfId="0" applyFont="1" applyAlignment="1">
      <alignment horizontal="left" vertical="center" indent="2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left" vertical="center" indent="1"/>
    </xf>
    <xf numFmtId="0" fontId="18" fillId="0" borderId="0" xfId="0" applyFont="1" applyAlignment="1">
      <alignment vertical="center"/>
    </xf>
    <xf numFmtId="0" fontId="16" fillId="0" borderId="0" xfId="0" applyFont="1" applyAlignment="1">
      <alignment vertical="center" wrapText="1"/>
    </xf>
  </cellXfs>
  <cellStyles count="4">
    <cellStyle name="Hypertextové prepojenie" xfId="3" builtinId="8"/>
    <cellStyle name="Normálna" xfId="0" builtinId="0"/>
    <cellStyle name="Normálna 2" xfId="2" xr:uid="{00000000-0005-0000-0000-000001000000}"/>
    <cellStyle name="Percentá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mitrovicova\Desktop\DANOVE%20PRIZNANIA\danove%20priznania%202014\DR%20MAX%202\DR%20MAX%202%20%20Poznamky%20MUZ%202014_2014_Dr.Max%202%20s.r.o._2014_Dr.Max%202%20s.r.o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YSVETLIVKY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1_tabulka c.2"/>
      <sheetName val="12"/>
      <sheetName val="13_tabulka 1 a 3"/>
      <sheetName val="13_tabulka 2 a 4"/>
      <sheetName val="14"/>
      <sheetName val="15"/>
      <sheetName val="16"/>
      <sheetName val="17"/>
      <sheetName val="17_tabulka c.2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9"/>
      <sheetName val="28"/>
      <sheetName val="29_tabulka2"/>
      <sheetName val="30"/>
      <sheetName val="31"/>
      <sheetName val="32"/>
      <sheetName val="33"/>
      <sheetName val="34"/>
      <sheetName val="35"/>
      <sheetName val="36"/>
      <sheetName val="37"/>
      <sheetName val="Hárok1"/>
      <sheetName val="HK"/>
      <sheetName val="HKSU"/>
      <sheetName val="HKM"/>
      <sheetName val="HKSUM"/>
      <sheetName val="VZaS"/>
      <sheetName val="VZaSM"/>
      <sheetName val="SUA"/>
      <sheetName val="SUP"/>
      <sheetName val="SUAM"/>
      <sheetName val="SUPM"/>
      <sheetName val="Info"/>
      <sheetName val="Hárok2"/>
    </sheetNames>
    <sheetDataSet>
      <sheetData sheetId="0" refreshError="1">
        <row r="39">
          <cell r="B39" t="str">
            <v>Poznámky Úč POD 3-01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ana.vaskova@drmax.s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rgb="FF0070C0"/>
    <pageSetUpPr fitToPage="1"/>
  </sheetPr>
  <dimension ref="A1:B18"/>
  <sheetViews>
    <sheetView workbookViewId="0">
      <selection activeCell="B19" sqref="B19"/>
    </sheetView>
  </sheetViews>
  <sheetFormatPr defaultRowHeight="14.4" x14ac:dyDescent="0.3"/>
  <cols>
    <col min="1" max="1" width="63.109375" style="15" customWidth="1"/>
    <col min="2" max="2" width="24.88671875" style="15" customWidth="1"/>
  </cols>
  <sheetData>
    <row r="1" spans="1:2" x14ac:dyDescent="0.3">
      <c r="A1" s="48" t="s">
        <v>136</v>
      </c>
      <c r="B1" s="48" t="s">
        <v>13</v>
      </c>
    </row>
    <row r="2" spans="1:2" x14ac:dyDescent="0.3">
      <c r="A2" s="15" t="s">
        <v>703</v>
      </c>
      <c r="B2" s="80">
        <v>46037</v>
      </c>
    </row>
    <row r="3" spans="1:2" x14ac:dyDescent="0.3">
      <c r="A3" s="15" t="s">
        <v>704</v>
      </c>
      <c r="B3" s="15" t="s">
        <v>705</v>
      </c>
    </row>
    <row r="4" spans="1:2" x14ac:dyDescent="0.3">
      <c r="A4" s="15" t="s">
        <v>706</v>
      </c>
      <c r="B4" s="15" t="s">
        <v>707</v>
      </c>
    </row>
    <row r="5" spans="1:2" x14ac:dyDescent="0.3">
      <c r="A5" s="15" t="s">
        <v>708</v>
      </c>
    </row>
    <row r="6" spans="1:2" x14ac:dyDescent="0.3">
      <c r="A6" s="15" t="s">
        <v>709</v>
      </c>
    </row>
    <row r="7" spans="1:2" x14ac:dyDescent="0.3">
      <c r="A7" s="15" t="s">
        <v>710</v>
      </c>
      <c r="B7" s="15">
        <v>56758057</v>
      </c>
    </row>
    <row r="8" spans="1:2" x14ac:dyDescent="0.3">
      <c r="A8" s="15" t="s">
        <v>711</v>
      </c>
      <c r="B8" s="15">
        <v>2122423919</v>
      </c>
    </row>
    <row r="9" spans="1:2" x14ac:dyDescent="0.3">
      <c r="A9" s="15" t="s">
        <v>712</v>
      </c>
    </row>
    <row r="10" spans="1:2" x14ac:dyDescent="0.3">
      <c r="A10" s="15" t="s">
        <v>713</v>
      </c>
      <c r="B10" s="15" t="s">
        <v>714</v>
      </c>
    </row>
    <row r="11" spans="1:2" x14ac:dyDescent="0.3">
      <c r="A11" s="15" t="s">
        <v>715</v>
      </c>
    </row>
    <row r="12" spans="1:2" x14ac:dyDescent="0.3">
      <c r="A12" s="15" t="s">
        <v>716</v>
      </c>
      <c r="B12" s="15" t="s">
        <v>717</v>
      </c>
    </row>
    <row r="13" spans="1:2" x14ac:dyDescent="0.3">
      <c r="A13" s="15" t="s">
        <v>718</v>
      </c>
      <c r="B13" s="15" t="s">
        <v>719</v>
      </c>
    </row>
    <row r="14" spans="1:2" x14ac:dyDescent="0.3">
      <c r="A14" s="15" t="s">
        <v>720</v>
      </c>
      <c r="B14" s="15" t="s">
        <v>721</v>
      </c>
    </row>
    <row r="15" spans="1:2" x14ac:dyDescent="0.3">
      <c r="A15" s="15" t="s">
        <v>722</v>
      </c>
      <c r="B15" s="15" t="s">
        <v>723</v>
      </c>
    </row>
    <row r="16" spans="1:2" x14ac:dyDescent="0.3">
      <c r="A16" s="15" t="s">
        <v>724</v>
      </c>
      <c r="B16" s="40" t="s">
        <v>727</v>
      </c>
    </row>
    <row r="17" spans="1:2" x14ac:dyDescent="0.3">
      <c r="A17" s="15" t="s">
        <v>725</v>
      </c>
      <c r="B17" s="40"/>
    </row>
    <row r="18" spans="1:2" x14ac:dyDescent="0.3">
      <c r="A18" s="15" t="s">
        <v>726</v>
      </c>
      <c r="B18" s="81" t="s">
        <v>728</v>
      </c>
    </row>
  </sheetData>
  <hyperlinks>
    <hyperlink ref="B18" r:id="rId1" xr:uid="{59E25E29-66FA-4839-8A45-44506CE54281}"/>
  </hyperlinks>
  <pageMargins left="0.25" right="0.25" top="0.75" bottom="0.75" header="0.3" footer="0.3"/>
  <pageSetup paperSize="9" scale="80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0070C0"/>
  </sheetPr>
  <dimension ref="A1:L124"/>
  <sheetViews>
    <sheetView workbookViewId="0">
      <selection activeCell="B4" sqref="B4"/>
    </sheetView>
  </sheetViews>
  <sheetFormatPr defaultColWidth="9.109375" defaultRowHeight="14.4" x14ac:dyDescent="0.3"/>
  <cols>
    <col min="1" max="1" width="16.109375" style="40" customWidth="1"/>
    <col min="2" max="2" width="46.6640625" style="15" customWidth="1"/>
    <col min="3" max="3" width="15.33203125" style="41" customWidth="1"/>
    <col min="4" max="4" width="15.33203125" style="41" bestFit="1" customWidth="1"/>
    <col min="5" max="5" width="15.109375" style="41" customWidth="1"/>
    <col min="6" max="7" width="15.33203125" style="41" bestFit="1" customWidth="1"/>
    <col min="8" max="8" width="15.33203125" style="41" customWidth="1"/>
    <col min="9" max="11" width="15.33203125" style="41" bestFit="1" customWidth="1"/>
    <col min="12" max="12" width="14.88671875" style="41" customWidth="1"/>
  </cols>
  <sheetData>
    <row r="1" spans="1:12" ht="20.399999999999999" x14ac:dyDescent="0.3">
      <c r="A1" s="45" t="s">
        <v>137</v>
      </c>
      <c r="B1" s="46" t="s">
        <v>138</v>
      </c>
      <c r="C1" s="47" t="s">
        <v>117</v>
      </c>
      <c r="D1" s="47" t="s">
        <v>118</v>
      </c>
      <c r="E1" s="47" t="s">
        <v>119</v>
      </c>
      <c r="F1" s="47" t="s">
        <v>120</v>
      </c>
      <c r="G1" s="47" t="s">
        <v>121</v>
      </c>
      <c r="H1" s="47" t="s">
        <v>122</v>
      </c>
      <c r="I1" s="47" t="s">
        <v>123</v>
      </c>
      <c r="J1" s="47" t="s">
        <v>124</v>
      </c>
      <c r="K1" s="47" t="s">
        <v>125</v>
      </c>
      <c r="L1" s="47" t="s">
        <v>126</v>
      </c>
    </row>
    <row r="2" spans="1:12" x14ac:dyDescent="0.3">
      <c r="A2" s="37" t="s">
        <v>188</v>
      </c>
      <c r="B2" s="38" t="s">
        <v>189</v>
      </c>
      <c r="C2" s="39">
        <v>0</v>
      </c>
      <c r="D2" s="39">
        <v>0</v>
      </c>
      <c r="E2" s="39">
        <v>0</v>
      </c>
      <c r="F2" s="39">
        <v>0</v>
      </c>
      <c r="G2" s="39">
        <v>103.82</v>
      </c>
      <c r="H2" s="39">
        <v>103.82</v>
      </c>
      <c r="I2" s="39">
        <v>5175.04</v>
      </c>
      <c r="J2" s="39">
        <v>5175.04</v>
      </c>
      <c r="K2" s="39">
        <v>0</v>
      </c>
      <c r="L2" s="39">
        <v>0</v>
      </c>
    </row>
    <row r="3" spans="1:12" x14ac:dyDescent="0.3">
      <c r="A3" s="37" t="s">
        <v>190</v>
      </c>
      <c r="B3" s="38" t="s">
        <v>191</v>
      </c>
      <c r="C3" s="39">
        <v>0</v>
      </c>
      <c r="D3" s="39">
        <v>0</v>
      </c>
      <c r="E3" s="39">
        <v>0</v>
      </c>
      <c r="F3" s="39">
        <v>0</v>
      </c>
      <c r="G3" s="39">
        <v>0</v>
      </c>
      <c r="H3" s="39">
        <v>0</v>
      </c>
      <c r="I3" s="39">
        <v>0</v>
      </c>
      <c r="J3" s="39">
        <v>0</v>
      </c>
      <c r="K3" s="39">
        <v>0</v>
      </c>
      <c r="L3" s="39">
        <v>0</v>
      </c>
    </row>
    <row r="4" spans="1:12" x14ac:dyDescent="0.3">
      <c r="A4" s="37" t="s">
        <v>192</v>
      </c>
      <c r="B4" s="38" t="s">
        <v>151</v>
      </c>
      <c r="C4" s="39">
        <v>0</v>
      </c>
      <c r="D4" s="39">
        <v>0</v>
      </c>
      <c r="E4" s="39">
        <v>0</v>
      </c>
      <c r="F4" s="39">
        <v>0</v>
      </c>
      <c r="G4" s="39">
        <v>100</v>
      </c>
      <c r="H4" s="39">
        <v>100</v>
      </c>
      <c r="I4" s="39">
        <v>134.44</v>
      </c>
      <c r="J4" s="39">
        <v>134.44</v>
      </c>
      <c r="K4" s="39">
        <v>0</v>
      </c>
      <c r="L4" s="39">
        <v>0</v>
      </c>
    </row>
    <row r="5" spans="1:12" x14ac:dyDescent="0.3">
      <c r="A5" s="37" t="s">
        <v>193</v>
      </c>
      <c r="B5" s="38" t="s">
        <v>194</v>
      </c>
      <c r="C5" s="39">
        <v>0</v>
      </c>
      <c r="D5" s="39">
        <v>0</v>
      </c>
      <c r="E5" s="39">
        <v>0</v>
      </c>
      <c r="F5" s="39">
        <v>0</v>
      </c>
      <c r="G5" s="39">
        <v>100</v>
      </c>
      <c r="H5" s="39">
        <v>100</v>
      </c>
      <c r="I5" s="39">
        <v>100</v>
      </c>
      <c r="J5" s="39">
        <v>100</v>
      </c>
      <c r="K5" s="39">
        <v>0</v>
      </c>
      <c r="L5" s="39">
        <v>0</v>
      </c>
    </row>
    <row r="6" spans="1:12" x14ac:dyDescent="0.3">
      <c r="A6" s="37" t="s">
        <v>195</v>
      </c>
      <c r="B6" s="38" t="s">
        <v>196</v>
      </c>
      <c r="C6" s="39">
        <v>0</v>
      </c>
      <c r="D6" s="39">
        <v>0</v>
      </c>
      <c r="E6" s="39">
        <v>0</v>
      </c>
      <c r="F6" s="39">
        <v>0</v>
      </c>
      <c r="G6" s="39">
        <v>0</v>
      </c>
      <c r="H6" s="39">
        <v>0</v>
      </c>
      <c r="I6" s="39">
        <v>6.44</v>
      </c>
      <c r="J6" s="39">
        <v>6.44</v>
      </c>
      <c r="K6" s="39">
        <v>0</v>
      </c>
      <c r="L6" s="39">
        <v>0</v>
      </c>
    </row>
    <row r="7" spans="1:12" x14ac:dyDescent="0.3">
      <c r="A7" s="37" t="s">
        <v>197</v>
      </c>
      <c r="B7" s="38" t="s">
        <v>198</v>
      </c>
      <c r="C7" s="39">
        <v>0</v>
      </c>
      <c r="D7" s="39">
        <v>0</v>
      </c>
      <c r="E7" s="39">
        <v>5007.92</v>
      </c>
      <c r="F7" s="39">
        <v>0</v>
      </c>
      <c r="G7" s="39">
        <v>10.41</v>
      </c>
      <c r="H7" s="39">
        <v>103.82</v>
      </c>
      <c r="I7" s="39">
        <v>5069.59</v>
      </c>
      <c r="J7" s="39">
        <v>155.08000000000001</v>
      </c>
      <c r="K7" s="39">
        <v>4914.51</v>
      </c>
      <c r="L7" s="39">
        <v>0</v>
      </c>
    </row>
    <row r="8" spans="1:12" x14ac:dyDescent="0.3">
      <c r="A8" s="37" t="s">
        <v>199</v>
      </c>
      <c r="B8" s="38" t="s">
        <v>92</v>
      </c>
      <c r="C8" s="39">
        <v>0</v>
      </c>
      <c r="D8" s="39">
        <v>0</v>
      </c>
      <c r="E8" s="39">
        <v>5000</v>
      </c>
      <c r="F8" s="39">
        <v>0</v>
      </c>
      <c r="G8" s="39">
        <v>0</v>
      </c>
      <c r="H8" s="39">
        <v>5000</v>
      </c>
      <c r="I8" s="39">
        <v>5000</v>
      </c>
      <c r="J8" s="39">
        <v>5000</v>
      </c>
      <c r="K8" s="39">
        <v>0</v>
      </c>
      <c r="L8" s="39">
        <v>0</v>
      </c>
    </row>
    <row r="9" spans="1:12" x14ac:dyDescent="0.3">
      <c r="A9" s="37" t="s">
        <v>200</v>
      </c>
      <c r="B9" s="38" t="s">
        <v>201</v>
      </c>
      <c r="C9" s="39">
        <v>0</v>
      </c>
      <c r="D9" s="39">
        <v>0</v>
      </c>
      <c r="E9" s="39">
        <v>0</v>
      </c>
      <c r="F9" s="39">
        <v>0</v>
      </c>
      <c r="G9" s="39">
        <v>103.82</v>
      </c>
      <c r="H9" s="39">
        <v>103.82</v>
      </c>
      <c r="I9" s="39">
        <v>5181.1499999999996</v>
      </c>
      <c r="J9" s="39">
        <v>5181.1499999999996</v>
      </c>
      <c r="K9" s="39">
        <v>0</v>
      </c>
      <c r="L9" s="39">
        <v>0</v>
      </c>
    </row>
    <row r="10" spans="1:12" x14ac:dyDescent="0.3">
      <c r="A10" s="37" t="s">
        <v>202</v>
      </c>
      <c r="B10" s="38" t="s">
        <v>171</v>
      </c>
      <c r="C10" s="39">
        <v>0</v>
      </c>
      <c r="D10" s="39">
        <v>0</v>
      </c>
      <c r="E10" s="39">
        <v>0</v>
      </c>
      <c r="F10" s="39">
        <v>5000</v>
      </c>
      <c r="G10" s="39">
        <v>5000</v>
      </c>
      <c r="H10" s="39">
        <v>0</v>
      </c>
      <c r="I10" s="39">
        <v>5000</v>
      </c>
      <c r="J10" s="39">
        <v>5000</v>
      </c>
      <c r="K10" s="39">
        <v>0</v>
      </c>
      <c r="L10" s="39">
        <v>0</v>
      </c>
    </row>
    <row r="11" spans="1:12" x14ac:dyDescent="0.3">
      <c r="A11" s="37" t="s">
        <v>203</v>
      </c>
      <c r="B11" s="38" t="s">
        <v>16</v>
      </c>
      <c r="C11" s="39">
        <v>0</v>
      </c>
      <c r="D11" s="39">
        <v>0</v>
      </c>
      <c r="E11" s="39">
        <v>0</v>
      </c>
      <c r="F11" s="39">
        <v>0</v>
      </c>
      <c r="G11" s="39">
        <v>0</v>
      </c>
      <c r="H11" s="39">
        <v>0</v>
      </c>
      <c r="I11" s="39">
        <v>0</v>
      </c>
      <c r="J11" s="39">
        <v>0</v>
      </c>
      <c r="K11" s="39">
        <v>0</v>
      </c>
      <c r="L11" s="39">
        <v>0</v>
      </c>
    </row>
    <row r="12" spans="1:12" x14ac:dyDescent="0.3">
      <c r="A12" s="37" t="s">
        <v>204</v>
      </c>
      <c r="B12" s="38" t="s">
        <v>43</v>
      </c>
      <c r="C12" s="39">
        <v>0</v>
      </c>
      <c r="D12" s="39">
        <v>0</v>
      </c>
      <c r="E12" s="39">
        <v>0</v>
      </c>
      <c r="F12" s="39">
        <v>5000</v>
      </c>
      <c r="G12" s="39">
        <v>0</v>
      </c>
      <c r="H12" s="39">
        <v>0</v>
      </c>
      <c r="I12" s="39">
        <v>0</v>
      </c>
      <c r="J12" s="39">
        <v>5000</v>
      </c>
      <c r="K12" s="39">
        <v>0</v>
      </c>
      <c r="L12" s="39">
        <v>5000</v>
      </c>
    </row>
    <row r="13" spans="1:12" x14ac:dyDescent="0.3">
      <c r="A13" s="37" t="s">
        <v>205</v>
      </c>
      <c r="B13" s="38" t="s">
        <v>206</v>
      </c>
      <c r="C13" s="39">
        <v>0</v>
      </c>
      <c r="D13" s="39">
        <v>0</v>
      </c>
      <c r="E13" s="39">
        <v>28</v>
      </c>
      <c r="F13" s="39">
        <v>0</v>
      </c>
      <c r="G13" s="39">
        <v>0</v>
      </c>
      <c r="H13" s="39">
        <v>0</v>
      </c>
      <c r="I13" s="39">
        <v>28</v>
      </c>
      <c r="J13" s="39">
        <v>0</v>
      </c>
      <c r="K13" s="39">
        <v>28</v>
      </c>
      <c r="L13" s="39">
        <v>0</v>
      </c>
    </row>
    <row r="14" spans="1:12" x14ac:dyDescent="0.3">
      <c r="A14" s="37" t="s">
        <v>207</v>
      </c>
      <c r="B14" s="38" t="s">
        <v>208</v>
      </c>
      <c r="C14" s="39">
        <v>0</v>
      </c>
      <c r="D14" s="39">
        <v>0</v>
      </c>
      <c r="E14" s="39">
        <v>0</v>
      </c>
      <c r="F14" s="39">
        <v>0</v>
      </c>
      <c r="G14" s="39">
        <v>100</v>
      </c>
      <c r="H14" s="39">
        <v>0</v>
      </c>
      <c r="I14" s="39">
        <v>100</v>
      </c>
      <c r="J14" s="39">
        <v>0</v>
      </c>
      <c r="K14" s="39">
        <v>100</v>
      </c>
      <c r="L14" s="39">
        <v>0</v>
      </c>
    </row>
    <row r="15" spans="1:12" x14ac:dyDescent="0.3">
      <c r="A15" s="37" t="s">
        <v>209</v>
      </c>
      <c r="B15" s="38" t="s">
        <v>210</v>
      </c>
      <c r="C15" s="39">
        <v>0</v>
      </c>
      <c r="D15" s="39">
        <v>0</v>
      </c>
      <c r="E15" s="39">
        <v>0.49</v>
      </c>
      <c r="F15" s="39">
        <v>0</v>
      </c>
      <c r="G15" s="39">
        <v>0.45</v>
      </c>
      <c r="H15" s="39">
        <v>0</v>
      </c>
      <c r="I15" s="39">
        <v>0.94</v>
      </c>
      <c r="J15" s="39">
        <v>0</v>
      </c>
      <c r="K15" s="39">
        <v>0.94</v>
      </c>
      <c r="L15" s="39">
        <v>0</v>
      </c>
    </row>
    <row r="16" spans="1:12" x14ac:dyDescent="0.3">
      <c r="A16" s="37" t="s">
        <v>211</v>
      </c>
      <c r="B16" s="38" t="s">
        <v>212</v>
      </c>
      <c r="C16" s="39">
        <v>0</v>
      </c>
      <c r="D16" s="39">
        <v>0</v>
      </c>
      <c r="E16" s="39">
        <v>0.03</v>
      </c>
      <c r="F16" s="39">
        <v>0</v>
      </c>
      <c r="G16" s="39">
        <v>0</v>
      </c>
      <c r="H16" s="39">
        <v>0</v>
      </c>
      <c r="I16" s="39">
        <v>0.03</v>
      </c>
      <c r="J16" s="39">
        <v>0</v>
      </c>
      <c r="K16" s="39">
        <v>0.03</v>
      </c>
      <c r="L16" s="39">
        <v>0</v>
      </c>
    </row>
    <row r="17" spans="1:12" x14ac:dyDescent="0.3">
      <c r="A17" s="37" t="s">
        <v>213</v>
      </c>
      <c r="B17" s="38" t="s">
        <v>214</v>
      </c>
      <c r="C17" s="39">
        <v>0</v>
      </c>
      <c r="D17" s="39">
        <v>0</v>
      </c>
      <c r="E17" s="39">
        <v>36.29</v>
      </c>
      <c r="F17" s="39">
        <v>0</v>
      </c>
      <c r="G17" s="39">
        <v>3.37</v>
      </c>
      <c r="H17" s="39">
        <v>0</v>
      </c>
      <c r="I17" s="39">
        <v>39.659999999999997</v>
      </c>
      <c r="J17" s="39">
        <v>0</v>
      </c>
      <c r="K17" s="39">
        <v>39.659999999999997</v>
      </c>
      <c r="L17" s="39">
        <v>0</v>
      </c>
    </row>
    <row r="18" spans="1:12" x14ac:dyDescent="0.3">
      <c r="A18" s="37" t="s">
        <v>215</v>
      </c>
      <c r="B18" s="38" t="s">
        <v>216</v>
      </c>
      <c r="C18" s="39">
        <v>0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39">
        <v>0</v>
      </c>
    </row>
    <row r="19" spans="1:12" x14ac:dyDescent="0.3">
      <c r="A19" s="37" t="s">
        <v>217</v>
      </c>
      <c r="B19" s="38" t="s">
        <v>212</v>
      </c>
      <c r="C19" s="39">
        <v>0</v>
      </c>
      <c r="D19" s="39">
        <v>0</v>
      </c>
      <c r="E19" s="39">
        <v>0</v>
      </c>
      <c r="F19" s="39">
        <v>72.73</v>
      </c>
      <c r="G19" s="39">
        <v>0</v>
      </c>
      <c r="H19" s="39">
        <v>10.41</v>
      </c>
      <c r="I19" s="39">
        <v>0</v>
      </c>
      <c r="J19" s="39">
        <v>83.14</v>
      </c>
      <c r="K19" s="39">
        <v>0</v>
      </c>
      <c r="L19" s="39">
        <v>83.14</v>
      </c>
    </row>
    <row r="20" spans="1:12" x14ac:dyDescent="0.3">
      <c r="A20" s="37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</row>
    <row r="21" spans="1:12" x14ac:dyDescent="0.3">
      <c r="A21" s="37"/>
      <c r="B21" s="38"/>
      <c r="C21" s="39"/>
      <c r="D21" s="39"/>
      <c r="E21" s="39"/>
      <c r="F21" s="39"/>
      <c r="G21" s="39"/>
      <c r="H21" s="39"/>
      <c r="I21" s="39"/>
      <c r="J21" s="39"/>
      <c r="K21" s="39"/>
      <c r="L21" s="39"/>
    </row>
    <row r="22" spans="1:12" x14ac:dyDescent="0.3">
      <c r="A22" s="37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</row>
    <row r="23" spans="1:12" x14ac:dyDescent="0.3">
      <c r="A23" s="37"/>
      <c r="B23" s="38"/>
      <c r="C23" s="39"/>
      <c r="D23" s="39"/>
      <c r="E23" s="39"/>
      <c r="F23" s="39"/>
      <c r="G23" s="39"/>
      <c r="H23" s="39"/>
      <c r="I23" s="39"/>
      <c r="J23" s="39"/>
      <c r="K23" s="39"/>
      <c r="L23" s="39"/>
    </row>
    <row r="24" spans="1:12" x14ac:dyDescent="0.3">
      <c r="A24" s="37"/>
      <c r="B24" s="38"/>
      <c r="C24" s="39"/>
      <c r="D24" s="39"/>
      <c r="E24" s="39"/>
      <c r="F24" s="39"/>
      <c r="G24" s="39"/>
      <c r="H24" s="39"/>
      <c r="I24" s="39"/>
      <c r="J24" s="39"/>
      <c r="K24" s="39"/>
      <c r="L24" s="39"/>
    </row>
    <row r="25" spans="1:12" x14ac:dyDescent="0.3">
      <c r="A25" s="37"/>
      <c r="B25" s="38"/>
      <c r="C25" s="39"/>
      <c r="D25" s="39"/>
      <c r="E25" s="39"/>
      <c r="F25" s="39"/>
      <c r="G25" s="39"/>
      <c r="H25" s="39"/>
      <c r="I25" s="39"/>
      <c r="J25" s="39"/>
      <c r="K25" s="39"/>
      <c r="L25" s="39"/>
    </row>
    <row r="26" spans="1:12" x14ac:dyDescent="0.3">
      <c r="A26" s="37"/>
      <c r="B26" s="38"/>
      <c r="C26" s="39"/>
      <c r="D26" s="39"/>
      <c r="E26" s="39"/>
      <c r="F26" s="39"/>
      <c r="G26" s="39"/>
      <c r="H26" s="39"/>
      <c r="I26" s="39"/>
      <c r="J26" s="39"/>
      <c r="K26" s="39"/>
      <c r="L26" s="39"/>
    </row>
    <row r="27" spans="1:12" x14ac:dyDescent="0.3">
      <c r="A27" s="37"/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39"/>
    </row>
    <row r="28" spans="1:12" x14ac:dyDescent="0.3">
      <c r="A28" s="37"/>
      <c r="B28" s="38"/>
      <c r="C28" s="39"/>
      <c r="D28" s="39"/>
      <c r="E28" s="39"/>
      <c r="F28" s="39"/>
      <c r="G28" s="39"/>
      <c r="H28" s="39"/>
      <c r="I28" s="39"/>
      <c r="J28" s="39"/>
      <c r="K28" s="39"/>
      <c r="L28" s="39"/>
    </row>
    <row r="29" spans="1:12" x14ac:dyDescent="0.3">
      <c r="A29" s="37"/>
      <c r="B29" s="38"/>
      <c r="C29" s="39"/>
      <c r="D29" s="39"/>
      <c r="E29" s="39"/>
      <c r="F29" s="39"/>
      <c r="G29" s="39"/>
      <c r="H29" s="39"/>
      <c r="I29" s="39"/>
      <c r="J29" s="39"/>
      <c r="K29" s="39"/>
      <c r="L29" s="39"/>
    </row>
    <row r="30" spans="1:12" x14ac:dyDescent="0.3">
      <c r="A30" s="37"/>
      <c r="B30" s="38"/>
      <c r="C30" s="39"/>
      <c r="D30" s="39"/>
      <c r="E30" s="39"/>
      <c r="F30" s="39"/>
      <c r="G30" s="39"/>
      <c r="H30" s="39"/>
      <c r="I30" s="39"/>
      <c r="J30" s="39"/>
      <c r="K30" s="39"/>
      <c r="L30" s="39"/>
    </row>
    <row r="31" spans="1:12" x14ac:dyDescent="0.3">
      <c r="A31" s="37"/>
      <c r="B31" s="38"/>
      <c r="C31" s="39"/>
      <c r="D31" s="39"/>
      <c r="E31" s="39"/>
      <c r="F31" s="39"/>
      <c r="G31" s="39"/>
      <c r="H31" s="39"/>
      <c r="I31" s="39"/>
      <c r="J31" s="39"/>
      <c r="K31" s="39"/>
      <c r="L31" s="39"/>
    </row>
    <row r="32" spans="1:12" x14ac:dyDescent="0.3">
      <c r="A32" s="37"/>
      <c r="B32" s="38"/>
      <c r="C32" s="39"/>
      <c r="D32" s="39"/>
      <c r="E32" s="39"/>
      <c r="F32" s="39"/>
      <c r="G32" s="39"/>
      <c r="H32" s="39"/>
      <c r="I32" s="39"/>
      <c r="J32" s="39"/>
      <c r="K32" s="39"/>
      <c r="L32" s="39"/>
    </row>
    <row r="33" spans="1:12" x14ac:dyDescent="0.3">
      <c r="A33" s="37"/>
      <c r="B33" s="38"/>
      <c r="C33" s="39"/>
      <c r="D33" s="39"/>
      <c r="E33" s="39"/>
      <c r="F33" s="39"/>
      <c r="G33" s="39"/>
      <c r="H33" s="39"/>
      <c r="I33" s="39"/>
      <c r="J33" s="39"/>
      <c r="K33" s="39"/>
      <c r="L33" s="39"/>
    </row>
    <row r="34" spans="1:12" x14ac:dyDescent="0.3">
      <c r="A34" s="37"/>
      <c r="B34" s="38"/>
      <c r="C34" s="39"/>
      <c r="D34" s="39"/>
      <c r="E34" s="39"/>
      <c r="F34" s="39"/>
      <c r="G34" s="39"/>
      <c r="H34" s="39"/>
      <c r="I34" s="39"/>
      <c r="J34" s="39"/>
      <c r="K34" s="39"/>
      <c r="L34" s="39"/>
    </row>
    <row r="35" spans="1:12" x14ac:dyDescent="0.3">
      <c r="A35" s="37"/>
      <c r="B35" s="38"/>
      <c r="C35" s="39"/>
      <c r="D35" s="39"/>
      <c r="E35" s="39"/>
      <c r="F35" s="39"/>
      <c r="G35" s="39"/>
      <c r="H35" s="39"/>
      <c r="I35" s="39"/>
      <c r="J35" s="39"/>
      <c r="K35" s="39"/>
      <c r="L35" s="39"/>
    </row>
    <row r="36" spans="1:12" x14ac:dyDescent="0.3">
      <c r="A36" s="37"/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</row>
    <row r="37" spans="1:12" x14ac:dyDescent="0.3">
      <c r="A37" s="37"/>
      <c r="B37" s="38"/>
      <c r="C37" s="39"/>
      <c r="D37" s="39"/>
      <c r="E37" s="39"/>
      <c r="F37" s="39"/>
      <c r="G37" s="39"/>
      <c r="H37" s="39"/>
      <c r="I37" s="39"/>
      <c r="J37" s="39"/>
      <c r="K37" s="39"/>
      <c r="L37" s="39"/>
    </row>
    <row r="38" spans="1:12" x14ac:dyDescent="0.3">
      <c r="A38" s="37"/>
      <c r="B38" s="38"/>
      <c r="C38" s="39"/>
      <c r="D38" s="39"/>
      <c r="E38" s="39"/>
      <c r="F38" s="39"/>
      <c r="G38" s="39"/>
      <c r="H38" s="39"/>
      <c r="I38" s="39"/>
      <c r="J38" s="39"/>
      <c r="K38" s="39"/>
      <c r="L38" s="39"/>
    </row>
    <row r="39" spans="1:12" x14ac:dyDescent="0.3">
      <c r="A39" s="37"/>
      <c r="B39" s="38"/>
      <c r="C39" s="39"/>
      <c r="D39" s="39"/>
      <c r="E39" s="39"/>
      <c r="F39" s="39"/>
      <c r="G39" s="39"/>
      <c r="H39" s="39"/>
      <c r="I39" s="39"/>
      <c r="J39" s="39"/>
      <c r="K39" s="39"/>
      <c r="L39" s="39"/>
    </row>
    <row r="40" spans="1:12" x14ac:dyDescent="0.3">
      <c r="A40" s="37"/>
      <c r="B40" s="38"/>
      <c r="C40" s="39"/>
      <c r="D40" s="39"/>
      <c r="E40" s="39"/>
      <c r="F40" s="39"/>
      <c r="G40" s="39"/>
      <c r="H40" s="39"/>
      <c r="I40" s="39"/>
      <c r="J40" s="39"/>
      <c r="K40" s="39"/>
      <c r="L40" s="39"/>
    </row>
    <row r="41" spans="1:12" x14ac:dyDescent="0.3">
      <c r="A41" s="37"/>
      <c r="B41" s="38"/>
      <c r="C41" s="39"/>
      <c r="D41" s="39"/>
      <c r="E41" s="39"/>
      <c r="F41" s="39"/>
      <c r="G41" s="39"/>
      <c r="H41" s="39"/>
      <c r="I41" s="39"/>
      <c r="J41" s="39"/>
      <c r="K41" s="39"/>
      <c r="L41" s="39"/>
    </row>
    <row r="42" spans="1:12" x14ac:dyDescent="0.3">
      <c r="A42" s="37"/>
      <c r="B42" s="38"/>
      <c r="C42" s="39"/>
      <c r="D42" s="39"/>
      <c r="E42" s="39"/>
      <c r="F42" s="39"/>
      <c r="G42" s="39"/>
      <c r="H42" s="39"/>
      <c r="I42" s="39"/>
      <c r="J42" s="39"/>
      <c r="K42" s="39"/>
      <c r="L42" s="39"/>
    </row>
    <row r="43" spans="1:12" x14ac:dyDescent="0.3">
      <c r="A43" s="37"/>
      <c r="B43" s="38"/>
      <c r="C43" s="39"/>
      <c r="D43" s="39"/>
      <c r="E43" s="39"/>
      <c r="F43" s="39"/>
      <c r="G43" s="39"/>
      <c r="H43" s="39"/>
      <c r="I43" s="39"/>
      <c r="J43" s="39"/>
      <c r="K43" s="39"/>
      <c r="L43" s="39"/>
    </row>
    <row r="44" spans="1:12" x14ac:dyDescent="0.3">
      <c r="A44" s="37"/>
      <c r="B44" s="38"/>
      <c r="C44" s="39"/>
      <c r="D44" s="39"/>
      <c r="E44" s="39"/>
      <c r="F44" s="39"/>
      <c r="G44" s="39"/>
      <c r="H44" s="39"/>
      <c r="I44" s="39"/>
      <c r="J44" s="39"/>
      <c r="K44" s="39"/>
      <c r="L44" s="39"/>
    </row>
    <row r="45" spans="1:12" x14ac:dyDescent="0.3">
      <c r="A45" s="37"/>
      <c r="B45" s="38"/>
      <c r="C45" s="39"/>
      <c r="D45" s="39"/>
      <c r="E45" s="39"/>
      <c r="F45" s="39"/>
      <c r="G45" s="39"/>
      <c r="H45" s="39"/>
      <c r="I45" s="39"/>
      <c r="J45" s="39"/>
      <c r="K45" s="39"/>
      <c r="L45" s="39"/>
    </row>
    <row r="46" spans="1:12" x14ac:dyDescent="0.3">
      <c r="A46" s="37"/>
      <c r="B46" s="38"/>
      <c r="C46" s="39"/>
      <c r="D46" s="39"/>
      <c r="E46" s="39"/>
      <c r="F46" s="39"/>
      <c r="G46" s="39"/>
      <c r="H46" s="39"/>
      <c r="I46" s="39"/>
      <c r="J46" s="39"/>
      <c r="K46" s="39"/>
      <c r="L46" s="39"/>
    </row>
    <row r="47" spans="1:12" x14ac:dyDescent="0.3">
      <c r="A47" s="37"/>
      <c r="B47" s="38"/>
      <c r="C47" s="39"/>
      <c r="D47" s="39"/>
      <c r="E47" s="39"/>
      <c r="F47" s="39"/>
      <c r="G47" s="39"/>
      <c r="H47" s="39"/>
      <c r="I47" s="39"/>
      <c r="J47" s="39"/>
      <c r="K47" s="39"/>
      <c r="L47" s="39"/>
    </row>
    <row r="48" spans="1:12" x14ac:dyDescent="0.3">
      <c r="A48" s="37"/>
      <c r="B48" s="38"/>
      <c r="C48" s="39"/>
      <c r="D48" s="39"/>
      <c r="E48" s="39"/>
      <c r="F48" s="39"/>
      <c r="G48" s="39"/>
      <c r="H48" s="39"/>
      <c r="I48" s="39"/>
      <c r="J48" s="39"/>
      <c r="K48" s="39"/>
      <c r="L48" s="39"/>
    </row>
    <row r="49" spans="1:12" x14ac:dyDescent="0.3">
      <c r="A49" s="37"/>
      <c r="B49" s="38"/>
      <c r="C49" s="39"/>
      <c r="D49" s="39"/>
      <c r="E49" s="39"/>
      <c r="F49" s="39"/>
      <c r="G49" s="39"/>
      <c r="H49" s="39"/>
      <c r="I49" s="39"/>
      <c r="J49" s="39"/>
      <c r="K49" s="39"/>
      <c r="L49" s="39"/>
    </row>
    <row r="50" spans="1:12" x14ac:dyDescent="0.3">
      <c r="A50" s="37"/>
      <c r="B50" s="38"/>
      <c r="C50" s="39"/>
      <c r="D50" s="39"/>
      <c r="E50" s="39"/>
      <c r="F50" s="39"/>
      <c r="G50" s="39"/>
      <c r="H50" s="39"/>
      <c r="I50" s="39"/>
      <c r="J50" s="39"/>
      <c r="K50" s="39"/>
      <c r="L50" s="39"/>
    </row>
    <row r="51" spans="1:12" x14ac:dyDescent="0.3">
      <c r="A51" s="37"/>
      <c r="B51" s="38"/>
      <c r="C51" s="39"/>
      <c r="D51" s="39"/>
      <c r="E51" s="39"/>
      <c r="F51" s="39"/>
      <c r="G51" s="39"/>
      <c r="H51" s="39"/>
      <c r="I51" s="39"/>
      <c r="J51" s="39"/>
      <c r="K51" s="39"/>
      <c r="L51" s="39"/>
    </row>
    <row r="52" spans="1:12" x14ac:dyDescent="0.3">
      <c r="A52" s="37"/>
      <c r="B52" s="38"/>
      <c r="C52" s="39"/>
      <c r="D52" s="39"/>
      <c r="E52" s="39"/>
      <c r="F52" s="39"/>
      <c r="G52" s="39"/>
      <c r="H52" s="39"/>
      <c r="I52" s="39"/>
      <c r="J52" s="39"/>
      <c r="K52" s="39"/>
      <c r="L52" s="39"/>
    </row>
    <row r="53" spans="1:12" x14ac:dyDescent="0.3">
      <c r="A53" s="37"/>
      <c r="B53" s="38"/>
      <c r="C53" s="39"/>
      <c r="D53" s="39"/>
      <c r="E53" s="39"/>
      <c r="F53" s="39"/>
      <c r="G53" s="39"/>
      <c r="H53" s="39"/>
      <c r="I53" s="39"/>
      <c r="J53" s="39"/>
      <c r="K53" s="39"/>
      <c r="L53" s="39"/>
    </row>
    <row r="54" spans="1:12" x14ac:dyDescent="0.3">
      <c r="A54" s="37"/>
      <c r="B54" s="38"/>
      <c r="C54" s="39"/>
      <c r="D54" s="39"/>
      <c r="E54" s="39"/>
      <c r="F54" s="39"/>
      <c r="G54" s="39"/>
      <c r="H54" s="39"/>
      <c r="I54" s="39"/>
      <c r="J54" s="39"/>
      <c r="K54" s="39"/>
      <c r="L54" s="39"/>
    </row>
    <row r="55" spans="1:12" x14ac:dyDescent="0.3">
      <c r="A55" s="37"/>
      <c r="B55" s="38"/>
      <c r="C55" s="39"/>
      <c r="D55" s="39"/>
      <c r="E55" s="39"/>
      <c r="F55" s="39"/>
      <c r="G55" s="39"/>
      <c r="H55" s="39"/>
      <c r="I55" s="39"/>
      <c r="J55" s="39"/>
      <c r="K55" s="39"/>
      <c r="L55" s="39"/>
    </row>
    <row r="56" spans="1:12" x14ac:dyDescent="0.3">
      <c r="A56" s="37"/>
      <c r="B56" s="38"/>
      <c r="C56" s="39"/>
      <c r="D56" s="39"/>
      <c r="E56" s="39"/>
      <c r="F56" s="39"/>
      <c r="G56" s="39"/>
      <c r="H56" s="39"/>
      <c r="I56" s="39"/>
      <c r="J56" s="39"/>
      <c r="K56" s="39"/>
      <c r="L56" s="39"/>
    </row>
    <row r="57" spans="1:12" x14ac:dyDescent="0.3">
      <c r="A57" s="37"/>
      <c r="B57" s="38"/>
      <c r="C57" s="39"/>
      <c r="D57" s="39"/>
      <c r="E57" s="39"/>
      <c r="F57" s="39"/>
      <c r="G57" s="39"/>
      <c r="H57" s="39"/>
      <c r="I57" s="39"/>
      <c r="J57" s="39"/>
      <c r="K57" s="39"/>
      <c r="L57" s="39"/>
    </row>
    <row r="58" spans="1:12" x14ac:dyDescent="0.3">
      <c r="A58" s="37"/>
      <c r="B58" s="38"/>
      <c r="C58" s="39"/>
      <c r="D58" s="39"/>
      <c r="E58" s="39"/>
      <c r="F58" s="39"/>
      <c r="G58" s="39"/>
      <c r="H58" s="39"/>
      <c r="I58" s="39"/>
      <c r="J58" s="39"/>
      <c r="K58" s="39"/>
      <c r="L58" s="39"/>
    </row>
    <row r="59" spans="1:12" x14ac:dyDescent="0.3">
      <c r="A59" s="37"/>
      <c r="B59" s="38"/>
      <c r="C59" s="39"/>
      <c r="D59" s="39"/>
      <c r="E59" s="39"/>
      <c r="F59" s="39"/>
      <c r="G59" s="39"/>
      <c r="H59" s="39"/>
      <c r="I59" s="39"/>
      <c r="J59" s="39"/>
      <c r="K59" s="39"/>
      <c r="L59" s="39"/>
    </row>
    <row r="60" spans="1:12" x14ac:dyDescent="0.3">
      <c r="A60" s="37"/>
      <c r="B60" s="38"/>
      <c r="C60" s="39"/>
      <c r="D60" s="39"/>
      <c r="E60" s="39"/>
      <c r="F60" s="39"/>
      <c r="G60" s="39"/>
      <c r="H60" s="39"/>
      <c r="I60" s="39"/>
      <c r="J60" s="39"/>
      <c r="K60" s="39"/>
      <c r="L60" s="39"/>
    </row>
    <row r="61" spans="1:12" x14ac:dyDescent="0.3">
      <c r="A61" s="37"/>
      <c r="B61" s="38"/>
      <c r="C61" s="39"/>
      <c r="D61" s="39"/>
      <c r="E61" s="39"/>
      <c r="F61" s="39"/>
      <c r="G61" s="39"/>
      <c r="H61" s="39"/>
      <c r="I61" s="39"/>
      <c r="J61" s="39"/>
      <c r="K61" s="39"/>
      <c r="L61" s="39"/>
    </row>
    <row r="62" spans="1:12" x14ac:dyDescent="0.3">
      <c r="A62" s="37"/>
      <c r="B62" s="38"/>
      <c r="C62" s="39"/>
      <c r="D62" s="39"/>
      <c r="E62" s="39"/>
      <c r="F62" s="39"/>
      <c r="G62" s="39"/>
      <c r="H62" s="39"/>
      <c r="I62" s="39"/>
      <c r="J62" s="39"/>
      <c r="K62" s="39"/>
      <c r="L62" s="39"/>
    </row>
    <row r="63" spans="1:12" x14ac:dyDescent="0.3">
      <c r="A63" s="37"/>
      <c r="B63" s="38"/>
      <c r="C63" s="39"/>
      <c r="D63" s="39"/>
      <c r="E63" s="39"/>
      <c r="F63" s="39"/>
      <c r="G63" s="39"/>
      <c r="H63" s="39"/>
      <c r="I63" s="39"/>
      <c r="J63" s="39"/>
      <c r="K63" s="39"/>
      <c r="L63" s="39"/>
    </row>
    <row r="64" spans="1:12" x14ac:dyDescent="0.3">
      <c r="A64" s="37"/>
      <c r="B64" s="38"/>
      <c r="C64" s="39"/>
      <c r="D64" s="39"/>
      <c r="E64" s="39"/>
      <c r="F64" s="39"/>
      <c r="G64" s="39"/>
      <c r="H64" s="39"/>
      <c r="I64" s="39"/>
      <c r="J64" s="39"/>
      <c r="K64" s="39"/>
      <c r="L64" s="39"/>
    </row>
    <row r="65" spans="1:12" x14ac:dyDescent="0.3">
      <c r="A65" s="37"/>
      <c r="B65" s="38"/>
      <c r="C65" s="39"/>
      <c r="D65" s="39"/>
      <c r="E65" s="39"/>
      <c r="F65" s="39"/>
      <c r="G65" s="39"/>
      <c r="H65" s="39"/>
      <c r="I65" s="39"/>
      <c r="J65" s="39"/>
      <c r="K65" s="39"/>
      <c r="L65" s="39"/>
    </row>
    <row r="66" spans="1:12" x14ac:dyDescent="0.3">
      <c r="A66" s="37"/>
      <c r="B66" s="38"/>
      <c r="C66" s="39"/>
      <c r="D66" s="39"/>
      <c r="E66" s="39"/>
      <c r="F66" s="39"/>
      <c r="G66" s="39"/>
      <c r="H66" s="39"/>
      <c r="I66" s="39"/>
      <c r="J66" s="39"/>
      <c r="K66" s="39"/>
      <c r="L66" s="39"/>
    </row>
    <row r="67" spans="1:12" x14ac:dyDescent="0.3">
      <c r="A67" s="37"/>
      <c r="B67" s="38"/>
      <c r="C67" s="39"/>
      <c r="D67" s="39"/>
      <c r="E67" s="39"/>
      <c r="F67" s="39"/>
      <c r="G67" s="39"/>
      <c r="H67" s="39"/>
      <c r="I67" s="39"/>
      <c r="J67" s="39"/>
      <c r="K67" s="39"/>
      <c r="L67" s="39"/>
    </row>
    <row r="68" spans="1:12" x14ac:dyDescent="0.3">
      <c r="A68" s="37"/>
      <c r="B68" s="38"/>
      <c r="C68" s="39"/>
      <c r="D68" s="39"/>
      <c r="E68" s="39"/>
      <c r="F68" s="39"/>
      <c r="G68" s="39"/>
      <c r="H68" s="39"/>
      <c r="I68" s="39"/>
      <c r="J68" s="39"/>
      <c r="K68" s="39"/>
      <c r="L68" s="39"/>
    </row>
    <row r="69" spans="1:12" x14ac:dyDescent="0.3">
      <c r="A69" s="37"/>
      <c r="B69" s="38"/>
      <c r="C69" s="39"/>
      <c r="D69" s="39"/>
      <c r="E69" s="39"/>
      <c r="F69" s="39"/>
      <c r="G69" s="39"/>
      <c r="H69" s="39"/>
      <c r="I69" s="39"/>
      <c r="J69" s="39"/>
      <c r="K69" s="39"/>
      <c r="L69" s="39"/>
    </row>
    <row r="70" spans="1:12" x14ac:dyDescent="0.3">
      <c r="A70" s="37"/>
      <c r="B70" s="38"/>
      <c r="C70" s="39"/>
      <c r="D70" s="39"/>
      <c r="E70" s="39"/>
      <c r="F70" s="39"/>
      <c r="G70" s="39"/>
      <c r="H70" s="39"/>
      <c r="I70" s="39"/>
      <c r="J70" s="39"/>
      <c r="K70" s="39"/>
      <c r="L70" s="39"/>
    </row>
    <row r="71" spans="1:12" x14ac:dyDescent="0.3">
      <c r="A71" s="37"/>
      <c r="B71" s="38"/>
      <c r="C71" s="39"/>
      <c r="D71" s="39"/>
      <c r="E71" s="39"/>
      <c r="F71" s="39"/>
      <c r="G71" s="39"/>
      <c r="H71" s="39"/>
      <c r="I71" s="39"/>
      <c r="J71" s="39"/>
      <c r="K71" s="39"/>
      <c r="L71" s="39"/>
    </row>
    <row r="72" spans="1:12" x14ac:dyDescent="0.3">
      <c r="A72" s="37"/>
      <c r="B72" s="38"/>
      <c r="C72" s="39"/>
      <c r="D72" s="39"/>
      <c r="E72" s="39"/>
      <c r="F72" s="39"/>
      <c r="G72" s="39"/>
      <c r="H72" s="39"/>
      <c r="I72" s="39"/>
      <c r="J72" s="39"/>
      <c r="K72" s="39"/>
      <c r="L72" s="39"/>
    </row>
    <row r="73" spans="1:12" x14ac:dyDescent="0.3">
      <c r="A73" s="37"/>
      <c r="B73" s="38"/>
      <c r="C73" s="39"/>
      <c r="D73" s="39"/>
      <c r="E73" s="39"/>
      <c r="F73" s="39"/>
      <c r="G73" s="39"/>
      <c r="H73" s="39"/>
      <c r="I73" s="39"/>
      <c r="J73" s="39"/>
      <c r="K73" s="39"/>
      <c r="L73" s="39"/>
    </row>
    <row r="74" spans="1:12" x14ac:dyDescent="0.3">
      <c r="A74" s="37"/>
      <c r="B74" s="38"/>
      <c r="C74" s="39"/>
      <c r="D74" s="39"/>
      <c r="E74" s="39"/>
      <c r="F74" s="39"/>
      <c r="G74" s="39"/>
      <c r="H74" s="39"/>
      <c r="I74" s="39"/>
      <c r="J74" s="39"/>
      <c r="K74" s="39"/>
      <c r="L74" s="39"/>
    </row>
    <row r="75" spans="1:12" x14ac:dyDescent="0.3">
      <c r="A75" s="37"/>
      <c r="B75" s="38"/>
      <c r="C75" s="39"/>
      <c r="D75" s="39"/>
      <c r="E75" s="39"/>
      <c r="F75" s="39"/>
      <c r="G75" s="39"/>
      <c r="H75" s="39"/>
      <c r="I75" s="39"/>
      <c r="J75" s="39"/>
      <c r="K75" s="39"/>
      <c r="L75" s="39"/>
    </row>
    <row r="76" spans="1:12" x14ac:dyDescent="0.3">
      <c r="A76" s="37"/>
      <c r="B76" s="38"/>
      <c r="C76" s="39"/>
      <c r="D76" s="39"/>
      <c r="E76" s="39"/>
      <c r="F76" s="39"/>
      <c r="G76" s="39"/>
      <c r="H76" s="39"/>
      <c r="I76" s="39"/>
      <c r="J76" s="39"/>
      <c r="K76" s="39"/>
      <c r="L76" s="39"/>
    </row>
    <row r="77" spans="1:12" x14ac:dyDescent="0.3">
      <c r="A77" s="37"/>
      <c r="B77" s="38"/>
      <c r="C77" s="39"/>
      <c r="D77" s="39"/>
      <c r="E77" s="39"/>
      <c r="F77" s="39"/>
      <c r="G77" s="39"/>
      <c r="H77" s="39"/>
      <c r="I77" s="39"/>
      <c r="J77" s="39"/>
      <c r="K77" s="39"/>
      <c r="L77" s="39"/>
    </row>
    <row r="78" spans="1:12" x14ac:dyDescent="0.3">
      <c r="A78" s="37"/>
      <c r="B78" s="38"/>
      <c r="C78" s="39"/>
      <c r="D78" s="39"/>
      <c r="E78" s="39"/>
      <c r="F78" s="39"/>
      <c r="G78" s="39"/>
      <c r="H78" s="39"/>
      <c r="I78" s="39"/>
      <c r="J78" s="39"/>
      <c r="K78" s="39"/>
      <c r="L78" s="39"/>
    </row>
    <row r="79" spans="1:12" x14ac:dyDescent="0.3">
      <c r="A79" s="37"/>
      <c r="B79" s="38"/>
      <c r="C79" s="39"/>
      <c r="D79" s="39"/>
      <c r="E79" s="39"/>
      <c r="F79" s="39"/>
      <c r="G79" s="39"/>
      <c r="H79" s="39"/>
      <c r="I79" s="39"/>
      <c r="J79" s="39"/>
      <c r="K79" s="39"/>
      <c r="L79" s="39"/>
    </row>
    <row r="80" spans="1:12" x14ac:dyDescent="0.3">
      <c r="A80" s="37"/>
      <c r="B80" s="38"/>
      <c r="C80" s="39"/>
      <c r="D80" s="39"/>
      <c r="E80" s="39"/>
      <c r="F80" s="39"/>
      <c r="G80" s="39"/>
      <c r="H80" s="39"/>
      <c r="I80" s="39"/>
      <c r="J80" s="39"/>
      <c r="K80" s="39"/>
      <c r="L80" s="39"/>
    </row>
    <row r="81" spans="1:12" x14ac:dyDescent="0.3">
      <c r="A81" s="37"/>
      <c r="B81" s="38"/>
      <c r="C81" s="39"/>
      <c r="D81" s="39"/>
      <c r="E81" s="39"/>
      <c r="F81" s="39"/>
      <c r="G81" s="39"/>
      <c r="H81" s="39"/>
      <c r="I81" s="39"/>
      <c r="J81" s="39"/>
      <c r="K81" s="39"/>
      <c r="L81" s="39"/>
    </row>
    <row r="82" spans="1:12" x14ac:dyDescent="0.3">
      <c r="A82" s="37"/>
      <c r="B82" s="38"/>
      <c r="C82" s="39"/>
      <c r="D82" s="39"/>
      <c r="E82" s="39"/>
      <c r="F82" s="39"/>
      <c r="G82" s="39"/>
      <c r="H82" s="39"/>
      <c r="I82" s="39"/>
      <c r="J82" s="39"/>
      <c r="K82" s="39"/>
      <c r="L82" s="39"/>
    </row>
    <row r="83" spans="1:12" x14ac:dyDescent="0.3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39"/>
    </row>
    <row r="84" spans="1:12" x14ac:dyDescent="0.3">
      <c r="A84" s="37"/>
      <c r="B84" s="38"/>
      <c r="C84" s="39"/>
      <c r="D84" s="39"/>
      <c r="E84" s="39"/>
      <c r="F84" s="39"/>
      <c r="G84" s="39"/>
      <c r="H84" s="39"/>
      <c r="I84" s="39"/>
      <c r="J84" s="39"/>
      <c r="K84" s="39"/>
      <c r="L84" s="39"/>
    </row>
    <row r="85" spans="1:12" x14ac:dyDescent="0.3">
      <c r="A85" s="37"/>
      <c r="B85" s="38"/>
      <c r="C85" s="39"/>
      <c r="D85" s="39"/>
      <c r="E85" s="39"/>
      <c r="F85" s="39"/>
      <c r="G85" s="39"/>
      <c r="H85" s="39"/>
      <c r="I85" s="39"/>
      <c r="J85" s="39"/>
      <c r="K85" s="39"/>
      <c r="L85" s="39"/>
    </row>
    <row r="86" spans="1:12" x14ac:dyDescent="0.3">
      <c r="A86" s="37"/>
      <c r="B86" s="38"/>
      <c r="C86" s="39"/>
      <c r="D86" s="39"/>
      <c r="E86" s="39"/>
      <c r="F86" s="39"/>
      <c r="G86" s="39"/>
      <c r="H86" s="39"/>
      <c r="I86" s="39"/>
      <c r="J86" s="39"/>
      <c r="K86" s="39"/>
      <c r="L86" s="39"/>
    </row>
    <row r="87" spans="1:12" x14ac:dyDescent="0.3">
      <c r="A87" s="37"/>
      <c r="B87" s="38"/>
      <c r="C87" s="39"/>
      <c r="D87" s="39"/>
      <c r="E87" s="39"/>
      <c r="F87" s="39"/>
      <c r="G87" s="39"/>
      <c r="H87" s="39"/>
      <c r="I87" s="39"/>
      <c r="J87" s="39"/>
      <c r="K87" s="39"/>
      <c r="L87" s="39"/>
    </row>
    <row r="88" spans="1:12" x14ac:dyDescent="0.3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39"/>
    </row>
    <row r="89" spans="1:12" x14ac:dyDescent="0.3">
      <c r="A89" s="37"/>
      <c r="B89" s="38"/>
      <c r="C89" s="39"/>
      <c r="D89" s="39"/>
      <c r="E89" s="39"/>
      <c r="F89" s="39"/>
      <c r="G89" s="39"/>
      <c r="H89" s="39"/>
      <c r="I89" s="39"/>
      <c r="J89" s="39"/>
      <c r="K89" s="39"/>
      <c r="L89" s="39"/>
    </row>
    <row r="90" spans="1:12" x14ac:dyDescent="0.3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39"/>
    </row>
    <row r="91" spans="1:12" x14ac:dyDescent="0.3">
      <c r="A91" s="37"/>
      <c r="B91" s="38"/>
      <c r="C91" s="39"/>
      <c r="D91" s="39"/>
      <c r="E91" s="39"/>
      <c r="F91" s="39"/>
      <c r="G91" s="39"/>
      <c r="H91" s="39"/>
      <c r="I91" s="39"/>
      <c r="J91" s="39"/>
      <c r="K91" s="39"/>
      <c r="L91" s="39"/>
    </row>
    <row r="92" spans="1:12" x14ac:dyDescent="0.3">
      <c r="A92" s="37"/>
      <c r="B92" s="38"/>
      <c r="C92" s="39"/>
      <c r="D92" s="39"/>
      <c r="E92" s="39"/>
      <c r="F92" s="39"/>
      <c r="G92" s="39"/>
      <c r="H92" s="39"/>
      <c r="I92" s="39"/>
      <c r="J92" s="39"/>
      <c r="K92" s="39"/>
      <c r="L92" s="39"/>
    </row>
    <row r="93" spans="1:12" x14ac:dyDescent="0.3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39"/>
    </row>
    <row r="94" spans="1:12" x14ac:dyDescent="0.3">
      <c r="A94" s="37"/>
      <c r="B94" s="38"/>
      <c r="C94" s="39"/>
      <c r="D94" s="39"/>
      <c r="E94" s="39"/>
      <c r="F94" s="39"/>
      <c r="G94" s="39"/>
      <c r="H94" s="39"/>
      <c r="I94" s="39"/>
      <c r="J94" s="39"/>
      <c r="K94" s="39"/>
      <c r="L94" s="39"/>
    </row>
    <row r="95" spans="1:12" x14ac:dyDescent="0.3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39"/>
    </row>
    <row r="96" spans="1:12" x14ac:dyDescent="0.3">
      <c r="A96" s="37"/>
      <c r="B96" s="38"/>
      <c r="C96" s="39"/>
      <c r="D96" s="39"/>
      <c r="E96" s="39"/>
      <c r="F96" s="39"/>
      <c r="G96" s="39"/>
      <c r="H96" s="39"/>
      <c r="I96" s="39"/>
      <c r="J96" s="39"/>
      <c r="K96" s="39"/>
      <c r="L96" s="39"/>
    </row>
    <row r="97" spans="1:12" x14ac:dyDescent="0.3">
      <c r="A97" s="37"/>
      <c r="B97" s="38"/>
      <c r="C97" s="39"/>
      <c r="D97" s="39"/>
      <c r="E97" s="39"/>
      <c r="F97" s="39"/>
      <c r="G97" s="39"/>
      <c r="H97" s="39"/>
      <c r="I97" s="39"/>
      <c r="J97" s="39"/>
      <c r="K97" s="39"/>
      <c r="L97" s="39"/>
    </row>
    <row r="98" spans="1:12" x14ac:dyDescent="0.3">
      <c r="A98" s="37"/>
      <c r="B98" s="38"/>
      <c r="C98" s="39"/>
      <c r="D98" s="39"/>
      <c r="E98" s="39"/>
      <c r="F98" s="39"/>
      <c r="G98" s="39"/>
      <c r="H98" s="39"/>
      <c r="I98" s="39"/>
      <c r="J98" s="39"/>
      <c r="K98" s="39"/>
      <c r="L98" s="39"/>
    </row>
    <row r="99" spans="1:12" x14ac:dyDescent="0.3">
      <c r="A99" s="37"/>
      <c r="B99" s="38"/>
      <c r="C99" s="39"/>
      <c r="D99" s="39"/>
      <c r="E99" s="39"/>
      <c r="F99" s="39"/>
      <c r="G99" s="39"/>
      <c r="H99" s="39"/>
      <c r="I99" s="39"/>
      <c r="J99" s="39"/>
      <c r="K99" s="39"/>
      <c r="L99" s="39"/>
    </row>
    <row r="100" spans="1:12" x14ac:dyDescent="0.3">
      <c r="A100" s="37"/>
      <c r="B100" s="38"/>
      <c r="C100" s="39"/>
      <c r="D100" s="39"/>
      <c r="E100" s="39"/>
      <c r="F100" s="39"/>
      <c r="G100" s="39"/>
      <c r="H100" s="39"/>
      <c r="I100" s="39"/>
      <c r="J100" s="39"/>
      <c r="K100" s="39"/>
      <c r="L100" s="39"/>
    </row>
    <row r="101" spans="1:12" x14ac:dyDescent="0.3">
      <c r="A101" s="37"/>
      <c r="B101" s="38"/>
      <c r="C101" s="39"/>
      <c r="D101" s="39"/>
      <c r="E101" s="39"/>
      <c r="F101" s="39"/>
      <c r="G101" s="39"/>
      <c r="H101" s="39"/>
      <c r="I101" s="39"/>
      <c r="J101" s="39"/>
      <c r="K101" s="39"/>
      <c r="L101" s="39"/>
    </row>
    <row r="102" spans="1:12" x14ac:dyDescent="0.3">
      <c r="A102" s="37"/>
      <c r="B102" s="38"/>
      <c r="C102" s="39"/>
      <c r="D102" s="39"/>
      <c r="E102" s="39"/>
      <c r="F102" s="39"/>
      <c r="G102" s="39"/>
      <c r="H102" s="39"/>
      <c r="I102" s="39"/>
      <c r="J102" s="39"/>
      <c r="K102" s="39"/>
      <c r="L102" s="39"/>
    </row>
    <row r="103" spans="1:12" x14ac:dyDescent="0.3">
      <c r="A103" s="37"/>
      <c r="B103" s="38"/>
      <c r="C103" s="39"/>
      <c r="D103" s="39"/>
      <c r="E103" s="39"/>
      <c r="F103" s="39"/>
      <c r="G103" s="39"/>
      <c r="H103" s="39"/>
      <c r="I103" s="39"/>
      <c r="J103" s="39"/>
      <c r="K103" s="39"/>
      <c r="L103" s="39"/>
    </row>
    <row r="104" spans="1:12" x14ac:dyDescent="0.3">
      <c r="A104" s="37"/>
      <c r="B104" s="38"/>
      <c r="C104" s="39"/>
      <c r="D104" s="39"/>
      <c r="E104" s="39"/>
      <c r="F104" s="39"/>
      <c r="G104" s="39"/>
      <c r="H104" s="39"/>
      <c r="I104" s="39"/>
      <c r="J104" s="39"/>
      <c r="K104" s="39"/>
      <c r="L104" s="39"/>
    </row>
    <row r="105" spans="1:12" x14ac:dyDescent="0.3">
      <c r="A105" s="37"/>
      <c r="B105" s="38"/>
      <c r="C105" s="39"/>
      <c r="D105" s="39"/>
      <c r="E105" s="39"/>
      <c r="F105" s="39"/>
      <c r="G105" s="39"/>
      <c r="H105" s="39"/>
      <c r="I105" s="39"/>
      <c r="J105" s="39"/>
      <c r="K105" s="39"/>
      <c r="L105" s="39"/>
    </row>
    <row r="106" spans="1:12" x14ac:dyDescent="0.3">
      <c r="A106" s="37"/>
      <c r="B106" s="38"/>
      <c r="C106" s="39"/>
      <c r="D106" s="39"/>
      <c r="E106" s="39"/>
      <c r="F106" s="39"/>
      <c r="G106" s="39"/>
      <c r="H106" s="39"/>
      <c r="I106" s="39"/>
      <c r="J106" s="39"/>
      <c r="K106" s="39"/>
      <c r="L106" s="39"/>
    </row>
    <row r="107" spans="1:12" x14ac:dyDescent="0.3">
      <c r="A107" s="37"/>
      <c r="B107" s="38"/>
      <c r="C107" s="39"/>
      <c r="D107" s="39"/>
      <c r="E107" s="39"/>
      <c r="F107" s="39"/>
      <c r="G107" s="39"/>
      <c r="H107" s="39"/>
      <c r="I107" s="39"/>
      <c r="J107" s="39"/>
      <c r="K107" s="39"/>
      <c r="L107" s="39"/>
    </row>
    <row r="108" spans="1:12" x14ac:dyDescent="0.3">
      <c r="A108" s="37"/>
      <c r="B108" s="38"/>
      <c r="C108" s="39"/>
      <c r="D108" s="39"/>
      <c r="E108" s="39"/>
      <c r="F108" s="39"/>
      <c r="G108" s="39"/>
      <c r="H108" s="39"/>
      <c r="I108" s="39"/>
      <c r="J108" s="39"/>
      <c r="K108" s="39"/>
      <c r="L108" s="39"/>
    </row>
    <row r="109" spans="1:12" x14ac:dyDescent="0.3">
      <c r="A109" s="37"/>
      <c r="B109" s="38"/>
      <c r="C109" s="39"/>
      <c r="D109" s="39"/>
      <c r="E109" s="39"/>
      <c r="F109" s="39"/>
      <c r="G109" s="39"/>
      <c r="H109" s="39"/>
      <c r="I109" s="39"/>
      <c r="J109" s="39"/>
      <c r="K109" s="39"/>
      <c r="L109" s="39"/>
    </row>
    <row r="110" spans="1:12" x14ac:dyDescent="0.3">
      <c r="A110" s="37"/>
      <c r="B110" s="38"/>
      <c r="C110" s="39"/>
      <c r="D110" s="39"/>
      <c r="E110" s="39"/>
      <c r="F110" s="39"/>
      <c r="G110" s="39"/>
      <c r="H110" s="39"/>
      <c r="I110" s="39"/>
      <c r="J110" s="39"/>
      <c r="K110" s="39"/>
      <c r="L110" s="39"/>
    </row>
    <row r="111" spans="1:12" x14ac:dyDescent="0.3">
      <c r="A111" s="37"/>
      <c r="B111" s="38"/>
      <c r="C111" s="39"/>
      <c r="D111" s="39"/>
      <c r="E111" s="39"/>
      <c r="F111" s="39"/>
      <c r="G111" s="39"/>
      <c r="H111" s="39"/>
      <c r="I111" s="39"/>
      <c r="J111" s="39"/>
      <c r="K111" s="39"/>
      <c r="L111" s="39"/>
    </row>
    <row r="112" spans="1:12" x14ac:dyDescent="0.3">
      <c r="A112" s="37"/>
      <c r="B112" s="38"/>
      <c r="C112" s="39"/>
      <c r="D112" s="39"/>
      <c r="E112" s="39"/>
      <c r="F112" s="39"/>
      <c r="G112" s="39"/>
      <c r="H112" s="39"/>
      <c r="I112" s="39"/>
      <c r="J112" s="39"/>
      <c r="K112" s="39"/>
      <c r="L112" s="39"/>
    </row>
    <row r="113" spans="1:12" x14ac:dyDescent="0.3">
      <c r="A113" s="37"/>
      <c r="B113" s="38"/>
      <c r="C113" s="39"/>
      <c r="D113" s="39"/>
      <c r="E113" s="39"/>
      <c r="F113" s="39"/>
      <c r="G113" s="39"/>
      <c r="H113" s="39"/>
      <c r="I113" s="39"/>
      <c r="J113" s="39"/>
      <c r="K113" s="39"/>
      <c r="L113" s="39"/>
    </row>
    <row r="114" spans="1:12" x14ac:dyDescent="0.3">
      <c r="A114" s="37"/>
      <c r="B114" s="38"/>
      <c r="C114" s="39"/>
      <c r="D114" s="39"/>
      <c r="E114" s="39"/>
      <c r="F114" s="39"/>
      <c r="G114" s="39"/>
      <c r="H114" s="39"/>
      <c r="I114" s="39"/>
      <c r="J114" s="39"/>
      <c r="K114" s="39"/>
      <c r="L114" s="39"/>
    </row>
    <row r="115" spans="1:12" x14ac:dyDescent="0.3">
      <c r="A115" s="37"/>
      <c r="B115" s="38"/>
      <c r="C115" s="39"/>
      <c r="D115" s="39"/>
      <c r="E115" s="39"/>
      <c r="F115" s="39"/>
      <c r="G115" s="39"/>
      <c r="H115" s="39"/>
      <c r="I115" s="39"/>
      <c r="J115" s="39"/>
      <c r="K115" s="39"/>
      <c r="L115" s="39"/>
    </row>
    <row r="116" spans="1:12" x14ac:dyDescent="0.3">
      <c r="A116" s="37"/>
      <c r="B116" s="38"/>
      <c r="C116" s="39"/>
      <c r="D116" s="39"/>
      <c r="E116" s="39"/>
      <c r="F116" s="39"/>
      <c r="G116" s="39"/>
      <c r="H116" s="39"/>
      <c r="I116" s="39"/>
      <c r="J116" s="39"/>
      <c r="K116" s="39"/>
      <c r="L116" s="39"/>
    </row>
    <row r="117" spans="1:12" x14ac:dyDescent="0.3">
      <c r="A117" s="37"/>
      <c r="B117" s="38"/>
      <c r="C117" s="39"/>
      <c r="D117" s="39"/>
      <c r="E117" s="39"/>
      <c r="F117" s="39"/>
      <c r="G117" s="39"/>
      <c r="H117" s="39"/>
      <c r="I117" s="39"/>
      <c r="J117" s="39"/>
      <c r="K117" s="39"/>
      <c r="L117" s="39"/>
    </row>
    <row r="118" spans="1:12" x14ac:dyDescent="0.3">
      <c r="A118" s="37"/>
      <c r="B118" s="38"/>
      <c r="C118" s="39"/>
      <c r="D118" s="39"/>
      <c r="E118" s="39"/>
      <c r="F118" s="39"/>
      <c r="G118" s="39"/>
      <c r="H118" s="39"/>
      <c r="I118" s="39"/>
      <c r="J118" s="39"/>
      <c r="K118" s="39"/>
      <c r="L118" s="39"/>
    </row>
    <row r="119" spans="1:12" x14ac:dyDescent="0.3">
      <c r="A119" s="37"/>
      <c r="B119" s="38"/>
      <c r="C119" s="39"/>
      <c r="D119" s="39"/>
      <c r="E119" s="39"/>
      <c r="F119" s="39"/>
      <c r="G119" s="39"/>
      <c r="H119" s="39"/>
      <c r="I119" s="39"/>
      <c r="J119" s="39"/>
      <c r="K119" s="39"/>
      <c r="L119" s="39"/>
    </row>
    <row r="120" spans="1:12" x14ac:dyDescent="0.3">
      <c r="A120" s="37"/>
      <c r="B120" s="38"/>
      <c r="C120" s="39"/>
      <c r="D120" s="39"/>
      <c r="E120" s="39"/>
      <c r="F120" s="39"/>
      <c r="G120" s="39"/>
      <c r="H120" s="39"/>
      <c r="I120" s="39"/>
      <c r="J120" s="39"/>
      <c r="K120" s="39"/>
      <c r="L120" s="39"/>
    </row>
    <row r="121" spans="1:12" x14ac:dyDescent="0.3">
      <c r="A121" s="37"/>
      <c r="B121" s="38"/>
      <c r="C121" s="39"/>
      <c r="D121" s="39"/>
      <c r="E121" s="39"/>
      <c r="F121" s="39"/>
      <c r="G121" s="39"/>
      <c r="H121" s="39"/>
      <c r="I121" s="39"/>
      <c r="J121" s="39"/>
      <c r="K121" s="39"/>
      <c r="L121" s="39"/>
    </row>
    <row r="122" spans="1:12" x14ac:dyDescent="0.3">
      <c r="A122" s="37"/>
      <c r="B122" s="38"/>
      <c r="C122" s="39"/>
      <c r="D122" s="39"/>
      <c r="E122" s="39"/>
      <c r="F122" s="39"/>
      <c r="G122" s="39"/>
      <c r="H122" s="39"/>
      <c r="I122" s="39"/>
      <c r="J122" s="39"/>
      <c r="K122" s="39"/>
      <c r="L122" s="39"/>
    </row>
    <row r="123" spans="1:12" x14ac:dyDescent="0.3">
      <c r="A123" s="37"/>
      <c r="B123" s="38"/>
      <c r="C123" s="39"/>
      <c r="D123" s="39"/>
      <c r="E123" s="39"/>
      <c r="F123" s="39"/>
      <c r="G123" s="39"/>
      <c r="H123" s="39"/>
      <c r="I123" s="39"/>
      <c r="J123" s="39"/>
      <c r="K123" s="39"/>
      <c r="L123" s="39"/>
    </row>
    <row r="124" spans="1:12" x14ac:dyDescent="0.3">
      <c r="A124" s="37"/>
      <c r="B124" s="38"/>
      <c r="C124" s="39"/>
      <c r="D124" s="39"/>
      <c r="E124" s="39"/>
      <c r="F124" s="39"/>
      <c r="G124" s="39"/>
      <c r="H124" s="39"/>
      <c r="I124" s="39"/>
      <c r="J124" s="39"/>
      <c r="K124" s="39"/>
      <c r="L124" s="39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0070C0"/>
  </sheetPr>
  <dimension ref="A1:L19"/>
  <sheetViews>
    <sheetView workbookViewId="0">
      <selection activeCell="B2" sqref="B2"/>
    </sheetView>
  </sheetViews>
  <sheetFormatPr defaultColWidth="9.109375" defaultRowHeight="14.4" x14ac:dyDescent="0.3"/>
  <cols>
    <col min="1" max="1" width="16.5546875" style="40" customWidth="1"/>
    <col min="2" max="2" width="46.6640625" style="15" customWidth="1"/>
    <col min="3" max="12" width="15.33203125" style="41" bestFit="1" customWidth="1"/>
  </cols>
  <sheetData>
    <row r="1" spans="1:12" ht="20.399999999999999" x14ac:dyDescent="0.3">
      <c r="A1" s="45" t="s">
        <v>114</v>
      </c>
      <c r="B1" s="46" t="s">
        <v>115</v>
      </c>
      <c r="C1" s="47" t="s">
        <v>117</v>
      </c>
      <c r="D1" s="47" t="s">
        <v>118</v>
      </c>
      <c r="E1" s="47" t="s">
        <v>119</v>
      </c>
      <c r="F1" s="47" t="s">
        <v>120</v>
      </c>
      <c r="G1" s="47" t="s">
        <v>121</v>
      </c>
      <c r="H1" s="47" t="s">
        <v>122</v>
      </c>
      <c r="I1" s="47" t="s">
        <v>123</v>
      </c>
      <c r="J1" s="47" t="s">
        <v>124</v>
      </c>
      <c r="K1" s="47" t="s">
        <v>125</v>
      </c>
      <c r="L1" s="47" t="s">
        <v>126</v>
      </c>
    </row>
    <row r="2" spans="1:12" x14ac:dyDescent="0.3">
      <c r="A2" s="37"/>
      <c r="B2" s="38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x14ac:dyDescent="0.3">
      <c r="A3" s="37"/>
      <c r="B3" s="38"/>
      <c r="C3" s="39"/>
      <c r="D3" s="39"/>
      <c r="E3" s="39"/>
      <c r="F3" s="39"/>
      <c r="G3" s="39"/>
      <c r="H3" s="39"/>
      <c r="I3" s="39"/>
      <c r="J3" s="39"/>
      <c r="K3" s="39"/>
      <c r="L3" s="39"/>
    </row>
    <row r="4" spans="1:12" x14ac:dyDescent="0.3">
      <c r="A4" s="37"/>
      <c r="B4" s="38"/>
      <c r="C4" s="39"/>
      <c r="D4" s="39"/>
      <c r="E4" s="39"/>
      <c r="F4" s="39"/>
      <c r="G4" s="39"/>
      <c r="H4" s="39"/>
      <c r="I4" s="39"/>
      <c r="J4" s="39"/>
      <c r="K4" s="39"/>
      <c r="L4" s="39"/>
    </row>
    <row r="5" spans="1:12" x14ac:dyDescent="0.3">
      <c r="A5" s="37"/>
      <c r="B5" s="38"/>
      <c r="C5" s="39"/>
      <c r="D5" s="39"/>
      <c r="E5" s="39"/>
      <c r="F5" s="39"/>
      <c r="G5" s="39"/>
      <c r="H5" s="39"/>
      <c r="I5" s="39"/>
      <c r="J5" s="39"/>
      <c r="K5" s="39"/>
      <c r="L5" s="39"/>
    </row>
    <row r="6" spans="1:12" x14ac:dyDescent="0.3">
      <c r="A6" s="37"/>
      <c r="B6" s="38"/>
      <c r="C6" s="39"/>
      <c r="D6" s="39"/>
      <c r="E6" s="39"/>
      <c r="F6" s="39"/>
      <c r="G6" s="39"/>
      <c r="H6" s="39"/>
      <c r="I6" s="39"/>
      <c r="J6" s="39"/>
      <c r="K6" s="39"/>
      <c r="L6" s="39"/>
    </row>
    <row r="7" spans="1:12" x14ac:dyDescent="0.3">
      <c r="A7" s="37"/>
      <c r="B7" s="38"/>
      <c r="C7" s="39"/>
      <c r="D7" s="39"/>
      <c r="E7" s="39"/>
      <c r="F7" s="39"/>
      <c r="G7" s="39"/>
      <c r="H7" s="39"/>
      <c r="I7" s="39"/>
      <c r="J7" s="39"/>
      <c r="K7" s="39"/>
      <c r="L7" s="39"/>
    </row>
    <row r="8" spans="1:12" x14ac:dyDescent="0.3">
      <c r="A8" s="37"/>
      <c r="B8" s="38"/>
      <c r="C8" s="39"/>
      <c r="D8" s="39"/>
      <c r="E8" s="39"/>
      <c r="F8" s="39"/>
      <c r="G8" s="39"/>
      <c r="H8" s="39"/>
      <c r="I8" s="39"/>
      <c r="J8" s="39"/>
      <c r="K8" s="39"/>
      <c r="L8" s="39"/>
    </row>
    <row r="9" spans="1:12" x14ac:dyDescent="0.3">
      <c r="A9" s="37"/>
      <c r="B9" s="38"/>
      <c r="C9" s="39"/>
      <c r="D9" s="39"/>
      <c r="E9" s="39"/>
      <c r="F9" s="39"/>
      <c r="G9" s="39"/>
      <c r="H9" s="39"/>
      <c r="I9" s="39"/>
      <c r="J9" s="39"/>
      <c r="K9" s="39"/>
      <c r="L9" s="39"/>
    </row>
    <row r="10" spans="1:12" x14ac:dyDescent="0.3">
      <c r="A10" s="37"/>
      <c r="B10" s="38"/>
      <c r="C10" s="39"/>
      <c r="D10" s="39"/>
      <c r="E10" s="39"/>
      <c r="F10" s="39"/>
      <c r="G10" s="39"/>
      <c r="H10" s="39"/>
      <c r="I10" s="39"/>
      <c r="J10" s="39"/>
      <c r="K10" s="39"/>
      <c r="L10" s="39"/>
    </row>
    <row r="11" spans="1:12" x14ac:dyDescent="0.3">
      <c r="A11" s="37"/>
      <c r="B11" s="38"/>
      <c r="C11" s="39"/>
      <c r="D11" s="39"/>
      <c r="E11" s="39"/>
      <c r="F11" s="39"/>
      <c r="G11" s="39"/>
      <c r="H11" s="39"/>
      <c r="I11" s="39"/>
      <c r="J11" s="39"/>
      <c r="K11" s="39"/>
      <c r="L11" s="39"/>
    </row>
    <row r="12" spans="1:12" x14ac:dyDescent="0.3">
      <c r="A12" s="37"/>
      <c r="B12" s="38"/>
      <c r="C12" s="39"/>
      <c r="D12" s="39"/>
      <c r="E12" s="39"/>
      <c r="F12" s="39"/>
      <c r="G12" s="39"/>
      <c r="H12" s="39"/>
      <c r="I12" s="39"/>
      <c r="J12" s="39"/>
      <c r="K12" s="39"/>
      <c r="L12" s="39"/>
    </row>
    <row r="13" spans="1:12" x14ac:dyDescent="0.3">
      <c r="A13" s="37"/>
      <c r="B13" s="38"/>
      <c r="C13" s="39"/>
      <c r="D13" s="39"/>
      <c r="E13" s="39"/>
      <c r="F13" s="39"/>
      <c r="G13" s="39"/>
      <c r="H13" s="39"/>
      <c r="I13" s="39"/>
      <c r="J13" s="39"/>
      <c r="K13" s="39"/>
      <c r="L13" s="39"/>
    </row>
    <row r="14" spans="1:12" x14ac:dyDescent="0.3">
      <c r="A14" s="37"/>
      <c r="B14" s="38"/>
      <c r="C14" s="39"/>
      <c r="D14" s="39"/>
      <c r="E14" s="39"/>
      <c r="F14" s="39"/>
      <c r="G14" s="39"/>
      <c r="H14" s="39"/>
      <c r="I14" s="39"/>
      <c r="J14" s="39"/>
      <c r="K14" s="39"/>
      <c r="L14" s="39"/>
    </row>
    <row r="15" spans="1:12" x14ac:dyDescent="0.3">
      <c r="A15" s="37"/>
      <c r="B15" s="38"/>
      <c r="C15" s="39"/>
      <c r="D15" s="39"/>
      <c r="E15" s="39"/>
      <c r="F15" s="39"/>
      <c r="G15" s="39"/>
      <c r="H15" s="39"/>
      <c r="I15" s="39"/>
      <c r="J15" s="39"/>
      <c r="K15" s="39"/>
      <c r="L15" s="39"/>
    </row>
    <row r="16" spans="1:12" x14ac:dyDescent="0.3">
      <c r="A16" s="37"/>
      <c r="B16" s="38"/>
      <c r="C16" s="39"/>
      <c r="D16" s="39"/>
      <c r="E16" s="39"/>
      <c r="F16" s="39"/>
      <c r="G16" s="39"/>
      <c r="H16" s="39"/>
      <c r="I16" s="39"/>
      <c r="J16" s="39"/>
      <c r="K16" s="39"/>
      <c r="L16" s="39"/>
    </row>
    <row r="17" spans="1:12" x14ac:dyDescent="0.3">
      <c r="A17" s="37"/>
      <c r="B17" s="38"/>
      <c r="C17" s="39"/>
      <c r="D17" s="39"/>
      <c r="E17" s="39"/>
      <c r="F17" s="39"/>
      <c r="G17" s="39"/>
      <c r="H17" s="39"/>
      <c r="I17" s="39"/>
      <c r="J17" s="39"/>
      <c r="K17" s="39"/>
      <c r="L17" s="39"/>
    </row>
    <row r="18" spans="1:12" x14ac:dyDescent="0.3">
      <c r="A18" s="37"/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</row>
    <row r="19" spans="1:12" x14ac:dyDescent="0.3">
      <c r="A19" s="37"/>
      <c r="B19" s="38"/>
      <c r="C19" s="39"/>
      <c r="D19" s="39"/>
      <c r="E19" s="39"/>
      <c r="F19" s="39"/>
      <c r="G19" s="39"/>
      <c r="H19" s="39"/>
      <c r="I19" s="39"/>
      <c r="J19" s="39"/>
      <c r="K19" s="39"/>
      <c r="L19" s="39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0070C0"/>
  </sheetPr>
  <dimension ref="A1:L124"/>
  <sheetViews>
    <sheetView workbookViewId="0">
      <selection activeCell="B2" sqref="B2"/>
    </sheetView>
  </sheetViews>
  <sheetFormatPr defaultColWidth="9.109375" defaultRowHeight="14.4" x14ac:dyDescent="0.3"/>
  <cols>
    <col min="1" max="1" width="16.109375" style="40" customWidth="1"/>
    <col min="2" max="2" width="46.6640625" style="15" customWidth="1"/>
    <col min="3" max="3" width="15.33203125" style="41" customWidth="1"/>
    <col min="4" max="4" width="15.33203125" style="41" bestFit="1" customWidth="1"/>
    <col min="5" max="5" width="15.109375" style="41" customWidth="1"/>
    <col min="6" max="7" width="15.33203125" style="41" bestFit="1" customWidth="1"/>
    <col min="8" max="8" width="15.33203125" style="41" customWidth="1"/>
    <col min="9" max="11" width="15.33203125" style="41" bestFit="1" customWidth="1"/>
    <col min="12" max="12" width="14.88671875" style="41" customWidth="1"/>
  </cols>
  <sheetData>
    <row r="1" spans="1:12" ht="20.399999999999999" x14ac:dyDescent="0.3">
      <c r="A1" s="45" t="s">
        <v>137</v>
      </c>
      <c r="B1" s="46" t="s">
        <v>138</v>
      </c>
      <c r="C1" s="47" t="s">
        <v>117</v>
      </c>
      <c r="D1" s="47" t="s">
        <v>118</v>
      </c>
      <c r="E1" s="47" t="s">
        <v>119</v>
      </c>
      <c r="F1" s="47" t="s">
        <v>120</v>
      </c>
      <c r="G1" s="47" t="s">
        <v>121</v>
      </c>
      <c r="H1" s="47" t="s">
        <v>122</v>
      </c>
      <c r="I1" s="47" t="s">
        <v>123</v>
      </c>
      <c r="J1" s="47" t="s">
        <v>124</v>
      </c>
      <c r="K1" s="47" t="s">
        <v>125</v>
      </c>
      <c r="L1" s="47" t="s">
        <v>126</v>
      </c>
    </row>
    <row r="2" spans="1:12" x14ac:dyDescent="0.3">
      <c r="A2" s="37"/>
      <c r="B2" s="38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x14ac:dyDescent="0.3">
      <c r="A3" s="37"/>
      <c r="B3" s="38"/>
      <c r="C3" s="39"/>
      <c r="D3" s="39"/>
      <c r="E3" s="39"/>
      <c r="F3" s="39"/>
      <c r="G3" s="39"/>
      <c r="H3" s="39"/>
      <c r="I3" s="39"/>
      <c r="J3" s="39"/>
      <c r="K3" s="39"/>
      <c r="L3" s="39"/>
    </row>
    <row r="4" spans="1:12" x14ac:dyDescent="0.3">
      <c r="A4" s="37"/>
      <c r="B4" s="38"/>
      <c r="C4" s="39"/>
      <c r="D4" s="39"/>
      <c r="E4" s="39"/>
      <c r="F4" s="39"/>
      <c r="G4" s="39"/>
      <c r="H4" s="39"/>
      <c r="I4" s="39"/>
      <c r="J4" s="39"/>
      <c r="K4" s="39"/>
      <c r="L4" s="39"/>
    </row>
    <row r="5" spans="1:12" x14ac:dyDescent="0.3">
      <c r="A5" s="37"/>
      <c r="B5" s="38"/>
      <c r="C5" s="39"/>
      <c r="D5" s="39"/>
      <c r="E5" s="39"/>
      <c r="F5" s="39"/>
      <c r="G5" s="39"/>
      <c r="H5" s="39"/>
      <c r="I5" s="39"/>
      <c r="J5" s="39"/>
      <c r="K5" s="39"/>
      <c r="L5" s="39"/>
    </row>
    <row r="6" spans="1:12" x14ac:dyDescent="0.3">
      <c r="A6" s="37"/>
      <c r="B6" s="38"/>
      <c r="C6" s="39"/>
      <c r="D6" s="39"/>
      <c r="E6" s="39"/>
      <c r="F6" s="39"/>
      <c r="G6" s="39"/>
      <c r="H6" s="39"/>
      <c r="I6" s="39"/>
      <c r="J6" s="39"/>
      <c r="K6" s="39"/>
      <c r="L6" s="39"/>
    </row>
    <row r="7" spans="1:12" x14ac:dyDescent="0.3">
      <c r="A7" s="37"/>
      <c r="B7" s="38"/>
      <c r="C7" s="39"/>
      <c r="D7" s="39"/>
      <c r="E7" s="39"/>
      <c r="F7" s="39"/>
      <c r="G7" s="39"/>
      <c r="H7" s="39"/>
      <c r="I7" s="39"/>
      <c r="J7" s="39"/>
      <c r="K7" s="39"/>
      <c r="L7" s="39"/>
    </row>
    <row r="8" spans="1:12" x14ac:dyDescent="0.3">
      <c r="A8" s="37"/>
      <c r="B8" s="38"/>
      <c r="C8" s="39"/>
      <c r="D8" s="39"/>
      <c r="E8" s="39"/>
      <c r="F8" s="39"/>
      <c r="G8" s="39"/>
      <c r="H8" s="39"/>
      <c r="I8" s="39"/>
      <c r="J8" s="39"/>
      <c r="K8" s="39"/>
      <c r="L8" s="39"/>
    </row>
    <row r="9" spans="1:12" x14ac:dyDescent="0.3">
      <c r="A9" s="37"/>
      <c r="B9" s="38"/>
      <c r="C9" s="39"/>
      <c r="D9" s="39"/>
      <c r="E9" s="39"/>
      <c r="F9" s="39"/>
      <c r="G9" s="39"/>
      <c r="H9" s="39"/>
      <c r="I9" s="39"/>
      <c r="J9" s="39"/>
      <c r="K9" s="39"/>
      <c r="L9" s="39"/>
    </row>
    <row r="10" spans="1:12" x14ac:dyDescent="0.3">
      <c r="A10" s="37"/>
      <c r="B10" s="38"/>
      <c r="C10" s="39"/>
      <c r="D10" s="39"/>
      <c r="E10" s="39"/>
      <c r="F10" s="39"/>
      <c r="G10" s="39"/>
      <c r="H10" s="39"/>
      <c r="I10" s="39"/>
      <c r="J10" s="39"/>
      <c r="K10" s="39"/>
      <c r="L10" s="39"/>
    </row>
    <row r="11" spans="1:12" x14ac:dyDescent="0.3">
      <c r="A11" s="37"/>
      <c r="B11" s="38"/>
      <c r="C11" s="39"/>
      <c r="D11" s="39"/>
      <c r="E11" s="39"/>
      <c r="F11" s="39"/>
      <c r="G11" s="39"/>
      <c r="H11" s="39"/>
      <c r="I11" s="39"/>
      <c r="J11" s="39"/>
      <c r="K11" s="39"/>
      <c r="L11" s="39"/>
    </row>
    <row r="12" spans="1:12" x14ac:dyDescent="0.3">
      <c r="A12" s="37"/>
      <c r="B12" s="38"/>
      <c r="C12" s="39"/>
      <c r="D12" s="39"/>
      <c r="E12" s="39"/>
      <c r="F12" s="39"/>
      <c r="G12" s="39"/>
      <c r="H12" s="39"/>
      <c r="I12" s="39"/>
      <c r="J12" s="39"/>
      <c r="K12" s="39"/>
      <c r="L12" s="39"/>
    </row>
    <row r="13" spans="1:12" x14ac:dyDescent="0.3">
      <c r="A13" s="37"/>
      <c r="B13" s="38"/>
      <c r="C13" s="39"/>
      <c r="D13" s="39"/>
      <c r="E13" s="39"/>
      <c r="F13" s="39"/>
      <c r="G13" s="39"/>
      <c r="H13" s="39"/>
      <c r="I13" s="39"/>
      <c r="J13" s="39"/>
      <c r="K13" s="39"/>
      <c r="L13" s="39"/>
    </row>
    <row r="14" spans="1:12" x14ac:dyDescent="0.3">
      <c r="A14" s="37"/>
      <c r="B14" s="38"/>
      <c r="C14" s="39"/>
      <c r="D14" s="39"/>
      <c r="E14" s="39"/>
      <c r="F14" s="39"/>
      <c r="G14" s="39"/>
      <c r="H14" s="39"/>
      <c r="I14" s="39"/>
      <c r="J14" s="39"/>
      <c r="K14" s="39"/>
      <c r="L14" s="39"/>
    </row>
    <row r="15" spans="1:12" x14ac:dyDescent="0.3">
      <c r="A15" s="37"/>
      <c r="B15" s="38"/>
      <c r="C15" s="39"/>
      <c r="D15" s="39"/>
      <c r="E15" s="39"/>
      <c r="F15" s="39"/>
      <c r="G15" s="39"/>
      <c r="H15" s="39"/>
      <c r="I15" s="39"/>
      <c r="J15" s="39"/>
      <c r="K15" s="39"/>
      <c r="L15" s="39"/>
    </row>
    <row r="16" spans="1:12" x14ac:dyDescent="0.3">
      <c r="A16" s="37"/>
      <c r="B16" s="38"/>
      <c r="C16" s="39"/>
      <c r="D16" s="39"/>
      <c r="E16" s="39"/>
      <c r="F16" s="39"/>
      <c r="G16" s="39"/>
      <c r="H16" s="39"/>
      <c r="I16" s="39"/>
      <c r="J16" s="39"/>
      <c r="K16" s="39"/>
      <c r="L16" s="39"/>
    </row>
    <row r="17" spans="1:12" x14ac:dyDescent="0.3">
      <c r="A17" s="37"/>
      <c r="B17" s="38"/>
      <c r="C17" s="39"/>
      <c r="D17" s="39"/>
      <c r="E17" s="39"/>
      <c r="F17" s="39"/>
      <c r="G17" s="39"/>
      <c r="H17" s="39"/>
      <c r="I17" s="39"/>
      <c r="J17" s="39"/>
      <c r="K17" s="39"/>
      <c r="L17" s="39"/>
    </row>
    <row r="18" spans="1:12" x14ac:dyDescent="0.3">
      <c r="A18" s="37"/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</row>
    <row r="19" spans="1:12" x14ac:dyDescent="0.3">
      <c r="A19" s="37"/>
      <c r="B19" s="38"/>
      <c r="C19" s="39"/>
      <c r="D19" s="39"/>
      <c r="E19" s="39"/>
      <c r="F19" s="39"/>
      <c r="G19" s="39"/>
      <c r="H19" s="39"/>
      <c r="I19" s="39"/>
      <c r="J19" s="39"/>
      <c r="K19" s="39"/>
      <c r="L19" s="39"/>
    </row>
    <row r="20" spans="1:12" x14ac:dyDescent="0.3">
      <c r="A20" s="37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</row>
    <row r="21" spans="1:12" x14ac:dyDescent="0.3">
      <c r="A21" s="37"/>
      <c r="B21" s="38"/>
      <c r="C21" s="39"/>
      <c r="D21" s="39"/>
      <c r="E21" s="39"/>
      <c r="F21" s="39"/>
      <c r="G21" s="39"/>
      <c r="H21" s="39"/>
      <c r="I21" s="39"/>
      <c r="J21" s="39"/>
      <c r="K21" s="39"/>
      <c r="L21" s="39"/>
    </row>
    <row r="22" spans="1:12" x14ac:dyDescent="0.3">
      <c r="A22" s="37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</row>
    <row r="23" spans="1:12" x14ac:dyDescent="0.3">
      <c r="A23" s="37"/>
      <c r="B23" s="38"/>
      <c r="C23" s="39"/>
      <c r="D23" s="39"/>
      <c r="E23" s="39"/>
      <c r="F23" s="39"/>
      <c r="G23" s="39"/>
      <c r="H23" s="39"/>
      <c r="I23" s="39"/>
      <c r="J23" s="39"/>
      <c r="K23" s="39"/>
      <c r="L23" s="39"/>
    </row>
    <row r="24" spans="1:12" x14ac:dyDescent="0.3">
      <c r="A24" s="37"/>
      <c r="B24" s="38"/>
      <c r="C24" s="39"/>
      <c r="D24" s="39"/>
      <c r="E24" s="39"/>
      <c r="F24" s="39"/>
      <c r="G24" s="39"/>
      <c r="H24" s="39"/>
      <c r="I24" s="39"/>
      <c r="J24" s="39"/>
      <c r="K24" s="39"/>
      <c r="L24" s="39"/>
    </row>
    <row r="25" spans="1:12" x14ac:dyDescent="0.3">
      <c r="A25" s="37"/>
      <c r="B25" s="38"/>
      <c r="C25" s="39"/>
      <c r="D25" s="39"/>
      <c r="E25" s="39"/>
      <c r="F25" s="39"/>
      <c r="G25" s="39"/>
      <c r="H25" s="39"/>
      <c r="I25" s="39"/>
      <c r="J25" s="39"/>
      <c r="K25" s="39"/>
      <c r="L25" s="39"/>
    </row>
    <row r="26" spans="1:12" x14ac:dyDescent="0.3">
      <c r="A26" s="37"/>
      <c r="B26" s="38"/>
      <c r="C26" s="39"/>
      <c r="D26" s="39"/>
      <c r="E26" s="39"/>
      <c r="F26" s="39"/>
      <c r="G26" s="39"/>
      <c r="H26" s="39"/>
      <c r="I26" s="39"/>
      <c r="J26" s="39"/>
      <c r="K26" s="39"/>
      <c r="L26" s="39"/>
    </row>
    <row r="27" spans="1:12" x14ac:dyDescent="0.3">
      <c r="A27" s="37"/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39"/>
    </row>
    <row r="28" spans="1:12" x14ac:dyDescent="0.3">
      <c r="A28" s="37"/>
      <c r="B28" s="38"/>
      <c r="C28" s="39"/>
      <c r="D28" s="39"/>
      <c r="E28" s="39"/>
      <c r="F28" s="39"/>
      <c r="G28" s="39"/>
      <c r="H28" s="39"/>
      <c r="I28" s="39"/>
      <c r="J28" s="39"/>
      <c r="K28" s="39"/>
      <c r="L28" s="39"/>
    </row>
    <row r="29" spans="1:12" x14ac:dyDescent="0.3">
      <c r="A29" s="37"/>
      <c r="B29" s="38"/>
      <c r="C29" s="39"/>
      <c r="D29" s="39"/>
      <c r="E29" s="39"/>
      <c r="F29" s="39"/>
      <c r="G29" s="39"/>
      <c r="H29" s="39"/>
      <c r="I29" s="39"/>
      <c r="J29" s="39"/>
      <c r="K29" s="39"/>
      <c r="L29" s="39"/>
    </row>
    <row r="30" spans="1:12" x14ac:dyDescent="0.3">
      <c r="A30" s="37"/>
      <c r="B30" s="38"/>
      <c r="C30" s="39"/>
      <c r="D30" s="39"/>
      <c r="E30" s="39"/>
      <c r="F30" s="39"/>
      <c r="G30" s="39"/>
      <c r="H30" s="39"/>
      <c r="I30" s="39"/>
      <c r="J30" s="39"/>
      <c r="K30" s="39"/>
      <c r="L30" s="39"/>
    </row>
    <row r="31" spans="1:12" x14ac:dyDescent="0.3">
      <c r="A31" s="37"/>
      <c r="B31" s="38"/>
      <c r="C31" s="39"/>
      <c r="D31" s="39"/>
      <c r="E31" s="39"/>
      <c r="F31" s="39"/>
      <c r="G31" s="39"/>
      <c r="H31" s="39"/>
      <c r="I31" s="39"/>
      <c r="J31" s="39"/>
      <c r="K31" s="39"/>
      <c r="L31" s="39"/>
    </row>
    <row r="32" spans="1:12" x14ac:dyDescent="0.3">
      <c r="A32" s="37"/>
      <c r="B32" s="38"/>
      <c r="C32" s="39"/>
      <c r="D32" s="39"/>
      <c r="E32" s="39"/>
      <c r="F32" s="39"/>
      <c r="G32" s="39"/>
      <c r="H32" s="39"/>
      <c r="I32" s="39"/>
      <c r="J32" s="39"/>
      <c r="K32" s="39"/>
      <c r="L32" s="39"/>
    </row>
    <row r="33" spans="1:12" x14ac:dyDescent="0.3">
      <c r="A33" s="37"/>
      <c r="B33" s="38"/>
      <c r="C33" s="39"/>
      <c r="D33" s="39"/>
      <c r="E33" s="39"/>
      <c r="F33" s="39"/>
      <c r="G33" s="39"/>
      <c r="H33" s="39"/>
      <c r="I33" s="39"/>
      <c r="J33" s="39"/>
      <c r="K33" s="39"/>
      <c r="L33" s="39"/>
    </row>
    <row r="34" spans="1:12" x14ac:dyDescent="0.3">
      <c r="A34" s="37"/>
      <c r="B34" s="38"/>
      <c r="C34" s="39"/>
      <c r="D34" s="39"/>
      <c r="E34" s="39"/>
      <c r="F34" s="39"/>
      <c r="G34" s="39"/>
      <c r="H34" s="39"/>
      <c r="I34" s="39"/>
      <c r="J34" s="39"/>
      <c r="K34" s="39"/>
      <c r="L34" s="39"/>
    </row>
    <row r="35" spans="1:12" x14ac:dyDescent="0.3">
      <c r="A35" s="37"/>
      <c r="B35" s="38"/>
      <c r="C35" s="39"/>
      <c r="D35" s="39"/>
      <c r="E35" s="39"/>
      <c r="F35" s="39"/>
      <c r="G35" s="39"/>
      <c r="H35" s="39"/>
      <c r="I35" s="39"/>
      <c r="J35" s="39"/>
      <c r="K35" s="39"/>
      <c r="L35" s="39"/>
    </row>
    <row r="36" spans="1:12" x14ac:dyDescent="0.3">
      <c r="A36" s="37"/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</row>
    <row r="37" spans="1:12" x14ac:dyDescent="0.3">
      <c r="A37" s="37"/>
      <c r="B37" s="38"/>
      <c r="C37" s="39"/>
      <c r="D37" s="39"/>
      <c r="E37" s="39"/>
      <c r="F37" s="39"/>
      <c r="G37" s="39"/>
      <c r="H37" s="39"/>
      <c r="I37" s="39"/>
      <c r="J37" s="39"/>
      <c r="K37" s="39"/>
      <c r="L37" s="39"/>
    </row>
    <row r="38" spans="1:12" x14ac:dyDescent="0.3">
      <c r="A38" s="37"/>
      <c r="B38" s="38"/>
      <c r="C38" s="39"/>
      <c r="D38" s="39"/>
      <c r="E38" s="39"/>
      <c r="F38" s="39"/>
      <c r="G38" s="39"/>
      <c r="H38" s="39"/>
      <c r="I38" s="39"/>
      <c r="J38" s="39"/>
      <c r="K38" s="39"/>
      <c r="L38" s="39"/>
    </row>
    <row r="39" spans="1:12" x14ac:dyDescent="0.3">
      <c r="A39" s="37"/>
      <c r="B39" s="38"/>
      <c r="C39" s="39"/>
      <c r="D39" s="39"/>
      <c r="E39" s="39"/>
      <c r="F39" s="39"/>
      <c r="G39" s="39"/>
      <c r="H39" s="39"/>
      <c r="I39" s="39"/>
      <c r="J39" s="39"/>
      <c r="K39" s="39"/>
      <c r="L39" s="39"/>
    </row>
    <row r="40" spans="1:12" x14ac:dyDescent="0.3">
      <c r="A40" s="37"/>
      <c r="B40" s="38"/>
      <c r="C40" s="39"/>
      <c r="D40" s="39"/>
      <c r="E40" s="39"/>
      <c r="F40" s="39"/>
      <c r="G40" s="39"/>
      <c r="H40" s="39"/>
      <c r="I40" s="39"/>
      <c r="J40" s="39"/>
      <c r="K40" s="39"/>
      <c r="L40" s="39"/>
    </row>
    <row r="41" spans="1:12" x14ac:dyDescent="0.3">
      <c r="A41" s="37"/>
      <c r="B41" s="38"/>
      <c r="C41" s="39"/>
      <c r="D41" s="39"/>
      <c r="E41" s="39"/>
      <c r="F41" s="39"/>
      <c r="G41" s="39"/>
      <c r="H41" s="39"/>
      <c r="I41" s="39"/>
      <c r="J41" s="39"/>
      <c r="K41" s="39"/>
      <c r="L41" s="39"/>
    </row>
    <row r="42" spans="1:12" x14ac:dyDescent="0.3">
      <c r="A42" s="37"/>
      <c r="B42" s="38"/>
      <c r="C42" s="39"/>
      <c r="D42" s="39"/>
      <c r="E42" s="39"/>
      <c r="F42" s="39"/>
      <c r="G42" s="39"/>
      <c r="H42" s="39"/>
      <c r="I42" s="39"/>
      <c r="J42" s="39"/>
      <c r="K42" s="39"/>
      <c r="L42" s="39"/>
    </row>
    <row r="43" spans="1:12" x14ac:dyDescent="0.3">
      <c r="A43" s="37"/>
      <c r="B43" s="38"/>
      <c r="C43" s="39"/>
      <c r="D43" s="39"/>
      <c r="E43" s="39"/>
      <c r="F43" s="39"/>
      <c r="G43" s="39"/>
      <c r="H43" s="39"/>
      <c r="I43" s="39"/>
      <c r="J43" s="39"/>
      <c r="K43" s="39"/>
      <c r="L43" s="39"/>
    </row>
    <row r="44" spans="1:12" x14ac:dyDescent="0.3">
      <c r="A44" s="37"/>
      <c r="B44" s="38"/>
      <c r="C44" s="39"/>
      <c r="D44" s="39"/>
      <c r="E44" s="39"/>
      <c r="F44" s="39"/>
      <c r="G44" s="39"/>
      <c r="H44" s="39"/>
      <c r="I44" s="39"/>
      <c r="J44" s="39"/>
      <c r="K44" s="39"/>
      <c r="L44" s="39"/>
    </row>
    <row r="45" spans="1:12" x14ac:dyDescent="0.3">
      <c r="A45" s="37"/>
      <c r="B45" s="38"/>
      <c r="C45" s="39"/>
      <c r="D45" s="39"/>
      <c r="E45" s="39"/>
      <c r="F45" s="39"/>
      <c r="G45" s="39"/>
      <c r="H45" s="39"/>
      <c r="I45" s="39"/>
      <c r="J45" s="39"/>
      <c r="K45" s="39"/>
      <c r="L45" s="39"/>
    </row>
    <row r="46" spans="1:12" x14ac:dyDescent="0.3">
      <c r="A46" s="37"/>
      <c r="B46" s="38"/>
      <c r="C46" s="39"/>
      <c r="D46" s="39"/>
      <c r="E46" s="39"/>
      <c r="F46" s="39"/>
      <c r="G46" s="39"/>
      <c r="H46" s="39"/>
      <c r="I46" s="39"/>
      <c r="J46" s="39"/>
      <c r="K46" s="39"/>
      <c r="L46" s="39"/>
    </row>
    <row r="47" spans="1:12" x14ac:dyDescent="0.3">
      <c r="A47" s="37"/>
      <c r="B47" s="38"/>
      <c r="C47" s="39"/>
      <c r="D47" s="39"/>
      <c r="E47" s="39"/>
      <c r="F47" s="39"/>
      <c r="G47" s="39"/>
      <c r="H47" s="39"/>
      <c r="I47" s="39"/>
      <c r="J47" s="39"/>
      <c r="K47" s="39"/>
      <c r="L47" s="39"/>
    </row>
    <row r="48" spans="1:12" x14ac:dyDescent="0.3">
      <c r="A48" s="37"/>
      <c r="B48" s="38"/>
      <c r="C48" s="39"/>
      <c r="D48" s="39"/>
      <c r="E48" s="39"/>
      <c r="F48" s="39"/>
      <c r="G48" s="39"/>
      <c r="H48" s="39"/>
      <c r="I48" s="39"/>
      <c r="J48" s="39"/>
      <c r="K48" s="39"/>
      <c r="L48" s="39"/>
    </row>
    <row r="49" spans="1:12" x14ac:dyDescent="0.3">
      <c r="A49" s="37"/>
      <c r="B49" s="38"/>
      <c r="C49" s="39"/>
      <c r="D49" s="39"/>
      <c r="E49" s="39"/>
      <c r="F49" s="39"/>
      <c r="G49" s="39"/>
      <c r="H49" s="39"/>
      <c r="I49" s="39"/>
      <c r="J49" s="39"/>
      <c r="K49" s="39"/>
      <c r="L49" s="39"/>
    </row>
    <row r="50" spans="1:12" x14ac:dyDescent="0.3">
      <c r="A50" s="37"/>
      <c r="B50" s="38"/>
      <c r="C50" s="39"/>
      <c r="D50" s="39"/>
      <c r="E50" s="39"/>
      <c r="F50" s="39"/>
      <c r="G50" s="39"/>
      <c r="H50" s="39"/>
      <c r="I50" s="39"/>
      <c r="J50" s="39"/>
      <c r="K50" s="39"/>
      <c r="L50" s="39"/>
    </row>
    <row r="51" spans="1:12" x14ac:dyDescent="0.3">
      <c r="A51" s="37"/>
      <c r="B51" s="38"/>
      <c r="C51" s="39"/>
      <c r="D51" s="39"/>
      <c r="E51" s="39"/>
      <c r="F51" s="39"/>
      <c r="G51" s="39"/>
      <c r="H51" s="39"/>
      <c r="I51" s="39"/>
      <c r="J51" s="39"/>
      <c r="K51" s="39"/>
      <c r="L51" s="39"/>
    </row>
    <row r="52" spans="1:12" x14ac:dyDescent="0.3">
      <c r="A52" s="37"/>
      <c r="B52" s="38"/>
      <c r="C52" s="39"/>
      <c r="D52" s="39"/>
      <c r="E52" s="39"/>
      <c r="F52" s="39"/>
      <c r="G52" s="39"/>
      <c r="H52" s="39"/>
      <c r="I52" s="39"/>
      <c r="J52" s="39"/>
      <c r="K52" s="39"/>
      <c r="L52" s="39"/>
    </row>
    <row r="53" spans="1:12" x14ac:dyDescent="0.3">
      <c r="A53" s="37"/>
      <c r="B53" s="38"/>
      <c r="C53" s="39"/>
      <c r="D53" s="39"/>
      <c r="E53" s="39"/>
      <c r="F53" s="39"/>
      <c r="G53" s="39"/>
      <c r="H53" s="39"/>
      <c r="I53" s="39"/>
      <c r="J53" s="39"/>
      <c r="K53" s="39"/>
      <c r="L53" s="39"/>
    </row>
    <row r="54" spans="1:12" x14ac:dyDescent="0.3">
      <c r="A54" s="37"/>
      <c r="B54" s="38"/>
      <c r="C54" s="39"/>
      <c r="D54" s="39"/>
      <c r="E54" s="39"/>
      <c r="F54" s="39"/>
      <c r="G54" s="39"/>
      <c r="H54" s="39"/>
      <c r="I54" s="39"/>
      <c r="J54" s="39"/>
      <c r="K54" s="39"/>
      <c r="L54" s="39"/>
    </row>
    <row r="55" spans="1:12" x14ac:dyDescent="0.3">
      <c r="A55" s="37"/>
      <c r="B55" s="38"/>
      <c r="C55" s="39"/>
      <c r="D55" s="39"/>
      <c r="E55" s="39"/>
      <c r="F55" s="39"/>
      <c r="G55" s="39"/>
      <c r="H55" s="39"/>
      <c r="I55" s="39"/>
      <c r="J55" s="39"/>
      <c r="K55" s="39"/>
      <c r="L55" s="39"/>
    </row>
    <row r="56" spans="1:12" x14ac:dyDescent="0.3">
      <c r="A56" s="37"/>
      <c r="B56" s="38"/>
      <c r="C56" s="39"/>
      <c r="D56" s="39"/>
      <c r="E56" s="39"/>
      <c r="F56" s="39"/>
      <c r="G56" s="39"/>
      <c r="H56" s="39"/>
      <c r="I56" s="39"/>
      <c r="J56" s="39"/>
      <c r="K56" s="39"/>
      <c r="L56" s="39"/>
    </row>
    <row r="57" spans="1:12" x14ac:dyDescent="0.3">
      <c r="A57" s="37"/>
      <c r="B57" s="38"/>
      <c r="C57" s="39"/>
      <c r="D57" s="39"/>
      <c r="E57" s="39"/>
      <c r="F57" s="39"/>
      <c r="G57" s="39"/>
      <c r="H57" s="39"/>
      <c r="I57" s="39"/>
      <c r="J57" s="39"/>
      <c r="K57" s="39"/>
      <c r="L57" s="39"/>
    </row>
    <row r="58" spans="1:12" x14ac:dyDescent="0.3">
      <c r="A58" s="37"/>
      <c r="B58" s="38"/>
      <c r="C58" s="39"/>
      <c r="D58" s="39"/>
      <c r="E58" s="39"/>
      <c r="F58" s="39"/>
      <c r="G58" s="39"/>
      <c r="H58" s="39"/>
      <c r="I58" s="39"/>
      <c r="J58" s="39"/>
      <c r="K58" s="39"/>
      <c r="L58" s="39"/>
    </row>
    <row r="59" spans="1:12" x14ac:dyDescent="0.3">
      <c r="A59" s="37"/>
      <c r="B59" s="38"/>
      <c r="C59" s="39"/>
      <c r="D59" s="39"/>
      <c r="E59" s="39"/>
      <c r="F59" s="39"/>
      <c r="G59" s="39"/>
      <c r="H59" s="39"/>
      <c r="I59" s="39"/>
      <c r="J59" s="39"/>
      <c r="K59" s="39"/>
      <c r="L59" s="39"/>
    </row>
    <row r="60" spans="1:12" x14ac:dyDescent="0.3">
      <c r="A60" s="37"/>
      <c r="B60" s="38"/>
      <c r="C60" s="39"/>
      <c r="D60" s="39"/>
      <c r="E60" s="39"/>
      <c r="F60" s="39"/>
      <c r="G60" s="39"/>
      <c r="H60" s="39"/>
      <c r="I60" s="39"/>
      <c r="J60" s="39"/>
      <c r="K60" s="39"/>
      <c r="L60" s="39"/>
    </row>
    <row r="61" spans="1:12" x14ac:dyDescent="0.3">
      <c r="A61" s="37"/>
      <c r="B61" s="38"/>
      <c r="C61" s="39"/>
      <c r="D61" s="39"/>
      <c r="E61" s="39"/>
      <c r="F61" s="39"/>
      <c r="G61" s="39"/>
      <c r="H61" s="39"/>
      <c r="I61" s="39"/>
      <c r="J61" s="39"/>
      <c r="K61" s="39"/>
      <c r="L61" s="39"/>
    </row>
    <row r="62" spans="1:12" x14ac:dyDescent="0.3">
      <c r="A62" s="37"/>
      <c r="B62" s="38"/>
      <c r="C62" s="39"/>
      <c r="D62" s="39"/>
      <c r="E62" s="39"/>
      <c r="F62" s="39"/>
      <c r="G62" s="39"/>
      <c r="H62" s="39"/>
      <c r="I62" s="39"/>
      <c r="J62" s="39"/>
      <c r="K62" s="39"/>
      <c r="L62" s="39"/>
    </row>
    <row r="63" spans="1:12" x14ac:dyDescent="0.3">
      <c r="A63" s="37"/>
      <c r="B63" s="38"/>
      <c r="C63" s="39"/>
      <c r="D63" s="39"/>
      <c r="E63" s="39"/>
      <c r="F63" s="39"/>
      <c r="G63" s="39"/>
      <c r="H63" s="39"/>
      <c r="I63" s="39"/>
      <c r="J63" s="39"/>
      <c r="K63" s="39"/>
      <c r="L63" s="39"/>
    </row>
    <row r="64" spans="1:12" x14ac:dyDescent="0.3">
      <c r="A64" s="37"/>
      <c r="B64" s="38"/>
      <c r="C64" s="39"/>
      <c r="D64" s="39"/>
      <c r="E64" s="39"/>
      <c r="F64" s="39"/>
      <c r="G64" s="39"/>
      <c r="H64" s="39"/>
      <c r="I64" s="39"/>
      <c r="J64" s="39"/>
      <c r="K64" s="39"/>
      <c r="L64" s="39"/>
    </row>
    <row r="65" spans="1:12" x14ac:dyDescent="0.3">
      <c r="A65" s="37"/>
      <c r="B65" s="38"/>
      <c r="C65" s="39"/>
      <c r="D65" s="39"/>
      <c r="E65" s="39"/>
      <c r="F65" s="39"/>
      <c r="G65" s="39"/>
      <c r="H65" s="39"/>
      <c r="I65" s="39"/>
      <c r="J65" s="39"/>
      <c r="K65" s="39"/>
      <c r="L65" s="39"/>
    </row>
    <row r="66" spans="1:12" x14ac:dyDescent="0.3">
      <c r="A66" s="37"/>
      <c r="B66" s="38"/>
      <c r="C66" s="39"/>
      <c r="D66" s="39"/>
      <c r="E66" s="39"/>
      <c r="F66" s="39"/>
      <c r="G66" s="39"/>
      <c r="H66" s="39"/>
      <c r="I66" s="39"/>
      <c r="J66" s="39"/>
      <c r="K66" s="39"/>
      <c r="L66" s="39"/>
    </row>
    <row r="67" spans="1:12" x14ac:dyDescent="0.3">
      <c r="A67" s="37"/>
      <c r="B67" s="38"/>
      <c r="C67" s="39"/>
      <c r="D67" s="39"/>
      <c r="E67" s="39"/>
      <c r="F67" s="39"/>
      <c r="G67" s="39"/>
      <c r="H67" s="39"/>
      <c r="I67" s="39"/>
      <c r="J67" s="39"/>
      <c r="K67" s="39"/>
      <c r="L67" s="39"/>
    </row>
    <row r="68" spans="1:12" x14ac:dyDescent="0.3">
      <c r="A68" s="37"/>
      <c r="B68" s="38"/>
      <c r="C68" s="39"/>
      <c r="D68" s="39"/>
      <c r="E68" s="39"/>
      <c r="F68" s="39"/>
      <c r="G68" s="39"/>
      <c r="H68" s="39"/>
      <c r="I68" s="39"/>
      <c r="J68" s="39"/>
      <c r="K68" s="39"/>
      <c r="L68" s="39"/>
    </row>
    <row r="69" spans="1:12" x14ac:dyDescent="0.3">
      <c r="A69" s="37"/>
      <c r="B69" s="38"/>
      <c r="C69" s="39"/>
      <c r="D69" s="39"/>
      <c r="E69" s="39"/>
      <c r="F69" s="39"/>
      <c r="G69" s="39"/>
      <c r="H69" s="39"/>
      <c r="I69" s="39"/>
      <c r="J69" s="39"/>
      <c r="K69" s="39"/>
      <c r="L69" s="39"/>
    </row>
    <row r="70" spans="1:12" x14ac:dyDescent="0.3">
      <c r="A70" s="37"/>
      <c r="B70" s="38"/>
      <c r="C70" s="39"/>
      <c r="D70" s="39"/>
      <c r="E70" s="39"/>
      <c r="F70" s="39"/>
      <c r="G70" s="39"/>
      <c r="H70" s="39"/>
      <c r="I70" s="39"/>
      <c r="J70" s="39"/>
      <c r="K70" s="39"/>
      <c r="L70" s="39"/>
    </row>
    <row r="71" spans="1:12" x14ac:dyDescent="0.3">
      <c r="A71" s="37"/>
      <c r="B71" s="38"/>
      <c r="C71" s="39"/>
      <c r="D71" s="39"/>
      <c r="E71" s="39"/>
      <c r="F71" s="39"/>
      <c r="G71" s="39"/>
      <c r="H71" s="39"/>
      <c r="I71" s="39"/>
      <c r="J71" s="39"/>
      <c r="K71" s="39"/>
      <c r="L71" s="39"/>
    </row>
    <row r="72" spans="1:12" x14ac:dyDescent="0.3">
      <c r="A72" s="37"/>
      <c r="B72" s="38"/>
      <c r="C72" s="39"/>
      <c r="D72" s="39"/>
      <c r="E72" s="39"/>
      <c r="F72" s="39"/>
      <c r="G72" s="39"/>
      <c r="H72" s="39"/>
      <c r="I72" s="39"/>
      <c r="J72" s="39"/>
      <c r="K72" s="39"/>
      <c r="L72" s="39"/>
    </row>
    <row r="73" spans="1:12" x14ac:dyDescent="0.3">
      <c r="A73" s="37"/>
      <c r="B73" s="38"/>
      <c r="C73" s="39"/>
      <c r="D73" s="39"/>
      <c r="E73" s="39"/>
      <c r="F73" s="39"/>
      <c r="G73" s="39"/>
      <c r="H73" s="39"/>
      <c r="I73" s="39"/>
      <c r="J73" s="39"/>
      <c r="K73" s="39"/>
      <c r="L73" s="39"/>
    </row>
    <row r="74" spans="1:12" x14ac:dyDescent="0.3">
      <c r="A74" s="37"/>
      <c r="B74" s="38"/>
      <c r="C74" s="39"/>
      <c r="D74" s="39"/>
      <c r="E74" s="39"/>
      <c r="F74" s="39"/>
      <c r="G74" s="39"/>
      <c r="H74" s="39"/>
      <c r="I74" s="39"/>
      <c r="J74" s="39"/>
      <c r="K74" s="39"/>
      <c r="L74" s="39"/>
    </row>
    <row r="75" spans="1:12" x14ac:dyDescent="0.3">
      <c r="A75" s="37"/>
      <c r="B75" s="38"/>
      <c r="C75" s="39"/>
      <c r="D75" s="39"/>
      <c r="E75" s="39"/>
      <c r="F75" s="39"/>
      <c r="G75" s="39"/>
      <c r="H75" s="39"/>
      <c r="I75" s="39"/>
      <c r="J75" s="39"/>
      <c r="K75" s="39"/>
      <c r="L75" s="39"/>
    </row>
    <row r="76" spans="1:12" x14ac:dyDescent="0.3">
      <c r="A76" s="37"/>
      <c r="B76" s="38"/>
      <c r="C76" s="39"/>
      <c r="D76" s="39"/>
      <c r="E76" s="39"/>
      <c r="F76" s="39"/>
      <c r="G76" s="39"/>
      <c r="H76" s="39"/>
      <c r="I76" s="39"/>
      <c r="J76" s="39"/>
      <c r="K76" s="39"/>
      <c r="L76" s="39"/>
    </row>
    <row r="77" spans="1:12" x14ac:dyDescent="0.3">
      <c r="A77" s="37"/>
      <c r="B77" s="38"/>
      <c r="C77" s="39"/>
      <c r="D77" s="39"/>
      <c r="E77" s="39"/>
      <c r="F77" s="39"/>
      <c r="G77" s="39"/>
      <c r="H77" s="39"/>
      <c r="I77" s="39"/>
      <c r="J77" s="39"/>
      <c r="K77" s="39"/>
      <c r="L77" s="39"/>
    </row>
    <row r="78" spans="1:12" x14ac:dyDescent="0.3">
      <c r="A78" s="37"/>
      <c r="B78" s="38"/>
      <c r="C78" s="39"/>
      <c r="D78" s="39"/>
      <c r="E78" s="39"/>
      <c r="F78" s="39"/>
      <c r="G78" s="39"/>
      <c r="H78" s="39"/>
      <c r="I78" s="39"/>
      <c r="J78" s="39"/>
      <c r="K78" s="39"/>
      <c r="L78" s="39"/>
    </row>
    <row r="79" spans="1:12" x14ac:dyDescent="0.3">
      <c r="A79" s="37"/>
      <c r="B79" s="38"/>
      <c r="C79" s="39"/>
      <c r="D79" s="39"/>
      <c r="E79" s="39"/>
      <c r="F79" s="39"/>
      <c r="G79" s="39"/>
      <c r="H79" s="39"/>
      <c r="I79" s="39"/>
      <c r="J79" s="39"/>
      <c r="K79" s="39"/>
      <c r="L79" s="39"/>
    </row>
    <row r="80" spans="1:12" x14ac:dyDescent="0.3">
      <c r="A80" s="37"/>
      <c r="B80" s="38"/>
      <c r="C80" s="39"/>
      <c r="D80" s="39"/>
      <c r="E80" s="39"/>
      <c r="F80" s="39"/>
      <c r="G80" s="39"/>
      <c r="H80" s="39"/>
      <c r="I80" s="39"/>
      <c r="J80" s="39"/>
      <c r="K80" s="39"/>
      <c r="L80" s="39"/>
    </row>
    <row r="81" spans="1:12" x14ac:dyDescent="0.3">
      <c r="A81" s="37"/>
      <c r="B81" s="38"/>
      <c r="C81" s="39"/>
      <c r="D81" s="39"/>
      <c r="E81" s="39"/>
      <c r="F81" s="39"/>
      <c r="G81" s="39"/>
      <c r="H81" s="39"/>
      <c r="I81" s="39"/>
      <c r="J81" s="39"/>
      <c r="K81" s="39"/>
      <c r="L81" s="39"/>
    </row>
    <row r="82" spans="1:12" x14ac:dyDescent="0.3">
      <c r="A82" s="37"/>
      <c r="B82" s="38"/>
      <c r="C82" s="39"/>
      <c r="D82" s="39"/>
      <c r="E82" s="39"/>
      <c r="F82" s="39"/>
      <c r="G82" s="39"/>
      <c r="H82" s="39"/>
      <c r="I82" s="39"/>
      <c r="J82" s="39"/>
      <c r="K82" s="39"/>
      <c r="L82" s="39"/>
    </row>
    <row r="83" spans="1:12" x14ac:dyDescent="0.3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39"/>
    </row>
    <row r="84" spans="1:12" x14ac:dyDescent="0.3">
      <c r="A84" s="37"/>
      <c r="B84" s="38"/>
      <c r="C84" s="39"/>
      <c r="D84" s="39"/>
      <c r="E84" s="39"/>
      <c r="F84" s="39"/>
      <c r="G84" s="39"/>
      <c r="H84" s="39"/>
      <c r="I84" s="39"/>
      <c r="J84" s="39"/>
      <c r="K84" s="39"/>
      <c r="L84" s="39"/>
    </row>
    <row r="85" spans="1:12" x14ac:dyDescent="0.3">
      <c r="A85" s="37"/>
      <c r="B85" s="38"/>
      <c r="C85" s="39"/>
      <c r="D85" s="39"/>
      <c r="E85" s="39"/>
      <c r="F85" s="39"/>
      <c r="G85" s="39"/>
      <c r="H85" s="39"/>
      <c r="I85" s="39"/>
      <c r="J85" s="39"/>
      <c r="K85" s="39"/>
      <c r="L85" s="39"/>
    </row>
    <row r="86" spans="1:12" x14ac:dyDescent="0.3">
      <c r="A86" s="37"/>
      <c r="B86" s="38"/>
      <c r="C86" s="39"/>
      <c r="D86" s="39"/>
      <c r="E86" s="39"/>
      <c r="F86" s="39"/>
      <c r="G86" s="39"/>
      <c r="H86" s="39"/>
      <c r="I86" s="39"/>
      <c r="J86" s="39"/>
      <c r="K86" s="39"/>
      <c r="L86" s="39"/>
    </row>
    <row r="87" spans="1:12" x14ac:dyDescent="0.3">
      <c r="A87" s="37"/>
      <c r="B87" s="38"/>
      <c r="C87" s="39"/>
      <c r="D87" s="39"/>
      <c r="E87" s="39"/>
      <c r="F87" s="39"/>
      <c r="G87" s="39"/>
      <c r="H87" s="39"/>
      <c r="I87" s="39"/>
      <c r="J87" s="39"/>
      <c r="K87" s="39"/>
      <c r="L87" s="39"/>
    </row>
    <row r="88" spans="1:12" x14ac:dyDescent="0.3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39"/>
    </row>
    <row r="89" spans="1:12" x14ac:dyDescent="0.3">
      <c r="A89" s="37"/>
      <c r="B89" s="38"/>
      <c r="C89" s="39"/>
      <c r="D89" s="39"/>
      <c r="E89" s="39"/>
      <c r="F89" s="39"/>
      <c r="G89" s="39"/>
      <c r="H89" s="39"/>
      <c r="I89" s="39"/>
      <c r="J89" s="39"/>
      <c r="K89" s="39"/>
      <c r="L89" s="39"/>
    </row>
    <row r="90" spans="1:12" x14ac:dyDescent="0.3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39"/>
    </row>
    <row r="91" spans="1:12" x14ac:dyDescent="0.3">
      <c r="A91" s="37"/>
      <c r="B91" s="38"/>
      <c r="C91" s="39"/>
      <c r="D91" s="39"/>
      <c r="E91" s="39"/>
      <c r="F91" s="39"/>
      <c r="G91" s="39"/>
      <c r="H91" s="39"/>
      <c r="I91" s="39"/>
      <c r="J91" s="39"/>
      <c r="K91" s="39"/>
      <c r="L91" s="39"/>
    </row>
    <row r="92" spans="1:12" x14ac:dyDescent="0.3">
      <c r="A92" s="37"/>
      <c r="B92" s="38"/>
      <c r="C92" s="39"/>
      <c r="D92" s="39"/>
      <c r="E92" s="39"/>
      <c r="F92" s="39"/>
      <c r="G92" s="39"/>
      <c r="H92" s="39"/>
      <c r="I92" s="39"/>
      <c r="J92" s="39"/>
      <c r="K92" s="39"/>
      <c r="L92" s="39"/>
    </row>
    <row r="93" spans="1:12" x14ac:dyDescent="0.3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39"/>
    </row>
    <row r="94" spans="1:12" x14ac:dyDescent="0.3">
      <c r="A94" s="37"/>
      <c r="B94" s="38"/>
      <c r="C94" s="39"/>
      <c r="D94" s="39"/>
      <c r="E94" s="39"/>
      <c r="F94" s="39"/>
      <c r="G94" s="39"/>
      <c r="H94" s="39"/>
      <c r="I94" s="39"/>
      <c r="J94" s="39"/>
      <c r="K94" s="39"/>
      <c r="L94" s="39"/>
    </row>
    <row r="95" spans="1:12" x14ac:dyDescent="0.3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39"/>
    </row>
    <row r="96" spans="1:12" x14ac:dyDescent="0.3">
      <c r="A96" s="37"/>
      <c r="B96" s="38"/>
      <c r="C96" s="39"/>
      <c r="D96" s="39"/>
      <c r="E96" s="39"/>
      <c r="F96" s="39"/>
      <c r="G96" s="39"/>
      <c r="H96" s="39"/>
      <c r="I96" s="39"/>
      <c r="J96" s="39"/>
      <c r="K96" s="39"/>
      <c r="L96" s="39"/>
    </row>
    <row r="97" spans="1:12" x14ac:dyDescent="0.3">
      <c r="A97" s="37"/>
      <c r="B97" s="38"/>
      <c r="C97" s="39"/>
      <c r="D97" s="39"/>
      <c r="E97" s="39"/>
      <c r="F97" s="39"/>
      <c r="G97" s="39"/>
      <c r="H97" s="39"/>
      <c r="I97" s="39"/>
      <c r="J97" s="39"/>
      <c r="K97" s="39"/>
      <c r="L97" s="39"/>
    </row>
    <row r="98" spans="1:12" x14ac:dyDescent="0.3">
      <c r="A98" s="37"/>
      <c r="B98" s="38"/>
      <c r="C98" s="39"/>
      <c r="D98" s="39"/>
      <c r="E98" s="39"/>
      <c r="F98" s="39"/>
      <c r="G98" s="39"/>
      <c r="H98" s="39"/>
      <c r="I98" s="39"/>
      <c r="J98" s="39"/>
      <c r="K98" s="39"/>
      <c r="L98" s="39"/>
    </row>
    <row r="99" spans="1:12" x14ac:dyDescent="0.3">
      <c r="A99" s="37"/>
      <c r="B99" s="38"/>
      <c r="C99" s="39"/>
      <c r="D99" s="39"/>
      <c r="E99" s="39"/>
      <c r="F99" s="39"/>
      <c r="G99" s="39"/>
      <c r="H99" s="39"/>
      <c r="I99" s="39"/>
      <c r="J99" s="39"/>
      <c r="K99" s="39"/>
      <c r="L99" s="39"/>
    </row>
    <row r="100" spans="1:12" x14ac:dyDescent="0.3">
      <c r="A100" s="37"/>
      <c r="B100" s="38"/>
      <c r="C100" s="39"/>
      <c r="D100" s="39"/>
      <c r="E100" s="39"/>
      <c r="F100" s="39"/>
      <c r="G100" s="39"/>
      <c r="H100" s="39"/>
      <c r="I100" s="39"/>
      <c r="J100" s="39"/>
      <c r="K100" s="39"/>
      <c r="L100" s="39"/>
    </row>
    <row r="101" spans="1:12" x14ac:dyDescent="0.3">
      <c r="A101" s="37"/>
      <c r="B101" s="38"/>
      <c r="C101" s="39"/>
      <c r="D101" s="39"/>
      <c r="E101" s="39"/>
      <c r="F101" s="39"/>
      <c r="G101" s="39"/>
      <c r="H101" s="39"/>
      <c r="I101" s="39"/>
      <c r="J101" s="39"/>
      <c r="K101" s="39"/>
      <c r="L101" s="39"/>
    </row>
    <row r="102" spans="1:12" x14ac:dyDescent="0.3">
      <c r="A102" s="37"/>
      <c r="B102" s="38"/>
      <c r="C102" s="39"/>
      <c r="D102" s="39"/>
      <c r="E102" s="39"/>
      <c r="F102" s="39"/>
      <c r="G102" s="39"/>
      <c r="H102" s="39"/>
      <c r="I102" s="39"/>
      <c r="J102" s="39"/>
      <c r="K102" s="39"/>
      <c r="L102" s="39"/>
    </row>
    <row r="103" spans="1:12" x14ac:dyDescent="0.3">
      <c r="A103" s="37"/>
      <c r="B103" s="38"/>
      <c r="C103" s="39"/>
      <c r="D103" s="39"/>
      <c r="E103" s="39"/>
      <c r="F103" s="39"/>
      <c r="G103" s="39"/>
      <c r="H103" s="39"/>
      <c r="I103" s="39"/>
      <c r="J103" s="39"/>
      <c r="K103" s="39"/>
      <c r="L103" s="39"/>
    </row>
    <row r="104" spans="1:12" x14ac:dyDescent="0.3">
      <c r="A104" s="37"/>
      <c r="B104" s="38"/>
      <c r="C104" s="39"/>
      <c r="D104" s="39"/>
      <c r="E104" s="39"/>
      <c r="F104" s="39"/>
      <c r="G104" s="39"/>
      <c r="H104" s="39"/>
      <c r="I104" s="39"/>
      <c r="J104" s="39"/>
      <c r="K104" s="39"/>
      <c r="L104" s="39"/>
    </row>
    <row r="105" spans="1:12" x14ac:dyDescent="0.3">
      <c r="A105" s="37"/>
      <c r="B105" s="38"/>
      <c r="C105" s="39"/>
      <c r="D105" s="39"/>
      <c r="E105" s="39"/>
      <c r="F105" s="39"/>
      <c r="G105" s="39"/>
      <c r="H105" s="39"/>
      <c r="I105" s="39"/>
      <c r="J105" s="39"/>
      <c r="K105" s="39"/>
      <c r="L105" s="39"/>
    </row>
    <row r="106" spans="1:12" x14ac:dyDescent="0.3">
      <c r="A106" s="37"/>
      <c r="B106" s="38"/>
      <c r="C106" s="39"/>
      <c r="D106" s="39"/>
      <c r="E106" s="39"/>
      <c r="F106" s="39"/>
      <c r="G106" s="39"/>
      <c r="H106" s="39"/>
      <c r="I106" s="39"/>
      <c r="J106" s="39"/>
      <c r="K106" s="39"/>
      <c r="L106" s="39"/>
    </row>
    <row r="107" spans="1:12" x14ac:dyDescent="0.3">
      <c r="A107" s="37"/>
      <c r="B107" s="38"/>
      <c r="C107" s="39"/>
      <c r="D107" s="39"/>
      <c r="E107" s="39"/>
      <c r="F107" s="39"/>
      <c r="G107" s="39"/>
      <c r="H107" s="39"/>
      <c r="I107" s="39"/>
      <c r="J107" s="39"/>
      <c r="K107" s="39"/>
      <c r="L107" s="39"/>
    </row>
    <row r="108" spans="1:12" x14ac:dyDescent="0.3">
      <c r="A108" s="37"/>
      <c r="B108" s="38"/>
      <c r="C108" s="39"/>
      <c r="D108" s="39"/>
      <c r="E108" s="39"/>
      <c r="F108" s="39"/>
      <c r="G108" s="39"/>
      <c r="H108" s="39"/>
      <c r="I108" s="39"/>
      <c r="J108" s="39"/>
      <c r="K108" s="39"/>
      <c r="L108" s="39"/>
    </row>
    <row r="109" spans="1:12" x14ac:dyDescent="0.3">
      <c r="A109" s="37"/>
      <c r="B109" s="38"/>
      <c r="C109" s="39"/>
      <c r="D109" s="39"/>
      <c r="E109" s="39"/>
      <c r="F109" s="39"/>
      <c r="G109" s="39"/>
      <c r="H109" s="39"/>
      <c r="I109" s="39"/>
      <c r="J109" s="39"/>
      <c r="K109" s="39"/>
      <c r="L109" s="39"/>
    </row>
    <row r="110" spans="1:12" x14ac:dyDescent="0.3">
      <c r="A110" s="37"/>
      <c r="B110" s="38"/>
      <c r="C110" s="39"/>
      <c r="D110" s="39"/>
      <c r="E110" s="39"/>
      <c r="F110" s="39"/>
      <c r="G110" s="39"/>
      <c r="H110" s="39"/>
      <c r="I110" s="39"/>
      <c r="J110" s="39"/>
      <c r="K110" s="39"/>
      <c r="L110" s="39"/>
    </row>
    <row r="111" spans="1:12" x14ac:dyDescent="0.3">
      <c r="A111" s="37"/>
      <c r="B111" s="38"/>
      <c r="C111" s="39"/>
      <c r="D111" s="39"/>
      <c r="E111" s="39"/>
      <c r="F111" s="39"/>
      <c r="G111" s="39"/>
      <c r="H111" s="39"/>
      <c r="I111" s="39"/>
      <c r="J111" s="39"/>
      <c r="K111" s="39"/>
      <c r="L111" s="39"/>
    </row>
    <row r="112" spans="1:12" x14ac:dyDescent="0.3">
      <c r="A112" s="37"/>
      <c r="B112" s="38"/>
      <c r="C112" s="39"/>
      <c r="D112" s="39"/>
      <c r="E112" s="39"/>
      <c r="F112" s="39"/>
      <c r="G112" s="39"/>
      <c r="H112" s="39"/>
      <c r="I112" s="39"/>
      <c r="J112" s="39"/>
      <c r="K112" s="39"/>
      <c r="L112" s="39"/>
    </row>
    <row r="113" spans="1:12" x14ac:dyDescent="0.3">
      <c r="A113" s="37"/>
      <c r="B113" s="38"/>
      <c r="C113" s="39"/>
      <c r="D113" s="39"/>
      <c r="E113" s="39"/>
      <c r="F113" s="39"/>
      <c r="G113" s="39"/>
      <c r="H113" s="39"/>
      <c r="I113" s="39"/>
      <c r="J113" s="39"/>
      <c r="K113" s="39"/>
      <c r="L113" s="39"/>
    </row>
    <row r="114" spans="1:12" x14ac:dyDescent="0.3">
      <c r="A114" s="37"/>
      <c r="B114" s="38"/>
      <c r="C114" s="39"/>
      <c r="D114" s="39"/>
      <c r="E114" s="39"/>
      <c r="F114" s="39"/>
      <c r="G114" s="39"/>
      <c r="H114" s="39"/>
      <c r="I114" s="39"/>
      <c r="J114" s="39"/>
      <c r="K114" s="39"/>
      <c r="L114" s="39"/>
    </row>
    <row r="115" spans="1:12" x14ac:dyDescent="0.3">
      <c r="A115" s="37"/>
      <c r="B115" s="38"/>
      <c r="C115" s="39"/>
      <c r="D115" s="39"/>
      <c r="E115" s="39"/>
      <c r="F115" s="39"/>
      <c r="G115" s="39"/>
      <c r="H115" s="39"/>
      <c r="I115" s="39"/>
      <c r="J115" s="39"/>
      <c r="K115" s="39"/>
      <c r="L115" s="39"/>
    </row>
    <row r="116" spans="1:12" x14ac:dyDescent="0.3">
      <c r="A116" s="37"/>
      <c r="B116" s="38"/>
      <c r="C116" s="39"/>
      <c r="D116" s="39"/>
      <c r="E116" s="39"/>
      <c r="F116" s="39"/>
      <c r="G116" s="39"/>
      <c r="H116" s="39"/>
      <c r="I116" s="39"/>
      <c r="J116" s="39"/>
      <c r="K116" s="39"/>
      <c r="L116" s="39"/>
    </row>
    <row r="117" spans="1:12" x14ac:dyDescent="0.3">
      <c r="A117" s="37"/>
      <c r="B117" s="38"/>
      <c r="C117" s="39"/>
      <c r="D117" s="39"/>
      <c r="E117" s="39"/>
      <c r="F117" s="39"/>
      <c r="G117" s="39"/>
      <c r="H117" s="39"/>
      <c r="I117" s="39"/>
      <c r="J117" s="39"/>
      <c r="K117" s="39"/>
      <c r="L117" s="39"/>
    </row>
    <row r="118" spans="1:12" x14ac:dyDescent="0.3">
      <c r="A118" s="37"/>
      <c r="B118" s="38"/>
      <c r="C118" s="39"/>
      <c r="D118" s="39"/>
      <c r="E118" s="39"/>
      <c r="F118" s="39"/>
      <c r="G118" s="39"/>
      <c r="H118" s="39"/>
      <c r="I118" s="39"/>
      <c r="J118" s="39"/>
      <c r="K118" s="39"/>
      <c r="L118" s="39"/>
    </row>
    <row r="119" spans="1:12" x14ac:dyDescent="0.3">
      <c r="A119" s="37"/>
      <c r="B119" s="38"/>
      <c r="C119" s="39"/>
      <c r="D119" s="39"/>
      <c r="E119" s="39"/>
      <c r="F119" s="39"/>
      <c r="G119" s="39"/>
      <c r="H119" s="39"/>
      <c r="I119" s="39"/>
      <c r="J119" s="39"/>
      <c r="K119" s="39"/>
      <c r="L119" s="39"/>
    </row>
    <row r="120" spans="1:12" x14ac:dyDescent="0.3">
      <c r="A120" s="37"/>
      <c r="B120" s="38"/>
      <c r="C120" s="39"/>
      <c r="D120" s="39"/>
      <c r="E120" s="39"/>
      <c r="F120" s="39"/>
      <c r="G120" s="39"/>
      <c r="H120" s="39"/>
      <c r="I120" s="39"/>
      <c r="J120" s="39"/>
      <c r="K120" s="39"/>
      <c r="L120" s="39"/>
    </row>
    <row r="121" spans="1:12" x14ac:dyDescent="0.3">
      <c r="A121" s="37"/>
      <c r="B121" s="38"/>
      <c r="C121" s="39"/>
      <c r="D121" s="39"/>
      <c r="E121" s="39"/>
      <c r="F121" s="39"/>
      <c r="G121" s="39"/>
      <c r="H121" s="39"/>
      <c r="I121" s="39"/>
      <c r="J121" s="39"/>
      <c r="K121" s="39"/>
      <c r="L121" s="39"/>
    </row>
    <row r="122" spans="1:12" x14ac:dyDescent="0.3">
      <c r="A122" s="37"/>
      <c r="B122" s="38"/>
      <c r="C122" s="39"/>
      <c r="D122" s="39"/>
      <c r="E122" s="39"/>
      <c r="F122" s="39"/>
      <c r="G122" s="39"/>
      <c r="H122" s="39"/>
      <c r="I122" s="39"/>
      <c r="J122" s="39"/>
      <c r="K122" s="39"/>
      <c r="L122" s="39"/>
    </row>
    <row r="123" spans="1:12" x14ac:dyDescent="0.3">
      <c r="A123" s="37"/>
      <c r="B123" s="38"/>
      <c r="C123" s="39"/>
      <c r="D123" s="39"/>
      <c r="E123" s="39"/>
      <c r="F123" s="39"/>
      <c r="G123" s="39"/>
      <c r="H123" s="39"/>
      <c r="I123" s="39"/>
      <c r="J123" s="39"/>
      <c r="K123" s="39"/>
      <c r="L123" s="39"/>
    </row>
    <row r="124" spans="1:12" x14ac:dyDescent="0.3">
      <c r="A124" s="37"/>
      <c r="B124" s="38"/>
      <c r="C124" s="39"/>
      <c r="D124" s="39"/>
      <c r="E124" s="39"/>
      <c r="F124" s="39"/>
      <c r="G124" s="39"/>
      <c r="H124" s="39"/>
      <c r="I124" s="39"/>
      <c r="J124" s="39"/>
      <c r="K124" s="39"/>
      <c r="L124" s="39"/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0070C0"/>
  </sheetPr>
  <dimension ref="A1:G62"/>
  <sheetViews>
    <sheetView workbookViewId="0">
      <selection activeCell="B2" sqref="B2"/>
    </sheetView>
  </sheetViews>
  <sheetFormatPr defaultColWidth="9.109375" defaultRowHeight="14.4" x14ac:dyDescent="0.3"/>
  <cols>
    <col min="1" max="1" width="8.33203125" style="42" bestFit="1" customWidth="1"/>
    <col min="2" max="2" width="86.109375" style="42" bestFit="1" customWidth="1"/>
    <col min="3" max="3" width="4.44140625" style="43" bestFit="1" customWidth="1"/>
    <col min="4" max="7" width="15.33203125" style="44" bestFit="1" customWidth="1"/>
  </cols>
  <sheetData>
    <row r="1" spans="1:7" ht="30.6" x14ac:dyDescent="0.3">
      <c r="A1" s="46" t="s">
        <v>105</v>
      </c>
      <c r="B1" s="46" t="s">
        <v>113</v>
      </c>
      <c r="C1" s="45" t="s">
        <v>127</v>
      </c>
      <c r="D1" s="47" t="s">
        <v>128</v>
      </c>
      <c r="E1" s="47" t="s">
        <v>129</v>
      </c>
      <c r="F1" s="47" t="s">
        <v>112</v>
      </c>
      <c r="G1" s="47" t="s">
        <v>110</v>
      </c>
    </row>
    <row r="2" spans="1:7" x14ac:dyDescent="0.3">
      <c r="A2" s="38" t="s">
        <v>218</v>
      </c>
      <c r="B2" s="38" t="s">
        <v>219</v>
      </c>
      <c r="C2" s="37" t="s">
        <v>220</v>
      </c>
      <c r="D2" s="39">
        <v>0</v>
      </c>
      <c r="E2" s="39">
        <v>0</v>
      </c>
      <c r="F2" s="39">
        <v>0</v>
      </c>
      <c r="G2" s="39">
        <v>0</v>
      </c>
    </row>
    <row r="3" spans="1:7" x14ac:dyDescent="0.3">
      <c r="A3" s="38" t="s">
        <v>221</v>
      </c>
      <c r="B3" s="38" t="s">
        <v>222</v>
      </c>
      <c r="C3" s="37" t="s">
        <v>223</v>
      </c>
      <c r="D3" s="39">
        <v>0</v>
      </c>
      <c r="E3" s="39">
        <v>0</v>
      </c>
      <c r="F3" s="39">
        <v>0</v>
      </c>
      <c r="G3" s="39">
        <v>0</v>
      </c>
    </row>
    <row r="4" spans="1:7" x14ac:dyDescent="0.3">
      <c r="A4" s="38" t="s">
        <v>224</v>
      </c>
      <c r="B4" s="38" t="s">
        <v>225</v>
      </c>
      <c r="C4" s="37" t="s">
        <v>226</v>
      </c>
      <c r="D4" s="39">
        <v>0</v>
      </c>
      <c r="E4" s="39">
        <v>0</v>
      </c>
      <c r="F4" s="39">
        <v>0</v>
      </c>
      <c r="G4" s="39">
        <v>0</v>
      </c>
    </row>
    <row r="5" spans="1:7" x14ac:dyDescent="0.3">
      <c r="A5" s="38" t="s">
        <v>227</v>
      </c>
      <c r="B5" s="38" t="s">
        <v>228</v>
      </c>
      <c r="C5" s="37" t="s">
        <v>229</v>
      </c>
      <c r="D5" s="39">
        <v>0</v>
      </c>
      <c r="E5" s="39">
        <v>0</v>
      </c>
      <c r="F5" s="39">
        <v>0</v>
      </c>
      <c r="G5" s="39">
        <v>0</v>
      </c>
    </row>
    <row r="6" spans="1:7" x14ac:dyDescent="0.3">
      <c r="A6" s="38" t="s">
        <v>230</v>
      </c>
      <c r="B6" s="38" t="s">
        <v>231</v>
      </c>
      <c r="C6" s="37" t="s">
        <v>232</v>
      </c>
      <c r="D6" s="39">
        <v>0</v>
      </c>
      <c r="E6" s="39">
        <v>0</v>
      </c>
      <c r="F6" s="39">
        <v>0</v>
      </c>
      <c r="G6" s="39">
        <v>0</v>
      </c>
    </row>
    <row r="7" spans="1:7" x14ac:dyDescent="0.3">
      <c r="A7" s="38" t="s">
        <v>233</v>
      </c>
      <c r="B7" s="38" t="s">
        <v>234</v>
      </c>
      <c r="C7" s="37" t="s">
        <v>235</v>
      </c>
      <c r="D7" s="39">
        <v>0</v>
      </c>
      <c r="E7" s="39">
        <v>0</v>
      </c>
      <c r="F7" s="39">
        <v>0</v>
      </c>
      <c r="G7" s="39">
        <v>0</v>
      </c>
    </row>
    <row r="8" spans="1:7" x14ac:dyDescent="0.3">
      <c r="A8" s="38" t="s">
        <v>236</v>
      </c>
      <c r="B8" s="38" t="s">
        <v>237</v>
      </c>
      <c r="C8" s="37" t="s">
        <v>238</v>
      </c>
      <c r="D8" s="39">
        <v>0</v>
      </c>
      <c r="E8" s="39">
        <v>0</v>
      </c>
      <c r="F8" s="39">
        <v>0</v>
      </c>
      <c r="G8" s="39">
        <v>0</v>
      </c>
    </row>
    <row r="9" spans="1:7" x14ac:dyDescent="0.3">
      <c r="A9" s="38" t="s">
        <v>239</v>
      </c>
      <c r="B9" s="38" t="s">
        <v>240</v>
      </c>
      <c r="C9" s="37" t="s">
        <v>241</v>
      </c>
      <c r="D9" s="39">
        <v>0</v>
      </c>
      <c r="E9" s="39">
        <v>0</v>
      </c>
      <c r="F9" s="39">
        <v>0</v>
      </c>
      <c r="G9" s="39">
        <v>0</v>
      </c>
    </row>
    <row r="10" spans="1:7" x14ac:dyDescent="0.3">
      <c r="A10" s="38" t="s">
        <v>242</v>
      </c>
      <c r="B10" s="38" t="s">
        <v>243</v>
      </c>
      <c r="C10" s="37" t="s">
        <v>244</v>
      </c>
      <c r="D10" s="39">
        <v>0</v>
      </c>
      <c r="E10" s="39">
        <v>0</v>
      </c>
      <c r="F10" s="39">
        <v>0</v>
      </c>
      <c r="G10" s="39">
        <v>0</v>
      </c>
    </row>
    <row r="11" spans="1:7" x14ac:dyDescent="0.3">
      <c r="A11" s="38" t="s">
        <v>221</v>
      </c>
      <c r="B11" s="38" t="s">
        <v>245</v>
      </c>
      <c r="C11" s="37" t="s">
        <v>246</v>
      </c>
      <c r="D11" s="39">
        <v>128.94</v>
      </c>
      <c r="E11" s="39">
        <v>0</v>
      </c>
      <c r="F11" s="39">
        <v>128</v>
      </c>
      <c r="G11" s="39">
        <v>0</v>
      </c>
    </row>
    <row r="12" spans="1:7" x14ac:dyDescent="0.3">
      <c r="A12" s="38" t="s">
        <v>247</v>
      </c>
      <c r="B12" s="38" t="s">
        <v>248</v>
      </c>
      <c r="C12" s="37" t="s">
        <v>249</v>
      </c>
      <c r="D12" s="39">
        <v>0</v>
      </c>
      <c r="E12" s="39">
        <v>0</v>
      </c>
      <c r="F12" s="39">
        <v>0</v>
      </c>
      <c r="G12" s="39">
        <v>0</v>
      </c>
    </row>
    <row r="13" spans="1:7" x14ac:dyDescent="0.3">
      <c r="A13" s="38" t="s">
        <v>250</v>
      </c>
      <c r="B13" s="38" t="s">
        <v>251</v>
      </c>
      <c r="C13" s="37" t="s">
        <v>252</v>
      </c>
      <c r="D13" s="39">
        <v>28</v>
      </c>
      <c r="E13" s="39">
        <v>0</v>
      </c>
      <c r="F13" s="39">
        <v>28</v>
      </c>
      <c r="G13" s="39">
        <v>0</v>
      </c>
    </row>
    <row r="14" spans="1:7" x14ac:dyDescent="0.3">
      <c r="A14" s="38" t="s">
        <v>253</v>
      </c>
      <c r="B14" s="38" t="s">
        <v>254</v>
      </c>
      <c r="C14" s="37" t="s">
        <v>255</v>
      </c>
      <c r="D14" s="39">
        <v>0</v>
      </c>
      <c r="E14" s="39">
        <v>0</v>
      </c>
      <c r="F14" s="39">
        <v>0</v>
      </c>
      <c r="G14" s="39">
        <v>0</v>
      </c>
    </row>
    <row r="15" spans="1:7" x14ac:dyDescent="0.3">
      <c r="A15" s="38" t="s">
        <v>256</v>
      </c>
      <c r="B15" s="38" t="s">
        <v>257</v>
      </c>
      <c r="C15" s="37" t="s">
        <v>258</v>
      </c>
      <c r="D15" s="39">
        <v>100</v>
      </c>
      <c r="E15" s="39">
        <v>0</v>
      </c>
      <c r="F15" s="39">
        <v>99</v>
      </c>
      <c r="G15" s="39">
        <v>0</v>
      </c>
    </row>
    <row r="16" spans="1:7" x14ac:dyDescent="0.3">
      <c r="A16" s="38" t="s">
        <v>259</v>
      </c>
      <c r="B16" s="38" t="s">
        <v>260</v>
      </c>
      <c r="C16" s="37" t="s">
        <v>261</v>
      </c>
      <c r="D16" s="39">
        <v>0</v>
      </c>
      <c r="E16" s="39">
        <v>0</v>
      </c>
      <c r="F16" s="39">
        <v>0</v>
      </c>
      <c r="G16" s="39">
        <v>0</v>
      </c>
    </row>
    <row r="17" spans="1:7" x14ac:dyDescent="0.3">
      <c r="A17" s="38" t="s">
        <v>262</v>
      </c>
      <c r="B17" s="38" t="s">
        <v>263</v>
      </c>
      <c r="C17" s="37" t="s">
        <v>264</v>
      </c>
      <c r="D17" s="39">
        <v>0</v>
      </c>
      <c r="E17" s="39">
        <v>0</v>
      </c>
      <c r="F17" s="39">
        <v>0</v>
      </c>
      <c r="G17" s="39">
        <v>0</v>
      </c>
    </row>
    <row r="18" spans="1:7" x14ac:dyDescent="0.3">
      <c r="A18" s="38">
        <v>2</v>
      </c>
      <c r="B18" s="38" t="s">
        <v>265</v>
      </c>
      <c r="C18" s="37" t="s">
        <v>266</v>
      </c>
      <c r="D18" s="39">
        <v>0</v>
      </c>
      <c r="E18" s="39">
        <v>0</v>
      </c>
      <c r="F18" s="39">
        <v>0</v>
      </c>
      <c r="G18" s="39">
        <v>0</v>
      </c>
    </row>
    <row r="19" spans="1:7" x14ac:dyDescent="0.3">
      <c r="A19" s="38">
        <v>3</v>
      </c>
      <c r="B19" s="38" t="s">
        <v>267</v>
      </c>
      <c r="C19" s="37" t="s">
        <v>268</v>
      </c>
      <c r="D19" s="39">
        <v>0</v>
      </c>
      <c r="E19" s="39">
        <v>0</v>
      </c>
      <c r="F19" s="39">
        <v>0</v>
      </c>
      <c r="G19" s="39">
        <v>0</v>
      </c>
    </row>
    <row r="20" spans="1:7" x14ac:dyDescent="0.3">
      <c r="A20" s="38">
        <v>4</v>
      </c>
      <c r="B20" s="38" t="s">
        <v>269</v>
      </c>
      <c r="C20" s="37" t="s">
        <v>270</v>
      </c>
      <c r="D20" s="39">
        <v>0</v>
      </c>
      <c r="E20" s="39">
        <v>0</v>
      </c>
      <c r="F20" s="39">
        <v>0</v>
      </c>
      <c r="G20" s="39">
        <v>0</v>
      </c>
    </row>
    <row r="21" spans="1:7" x14ac:dyDescent="0.3">
      <c r="A21" s="38" t="s">
        <v>271</v>
      </c>
      <c r="B21" s="38" t="s">
        <v>272</v>
      </c>
      <c r="C21" s="37" t="s">
        <v>273</v>
      </c>
      <c r="D21" s="39">
        <v>0.94</v>
      </c>
      <c r="E21" s="39">
        <v>0</v>
      </c>
      <c r="F21" s="39">
        <v>1</v>
      </c>
      <c r="G21" s="39">
        <v>0</v>
      </c>
    </row>
    <row r="22" spans="1:7" x14ac:dyDescent="0.3">
      <c r="A22" s="38" t="s">
        <v>274</v>
      </c>
      <c r="B22" s="38" t="s">
        <v>275</v>
      </c>
      <c r="C22" s="37" t="s">
        <v>276</v>
      </c>
      <c r="D22" s="39">
        <v>0</v>
      </c>
      <c r="E22" s="39">
        <v>0</v>
      </c>
      <c r="F22" s="39">
        <v>0</v>
      </c>
      <c r="G22" s="39">
        <v>0</v>
      </c>
    </row>
    <row r="23" spans="1:7" x14ac:dyDescent="0.3">
      <c r="A23" s="38" t="s">
        <v>277</v>
      </c>
      <c r="B23" s="38" t="s">
        <v>278</v>
      </c>
      <c r="C23" s="37" t="s">
        <v>279</v>
      </c>
      <c r="D23" s="39">
        <v>0</v>
      </c>
      <c r="E23" s="39">
        <v>0</v>
      </c>
      <c r="F23" s="39">
        <v>0</v>
      </c>
      <c r="G23" s="39">
        <v>0</v>
      </c>
    </row>
    <row r="24" spans="1:7" x14ac:dyDescent="0.3">
      <c r="A24" s="38">
        <v>2</v>
      </c>
      <c r="B24" s="38" t="s">
        <v>280</v>
      </c>
      <c r="C24" s="37" t="s">
        <v>281</v>
      </c>
      <c r="D24" s="39">
        <v>0</v>
      </c>
      <c r="E24" s="39">
        <v>0</v>
      </c>
      <c r="F24" s="39">
        <v>0</v>
      </c>
      <c r="G24" s="39">
        <v>0</v>
      </c>
    </row>
    <row r="25" spans="1:7" x14ac:dyDescent="0.3">
      <c r="A25" s="38" t="s">
        <v>282</v>
      </c>
      <c r="B25" s="38" t="s">
        <v>283</v>
      </c>
      <c r="C25" s="37" t="s">
        <v>284</v>
      </c>
      <c r="D25" s="39">
        <v>0</v>
      </c>
      <c r="E25" s="39">
        <v>0</v>
      </c>
      <c r="F25" s="39">
        <v>0</v>
      </c>
      <c r="G25" s="39">
        <v>0</v>
      </c>
    </row>
    <row r="26" spans="1:7" x14ac:dyDescent="0.3">
      <c r="A26" s="38" t="s">
        <v>224</v>
      </c>
      <c r="B26" s="38" t="s">
        <v>285</v>
      </c>
      <c r="C26" s="37" t="s">
        <v>286</v>
      </c>
      <c r="D26" s="39">
        <v>0</v>
      </c>
      <c r="E26" s="39">
        <v>0</v>
      </c>
      <c r="F26" s="39">
        <v>0</v>
      </c>
      <c r="G26" s="39">
        <v>0</v>
      </c>
    </row>
    <row r="27" spans="1:7" x14ac:dyDescent="0.3">
      <c r="A27" s="38" t="s">
        <v>287</v>
      </c>
      <c r="B27" s="38" t="s">
        <v>288</v>
      </c>
      <c r="C27" s="37" t="s">
        <v>289</v>
      </c>
      <c r="D27" s="39">
        <v>0</v>
      </c>
      <c r="E27" s="39">
        <v>0</v>
      </c>
      <c r="F27" s="39">
        <v>0</v>
      </c>
      <c r="G27" s="39">
        <v>0</v>
      </c>
    </row>
    <row r="28" spans="1:7" x14ac:dyDescent="0.3">
      <c r="A28" s="38" t="s">
        <v>290</v>
      </c>
      <c r="B28" s="38" t="s">
        <v>291</v>
      </c>
      <c r="C28" s="37" t="s">
        <v>292</v>
      </c>
      <c r="D28" s="39">
        <v>-128.94</v>
      </c>
      <c r="E28" s="39">
        <v>0</v>
      </c>
      <c r="F28" s="39">
        <v>-128</v>
      </c>
      <c r="G28" s="39">
        <v>0</v>
      </c>
    </row>
    <row r="29" spans="1:7" x14ac:dyDescent="0.3">
      <c r="A29" s="38" t="s">
        <v>218</v>
      </c>
      <c r="B29" s="38" t="s">
        <v>293</v>
      </c>
      <c r="C29" s="37" t="s">
        <v>294</v>
      </c>
      <c r="D29" s="39">
        <v>-128</v>
      </c>
      <c r="E29" s="39">
        <v>0</v>
      </c>
      <c r="F29" s="39">
        <v>-127</v>
      </c>
      <c r="G29" s="39">
        <v>0</v>
      </c>
    </row>
    <row r="30" spans="1:7" x14ac:dyDescent="0.3">
      <c r="A30" s="38" t="s">
        <v>221</v>
      </c>
      <c r="B30" s="38" t="s">
        <v>295</v>
      </c>
      <c r="C30" s="37" t="s">
        <v>296</v>
      </c>
      <c r="D30" s="39">
        <v>83.14</v>
      </c>
      <c r="E30" s="39">
        <v>0</v>
      </c>
      <c r="F30" s="39">
        <v>83</v>
      </c>
      <c r="G30" s="39">
        <v>0</v>
      </c>
    </row>
    <row r="31" spans="1:7" x14ac:dyDescent="0.3">
      <c r="A31" s="38" t="s">
        <v>297</v>
      </c>
      <c r="B31" s="38" t="s">
        <v>298</v>
      </c>
      <c r="C31" s="37" t="s">
        <v>299</v>
      </c>
      <c r="D31" s="39">
        <v>0</v>
      </c>
      <c r="E31" s="39">
        <v>0</v>
      </c>
      <c r="F31" s="39">
        <v>0</v>
      </c>
      <c r="G31" s="39">
        <v>0</v>
      </c>
    </row>
    <row r="32" spans="1:7" x14ac:dyDescent="0.3">
      <c r="A32" s="38" t="s">
        <v>300</v>
      </c>
      <c r="B32" s="38" t="s">
        <v>301</v>
      </c>
      <c r="C32" s="37" t="s">
        <v>302</v>
      </c>
      <c r="D32" s="39">
        <v>0</v>
      </c>
      <c r="E32" s="39">
        <v>0</v>
      </c>
      <c r="F32" s="39">
        <v>0</v>
      </c>
      <c r="G32" s="39">
        <v>0</v>
      </c>
    </row>
    <row r="33" spans="1:7" x14ac:dyDescent="0.3">
      <c r="A33" s="38" t="s">
        <v>303</v>
      </c>
      <c r="B33" s="38" t="s">
        <v>304</v>
      </c>
      <c r="C33" s="37" t="s">
        <v>305</v>
      </c>
      <c r="D33" s="39">
        <v>0</v>
      </c>
      <c r="E33" s="39">
        <v>0</v>
      </c>
      <c r="F33" s="39">
        <v>0</v>
      </c>
      <c r="G33" s="39">
        <v>0</v>
      </c>
    </row>
    <row r="34" spans="1:7" x14ac:dyDescent="0.3">
      <c r="A34" s="38">
        <v>2</v>
      </c>
      <c r="B34" s="38" t="s">
        <v>306</v>
      </c>
      <c r="C34" s="37" t="s">
        <v>307</v>
      </c>
      <c r="D34" s="39">
        <v>0</v>
      </c>
      <c r="E34" s="39">
        <v>0</v>
      </c>
      <c r="F34" s="39">
        <v>0</v>
      </c>
      <c r="G34" s="39">
        <v>0</v>
      </c>
    </row>
    <row r="35" spans="1:7" x14ac:dyDescent="0.3">
      <c r="A35" s="38">
        <v>3</v>
      </c>
      <c r="B35" s="38" t="s">
        <v>308</v>
      </c>
      <c r="C35" s="37" t="s">
        <v>309</v>
      </c>
      <c r="D35" s="39">
        <v>0</v>
      </c>
      <c r="E35" s="39">
        <v>0</v>
      </c>
      <c r="F35" s="39">
        <v>0</v>
      </c>
      <c r="G35" s="39">
        <v>0</v>
      </c>
    </row>
    <row r="36" spans="1:7" x14ac:dyDescent="0.3">
      <c r="A36" s="38" t="s">
        <v>310</v>
      </c>
      <c r="B36" s="38" t="s">
        <v>311</v>
      </c>
      <c r="C36" s="37" t="s">
        <v>312</v>
      </c>
      <c r="D36" s="39">
        <v>0</v>
      </c>
      <c r="E36" s="39">
        <v>0</v>
      </c>
      <c r="F36" s="39">
        <v>0</v>
      </c>
      <c r="G36" s="39">
        <v>0</v>
      </c>
    </row>
    <row r="37" spans="1:7" x14ac:dyDescent="0.3">
      <c r="A37" s="38" t="s">
        <v>313</v>
      </c>
      <c r="B37" s="38" t="s">
        <v>314</v>
      </c>
      <c r="C37" s="37" t="s">
        <v>315</v>
      </c>
      <c r="D37" s="39">
        <v>0</v>
      </c>
      <c r="E37" s="39">
        <v>0</v>
      </c>
      <c r="F37" s="39">
        <v>0</v>
      </c>
      <c r="G37" s="39">
        <v>0</v>
      </c>
    </row>
    <row r="38" spans="1:7" x14ac:dyDescent="0.3">
      <c r="A38" s="38">
        <v>2</v>
      </c>
      <c r="B38" s="38" t="s">
        <v>316</v>
      </c>
      <c r="C38" s="37" t="s">
        <v>317</v>
      </c>
      <c r="D38" s="39">
        <v>0</v>
      </c>
      <c r="E38" s="39">
        <v>0</v>
      </c>
      <c r="F38" s="39">
        <v>0</v>
      </c>
      <c r="G38" s="39">
        <v>0</v>
      </c>
    </row>
    <row r="39" spans="1:7" x14ac:dyDescent="0.3">
      <c r="A39" s="38">
        <v>3</v>
      </c>
      <c r="B39" s="38" t="s">
        <v>318</v>
      </c>
      <c r="C39" s="37" t="s">
        <v>319</v>
      </c>
      <c r="D39" s="39">
        <v>0</v>
      </c>
      <c r="E39" s="39">
        <v>0</v>
      </c>
      <c r="F39" s="39">
        <v>0</v>
      </c>
      <c r="G39" s="39">
        <v>0</v>
      </c>
    </row>
    <row r="40" spans="1:7" x14ac:dyDescent="0.3">
      <c r="A40" s="38" t="s">
        <v>320</v>
      </c>
      <c r="B40" s="38" t="s">
        <v>321</v>
      </c>
      <c r="C40" s="37" t="s">
        <v>322</v>
      </c>
      <c r="D40" s="39">
        <v>83.14</v>
      </c>
      <c r="E40" s="39">
        <v>0</v>
      </c>
      <c r="F40" s="39">
        <v>83</v>
      </c>
      <c r="G40" s="39">
        <v>0</v>
      </c>
    </row>
    <row r="41" spans="1:7" x14ac:dyDescent="0.3">
      <c r="A41" s="38" t="s">
        <v>323</v>
      </c>
      <c r="B41" s="38" t="s">
        <v>324</v>
      </c>
      <c r="C41" s="37" t="s">
        <v>325</v>
      </c>
      <c r="D41" s="39">
        <v>83.14</v>
      </c>
      <c r="E41" s="39">
        <v>0</v>
      </c>
      <c r="F41" s="39">
        <v>83</v>
      </c>
      <c r="G41" s="39">
        <v>0</v>
      </c>
    </row>
    <row r="42" spans="1:7" x14ac:dyDescent="0.3">
      <c r="A42" s="38">
        <v>2</v>
      </c>
      <c r="B42" s="38" t="s">
        <v>326</v>
      </c>
      <c r="C42" s="37" t="s">
        <v>327</v>
      </c>
      <c r="D42" s="39">
        <v>0</v>
      </c>
      <c r="E42" s="39">
        <v>0</v>
      </c>
      <c r="F42" s="39">
        <v>0</v>
      </c>
      <c r="G42" s="39">
        <v>0</v>
      </c>
    </row>
    <row r="43" spans="1:7" x14ac:dyDescent="0.3">
      <c r="A43" s="38" t="s">
        <v>328</v>
      </c>
      <c r="B43" s="38" t="s">
        <v>329</v>
      </c>
      <c r="C43" s="37" t="s">
        <v>330</v>
      </c>
      <c r="D43" s="39">
        <v>0</v>
      </c>
      <c r="E43" s="39">
        <v>0</v>
      </c>
      <c r="F43" s="39">
        <v>0</v>
      </c>
      <c r="G43" s="39">
        <v>0</v>
      </c>
    </row>
    <row r="44" spans="1:7" x14ac:dyDescent="0.3">
      <c r="A44" s="38" t="s">
        <v>331</v>
      </c>
      <c r="B44" s="38" t="s">
        <v>332</v>
      </c>
      <c r="C44" s="37" t="s">
        <v>333</v>
      </c>
      <c r="D44" s="39">
        <v>0</v>
      </c>
      <c r="E44" s="39">
        <v>0</v>
      </c>
      <c r="F44" s="39">
        <v>0</v>
      </c>
      <c r="G44" s="39">
        <v>0</v>
      </c>
    </row>
    <row r="45" spans="1:7" x14ac:dyDescent="0.3">
      <c r="A45" s="38" t="s">
        <v>334</v>
      </c>
      <c r="B45" s="38" t="s">
        <v>335</v>
      </c>
      <c r="C45" s="37" t="s">
        <v>336</v>
      </c>
      <c r="D45" s="39">
        <v>0</v>
      </c>
      <c r="E45" s="39">
        <v>0</v>
      </c>
      <c r="F45" s="39">
        <v>0</v>
      </c>
      <c r="G45" s="39">
        <v>0</v>
      </c>
    </row>
    <row r="46" spans="1:7" x14ac:dyDescent="0.3">
      <c r="A46" s="38" t="s">
        <v>221</v>
      </c>
      <c r="B46" s="38" t="s">
        <v>337</v>
      </c>
      <c r="C46" s="37" t="s">
        <v>338</v>
      </c>
      <c r="D46" s="39">
        <v>39.69</v>
      </c>
      <c r="E46" s="39">
        <v>0</v>
      </c>
      <c r="F46" s="39">
        <v>40</v>
      </c>
      <c r="G46" s="39">
        <v>0</v>
      </c>
    </row>
    <row r="47" spans="1:7" x14ac:dyDescent="0.3">
      <c r="A47" s="38" t="s">
        <v>339</v>
      </c>
      <c r="B47" s="38" t="s">
        <v>340</v>
      </c>
      <c r="C47" s="37" t="s">
        <v>341</v>
      </c>
      <c r="D47" s="39">
        <v>0</v>
      </c>
      <c r="E47" s="39">
        <v>0</v>
      </c>
      <c r="F47" s="39">
        <v>0</v>
      </c>
      <c r="G47" s="39">
        <v>0</v>
      </c>
    </row>
    <row r="48" spans="1:7" x14ac:dyDescent="0.3">
      <c r="A48" s="38" t="s">
        <v>342</v>
      </c>
      <c r="B48" s="38" t="s">
        <v>343</v>
      </c>
      <c r="C48" s="37" t="s">
        <v>344</v>
      </c>
      <c r="D48" s="39">
        <v>0</v>
      </c>
      <c r="E48" s="39">
        <v>0</v>
      </c>
      <c r="F48" s="39">
        <v>0</v>
      </c>
      <c r="G48" s="39">
        <v>0</v>
      </c>
    </row>
    <row r="49" spans="1:7" x14ac:dyDescent="0.3">
      <c r="A49" s="38" t="s">
        <v>345</v>
      </c>
      <c r="B49" s="38" t="s">
        <v>346</v>
      </c>
      <c r="C49" s="37" t="s">
        <v>347</v>
      </c>
      <c r="D49" s="39">
        <v>0</v>
      </c>
      <c r="E49" s="39">
        <v>0</v>
      </c>
      <c r="F49" s="39">
        <v>0</v>
      </c>
      <c r="G49" s="39">
        <v>0</v>
      </c>
    </row>
    <row r="50" spans="1:7" x14ac:dyDescent="0.3">
      <c r="A50" s="38" t="s">
        <v>348</v>
      </c>
      <c r="B50" s="38" t="s">
        <v>349</v>
      </c>
      <c r="C50" s="37" t="s">
        <v>350</v>
      </c>
      <c r="D50" s="39">
        <v>0.03</v>
      </c>
      <c r="E50" s="39">
        <v>0</v>
      </c>
      <c r="F50" s="39">
        <v>0</v>
      </c>
      <c r="G50" s="39">
        <v>0</v>
      </c>
    </row>
    <row r="51" spans="1:7" x14ac:dyDescent="0.3">
      <c r="A51" s="38" t="s">
        <v>351</v>
      </c>
      <c r="B51" s="38" t="s">
        <v>352</v>
      </c>
      <c r="C51" s="37" t="s">
        <v>353</v>
      </c>
      <c r="D51" s="39">
        <v>0.03</v>
      </c>
      <c r="E51" s="39">
        <v>0</v>
      </c>
      <c r="F51" s="39">
        <v>0</v>
      </c>
      <c r="G51" s="39">
        <v>0</v>
      </c>
    </row>
    <row r="52" spans="1:7" x14ac:dyDescent="0.3">
      <c r="A52" s="38">
        <v>2</v>
      </c>
      <c r="B52" s="38" t="s">
        <v>354</v>
      </c>
      <c r="C52" s="37" t="s">
        <v>355</v>
      </c>
      <c r="D52" s="39">
        <v>0</v>
      </c>
      <c r="E52" s="39">
        <v>0</v>
      </c>
      <c r="F52" s="39">
        <v>0</v>
      </c>
      <c r="G52" s="39">
        <v>0</v>
      </c>
    </row>
    <row r="53" spans="1:7" x14ac:dyDescent="0.3">
      <c r="A53" s="38" t="s">
        <v>356</v>
      </c>
      <c r="B53" s="38" t="s">
        <v>357</v>
      </c>
      <c r="C53" s="37" t="s">
        <v>358</v>
      </c>
      <c r="D53" s="39">
        <v>0</v>
      </c>
      <c r="E53" s="39">
        <v>0</v>
      </c>
      <c r="F53" s="39">
        <v>0</v>
      </c>
      <c r="G53" s="39">
        <v>0</v>
      </c>
    </row>
    <row r="54" spans="1:7" x14ac:dyDescent="0.3">
      <c r="A54" s="38" t="s">
        <v>359</v>
      </c>
      <c r="B54" s="38" t="s">
        <v>360</v>
      </c>
      <c r="C54" s="37" t="s">
        <v>361</v>
      </c>
      <c r="D54" s="39">
        <v>0</v>
      </c>
      <c r="E54" s="39">
        <v>0</v>
      </c>
      <c r="F54" s="39">
        <v>0</v>
      </c>
      <c r="G54" s="39">
        <v>0</v>
      </c>
    </row>
    <row r="55" spans="1:7" x14ac:dyDescent="0.3">
      <c r="A55" s="38" t="s">
        <v>362</v>
      </c>
      <c r="B55" s="38" t="s">
        <v>363</v>
      </c>
      <c r="C55" s="37" t="s">
        <v>364</v>
      </c>
      <c r="D55" s="39">
        <v>39.659999999999997</v>
      </c>
      <c r="E55" s="39">
        <v>0</v>
      </c>
      <c r="F55" s="39">
        <v>40</v>
      </c>
      <c r="G55" s="39">
        <v>0</v>
      </c>
    </row>
    <row r="56" spans="1:7" x14ac:dyDescent="0.3">
      <c r="A56" s="38" t="s">
        <v>290</v>
      </c>
      <c r="B56" s="38" t="s">
        <v>365</v>
      </c>
      <c r="C56" s="37" t="s">
        <v>366</v>
      </c>
      <c r="D56" s="39">
        <v>43.45</v>
      </c>
      <c r="E56" s="39">
        <v>0</v>
      </c>
      <c r="F56" s="39">
        <v>43</v>
      </c>
      <c r="G56" s="39">
        <v>0</v>
      </c>
    </row>
    <row r="57" spans="1:7" x14ac:dyDescent="0.3">
      <c r="A57" s="38" t="s">
        <v>367</v>
      </c>
      <c r="B57" s="38" t="s">
        <v>368</v>
      </c>
      <c r="C57" s="37" t="s">
        <v>369</v>
      </c>
      <c r="D57" s="39">
        <v>-85.49</v>
      </c>
      <c r="E57" s="39">
        <v>0</v>
      </c>
      <c r="F57" s="39">
        <v>-85</v>
      </c>
      <c r="G57" s="39">
        <v>0</v>
      </c>
    </row>
    <row r="58" spans="1:7" x14ac:dyDescent="0.3">
      <c r="A58" s="38" t="s">
        <v>370</v>
      </c>
      <c r="B58" s="38" t="s">
        <v>371</v>
      </c>
      <c r="C58" s="37" t="s">
        <v>372</v>
      </c>
      <c r="D58" s="39">
        <v>0</v>
      </c>
      <c r="E58" s="39">
        <v>0</v>
      </c>
      <c r="F58" s="39">
        <v>0</v>
      </c>
      <c r="G58" s="39">
        <v>0</v>
      </c>
    </row>
    <row r="59" spans="1:7" x14ac:dyDescent="0.3">
      <c r="A59" s="38" t="s">
        <v>373</v>
      </c>
      <c r="B59" s="38" t="s">
        <v>374</v>
      </c>
      <c r="C59" s="37" t="s">
        <v>375</v>
      </c>
      <c r="D59" s="39">
        <v>0</v>
      </c>
      <c r="E59" s="39">
        <v>0</v>
      </c>
      <c r="F59" s="39">
        <v>0</v>
      </c>
      <c r="G59" s="39">
        <v>0</v>
      </c>
    </row>
    <row r="60" spans="1:7" x14ac:dyDescent="0.3">
      <c r="A60" s="38">
        <v>2</v>
      </c>
      <c r="B60" s="38" t="s">
        <v>376</v>
      </c>
      <c r="C60" s="37" t="s">
        <v>377</v>
      </c>
      <c r="D60" s="39">
        <v>0</v>
      </c>
      <c r="E60" s="39">
        <v>0</v>
      </c>
      <c r="F60" s="39">
        <v>0</v>
      </c>
      <c r="G60" s="39">
        <v>0</v>
      </c>
    </row>
    <row r="61" spans="1:7" x14ac:dyDescent="0.3">
      <c r="A61" s="38" t="s">
        <v>378</v>
      </c>
      <c r="B61" s="38" t="s">
        <v>379</v>
      </c>
      <c r="C61" s="37" t="s">
        <v>380</v>
      </c>
      <c r="D61" s="39">
        <v>0</v>
      </c>
      <c r="E61" s="39">
        <v>0</v>
      </c>
      <c r="F61" s="39">
        <v>0</v>
      </c>
      <c r="G61" s="39">
        <v>0</v>
      </c>
    </row>
    <row r="62" spans="1:7" x14ac:dyDescent="0.3">
      <c r="A62" s="38" t="s">
        <v>367</v>
      </c>
      <c r="B62" s="38" t="s">
        <v>381</v>
      </c>
      <c r="C62" s="37" t="s">
        <v>382</v>
      </c>
      <c r="D62" s="39">
        <v>-85.49</v>
      </c>
      <c r="E62" s="39">
        <v>0</v>
      </c>
      <c r="F62" s="39">
        <v>-85</v>
      </c>
      <c r="G62" s="39"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rgb="FF0070C0"/>
  </sheetPr>
  <dimension ref="A1:G3"/>
  <sheetViews>
    <sheetView workbookViewId="0">
      <selection activeCell="B2" sqref="B2"/>
    </sheetView>
  </sheetViews>
  <sheetFormatPr defaultColWidth="9.109375" defaultRowHeight="14.4" x14ac:dyDescent="0.3"/>
  <cols>
    <col min="1" max="1" width="8.33203125" style="15" bestFit="1" customWidth="1"/>
    <col min="2" max="2" width="86.109375" style="15" bestFit="1" customWidth="1"/>
    <col min="3" max="3" width="4.44140625" style="40" bestFit="1" customWidth="1"/>
    <col min="4" max="7" width="15.33203125" style="41" bestFit="1" customWidth="1"/>
  </cols>
  <sheetData>
    <row r="1" spans="1:7" ht="30.6" x14ac:dyDescent="0.3">
      <c r="A1" s="46" t="s">
        <v>105</v>
      </c>
      <c r="B1" s="46" t="s">
        <v>113</v>
      </c>
      <c r="C1" s="45" t="s">
        <v>127</v>
      </c>
      <c r="D1" s="47" t="s">
        <v>128</v>
      </c>
      <c r="E1" s="47" t="s">
        <v>129</v>
      </c>
      <c r="F1" s="47" t="s">
        <v>112</v>
      </c>
      <c r="G1" s="47" t="s">
        <v>110</v>
      </c>
    </row>
    <row r="3" spans="1:7" x14ac:dyDescent="0.3">
      <c r="D3" s="39"/>
      <c r="E3" s="39"/>
      <c r="F3" s="39"/>
      <c r="G3" s="39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0070C0"/>
  </sheetPr>
  <dimension ref="A1:K79"/>
  <sheetViews>
    <sheetView workbookViewId="0">
      <selection activeCell="D2" sqref="D2"/>
    </sheetView>
  </sheetViews>
  <sheetFormatPr defaultColWidth="9.109375" defaultRowHeight="14.4" x14ac:dyDescent="0.3"/>
  <cols>
    <col min="1" max="1" width="8.33203125" style="42" bestFit="1" customWidth="1"/>
    <col min="2" max="2" width="63.5546875" style="42" bestFit="1" customWidth="1"/>
    <col min="3" max="3" width="4.44140625" style="43" bestFit="1" customWidth="1"/>
    <col min="4" max="11" width="15.33203125" style="44" bestFit="1" customWidth="1"/>
  </cols>
  <sheetData>
    <row r="1" spans="1:11" ht="20.399999999999999" x14ac:dyDescent="0.3">
      <c r="A1" s="46" t="s">
        <v>105</v>
      </c>
      <c r="B1" s="46" t="s">
        <v>106</v>
      </c>
      <c r="C1" s="45" t="s">
        <v>127</v>
      </c>
      <c r="D1" s="47" t="s">
        <v>130</v>
      </c>
      <c r="E1" s="47" t="s">
        <v>131</v>
      </c>
      <c r="F1" s="47" t="s">
        <v>132</v>
      </c>
      <c r="G1" s="47" t="s">
        <v>133</v>
      </c>
      <c r="H1" s="47" t="s">
        <v>107</v>
      </c>
      <c r="I1" s="47" t="s">
        <v>108</v>
      </c>
      <c r="J1" s="47" t="s">
        <v>109</v>
      </c>
      <c r="K1" s="47" t="s">
        <v>110</v>
      </c>
    </row>
    <row r="2" spans="1:11" x14ac:dyDescent="0.3">
      <c r="A2" s="38"/>
      <c r="B2" s="38" t="s">
        <v>383</v>
      </c>
      <c r="C2" s="37" t="s">
        <v>384</v>
      </c>
      <c r="D2" s="39">
        <v>4914.51</v>
      </c>
      <c r="E2" s="39">
        <v>0</v>
      </c>
      <c r="F2" s="39">
        <v>4914.51</v>
      </c>
      <c r="G2" s="39">
        <v>0</v>
      </c>
      <c r="H2" s="39">
        <v>4915</v>
      </c>
      <c r="I2" s="39">
        <v>0</v>
      </c>
      <c r="J2" s="39">
        <v>4915</v>
      </c>
      <c r="K2" s="39">
        <v>0</v>
      </c>
    </row>
    <row r="3" spans="1:11" x14ac:dyDescent="0.3">
      <c r="A3" s="38" t="s">
        <v>247</v>
      </c>
      <c r="B3" s="38" t="s">
        <v>385</v>
      </c>
      <c r="C3" s="37" t="s">
        <v>386</v>
      </c>
      <c r="D3" s="39">
        <v>0</v>
      </c>
      <c r="E3" s="39">
        <v>0</v>
      </c>
      <c r="F3" s="39">
        <v>0</v>
      </c>
      <c r="G3" s="39">
        <v>0</v>
      </c>
      <c r="H3" s="39">
        <v>0</v>
      </c>
      <c r="I3" s="39">
        <v>0</v>
      </c>
      <c r="J3" s="39">
        <v>0</v>
      </c>
      <c r="K3" s="39">
        <v>0</v>
      </c>
    </row>
    <row r="4" spans="1:11" x14ac:dyDescent="0.3">
      <c r="A4" s="38" t="s">
        <v>387</v>
      </c>
      <c r="B4" s="38" t="s">
        <v>388</v>
      </c>
      <c r="C4" s="37" t="s">
        <v>389</v>
      </c>
      <c r="D4" s="39">
        <v>0</v>
      </c>
      <c r="E4" s="39">
        <v>0</v>
      </c>
      <c r="F4" s="39">
        <v>0</v>
      </c>
      <c r="G4" s="39">
        <v>0</v>
      </c>
      <c r="H4" s="39">
        <v>0</v>
      </c>
      <c r="I4" s="39">
        <v>0</v>
      </c>
      <c r="J4" s="39">
        <v>0</v>
      </c>
      <c r="K4" s="39">
        <v>0</v>
      </c>
    </row>
    <row r="5" spans="1:11" x14ac:dyDescent="0.3">
      <c r="A5" s="38" t="s">
        <v>390</v>
      </c>
      <c r="B5" s="38" t="s">
        <v>391</v>
      </c>
      <c r="C5" s="37" t="s">
        <v>392</v>
      </c>
      <c r="D5" s="39">
        <v>0</v>
      </c>
      <c r="E5" s="39">
        <v>0</v>
      </c>
      <c r="F5" s="39">
        <v>0</v>
      </c>
      <c r="G5" s="39">
        <v>0</v>
      </c>
      <c r="H5" s="39">
        <v>0</v>
      </c>
      <c r="I5" s="39">
        <v>0</v>
      </c>
      <c r="J5" s="39">
        <v>0</v>
      </c>
      <c r="K5" s="39">
        <v>0</v>
      </c>
    </row>
    <row r="6" spans="1:11" x14ac:dyDescent="0.3">
      <c r="A6" s="38">
        <v>2</v>
      </c>
      <c r="B6" s="38" t="s">
        <v>393</v>
      </c>
      <c r="C6" s="37" t="s">
        <v>394</v>
      </c>
      <c r="D6" s="39">
        <v>0</v>
      </c>
      <c r="E6" s="39">
        <v>0</v>
      </c>
      <c r="F6" s="39">
        <v>0</v>
      </c>
      <c r="G6" s="39">
        <v>0</v>
      </c>
      <c r="H6" s="39">
        <v>0</v>
      </c>
      <c r="I6" s="39">
        <v>0</v>
      </c>
      <c r="J6" s="39">
        <v>0</v>
      </c>
      <c r="K6" s="39">
        <v>0</v>
      </c>
    </row>
    <row r="7" spans="1:11" x14ac:dyDescent="0.3">
      <c r="A7" s="38">
        <v>3</v>
      </c>
      <c r="B7" s="38" t="s">
        <v>395</v>
      </c>
      <c r="C7" s="37" t="s">
        <v>396</v>
      </c>
      <c r="D7" s="39">
        <v>0</v>
      </c>
      <c r="E7" s="39">
        <v>0</v>
      </c>
      <c r="F7" s="39">
        <v>0</v>
      </c>
      <c r="G7" s="39">
        <v>0</v>
      </c>
      <c r="H7" s="39">
        <v>0</v>
      </c>
      <c r="I7" s="39">
        <v>0</v>
      </c>
      <c r="J7" s="39">
        <v>0</v>
      </c>
      <c r="K7" s="39">
        <v>0</v>
      </c>
    </row>
    <row r="8" spans="1:11" x14ac:dyDescent="0.3">
      <c r="A8" s="38">
        <v>4</v>
      </c>
      <c r="B8" s="38" t="s">
        <v>397</v>
      </c>
      <c r="C8" s="37" t="s">
        <v>398</v>
      </c>
      <c r="D8" s="39">
        <v>0</v>
      </c>
      <c r="E8" s="39">
        <v>0</v>
      </c>
      <c r="F8" s="39">
        <v>0</v>
      </c>
      <c r="G8" s="39">
        <v>0</v>
      </c>
      <c r="H8" s="39">
        <v>0</v>
      </c>
      <c r="I8" s="39">
        <v>0</v>
      </c>
      <c r="J8" s="39">
        <v>0</v>
      </c>
      <c r="K8" s="39">
        <v>0</v>
      </c>
    </row>
    <row r="9" spans="1:11" x14ac:dyDescent="0.3">
      <c r="A9" s="38">
        <v>5</v>
      </c>
      <c r="B9" s="38" t="s">
        <v>399</v>
      </c>
      <c r="C9" s="37" t="s">
        <v>400</v>
      </c>
      <c r="D9" s="39">
        <v>0</v>
      </c>
      <c r="E9" s="39">
        <v>0</v>
      </c>
      <c r="F9" s="39">
        <v>0</v>
      </c>
      <c r="G9" s="39">
        <v>0</v>
      </c>
      <c r="H9" s="39">
        <v>0</v>
      </c>
      <c r="I9" s="39">
        <v>0</v>
      </c>
      <c r="J9" s="39">
        <v>0</v>
      </c>
      <c r="K9" s="39">
        <v>0</v>
      </c>
    </row>
    <row r="10" spans="1:11" x14ac:dyDescent="0.3">
      <c r="A10" s="38">
        <v>6</v>
      </c>
      <c r="B10" s="38" t="s">
        <v>401</v>
      </c>
      <c r="C10" s="37" t="s">
        <v>402</v>
      </c>
      <c r="D10" s="39">
        <v>0</v>
      </c>
      <c r="E10" s="39">
        <v>0</v>
      </c>
      <c r="F10" s="39">
        <v>0</v>
      </c>
      <c r="G10" s="39">
        <v>0</v>
      </c>
      <c r="H10" s="39">
        <v>0</v>
      </c>
      <c r="I10" s="39">
        <v>0</v>
      </c>
      <c r="J10" s="39">
        <v>0</v>
      </c>
      <c r="K10" s="39">
        <v>0</v>
      </c>
    </row>
    <row r="11" spans="1:11" x14ac:dyDescent="0.3">
      <c r="A11" s="38">
        <v>7</v>
      </c>
      <c r="B11" s="38" t="s">
        <v>403</v>
      </c>
      <c r="C11" s="37" t="s">
        <v>404</v>
      </c>
      <c r="D11" s="39">
        <v>0</v>
      </c>
      <c r="E11" s="39">
        <v>0</v>
      </c>
      <c r="F11" s="39">
        <v>0</v>
      </c>
      <c r="G11" s="39">
        <v>0</v>
      </c>
      <c r="H11" s="39">
        <v>0</v>
      </c>
      <c r="I11" s="39">
        <v>0</v>
      </c>
      <c r="J11" s="39">
        <v>0</v>
      </c>
      <c r="K11" s="39">
        <v>0</v>
      </c>
    </row>
    <row r="12" spans="1:11" x14ac:dyDescent="0.3">
      <c r="A12" s="38" t="s">
        <v>405</v>
      </c>
      <c r="B12" s="38" t="s">
        <v>406</v>
      </c>
      <c r="C12" s="37" t="s">
        <v>407</v>
      </c>
      <c r="D12" s="39">
        <v>0</v>
      </c>
      <c r="E12" s="39">
        <v>0</v>
      </c>
      <c r="F12" s="39">
        <v>0</v>
      </c>
      <c r="G12" s="39">
        <v>0</v>
      </c>
      <c r="H12" s="39">
        <v>0</v>
      </c>
      <c r="I12" s="39">
        <v>0</v>
      </c>
      <c r="J12" s="39">
        <v>0</v>
      </c>
      <c r="K12" s="39">
        <v>0</v>
      </c>
    </row>
    <row r="13" spans="1:11" x14ac:dyDescent="0.3">
      <c r="A13" s="38" t="s">
        <v>408</v>
      </c>
      <c r="B13" s="38" t="s">
        <v>409</v>
      </c>
      <c r="C13" s="37" t="s">
        <v>410</v>
      </c>
      <c r="D13" s="39">
        <v>0</v>
      </c>
      <c r="E13" s="39">
        <v>0</v>
      </c>
      <c r="F13" s="39">
        <v>0</v>
      </c>
      <c r="G13" s="39">
        <v>0</v>
      </c>
      <c r="H13" s="39">
        <v>0</v>
      </c>
      <c r="I13" s="39">
        <v>0</v>
      </c>
      <c r="J13" s="39">
        <v>0</v>
      </c>
      <c r="K13" s="39">
        <v>0</v>
      </c>
    </row>
    <row r="14" spans="1:11" x14ac:dyDescent="0.3">
      <c r="A14" s="38">
        <v>2</v>
      </c>
      <c r="B14" s="38" t="s">
        <v>411</v>
      </c>
      <c r="C14" s="37" t="s">
        <v>412</v>
      </c>
      <c r="D14" s="39">
        <v>0</v>
      </c>
      <c r="E14" s="39">
        <v>0</v>
      </c>
      <c r="F14" s="39">
        <v>0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</row>
    <row r="15" spans="1:11" x14ac:dyDescent="0.3">
      <c r="A15" s="38">
        <v>3</v>
      </c>
      <c r="B15" s="38" t="s">
        <v>413</v>
      </c>
      <c r="C15" s="37" t="s">
        <v>414</v>
      </c>
      <c r="D15" s="39">
        <v>0</v>
      </c>
      <c r="E15" s="39">
        <v>0</v>
      </c>
      <c r="F15" s="39">
        <v>0</v>
      </c>
      <c r="G15" s="39">
        <v>0</v>
      </c>
      <c r="H15" s="39">
        <v>0</v>
      </c>
      <c r="I15" s="39">
        <v>0</v>
      </c>
      <c r="J15" s="39">
        <v>0</v>
      </c>
      <c r="K15" s="39">
        <v>0</v>
      </c>
    </row>
    <row r="16" spans="1:11" x14ac:dyDescent="0.3">
      <c r="A16" s="38">
        <v>4</v>
      </c>
      <c r="B16" s="38" t="s">
        <v>415</v>
      </c>
      <c r="C16" s="37" t="s">
        <v>416</v>
      </c>
      <c r="D16" s="39">
        <v>0</v>
      </c>
      <c r="E16" s="39">
        <v>0</v>
      </c>
      <c r="F16" s="39">
        <v>0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</row>
    <row r="17" spans="1:11" x14ac:dyDescent="0.3">
      <c r="A17" s="38">
        <v>5</v>
      </c>
      <c r="B17" s="38" t="s">
        <v>417</v>
      </c>
      <c r="C17" s="37" t="s">
        <v>418</v>
      </c>
      <c r="D17" s="39">
        <v>0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</row>
    <row r="18" spans="1:11" x14ac:dyDescent="0.3">
      <c r="A18" s="38">
        <v>6</v>
      </c>
      <c r="B18" s="38" t="s">
        <v>419</v>
      </c>
      <c r="C18" s="37" t="s">
        <v>420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</row>
    <row r="19" spans="1:11" x14ac:dyDescent="0.3">
      <c r="A19" s="38">
        <v>7</v>
      </c>
      <c r="B19" s="38" t="s">
        <v>421</v>
      </c>
      <c r="C19" s="37" t="s">
        <v>422</v>
      </c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</row>
    <row r="20" spans="1:11" x14ac:dyDescent="0.3">
      <c r="A20" s="38">
        <v>8</v>
      </c>
      <c r="B20" s="38" t="s">
        <v>423</v>
      </c>
      <c r="C20" s="37" t="s">
        <v>424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x14ac:dyDescent="0.3">
      <c r="A21" s="38">
        <v>9</v>
      </c>
      <c r="B21" s="38" t="s">
        <v>425</v>
      </c>
      <c r="C21" s="37" t="s">
        <v>426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</row>
    <row r="22" spans="1:11" x14ac:dyDescent="0.3">
      <c r="A22" s="38" t="s">
        <v>427</v>
      </c>
      <c r="B22" s="38" t="s">
        <v>428</v>
      </c>
      <c r="C22" s="37" t="s">
        <v>429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</row>
    <row r="23" spans="1:11" x14ac:dyDescent="0.3">
      <c r="A23" s="38" t="s">
        <v>430</v>
      </c>
      <c r="B23" s="38" t="s">
        <v>431</v>
      </c>
      <c r="C23" s="37" t="s">
        <v>432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</row>
    <row r="24" spans="1:11" x14ac:dyDescent="0.3">
      <c r="A24" s="38">
        <v>2</v>
      </c>
      <c r="B24" s="38" t="s">
        <v>433</v>
      </c>
      <c r="C24" s="37" t="s">
        <v>434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</row>
    <row r="25" spans="1:11" x14ac:dyDescent="0.3">
      <c r="A25" s="38">
        <v>3</v>
      </c>
      <c r="B25" s="38" t="s">
        <v>435</v>
      </c>
      <c r="C25" s="37" t="s">
        <v>436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</row>
    <row r="26" spans="1:11" x14ac:dyDescent="0.3">
      <c r="A26" s="38">
        <v>4</v>
      </c>
      <c r="B26" s="38" t="s">
        <v>437</v>
      </c>
      <c r="C26" s="37" t="s">
        <v>438</v>
      </c>
      <c r="D26" s="39">
        <v>0</v>
      </c>
      <c r="E26" s="39">
        <v>0</v>
      </c>
      <c r="F26" s="39">
        <v>0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</row>
    <row r="27" spans="1:11" x14ac:dyDescent="0.3">
      <c r="A27" s="38">
        <v>5</v>
      </c>
      <c r="B27" s="38" t="s">
        <v>439</v>
      </c>
      <c r="C27" s="37" t="s">
        <v>440</v>
      </c>
      <c r="D27" s="39">
        <v>0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</row>
    <row r="28" spans="1:11" x14ac:dyDescent="0.3">
      <c r="A28" s="38">
        <v>6</v>
      </c>
      <c r="B28" s="38" t="s">
        <v>441</v>
      </c>
      <c r="C28" s="37" t="s">
        <v>442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</row>
    <row r="29" spans="1:11" x14ac:dyDescent="0.3">
      <c r="A29" s="38">
        <v>7</v>
      </c>
      <c r="B29" s="38" t="s">
        <v>443</v>
      </c>
      <c r="C29" s="37" t="s">
        <v>444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</row>
    <row r="30" spans="1:11" x14ac:dyDescent="0.3">
      <c r="A30" s="38">
        <v>8</v>
      </c>
      <c r="B30" s="38" t="s">
        <v>445</v>
      </c>
      <c r="C30" s="37" t="s">
        <v>446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</row>
    <row r="31" spans="1:11" x14ac:dyDescent="0.3">
      <c r="A31" s="38">
        <v>9</v>
      </c>
      <c r="B31" s="38" t="s">
        <v>447</v>
      </c>
      <c r="C31" s="37" t="s">
        <v>448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</row>
    <row r="32" spans="1:11" x14ac:dyDescent="0.3">
      <c r="A32" s="38">
        <v>10</v>
      </c>
      <c r="B32" s="38" t="s">
        <v>449</v>
      </c>
      <c r="C32" s="37" t="s">
        <v>450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</row>
    <row r="33" spans="1:11" x14ac:dyDescent="0.3">
      <c r="A33" s="38">
        <v>11</v>
      </c>
      <c r="B33" s="38" t="s">
        <v>451</v>
      </c>
      <c r="C33" s="37" t="s">
        <v>452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</row>
    <row r="34" spans="1:11" x14ac:dyDescent="0.3">
      <c r="A34" s="38" t="s">
        <v>250</v>
      </c>
      <c r="B34" s="38" t="s">
        <v>453</v>
      </c>
      <c r="C34" s="37" t="s">
        <v>454</v>
      </c>
      <c r="D34" s="39">
        <v>4914.51</v>
      </c>
      <c r="E34" s="39">
        <v>0</v>
      </c>
      <c r="F34" s="39">
        <v>4914.51</v>
      </c>
      <c r="G34" s="39">
        <v>0</v>
      </c>
      <c r="H34" s="39">
        <v>4915</v>
      </c>
      <c r="I34" s="39">
        <v>0</v>
      </c>
      <c r="J34" s="39">
        <v>4915</v>
      </c>
      <c r="K34" s="39">
        <v>0</v>
      </c>
    </row>
    <row r="35" spans="1:11" x14ac:dyDescent="0.3">
      <c r="A35" s="38" t="s">
        <v>455</v>
      </c>
      <c r="B35" s="38" t="s">
        <v>456</v>
      </c>
      <c r="C35" s="37" t="s">
        <v>457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</row>
    <row r="36" spans="1:11" x14ac:dyDescent="0.3">
      <c r="A36" s="38" t="s">
        <v>458</v>
      </c>
      <c r="B36" s="38" t="s">
        <v>459</v>
      </c>
      <c r="C36" s="37" t="s">
        <v>460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</row>
    <row r="37" spans="1:11" x14ac:dyDescent="0.3">
      <c r="A37" s="38">
        <v>2</v>
      </c>
      <c r="B37" s="38" t="s">
        <v>461</v>
      </c>
      <c r="C37" s="37" t="s">
        <v>462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</row>
    <row r="38" spans="1:11" x14ac:dyDescent="0.3">
      <c r="A38" s="38">
        <v>3</v>
      </c>
      <c r="B38" s="38" t="s">
        <v>463</v>
      </c>
      <c r="C38" s="37" t="s">
        <v>464</v>
      </c>
      <c r="D38" s="39">
        <v>0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</row>
    <row r="39" spans="1:11" x14ac:dyDescent="0.3">
      <c r="A39" s="38">
        <v>4</v>
      </c>
      <c r="B39" s="38" t="s">
        <v>465</v>
      </c>
      <c r="C39" s="37" t="s">
        <v>466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</row>
    <row r="40" spans="1:11" x14ac:dyDescent="0.3">
      <c r="A40" s="38">
        <v>5</v>
      </c>
      <c r="B40" s="38" t="s">
        <v>467</v>
      </c>
      <c r="C40" s="37" t="s">
        <v>468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</row>
    <row r="41" spans="1:11" x14ac:dyDescent="0.3">
      <c r="A41" s="38">
        <v>6</v>
      </c>
      <c r="B41" s="38" t="s">
        <v>469</v>
      </c>
      <c r="C41" s="37" t="s">
        <v>470</v>
      </c>
      <c r="D41" s="39">
        <v>0</v>
      </c>
      <c r="E41" s="39">
        <v>0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</row>
    <row r="42" spans="1:11" x14ac:dyDescent="0.3">
      <c r="A42" s="38" t="s">
        <v>471</v>
      </c>
      <c r="B42" s="38" t="s">
        <v>472</v>
      </c>
      <c r="C42" s="37" t="s">
        <v>473</v>
      </c>
      <c r="D42" s="39">
        <v>0</v>
      </c>
      <c r="E42" s="39">
        <v>0</v>
      </c>
      <c r="F42" s="39">
        <v>0</v>
      </c>
      <c r="G42" s="39">
        <v>0</v>
      </c>
      <c r="H42" s="39">
        <v>0</v>
      </c>
      <c r="I42" s="39">
        <v>0</v>
      </c>
      <c r="J42" s="39">
        <v>0</v>
      </c>
      <c r="K42" s="39">
        <v>0</v>
      </c>
    </row>
    <row r="43" spans="1:11" x14ac:dyDescent="0.3">
      <c r="A43" s="38" t="s">
        <v>474</v>
      </c>
      <c r="B43" s="38" t="s">
        <v>475</v>
      </c>
      <c r="C43" s="37" t="s">
        <v>476</v>
      </c>
      <c r="D43" s="39">
        <v>0</v>
      </c>
      <c r="E43" s="39">
        <v>0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</row>
    <row r="44" spans="1:11" x14ac:dyDescent="0.3">
      <c r="A44" s="38" t="s">
        <v>477</v>
      </c>
      <c r="B44" s="38" t="s">
        <v>478</v>
      </c>
      <c r="C44" s="37" t="s">
        <v>479</v>
      </c>
      <c r="D44" s="39">
        <v>0</v>
      </c>
      <c r="E44" s="39">
        <v>0</v>
      </c>
      <c r="F44" s="39">
        <v>0</v>
      </c>
      <c r="G44" s="39">
        <v>0</v>
      </c>
      <c r="H44" s="39">
        <v>0</v>
      </c>
      <c r="I44" s="39">
        <v>0</v>
      </c>
      <c r="J44" s="39">
        <v>0</v>
      </c>
      <c r="K44" s="39">
        <v>0</v>
      </c>
    </row>
    <row r="45" spans="1:11" x14ac:dyDescent="0.3">
      <c r="A45" s="38" t="s">
        <v>480</v>
      </c>
      <c r="B45" s="38" t="s">
        <v>481</v>
      </c>
      <c r="C45" s="37" t="s">
        <v>482</v>
      </c>
      <c r="D45" s="39">
        <v>0</v>
      </c>
      <c r="E45" s="39">
        <v>0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0</v>
      </c>
    </row>
    <row r="46" spans="1:11" x14ac:dyDescent="0.3">
      <c r="A46" s="38" t="s">
        <v>483</v>
      </c>
      <c r="B46" s="38" t="s">
        <v>484</v>
      </c>
      <c r="C46" s="37" t="s">
        <v>485</v>
      </c>
      <c r="D46" s="39">
        <v>0</v>
      </c>
      <c r="E46" s="39">
        <v>0</v>
      </c>
      <c r="F46" s="39">
        <v>0</v>
      </c>
      <c r="G46" s="39">
        <v>0</v>
      </c>
      <c r="H46" s="39">
        <v>0</v>
      </c>
      <c r="I46" s="39">
        <v>0</v>
      </c>
      <c r="J46" s="39">
        <v>0</v>
      </c>
      <c r="K46" s="39">
        <v>0</v>
      </c>
    </row>
    <row r="47" spans="1:11" x14ac:dyDescent="0.3">
      <c r="A47" s="38">
        <v>2</v>
      </c>
      <c r="B47" s="38" t="s">
        <v>486</v>
      </c>
      <c r="C47" s="37" t="s">
        <v>487</v>
      </c>
      <c r="D47" s="39">
        <v>0</v>
      </c>
      <c r="E47" s="39">
        <v>0</v>
      </c>
      <c r="F47" s="39">
        <v>0</v>
      </c>
      <c r="G47" s="39">
        <v>0</v>
      </c>
      <c r="H47" s="39">
        <v>0</v>
      </c>
      <c r="I47" s="39">
        <v>0</v>
      </c>
      <c r="J47" s="39">
        <v>0</v>
      </c>
      <c r="K47" s="39">
        <v>0</v>
      </c>
    </row>
    <row r="48" spans="1:11" x14ac:dyDescent="0.3">
      <c r="A48" s="38">
        <v>3</v>
      </c>
      <c r="B48" s="38" t="s">
        <v>488</v>
      </c>
      <c r="C48" s="37" t="s">
        <v>489</v>
      </c>
      <c r="D48" s="39">
        <v>0</v>
      </c>
      <c r="E48" s="39">
        <v>0</v>
      </c>
      <c r="F48" s="39">
        <v>0</v>
      </c>
      <c r="G48" s="39">
        <v>0</v>
      </c>
      <c r="H48" s="39">
        <v>0</v>
      </c>
      <c r="I48" s="39">
        <v>0</v>
      </c>
      <c r="J48" s="39">
        <v>0</v>
      </c>
      <c r="K48" s="39">
        <v>0</v>
      </c>
    </row>
    <row r="49" spans="1:11" x14ac:dyDescent="0.3">
      <c r="A49" s="38">
        <v>4</v>
      </c>
      <c r="B49" s="38" t="s">
        <v>490</v>
      </c>
      <c r="C49" s="37" t="s">
        <v>491</v>
      </c>
      <c r="D49" s="39">
        <v>0</v>
      </c>
      <c r="E49" s="39">
        <v>0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</row>
    <row r="50" spans="1:11" x14ac:dyDescent="0.3">
      <c r="A50" s="38">
        <v>5</v>
      </c>
      <c r="B50" s="38" t="s">
        <v>492</v>
      </c>
      <c r="C50" s="37" t="s">
        <v>493</v>
      </c>
      <c r="D50" s="39">
        <v>0</v>
      </c>
      <c r="E50" s="39">
        <v>0</v>
      </c>
      <c r="F50" s="39">
        <v>0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</row>
    <row r="51" spans="1:11" x14ac:dyDescent="0.3">
      <c r="A51" s="38">
        <v>6</v>
      </c>
      <c r="B51" s="38" t="s">
        <v>494</v>
      </c>
      <c r="C51" s="37" t="s">
        <v>495</v>
      </c>
      <c r="D51" s="39">
        <v>0</v>
      </c>
      <c r="E51" s="39">
        <v>0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0</v>
      </c>
    </row>
    <row r="52" spans="1:11" x14ac:dyDescent="0.3">
      <c r="A52" s="38">
        <v>7</v>
      </c>
      <c r="B52" s="38" t="s">
        <v>496</v>
      </c>
      <c r="C52" s="37" t="s">
        <v>497</v>
      </c>
      <c r="D52" s="39">
        <v>0</v>
      </c>
      <c r="E52" s="39">
        <v>0</v>
      </c>
      <c r="F52" s="39">
        <v>0</v>
      </c>
      <c r="G52" s="39">
        <v>0</v>
      </c>
      <c r="H52" s="39">
        <v>0</v>
      </c>
      <c r="I52" s="39">
        <v>0</v>
      </c>
      <c r="J52" s="39">
        <v>0</v>
      </c>
      <c r="K52" s="39">
        <v>0</v>
      </c>
    </row>
    <row r="53" spans="1:11" x14ac:dyDescent="0.3">
      <c r="A53" s="38">
        <v>8</v>
      </c>
      <c r="B53" s="38" t="s">
        <v>498</v>
      </c>
      <c r="C53" s="37" t="s">
        <v>499</v>
      </c>
      <c r="D53" s="39">
        <v>0</v>
      </c>
      <c r="E53" s="39">
        <v>0</v>
      </c>
      <c r="F53" s="39">
        <v>0</v>
      </c>
      <c r="G53" s="39">
        <v>0</v>
      </c>
      <c r="H53" s="39">
        <v>0</v>
      </c>
      <c r="I53" s="39">
        <v>0</v>
      </c>
      <c r="J53" s="39">
        <v>0</v>
      </c>
      <c r="K53" s="39">
        <v>0</v>
      </c>
    </row>
    <row r="54" spans="1:11" x14ac:dyDescent="0.3">
      <c r="A54" s="38" t="s">
        <v>500</v>
      </c>
      <c r="B54" s="38" t="s">
        <v>501</v>
      </c>
      <c r="C54" s="37" t="s">
        <v>502</v>
      </c>
      <c r="D54" s="39">
        <v>4914.51</v>
      </c>
      <c r="E54" s="39">
        <v>0</v>
      </c>
      <c r="F54" s="39">
        <v>4914.51</v>
      </c>
      <c r="G54" s="39">
        <v>0</v>
      </c>
      <c r="H54" s="39">
        <v>4915</v>
      </c>
      <c r="I54" s="39">
        <v>0</v>
      </c>
      <c r="J54" s="39">
        <v>4915</v>
      </c>
      <c r="K54" s="39">
        <v>0</v>
      </c>
    </row>
    <row r="55" spans="1:11" x14ac:dyDescent="0.3">
      <c r="A55" s="38" t="s">
        <v>503</v>
      </c>
      <c r="B55" s="38" t="s">
        <v>504</v>
      </c>
      <c r="C55" s="37" t="s">
        <v>505</v>
      </c>
      <c r="D55" s="39">
        <v>0</v>
      </c>
      <c r="E55" s="39">
        <v>0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</row>
    <row r="56" spans="1:11" x14ac:dyDescent="0.3">
      <c r="A56" s="38" t="s">
        <v>477</v>
      </c>
      <c r="B56" s="38" t="s">
        <v>478</v>
      </c>
      <c r="C56" s="37" t="s">
        <v>506</v>
      </c>
      <c r="D56" s="39">
        <v>0</v>
      </c>
      <c r="E56" s="39">
        <v>0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</row>
    <row r="57" spans="1:11" x14ac:dyDescent="0.3">
      <c r="A57" s="38" t="s">
        <v>480</v>
      </c>
      <c r="B57" s="38" t="s">
        <v>481</v>
      </c>
      <c r="C57" s="37" t="s">
        <v>507</v>
      </c>
      <c r="D57" s="39">
        <v>0</v>
      </c>
      <c r="E57" s="39">
        <v>0</v>
      </c>
      <c r="F57" s="39">
        <v>0</v>
      </c>
      <c r="G57" s="39">
        <v>0</v>
      </c>
      <c r="H57" s="39">
        <v>0</v>
      </c>
      <c r="I57" s="39">
        <v>0</v>
      </c>
      <c r="J57" s="39">
        <v>0</v>
      </c>
      <c r="K57" s="39">
        <v>0</v>
      </c>
    </row>
    <row r="58" spans="1:11" x14ac:dyDescent="0.3">
      <c r="A58" s="38" t="s">
        <v>483</v>
      </c>
      <c r="B58" s="38" t="s">
        <v>484</v>
      </c>
      <c r="C58" s="37" t="s">
        <v>508</v>
      </c>
      <c r="D58" s="39">
        <v>0</v>
      </c>
      <c r="E58" s="39">
        <v>0</v>
      </c>
      <c r="F58" s="39">
        <v>0</v>
      </c>
      <c r="G58" s="39">
        <v>0</v>
      </c>
      <c r="H58" s="39">
        <v>0</v>
      </c>
      <c r="I58" s="39">
        <v>0</v>
      </c>
      <c r="J58" s="39">
        <v>0</v>
      </c>
      <c r="K58" s="39">
        <v>0</v>
      </c>
    </row>
    <row r="59" spans="1:11" x14ac:dyDescent="0.3">
      <c r="A59" s="38">
        <v>2</v>
      </c>
      <c r="B59" s="38" t="s">
        <v>486</v>
      </c>
      <c r="C59" s="37" t="s">
        <v>509</v>
      </c>
      <c r="D59" s="39">
        <v>0</v>
      </c>
      <c r="E59" s="39">
        <v>0</v>
      </c>
      <c r="F59" s="39">
        <v>0</v>
      </c>
      <c r="G59" s="39">
        <v>0</v>
      </c>
      <c r="H59" s="39">
        <v>0</v>
      </c>
      <c r="I59" s="39">
        <v>0</v>
      </c>
      <c r="J59" s="39">
        <v>0</v>
      </c>
      <c r="K59" s="39">
        <v>0</v>
      </c>
    </row>
    <row r="60" spans="1:11" x14ac:dyDescent="0.3">
      <c r="A60" s="38">
        <v>3</v>
      </c>
      <c r="B60" s="38" t="s">
        <v>488</v>
      </c>
      <c r="C60" s="37" t="s">
        <v>510</v>
      </c>
      <c r="D60" s="39">
        <v>4914.51</v>
      </c>
      <c r="E60" s="39">
        <v>0</v>
      </c>
      <c r="F60" s="39">
        <v>4914.51</v>
      </c>
      <c r="G60" s="39">
        <v>0</v>
      </c>
      <c r="H60" s="39">
        <v>4915</v>
      </c>
      <c r="I60" s="39">
        <v>0</v>
      </c>
      <c r="J60" s="39">
        <v>4915</v>
      </c>
      <c r="K60" s="39">
        <v>0</v>
      </c>
    </row>
    <row r="61" spans="1:11" x14ac:dyDescent="0.3">
      <c r="A61" s="38">
        <v>4</v>
      </c>
      <c r="B61" s="38" t="s">
        <v>490</v>
      </c>
      <c r="C61" s="37" t="s">
        <v>511</v>
      </c>
      <c r="D61" s="39">
        <v>0</v>
      </c>
      <c r="E61" s="39">
        <v>0</v>
      </c>
      <c r="F61" s="39">
        <v>0</v>
      </c>
      <c r="G61" s="39">
        <v>0</v>
      </c>
      <c r="H61" s="39">
        <v>0</v>
      </c>
      <c r="I61" s="39">
        <v>0</v>
      </c>
      <c r="J61" s="39">
        <v>0</v>
      </c>
      <c r="K61" s="39">
        <v>0</v>
      </c>
    </row>
    <row r="62" spans="1:11" x14ac:dyDescent="0.3">
      <c r="A62" s="38">
        <v>5</v>
      </c>
      <c r="B62" s="38" t="s">
        <v>512</v>
      </c>
      <c r="C62" s="37" t="s">
        <v>513</v>
      </c>
      <c r="D62" s="39">
        <v>0</v>
      </c>
      <c r="E62" s="39">
        <v>0</v>
      </c>
      <c r="F62" s="39">
        <v>0</v>
      </c>
      <c r="G62" s="39">
        <v>0</v>
      </c>
      <c r="H62" s="39">
        <v>0</v>
      </c>
      <c r="I62" s="39">
        <v>0</v>
      </c>
      <c r="J62" s="39">
        <v>0</v>
      </c>
      <c r="K62" s="39">
        <v>0</v>
      </c>
    </row>
    <row r="63" spans="1:11" x14ac:dyDescent="0.3">
      <c r="A63" s="38" t="s">
        <v>514</v>
      </c>
      <c r="B63" s="38" t="s">
        <v>515</v>
      </c>
      <c r="C63" s="37" t="s">
        <v>516</v>
      </c>
      <c r="D63" s="39">
        <v>0</v>
      </c>
      <c r="E63" s="39">
        <v>0</v>
      </c>
      <c r="F63" s="39">
        <v>0</v>
      </c>
      <c r="G63" s="39">
        <v>0</v>
      </c>
      <c r="H63" s="39">
        <v>0</v>
      </c>
      <c r="I63" s="39">
        <v>0</v>
      </c>
      <c r="J63" s="39">
        <v>0</v>
      </c>
      <c r="K63" s="39">
        <v>0</v>
      </c>
    </row>
    <row r="64" spans="1:11" x14ac:dyDescent="0.3">
      <c r="A64" s="38">
        <v>7</v>
      </c>
      <c r="B64" s="38" t="s">
        <v>517</v>
      </c>
      <c r="C64" s="37" t="s">
        <v>518</v>
      </c>
      <c r="D64" s="39">
        <v>0</v>
      </c>
      <c r="E64" s="39">
        <v>0</v>
      </c>
      <c r="F64" s="39">
        <v>0</v>
      </c>
      <c r="G64" s="39">
        <v>0</v>
      </c>
      <c r="H64" s="39">
        <v>0</v>
      </c>
      <c r="I64" s="39">
        <v>0</v>
      </c>
      <c r="J64" s="39">
        <v>0</v>
      </c>
      <c r="K64" s="39">
        <v>0</v>
      </c>
    </row>
    <row r="65" spans="1:11" x14ac:dyDescent="0.3">
      <c r="A65" s="38">
        <v>8</v>
      </c>
      <c r="B65" s="38" t="s">
        <v>494</v>
      </c>
      <c r="C65" s="37" t="s">
        <v>519</v>
      </c>
      <c r="D65" s="39">
        <v>0</v>
      </c>
      <c r="E65" s="39">
        <v>0</v>
      </c>
      <c r="F65" s="39">
        <v>0</v>
      </c>
      <c r="G65" s="39">
        <v>0</v>
      </c>
      <c r="H65" s="39">
        <v>0</v>
      </c>
      <c r="I65" s="39">
        <v>0</v>
      </c>
      <c r="J65" s="39">
        <v>0</v>
      </c>
      <c r="K65" s="39">
        <v>0</v>
      </c>
    </row>
    <row r="66" spans="1:11" x14ac:dyDescent="0.3">
      <c r="A66" s="38">
        <v>9</v>
      </c>
      <c r="B66" s="38" t="s">
        <v>520</v>
      </c>
      <c r="C66" s="37" t="s">
        <v>521</v>
      </c>
      <c r="D66" s="39">
        <v>0</v>
      </c>
      <c r="E66" s="39">
        <v>0</v>
      </c>
      <c r="F66" s="39">
        <v>0</v>
      </c>
      <c r="G66" s="39">
        <v>0</v>
      </c>
      <c r="H66" s="39">
        <v>0</v>
      </c>
      <c r="I66" s="39">
        <v>0</v>
      </c>
      <c r="J66" s="39">
        <v>0</v>
      </c>
      <c r="K66" s="39">
        <v>0</v>
      </c>
    </row>
    <row r="67" spans="1:11" x14ac:dyDescent="0.3">
      <c r="A67" s="38" t="s">
        <v>522</v>
      </c>
      <c r="B67" s="38" t="s">
        <v>523</v>
      </c>
      <c r="C67" s="37" t="s">
        <v>524</v>
      </c>
      <c r="D67" s="39">
        <v>0</v>
      </c>
      <c r="E67" s="39">
        <v>0</v>
      </c>
      <c r="F67" s="39">
        <v>0</v>
      </c>
      <c r="G67" s="39">
        <v>0</v>
      </c>
      <c r="H67" s="39">
        <v>0</v>
      </c>
      <c r="I67" s="39">
        <v>0</v>
      </c>
      <c r="J67" s="39">
        <v>0</v>
      </c>
      <c r="K67" s="39">
        <v>0</v>
      </c>
    </row>
    <row r="68" spans="1:11" x14ac:dyDescent="0.3">
      <c r="A68" s="38" t="s">
        <v>525</v>
      </c>
      <c r="B68" s="38" t="s">
        <v>526</v>
      </c>
      <c r="C68" s="37" t="s">
        <v>527</v>
      </c>
      <c r="D68" s="39">
        <v>0</v>
      </c>
      <c r="E68" s="39">
        <v>0</v>
      </c>
      <c r="F68" s="39">
        <v>0</v>
      </c>
      <c r="G68" s="39">
        <v>0</v>
      </c>
      <c r="H68" s="39">
        <v>0</v>
      </c>
      <c r="I68" s="39">
        <v>0</v>
      </c>
      <c r="J68" s="39">
        <v>0</v>
      </c>
      <c r="K68" s="39">
        <v>0</v>
      </c>
    </row>
    <row r="69" spans="1:11" x14ac:dyDescent="0.3">
      <c r="A69" s="42">
        <v>2</v>
      </c>
      <c r="B69" s="42" t="s">
        <v>528</v>
      </c>
      <c r="C69" s="43" t="s">
        <v>529</v>
      </c>
      <c r="D69" s="44">
        <v>0</v>
      </c>
      <c r="E69" s="44">
        <v>0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44">
        <v>0</v>
      </c>
    </row>
    <row r="70" spans="1:11" x14ac:dyDescent="0.3">
      <c r="A70" s="42">
        <v>3</v>
      </c>
      <c r="B70" s="42" t="s">
        <v>530</v>
      </c>
      <c r="C70" s="43" t="s">
        <v>531</v>
      </c>
      <c r="D70" s="44">
        <v>0</v>
      </c>
      <c r="E70" s="44">
        <v>0</v>
      </c>
      <c r="F70" s="44">
        <v>0</v>
      </c>
      <c r="G70" s="44">
        <v>0</v>
      </c>
      <c r="H70" s="44">
        <v>0</v>
      </c>
      <c r="I70" s="44">
        <v>0</v>
      </c>
      <c r="J70" s="44">
        <v>0</v>
      </c>
      <c r="K70" s="44">
        <v>0</v>
      </c>
    </row>
    <row r="71" spans="1:11" x14ac:dyDescent="0.3">
      <c r="A71" s="42">
        <v>4</v>
      </c>
      <c r="B71" s="42" t="s">
        <v>532</v>
      </c>
      <c r="C71" s="43" t="s">
        <v>533</v>
      </c>
      <c r="D71" s="44">
        <v>0</v>
      </c>
      <c r="E71" s="44">
        <v>0</v>
      </c>
      <c r="F71" s="44">
        <v>0</v>
      </c>
      <c r="G71" s="44">
        <v>0</v>
      </c>
      <c r="H71" s="44">
        <v>0</v>
      </c>
      <c r="I71" s="44">
        <v>0</v>
      </c>
      <c r="J71" s="44">
        <v>0</v>
      </c>
      <c r="K71" s="44">
        <v>0</v>
      </c>
    </row>
    <row r="72" spans="1:11" x14ac:dyDescent="0.3">
      <c r="A72" s="42" t="s">
        <v>534</v>
      </c>
      <c r="B72" s="42" t="s">
        <v>535</v>
      </c>
      <c r="C72" s="43" t="s">
        <v>536</v>
      </c>
      <c r="D72" s="44">
        <v>0</v>
      </c>
      <c r="E72" s="44">
        <v>0</v>
      </c>
      <c r="F72" s="44">
        <v>0</v>
      </c>
      <c r="G72" s="44">
        <v>0</v>
      </c>
      <c r="H72" s="44">
        <v>0</v>
      </c>
      <c r="I72" s="44">
        <v>0</v>
      </c>
      <c r="J72" s="44">
        <v>0</v>
      </c>
      <c r="K72" s="44">
        <v>0</v>
      </c>
    </row>
    <row r="73" spans="1:11" x14ac:dyDescent="0.3">
      <c r="A73" s="42" t="s">
        <v>537</v>
      </c>
      <c r="B73" s="42" t="s">
        <v>538</v>
      </c>
      <c r="C73" s="43" t="s">
        <v>539</v>
      </c>
      <c r="D73" s="44">
        <v>0</v>
      </c>
      <c r="E73" s="44">
        <v>0</v>
      </c>
      <c r="F73" s="44">
        <v>0</v>
      </c>
      <c r="G73" s="44">
        <v>0</v>
      </c>
      <c r="H73" s="44">
        <v>0</v>
      </c>
      <c r="I73" s="44">
        <v>0</v>
      </c>
      <c r="J73" s="44">
        <v>0</v>
      </c>
      <c r="K73" s="44">
        <v>0</v>
      </c>
    </row>
    <row r="74" spans="1:11" x14ac:dyDescent="0.3">
      <c r="A74" s="42">
        <v>2</v>
      </c>
      <c r="B74" s="42" t="s">
        <v>540</v>
      </c>
      <c r="C74" s="43" t="s">
        <v>541</v>
      </c>
      <c r="D74" s="44">
        <v>0</v>
      </c>
      <c r="E74" s="44">
        <v>0</v>
      </c>
      <c r="F74" s="44">
        <v>0</v>
      </c>
      <c r="G74" s="44">
        <v>0</v>
      </c>
      <c r="H74" s="44">
        <v>0</v>
      </c>
      <c r="I74" s="44">
        <v>0</v>
      </c>
      <c r="J74" s="44">
        <v>0</v>
      </c>
      <c r="K74" s="44">
        <v>0</v>
      </c>
    </row>
    <row r="75" spans="1:11" x14ac:dyDescent="0.3">
      <c r="A75" s="42" t="s">
        <v>253</v>
      </c>
      <c r="B75" s="42" t="s">
        <v>542</v>
      </c>
      <c r="C75" s="43" t="s">
        <v>543</v>
      </c>
      <c r="D75" s="44">
        <v>0</v>
      </c>
      <c r="E75" s="44">
        <v>0</v>
      </c>
      <c r="F75" s="44">
        <v>0</v>
      </c>
      <c r="G75" s="44">
        <v>0</v>
      </c>
      <c r="H75" s="44">
        <v>0</v>
      </c>
      <c r="I75" s="44">
        <v>0</v>
      </c>
      <c r="J75" s="44">
        <v>0</v>
      </c>
      <c r="K75" s="44">
        <v>0</v>
      </c>
    </row>
    <row r="76" spans="1:11" x14ac:dyDescent="0.3">
      <c r="A76" s="42" t="s">
        <v>544</v>
      </c>
      <c r="B76" s="42" t="s">
        <v>545</v>
      </c>
      <c r="C76" s="43" t="s">
        <v>546</v>
      </c>
      <c r="D76" s="44">
        <v>0</v>
      </c>
      <c r="E76" s="44">
        <v>0</v>
      </c>
      <c r="F76" s="44">
        <v>0</v>
      </c>
      <c r="G76" s="44">
        <v>0</v>
      </c>
      <c r="H76" s="44">
        <v>0</v>
      </c>
      <c r="I76" s="44">
        <v>0</v>
      </c>
      <c r="J76" s="44">
        <v>0</v>
      </c>
      <c r="K76" s="44">
        <v>0</v>
      </c>
    </row>
    <row r="77" spans="1:11" x14ac:dyDescent="0.3">
      <c r="A77" s="42">
        <v>2</v>
      </c>
      <c r="B77" s="42" t="s">
        <v>547</v>
      </c>
      <c r="C77" s="43" t="s">
        <v>548</v>
      </c>
      <c r="D77" s="44">
        <v>0</v>
      </c>
      <c r="E77" s="44">
        <v>0</v>
      </c>
      <c r="F77" s="44">
        <v>0</v>
      </c>
      <c r="G77" s="44">
        <v>0</v>
      </c>
      <c r="H77" s="44">
        <v>0</v>
      </c>
      <c r="I77" s="44">
        <v>0</v>
      </c>
      <c r="J77" s="44">
        <v>0</v>
      </c>
      <c r="K77" s="44">
        <v>0</v>
      </c>
    </row>
    <row r="78" spans="1:11" x14ac:dyDescent="0.3">
      <c r="A78" s="42">
        <v>3</v>
      </c>
      <c r="B78" s="42" t="s">
        <v>549</v>
      </c>
      <c r="C78" s="43" t="s">
        <v>550</v>
      </c>
      <c r="D78" s="44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44">
        <v>0</v>
      </c>
    </row>
    <row r="79" spans="1:11" x14ac:dyDescent="0.3">
      <c r="A79" s="42">
        <v>4</v>
      </c>
      <c r="B79" s="42" t="s">
        <v>551</v>
      </c>
      <c r="C79" s="43" t="s">
        <v>552</v>
      </c>
      <c r="D79" s="44">
        <v>0</v>
      </c>
      <c r="E79" s="44">
        <v>0</v>
      </c>
      <c r="F79" s="44">
        <v>0</v>
      </c>
      <c r="G79" s="44">
        <v>0</v>
      </c>
      <c r="H79" s="44">
        <v>0</v>
      </c>
      <c r="I79" s="44">
        <v>0</v>
      </c>
      <c r="J79" s="44">
        <v>0</v>
      </c>
      <c r="K79" s="44">
        <v>0</v>
      </c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rgb="FF0070C0"/>
  </sheetPr>
  <dimension ref="A1:G68"/>
  <sheetViews>
    <sheetView workbookViewId="0">
      <selection activeCell="B2" sqref="B2"/>
    </sheetView>
  </sheetViews>
  <sheetFormatPr defaultColWidth="9.109375" defaultRowHeight="14.4" x14ac:dyDescent="0.3"/>
  <cols>
    <col min="1" max="1" width="9.109375" style="15"/>
    <col min="2" max="2" width="79.44140625" style="15" bestFit="1" customWidth="1"/>
    <col min="3" max="3" width="4.44140625" style="40" bestFit="1" customWidth="1"/>
    <col min="4" max="7" width="15.33203125" style="41" bestFit="1" customWidth="1"/>
  </cols>
  <sheetData>
    <row r="1" spans="1:7" ht="20.399999999999999" x14ac:dyDescent="0.3">
      <c r="A1" s="46" t="s">
        <v>105</v>
      </c>
      <c r="B1" s="46" t="s">
        <v>111</v>
      </c>
      <c r="C1" s="45" t="s">
        <v>127</v>
      </c>
      <c r="D1" s="47" t="s">
        <v>134</v>
      </c>
      <c r="E1" s="47" t="s">
        <v>135</v>
      </c>
      <c r="F1" s="47" t="s">
        <v>112</v>
      </c>
      <c r="G1" s="47" t="s">
        <v>110</v>
      </c>
    </row>
    <row r="2" spans="1:7" x14ac:dyDescent="0.3">
      <c r="B2" s="15" t="s">
        <v>553</v>
      </c>
      <c r="C2" s="40" t="s">
        <v>554</v>
      </c>
      <c r="D2" s="41">
        <v>4914.51</v>
      </c>
      <c r="E2" s="41">
        <v>0</v>
      </c>
      <c r="F2" s="41">
        <v>4915</v>
      </c>
      <c r="G2" s="41">
        <v>0</v>
      </c>
    </row>
    <row r="3" spans="1:7" x14ac:dyDescent="0.3">
      <c r="A3" s="15" t="s">
        <v>247</v>
      </c>
      <c r="B3" s="15" t="s">
        <v>555</v>
      </c>
      <c r="C3" s="40" t="s">
        <v>556</v>
      </c>
      <c r="D3" s="39">
        <v>4914.51</v>
      </c>
      <c r="E3" s="39">
        <v>0</v>
      </c>
      <c r="F3" s="39">
        <v>4915</v>
      </c>
      <c r="G3" s="39">
        <v>0</v>
      </c>
    </row>
    <row r="4" spans="1:7" x14ac:dyDescent="0.3">
      <c r="A4" s="15" t="s">
        <v>387</v>
      </c>
      <c r="B4" s="15" t="s">
        <v>557</v>
      </c>
      <c r="C4" s="40" t="s">
        <v>558</v>
      </c>
      <c r="D4" s="41">
        <v>5000</v>
      </c>
      <c r="E4" s="41">
        <v>0</v>
      </c>
      <c r="F4" s="41">
        <v>5000</v>
      </c>
      <c r="G4" s="41">
        <v>0</v>
      </c>
    </row>
    <row r="5" spans="1:7" x14ac:dyDescent="0.3">
      <c r="A5" s="15" t="s">
        <v>559</v>
      </c>
      <c r="B5" s="15" t="s">
        <v>560</v>
      </c>
      <c r="C5" s="40" t="s">
        <v>561</v>
      </c>
      <c r="D5" s="41">
        <v>5000</v>
      </c>
      <c r="E5" s="41">
        <v>0</v>
      </c>
      <c r="F5" s="41">
        <v>5000</v>
      </c>
      <c r="G5" s="41">
        <v>0</v>
      </c>
    </row>
    <row r="6" spans="1:7" x14ac:dyDescent="0.3">
      <c r="A6" s="15">
        <v>2</v>
      </c>
      <c r="B6" s="15" t="s">
        <v>562</v>
      </c>
      <c r="C6" s="40" t="s">
        <v>563</v>
      </c>
      <c r="D6" s="41">
        <v>0</v>
      </c>
      <c r="E6" s="41">
        <v>0</v>
      </c>
      <c r="F6" s="41">
        <v>0</v>
      </c>
      <c r="G6" s="41">
        <v>0</v>
      </c>
    </row>
    <row r="7" spans="1:7" x14ac:dyDescent="0.3">
      <c r="A7" s="15">
        <v>3</v>
      </c>
      <c r="B7" s="15" t="s">
        <v>564</v>
      </c>
      <c r="C7" s="40" t="s">
        <v>565</v>
      </c>
      <c r="D7" s="41">
        <v>0</v>
      </c>
      <c r="E7" s="41">
        <v>0</v>
      </c>
      <c r="F7" s="41">
        <v>0</v>
      </c>
      <c r="G7" s="41">
        <v>0</v>
      </c>
    </row>
    <row r="8" spans="1:7" x14ac:dyDescent="0.3">
      <c r="A8" s="15" t="s">
        <v>405</v>
      </c>
      <c r="B8" s="15" t="s">
        <v>566</v>
      </c>
      <c r="C8" s="40" t="s">
        <v>567</v>
      </c>
      <c r="D8" s="41">
        <v>0</v>
      </c>
      <c r="E8" s="41">
        <v>0</v>
      </c>
      <c r="F8" s="41">
        <v>0</v>
      </c>
      <c r="G8" s="41">
        <v>0</v>
      </c>
    </row>
    <row r="9" spans="1:7" x14ac:dyDescent="0.3">
      <c r="A9" s="15" t="s">
        <v>568</v>
      </c>
      <c r="B9" s="15" t="s">
        <v>569</v>
      </c>
      <c r="C9" s="40" t="s">
        <v>570</v>
      </c>
      <c r="D9" s="41">
        <v>0</v>
      </c>
      <c r="E9" s="41">
        <v>0</v>
      </c>
      <c r="F9" s="41">
        <v>0</v>
      </c>
      <c r="G9" s="41">
        <v>0</v>
      </c>
    </row>
    <row r="10" spans="1:7" x14ac:dyDescent="0.3">
      <c r="A10" s="15" t="s">
        <v>571</v>
      </c>
      <c r="B10" s="15" t="s">
        <v>572</v>
      </c>
      <c r="C10" s="40" t="s">
        <v>573</v>
      </c>
      <c r="D10" s="41">
        <v>0</v>
      </c>
      <c r="E10" s="41">
        <v>0</v>
      </c>
      <c r="F10" s="41">
        <v>0</v>
      </c>
      <c r="G10" s="41">
        <v>0</v>
      </c>
    </row>
    <row r="11" spans="1:7" x14ac:dyDescent="0.3">
      <c r="A11" s="15" t="s">
        <v>574</v>
      </c>
      <c r="B11" s="15" t="s">
        <v>575</v>
      </c>
      <c r="C11" s="40" t="s">
        <v>576</v>
      </c>
      <c r="D11" s="41">
        <v>0</v>
      </c>
      <c r="E11" s="41">
        <v>0</v>
      </c>
      <c r="F11" s="41">
        <v>0</v>
      </c>
      <c r="G11" s="41">
        <v>0</v>
      </c>
    </row>
    <row r="12" spans="1:7" x14ac:dyDescent="0.3">
      <c r="A12" s="15">
        <v>2</v>
      </c>
      <c r="B12" s="15" t="s">
        <v>577</v>
      </c>
      <c r="C12" s="40" t="s">
        <v>578</v>
      </c>
      <c r="D12" s="41">
        <v>0</v>
      </c>
      <c r="E12" s="41">
        <v>0</v>
      </c>
      <c r="F12" s="41">
        <v>0</v>
      </c>
      <c r="G12" s="41">
        <v>0</v>
      </c>
    </row>
    <row r="13" spans="1:7" x14ac:dyDescent="0.3">
      <c r="A13" s="15" t="s">
        <v>579</v>
      </c>
      <c r="B13" s="15" t="s">
        <v>580</v>
      </c>
      <c r="C13" s="40" t="s">
        <v>581</v>
      </c>
      <c r="D13" s="41">
        <v>0</v>
      </c>
      <c r="E13" s="41">
        <v>0</v>
      </c>
      <c r="F13" s="41">
        <v>0</v>
      </c>
      <c r="G13" s="41">
        <v>0</v>
      </c>
    </row>
    <row r="14" spans="1:7" x14ac:dyDescent="0.3">
      <c r="A14" s="15" t="s">
        <v>582</v>
      </c>
      <c r="B14" s="15" t="s">
        <v>583</v>
      </c>
      <c r="C14" s="40" t="s">
        <v>584</v>
      </c>
      <c r="D14" s="41">
        <v>0</v>
      </c>
      <c r="E14" s="41">
        <v>0</v>
      </c>
      <c r="F14" s="41">
        <v>0</v>
      </c>
      <c r="G14" s="41">
        <v>0</v>
      </c>
    </row>
    <row r="15" spans="1:7" x14ac:dyDescent="0.3">
      <c r="A15" s="15">
        <v>2</v>
      </c>
      <c r="B15" s="15" t="s">
        <v>585</v>
      </c>
      <c r="C15" s="40" t="s">
        <v>586</v>
      </c>
      <c r="D15" s="41">
        <v>0</v>
      </c>
      <c r="E15" s="41">
        <v>0</v>
      </c>
      <c r="F15" s="41">
        <v>0</v>
      </c>
      <c r="G15" s="41">
        <v>0</v>
      </c>
    </row>
    <row r="16" spans="1:7" x14ac:dyDescent="0.3">
      <c r="A16" s="15" t="s">
        <v>587</v>
      </c>
      <c r="B16" s="15" t="s">
        <v>588</v>
      </c>
      <c r="C16" s="40" t="s">
        <v>589</v>
      </c>
      <c r="D16" s="41">
        <v>0</v>
      </c>
      <c r="E16" s="41">
        <v>0</v>
      </c>
      <c r="F16" s="41">
        <v>0</v>
      </c>
      <c r="G16" s="41">
        <v>0</v>
      </c>
    </row>
    <row r="17" spans="1:7" x14ac:dyDescent="0.3">
      <c r="A17" s="15" t="s">
        <v>590</v>
      </c>
      <c r="B17" s="15" t="s">
        <v>591</v>
      </c>
      <c r="C17" s="40" t="s">
        <v>592</v>
      </c>
      <c r="D17" s="41">
        <v>0</v>
      </c>
      <c r="E17" s="41">
        <v>0</v>
      </c>
      <c r="F17" s="41">
        <v>0</v>
      </c>
      <c r="G17" s="41">
        <v>0</v>
      </c>
    </row>
    <row r="18" spans="1:7" x14ac:dyDescent="0.3">
      <c r="A18" s="15">
        <v>2</v>
      </c>
      <c r="B18" s="15" t="s">
        <v>593</v>
      </c>
      <c r="C18" s="40" t="s">
        <v>594</v>
      </c>
      <c r="D18" s="41">
        <v>0</v>
      </c>
      <c r="E18" s="41">
        <v>0</v>
      </c>
      <c r="F18" s="41">
        <v>0</v>
      </c>
      <c r="G18" s="41">
        <v>0</v>
      </c>
    </row>
    <row r="19" spans="1:7" x14ac:dyDescent="0.3">
      <c r="A19" s="15">
        <v>3</v>
      </c>
      <c r="B19" s="15" t="s">
        <v>595</v>
      </c>
      <c r="C19" s="40" t="s">
        <v>596</v>
      </c>
      <c r="D19" s="41">
        <v>0</v>
      </c>
      <c r="E19" s="41">
        <v>0</v>
      </c>
      <c r="F19" s="41">
        <v>0</v>
      </c>
      <c r="G19" s="41">
        <v>0</v>
      </c>
    </row>
    <row r="20" spans="1:7" x14ac:dyDescent="0.3">
      <c r="A20" s="15" t="s">
        <v>597</v>
      </c>
      <c r="B20" s="15" t="s">
        <v>598</v>
      </c>
      <c r="C20" s="40" t="s">
        <v>599</v>
      </c>
      <c r="D20" s="41">
        <v>0</v>
      </c>
      <c r="E20" s="41">
        <v>0</v>
      </c>
      <c r="F20" s="41">
        <v>0</v>
      </c>
      <c r="G20" s="41">
        <v>0</v>
      </c>
    </row>
    <row r="21" spans="1:7" x14ac:dyDescent="0.3">
      <c r="A21" s="15" t="s">
        <v>600</v>
      </c>
      <c r="B21" s="15" t="s">
        <v>601</v>
      </c>
      <c r="C21" s="40" t="s">
        <v>602</v>
      </c>
      <c r="D21" s="41">
        <v>0</v>
      </c>
      <c r="E21" s="41">
        <v>0</v>
      </c>
      <c r="F21" s="41">
        <v>0</v>
      </c>
      <c r="G21" s="41">
        <v>0</v>
      </c>
    </row>
    <row r="22" spans="1:7" x14ac:dyDescent="0.3">
      <c r="A22" s="15">
        <v>2</v>
      </c>
      <c r="B22" s="15" t="s">
        <v>603</v>
      </c>
      <c r="C22" s="40" t="s">
        <v>604</v>
      </c>
      <c r="D22" s="41">
        <v>0</v>
      </c>
      <c r="E22" s="41">
        <v>0</v>
      </c>
      <c r="F22" s="41">
        <v>0</v>
      </c>
      <c r="G22" s="41">
        <v>0</v>
      </c>
    </row>
    <row r="23" spans="1:7" x14ac:dyDescent="0.3">
      <c r="A23" s="15" t="s">
        <v>605</v>
      </c>
      <c r="B23" s="15" t="s">
        <v>606</v>
      </c>
      <c r="C23" s="40" t="s">
        <v>607</v>
      </c>
      <c r="D23" s="41">
        <v>-85.49</v>
      </c>
      <c r="E23" s="41">
        <v>0</v>
      </c>
      <c r="F23" s="41">
        <v>-85</v>
      </c>
      <c r="G23" s="41">
        <v>0</v>
      </c>
    </row>
    <row r="24" spans="1:7" x14ac:dyDescent="0.3">
      <c r="A24" s="15" t="s">
        <v>250</v>
      </c>
      <c r="B24" s="15" t="s">
        <v>608</v>
      </c>
      <c r="C24" s="40" t="s">
        <v>609</v>
      </c>
      <c r="D24" s="41">
        <v>0</v>
      </c>
      <c r="E24" s="41">
        <v>0</v>
      </c>
      <c r="F24" s="41">
        <v>0</v>
      </c>
      <c r="G24" s="41">
        <v>0</v>
      </c>
    </row>
    <row r="25" spans="1:7" x14ac:dyDescent="0.3">
      <c r="A25" s="15" t="s">
        <v>455</v>
      </c>
      <c r="B25" s="15" t="s">
        <v>610</v>
      </c>
      <c r="C25" s="40" t="s">
        <v>611</v>
      </c>
      <c r="D25" s="41">
        <v>0</v>
      </c>
      <c r="E25" s="41">
        <v>0</v>
      </c>
      <c r="F25" s="41">
        <v>0</v>
      </c>
      <c r="G25" s="41">
        <v>0</v>
      </c>
    </row>
    <row r="26" spans="1:7" x14ac:dyDescent="0.3">
      <c r="A26" s="15" t="s">
        <v>458</v>
      </c>
      <c r="B26" s="15" t="s">
        <v>612</v>
      </c>
      <c r="C26" s="40" t="s">
        <v>613</v>
      </c>
      <c r="D26" s="41">
        <v>0</v>
      </c>
      <c r="E26" s="41">
        <v>0</v>
      </c>
      <c r="F26" s="41">
        <v>0</v>
      </c>
      <c r="G26" s="41">
        <v>0</v>
      </c>
    </row>
    <row r="27" spans="1:7" x14ac:dyDescent="0.3">
      <c r="A27" s="15" t="s">
        <v>477</v>
      </c>
      <c r="B27" s="15" t="s">
        <v>614</v>
      </c>
      <c r="C27" s="40" t="s">
        <v>615</v>
      </c>
      <c r="D27" s="41">
        <v>0</v>
      </c>
      <c r="E27" s="41">
        <v>0</v>
      </c>
      <c r="F27" s="41">
        <v>0</v>
      </c>
      <c r="G27" s="41">
        <v>0</v>
      </c>
    </row>
    <row r="28" spans="1:7" x14ac:dyDescent="0.3">
      <c r="A28" s="15" t="s">
        <v>480</v>
      </c>
      <c r="B28" s="15" t="s">
        <v>616</v>
      </c>
      <c r="C28" s="40" t="s">
        <v>617</v>
      </c>
      <c r="D28" s="41">
        <v>0</v>
      </c>
      <c r="E28" s="41">
        <v>0</v>
      </c>
      <c r="F28" s="41">
        <v>0</v>
      </c>
      <c r="G28" s="41">
        <v>0</v>
      </c>
    </row>
    <row r="29" spans="1:7" x14ac:dyDescent="0.3">
      <c r="A29" s="15" t="s">
        <v>483</v>
      </c>
      <c r="B29" s="15" t="s">
        <v>618</v>
      </c>
      <c r="C29" s="40" t="s">
        <v>619</v>
      </c>
      <c r="D29" s="41">
        <v>0</v>
      </c>
      <c r="E29" s="41">
        <v>0</v>
      </c>
      <c r="F29" s="41">
        <v>0</v>
      </c>
      <c r="G29" s="41">
        <v>0</v>
      </c>
    </row>
    <row r="30" spans="1:7" x14ac:dyDescent="0.3">
      <c r="A30" s="15">
        <v>2</v>
      </c>
      <c r="B30" s="15" t="s">
        <v>486</v>
      </c>
      <c r="C30" s="40" t="s">
        <v>620</v>
      </c>
      <c r="D30" s="41">
        <v>0</v>
      </c>
      <c r="E30" s="41">
        <v>0</v>
      </c>
      <c r="F30" s="41">
        <v>0</v>
      </c>
      <c r="G30" s="41">
        <v>0</v>
      </c>
    </row>
    <row r="31" spans="1:7" x14ac:dyDescent="0.3">
      <c r="A31" s="15">
        <v>3</v>
      </c>
      <c r="B31" s="15" t="s">
        <v>621</v>
      </c>
      <c r="C31" s="40" t="s">
        <v>622</v>
      </c>
      <c r="D31" s="41">
        <v>0</v>
      </c>
      <c r="E31" s="41">
        <v>0</v>
      </c>
      <c r="F31" s="41">
        <v>0</v>
      </c>
      <c r="G31" s="41">
        <v>0</v>
      </c>
    </row>
    <row r="32" spans="1:7" x14ac:dyDescent="0.3">
      <c r="A32" s="15">
        <v>4</v>
      </c>
      <c r="B32" s="15" t="s">
        <v>623</v>
      </c>
      <c r="C32" s="40" t="s">
        <v>624</v>
      </c>
      <c r="D32" s="41">
        <v>0</v>
      </c>
      <c r="E32" s="41">
        <v>0</v>
      </c>
      <c r="F32" s="41">
        <v>0</v>
      </c>
      <c r="G32" s="41">
        <v>0</v>
      </c>
    </row>
    <row r="33" spans="1:7" x14ac:dyDescent="0.3">
      <c r="A33" s="15">
        <v>5</v>
      </c>
      <c r="B33" s="15" t="s">
        <v>625</v>
      </c>
      <c r="C33" s="40" t="s">
        <v>626</v>
      </c>
      <c r="D33" s="41">
        <v>0</v>
      </c>
      <c r="E33" s="41">
        <v>0</v>
      </c>
      <c r="F33" s="41">
        <v>0</v>
      </c>
      <c r="G33" s="41">
        <v>0</v>
      </c>
    </row>
    <row r="34" spans="1:7" x14ac:dyDescent="0.3">
      <c r="A34" s="15">
        <v>6</v>
      </c>
      <c r="B34" s="15" t="s">
        <v>627</v>
      </c>
      <c r="C34" s="40" t="s">
        <v>628</v>
      </c>
      <c r="D34" s="41">
        <v>0</v>
      </c>
      <c r="E34" s="41">
        <v>0</v>
      </c>
      <c r="F34" s="41">
        <v>0</v>
      </c>
      <c r="G34" s="41">
        <v>0</v>
      </c>
    </row>
    <row r="35" spans="1:7" x14ac:dyDescent="0.3">
      <c r="A35" s="15">
        <v>7</v>
      </c>
      <c r="B35" s="15" t="s">
        <v>629</v>
      </c>
      <c r="C35" s="40" t="s">
        <v>630</v>
      </c>
      <c r="D35" s="41">
        <v>0</v>
      </c>
      <c r="E35" s="41">
        <v>0</v>
      </c>
      <c r="F35" s="41">
        <v>0</v>
      </c>
      <c r="G35" s="41">
        <v>0</v>
      </c>
    </row>
    <row r="36" spans="1:7" x14ac:dyDescent="0.3">
      <c r="A36" s="15">
        <v>8</v>
      </c>
      <c r="B36" s="15" t="s">
        <v>631</v>
      </c>
      <c r="C36" s="40" t="s">
        <v>632</v>
      </c>
      <c r="D36" s="41">
        <v>0</v>
      </c>
      <c r="E36" s="41">
        <v>0</v>
      </c>
      <c r="F36" s="41">
        <v>0</v>
      </c>
      <c r="G36" s="41">
        <v>0</v>
      </c>
    </row>
    <row r="37" spans="1:7" x14ac:dyDescent="0.3">
      <c r="A37" s="15">
        <v>9</v>
      </c>
      <c r="B37" s="15" t="s">
        <v>633</v>
      </c>
      <c r="C37" s="40" t="s">
        <v>634</v>
      </c>
      <c r="D37" s="41">
        <v>0</v>
      </c>
      <c r="E37" s="41">
        <v>0</v>
      </c>
      <c r="F37" s="41">
        <v>0</v>
      </c>
      <c r="G37" s="41">
        <v>0</v>
      </c>
    </row>
    <row r="38" spans="1:7" x14ac:dyDescent="0.3">
      <c r="A38" s="15">
        <v>10</v>
      </c>
      <c r="B38" s="15" t="s">
        <v>635</v>
      </c>
      <c r="C38" s="40" t="s">
        <v>636</v>
      </c>
      <c r="D38" s="41">
        <v>0</v>
      </c>
      <c r="E38" s="41">
        <v>0</v>
      </c>
      <c r="F38" s="41">
        <v>0</v>
      </c>
      <c r="G38" s="41">
        <v>0</v>
      </c>
    </row>
    <row r="39" spans="1:7" x14ac:dyDescent="0.3">
      <c r="A39" s="15">
        <v>11</v>
      </c>
      <c r="B39" s="15" t="s">
        <v>637</v>
      </c>
      <c r="C39" s="40" t="s">
        <v>638</v>
      </c>
      <c r="D39" s="41">
        <v>0</v>
      </c>
      <c r="E39" s="41">
        <v>0</v>
      </c>
      <c r="F39" s="41">
        <v>0</v>
      </c>
      <c r="G39" s="41">
        <v>0</v>
      </c>
    </row>
    <row r="40" spans="1:7" x14ac:dyDescent="0.3">
      <c r="A40" s="15">
        <v>12</v>
      </c>
      <c r="B40" s="15" t="s">
        <v>639</v>
      </c>
      <c r="C40" s="40" t="s">
        <v>640</v>
      </c>
      <c r="D40" s="41">
        <v>0</v>
      </c>
      <c r="E40" s="41">
        <v>0</v>
      </c>
      <c r="F40" s="41">
        <v>0</v>
      </c>
      <c r="G40" s="41">
        <v>0</v>
      </c>
    </row>
    <row r="41" spans="1:7" x14ac:dyDescent="0.3">
      <c r="A41" s="15" t="s">
        <v>641</v>
      </c>
      <c r="B41" s="15" t="s">
        <v>642</v>
      </c>
      <c r="C41" s="40" t="s">
        <v>643</v>
      </c>
      <c r="D41" s="41">
        <v>0</v>
      </c>
      <c r="E41" s="41">
        <v>0</v>
      </c>
      <c r="F41" s="41">
        <v>0</v>
      </c>
      <c r="G41" s="41">
        <v>0</v>
      </c>
    </row>
    <row r="42" spans="1:7" x14ac:dyDescent="0.3">
      <c r="A42" s="15" t="s">
        <v>644</v>
      </c>
      <c r="B42" s="15" t="s">
        <v>645</v>
      </c>
      <c r="C42" s="40" t="s">
        <v>646</v>
      </c>
      <c r="D42" s="41">
        <v>0</v>
      </c>
      <c r="E42" s="41">
        <v>0</v>
      </c>
      <c r="F42" s="41">
        <v>0</v>
      </c>
      <c r="G42" s="41">
        <v>0</v>
      </c>
    </row>
    <row r="43" spans="1:7" x14ac:dyDescent="0.3">
      <c r="A43" s="15">
        <v>2</v>
      </c>
      <c r="B43" s="15" t="s">
        <v>647</v>
      </c>
      <c r="C43" s="40" t="s">
        <v>648</v>
      </c>
      <c r="D43" s="41">
        <v>0</v>
      </c>
      <c r="E43" s="41">
        <v>0</v>
      </c>
      <c r="F43" s="41">
        <v>0</v>
      </c>
      <c r="G43" s="41">
        <v>0</v>
      </c>
    </row>
    <row r="44" spans="1:7" x14ac:dyDescent="0.3">
      <c r="A44" s="15" t="s">
        <v>649</v>
      </c>
      <c r="B44" s="15" t="s">
        <v>650</v>
      </c>
      <c r="C44" s="40" t="s">
        <v>651</v>
      </c>
      <c r="D44" s="41">
        <v>0</v>
      </c>
      <c r="E44" s="41">
        <v>0</v>
      </c>
      <c r="F44" s="41">
        <v>0</v>
      </c>
      <c r="G44" s="41">
        <v>0</v>
      </c>
    </row>
    <row r="45" spans="1:7" x14ac:dyDescent="0.3">
      <c r="A45" s="15" t="s">
        <v>652</v>
      </c>
      <c r="B45" s="15" t="s">
        <v>653</v>
      </c>
      <c r="C45" s="40" t="s">
        <v>654</v>
      </c>
      <c r="D45" s="41">
        <v>0</v>
      </c>
      <c r="E45" s="41">
        <v>0</v>
      </c>
      <c r="F45" s="41">
        <v>0</v>
      </c>
      <c r="G45" s="41">
        <v>0</v>
      </c>
    </row>
    <row r="46" spans="1:7" x14ac:dyDescent="0.3">
      <c r="A46" s="15" t="s">
        <v>655</v>
      </c>
      <c r="B46" s="15" t="s">
        <v>656</v>
      </c>
      <c r="C46" s="40" t="s">
        <v>657</v>
      </c>
      <c r="D46" s="41">
        <v>0</v>
      </c>
      <c r="E46" s="41">
        <v>0</v>
      </c>
      <c r="F46" s="41">
        <v>0</v>
      </c>
      <c r="G46" s="41">
        <v>0</v>
      </c>
    </row>
    <row r="47" spans="1:7" x14ac:dyDescent="0.3">
      <c r="A47" s="15" t="s">
        <v>477</v>
      </c>
      <c r="B47" s="15" t="s">
        <v>658</v>
      </c>
      <c r="C47" s="40" t="s">
        <v>659</v>
      </c>
      <c r="D47" s="41">
        <v>0</v>
      </c>
      <c r="E47" s="41">
        <v>0</v>
      </c>
      <c r="F47" s="41">
        <v>0</v>
      </c>
      <c r="G47" s="41">
        <v>0</v>
      </c>
    </row>
    <row r="48" spans="1:7" x14ac:dyDescent="0.3">
      <c r="A48" s="15" t="s">
        <v>480</v>
      </c>
      <c r="B48" s="15" t="s">
        <v>660</v>
      </c>
      <c r="C48" s="40" t="s">
        <v>661</v>
      </c>
      <c r="D48" s="41">
        <v>0</v>
      </c>
      <c r="E48" s="41">
        <v>0</v>
      </c>
      <c r="F48" s="41">
        <v>0</v>
      </c>
      <c r="G48" s="41">
        <v>0</v>
      </c>
    </row>
    <row r="49" spans="1:7" x14ac:dyDescent="0.3">
      <c r="A49" s="15" t="s">
        <v>483</v>
      </c>
      <c r="B49" s="15" t="s">
        <v>662</v>
      </c>
      <c r="C49" s="40" t="s">
        <v>663</v>
      </c>
      <c r="D49" s="41">
        <v>0</v>
      </c>
      <c r="E49" s="41">
        <v>0</v>
      </c>
      <c r="F49" s="41">
        <v>0</v>
      </c>
      <c r="G49" s="41">
        <v>0</v>
      </c>
    </row>
    <row r="50" spans="1:7" x14ac:dyDescent="0.3">
      <c r="A50" s="15">
        <v>2</v>
      </c>
      <c r="B50" s="15" t="s">
        <v>486</v>
      </c>
      <c r="C50" s="40" t="s">
        <v>664</v>
      </c>
      <c r="D50" s="41">
        <v>0</v>
      </c>
      <c r="E50" s="41">
        <v>0</v>
      </c>
      <c r="F50" s="41">
        <v>0</v>
      </c>
      <c r="G50" s="41">
        <v>0</v>
      </c>
    </row>
    <row r="51" spans="1:7" x14ac:dyDescent="0.3">
      <c r="A51" s="15">
        <v>3</v>
      </c>
      <c r="B51" s="15" t="s">
        <v>665</v>
      </c>
      <c r="C51" s="40" t="s">
        <v>666</v>
      </c>
      <c r="D51" s="41">
        <v>0</v>
      </c>
      <c r="E51" s="41">
        <v>0</v>
      </c>
      <c r="F51" s="41">
        <v>0</v>
      </c>
      <c r="G51" s="41">
        <v>0</v>
      </c>
    </row>
    <row r="52" spans="1:7" x14ac:dyDescent="0.3">
      <c r="A52" s="15">
        <v>4</v>
      </c>
      <c r="B52" s="15" t="s">
        <v>667</v>
      </c>
      <c r="C52" s="40" t="s">
        <v>668</v>
      </c>
      <c r="D52" s="41">
        <v>0</v>
      </c>
      <c r="E52" s="41">
        <v>0</v>
      </c>
      <c r="F52" s="41">
        <v>0</v>
      </c>
      <c r="G52" s="41">
        <v>0</v>
      </c>
    </row>
    <row r="53" spans="1:7" x14ac:dyDescent="0.3">
      <c r="A53" s="15">
        <v>5</v>
      </c>
      <c r="B53" s="15" t="s">
        <v>669</v>
      </c>
      <c r="C53" s="40" t="s">
        <v>670</v>
      </c>
      <c r="D53" s="41">
        <v>0</v>
      </c>
      <c r="E53" s="41">
        <v>0</v>
      </c>
      <c r="F53" s="41">
        <v>0</v>
      </c>
      <c r="G53" s="41">
        <v>0</v>
      </c>
    </row>
    <row r="54" spans="1:7" x14ac:dyDescent="0.3">
      <c r="A54" s="15">
        <v>6</v>
      </c>
      <c r="B54" s="15" t="s">
        <v>671</v>
      </c>
      <c r="C54" s="40" t="s">
        <v>672</v>
      </c>
      <c r="D54" s="41">
        <v>0</v>
      </c>
      <c r="E54" s="41">
        <v>0</v>
      </c>
      <c r="F54" s="41">
        <v>0</v>
      </c>
      <c r="G54" s="41">
        <v>0</v>
      </c>
    </row>
    <row r="55" spans="1:7" x14ac:dyDescent="0.3">
      <c r="A55" s="15">
        <v>7</v>
      </c>
      <c r="B55" s="15" t="s">
        <v>673</v>
      </c>
      <c r="C55" s="40" t="s">
        <v>674</v>
      </c>
      <c r="D55" s="41">
        <v>0</v>
      </c>
      <c r="E55" s="41">
        <v>0</v>
      </c>
      <c r="F55" s="41">
        <v>0</v>
      </c>
      <c r="G55" s="41">
        <v>0</v>
      </c>
    </row>
    <row r="56" spans="1:7" x14ac:dyDescent="0.3">
      <c r="A56" s="15">
        <v>8</v>
      </c>
      <c r="B56" s="15" t="s">
        <v>675</v>
      </c>
      <c r="C56" s="40" t="s">
        <v>676</v>
      </c>
      <c r="D56" s="41">
        <v>0</v>
      </c>
      <c r="E56" s="41">
        <v>0</v>
      </c>
      <c r="F56" s="41">
        <v>0</v>
      </c>
      <c r="G56" s="41">
        <v>0</v>
      </c>
    </row>
    <row r="57" spans="1:7" x14ac:dyDescent="0.3">
      <c r="A57" s="15">
        <v>9</v>
      </c>
      <c r="B57" s="15" t="s">
        <v>677</v>
      </c>
      <c r="C57" s="40" t="s">
        <v>678</v>
      </c>
      <c r="D57" s="41">
        <v>0</v>
      </c>
      <c r="E57" s="41">
        <v>0</v>
      </c>
      <c r="F57" s="41">
        <v>0</v>
      </c>
      <c r="G57" s="41">
        <v>0</v>
      </c>
    </row>
    <row r="58" spans="1:7" x14ac:dyDescent="0.3">
      <c r="A58" s="15">
        <v>10</v>
      </c>
      <c r="B58" s="15" t="s">
        <v>679</v>
      </c>
      <c r="C58" s="40" t="s">
        <v>680</v>
      </c>
      <c r="D58" s="41">
        <v>0</v>
      </c>
      <c r="E58" s="41">
        <v>0</v>
      </c>
      <c r="F58" s="41">
        <v>0</v>
      </c>
      <c r="G58" s="41">
        <v>0</v>
      </c>
    </row>
    <row r="59" spans="1:7" x14ac:dyDescent="0.3">
      <c r="A59" s="15" t="s">
        <v>534</v>
      </c>
      <c r="B59" s="15" t="s">
        <v>681</v>
      </c>
      <c r="C59" s="40" t="s">
        <v>682</v>
      </c>
      <c r="D59" s="41">
        <v>0</v>
      </c>
      <c r="E59" s="41">
        <v>0</v>
      </c>
      <c r="F59" s="41">
        <v>0</v>
      </c>
      <c r="G59" s="41">
        <v>0</v>
      </c>
    </row>
    <row r="60" spans="1:7" x14ac:dyDescent="0.3">
      <c r="A60" s="15" t="s">
        <v>537</v>
      </c>
      <c r="B60" s="15" t="s">
        <v>683</v>
      </c>
      <c r="C60" s="40" t="s">
        <v>684</v>
      </c>
      <c r="D60" s="41">
        <v>0</v>
      </c>
      <c r="E60" s="41">
        <v>0</v>
      </c>
      <c r="F60" s="41">
        <v>0</v>
      </c>
      <c r="G60" s="41">
        <v>0</v>
      </c>
    </row>
    <row r="61" spans="1:7" x14ac:dyDescent="0.3">
      <c r="A61" s="15">
        <v>2</v>
      </c>
      <c r="B61" s="15" t="s">
        <v>685</v>
      </c>
      <c r="C61" s="40" t="s">
        <v>686</v>
      </c>
      <c r="D61" s="41">
        <v>0</v>
      </c>
      <c r="E61" s="41">
        <v>0</v>
      </c>
      <c r="F61" s="41">
        <v>0</v>
      </c>
      <c r="G61" s="41">
        <v>0</v>
      </c>
    </row>
    <row r="62" spans="1:7" x14ac:dyDescent="0.3">
      <c r="A62" s="15" t="s">
        <v>687</v>
      </c>
      <c r="B62" s="15" t="s">
        <v>688</v>
      </c>
      <c r="C62" s="40" t="s">
        <v>689</v>
      </c>
      <c r="D62" s="41">
        <v>0</v>
      </c>
      <c r="E62" s="41">
        <v>0</v>
      </c>
      <c r="F62" s="41">
        <v>0</v>
      </c>
      <c r="G62" s="41">
        <v>0</v>
      </c>
    </row>
    <row r="63" spans="1:7" x14ac:dyDescent="0.3">
      <c r="A63" s="15" t="s">
        <v>690</v>
      </c>
      <c r="B63" s="15" t="s">
        <v>691</v>
      </c>
      <c r="C63" s="40" t="s">
        <v>692</v>
      </c>
      <c r="D63" s="41">
        <v>0</v>
      </c>
      <c r="E63" s="41">
        <v>0</v>
      </c>
      <c r="F63" s="41">
        <v>0</v>
      </c>
      <c r="G63" s="41">
        <v>0</v>
      </c>
    </row>
    <row r="64" spans="1:7" x14ac:dyDescent="0.3">
      <c r="A64" s="15" t="s">
        <v>253</v>
      </c>
      <c r="B64" s="15" t="s">
        <v>693</v>
      </c>
      <c r="C64" s="40" t="s">
        <v>694</v>
      </c>
      <c r="D64" s="41">
        <v>0</v>
      </c>
      <c r="E64" s="41">
        <v>0</v>
      </c>
      <c r="F64" s="41">
        <v>0</v>
      </c>
      <c r="G64" s="41">
        <v>0</v>
      </c>
    </row>
    <row r="65" spans="1:7" x14ac:dyDescent="0.3">
      <c r="A65" s="15" t="s">
        <v>544</v>
      </c>
      <c r="B65" s="15" t="s">
        <v>695</v>
      </c>
      <c r="C65" s="40" t="s">
        <v>696</v>
      </c>
      <c r="D65" s="41">
        <v>0</v>
      </c>
      <c r="E65" s="41">
        <v>0</v>
      </c>
      <c r="F65" s="41">
        <v>0</v>
      </c>
      <c r="G65" s="41">
        <v>0</v>
      </c>
    </row>
    <row r="66" spans="1:7" x14ac:dyDescent="0.3">
      <c r="A66" s="15">
        <v>2</v>
      </c>
      <c r="B66" s="15" t="s">
        <v>697</v>
      </c>
      <c r="C66" s="40" t="s">
        <v>698</v>
      </c>
      <c r="D66" s="41">
        <v>0</v>
      </c>
      <c r="E66" s="41">
        <v>0</v>
      </c>
      <c r="F66" s="41">
        <v>0</v>
      </c>
      <c r="G66" s="41">
        <v>0</v>
      </c>
    </row>
    <row r="67" spans="1:7" x14ac:dyDescent="0.3">
      <c r="A67" s="15">
        <v>3</v>
      </c>
      <c r="B67" s="15" t="s">
        <v>699</v>
      </c>
      <c r="C67" s="40" t="s">
        <v>700</v>
      </c>
      <c r="D67" s="41">
        <v>0</v>
      </c>
      <c r="E67" s="41">
        <v>0</v>
      </c>
      <c r="F67" s="41">
        <v>0</v>
      </c>
      <c r="G67" s="41">
        <v>0</v>
      </c>
    </row>
    <row r="68" spans="1:7" x14ac:dyDescent="0.3">
      <c r="A68" s="15">
        <v>4</v>
      </c>
      <c r="B68" s="15" t="s">
        <v>701</v>
      </c>
      <c r="C68" s="40" t="s">
        <v>702</v>
      </c>
      <c r="D68" s="41">
        <v>0</v>
      </c>
      <c r="E68" s="41">
        <v>0</v>
      </c>
      <c r="F68" s="41">
        <v>0</v>
      </c>
      <c r="G68" s="41">
        <v>0</v>
      </c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0070C0"/>
  </sheetPr>
  <dimension ref="A1:K3"/>
  <sheetViews>
    <sheetView workbookViewId="0">
      <selection activeCell="B2" sqref="B2"/>
    </sheetView>
  </sheetViews>
  <sheetFormatPr defaultColWidth="9.109375" defaultRowHeight="14.4" x14ac:dyDescent="0.3"/>
  <cols>
    <col min="1" max="1" width="8.33203125" style="15" bestFit="1" customWidth="1"/>
    <col min="2" max="2" width="63.5546875" style="15" bestFit="1" customWidth="1"/>
    <col min="3" max="3" width="4.44140625" style="40" bestFit="1" customWidth="1"/>
    <col min="4" max="11" width="15.33203125" style="41" bestFit="1" customWidth="1"/>
  </cols>
  <sheetData>
    <row r="1" spans="1:11" ht="20.399999999999999" x14ac:dyDescent="0.3">
      <c r="A1" s="46" t="s">
        <v>105</v>
      </c>
      <c r="B1" s="46" t="s">
        <v>106</v>
      </c>
      <c r="C1" s="45" t="s">
        <v>127</v>
      </c>
      <c r="D1" s="47" t="s">
        <v>130</v>
      </c>
      <c r="E1" s="47" t="s">
        <v>131</v>
      </c>
      <c r="F1" s="47" t="s">
        <v>132</v>
      </c>
      <c r="G1" s="47" t="s">
        <v>133</v>
      </c>
      <c r="H1" s="47" t="s">
        <v>107</v>
      </c>
      <c r="I1" s="47" t="s">
        <v>108</v>
      </c>
      <c r="J1" s="47" t="s">
        <v>109</v>
      </c>
      <c r="K1" s="47" t="s">
        <v>110</v>
      </c>
    </row>
    <row r="3" spans="1:11" x14ac:dyDescent="0.3">
      <c r="D3" s="39"/>
      <c r="E3" s="39"/>
      <c r="F3" s="39"/>
      <c r="G3" s="39"/>
      <c r="H3" s="39"/>
      <c r="I3" s="39"/>
      <c r="J3" s="39"/>
      <c r="K3" s="39"/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rgb="FF0070C0"/>
  </sheetPr>
  <dimension ref="A1:G3"/>
  <sheetViews>
    <sheetView workbookViewId="0">
      <selection activeCell="B2" sqref="B2"/>
    </sheetView>
  </sheetViews>
  <sheetFormatPr defaultColWidth="9.109375" defaultRowHeight="14.4" x14ac:dyDescent="0.3"/>
  <cols>
    <col min="1" max="1" width="8.33203125" style="15" bestFit="1" customWidth="1"/>
    <col min="2" max="2" width="79.44140625" style="15" bestFit="1" customWidth="1"/>
    <col min="3" max="3" width="4.44140625" style="40" bestFit="1" customWidth="1"/>
    <col min="4" max="7" width="15.33203125" style="41" bestFit="1" customWidth="1"/>
  </cols>
  <sheetData>
    <row r="1" spans="1:7" ht="20.399999999999999" x14ac:dyDescent="0.3">
      <c r="A1" s="46" t="s">
        <v>105</v>
      </c>
      <c r="B1" s="46" t="s">
        <v>111</v>
      </c>
      <c r="C1" s="45" t="s">
        <v>127</v>
      </c>
      <c r="D1" s="47" t="s">
        <v>134</v>
      </c>
      <c r="E1" s="47" t="s">
        <v>135</v>
      </c>
      <c r="F1" s="47" t="s">
        <v>112</v>
      </c>
      <c r="G1" s="47" t="s">
        <v>110</v>
      </c>
    </row>
    <row r="3" spans="1:7" x14ac:dyDescent="0.3">
      <c r="D3" s="39"/>
      <c r="E3" s="39"/>
      <c r="F3" s="39"/>
      <c r="G3" s="3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A4DFB-F13A-434A-BA0D-51381AD9FD3B}">
  <sheetPr>
    <pageSetUpPr fitToPage="1"/>
  </sheetPr>
  <dimension ref="A1:C56"/>
  <sheetViews>
    <sheetView workbookViewId="0">
      <selection activeCell="B19" sqref="B19"/>
    </sheetView>
  </sheetViews>
  <sheetFormatPr defaultRowHeight="14.4" x14ac:dyDescent="0.3"/>
  <cols>
    <col min="1" max="1" width="65.6640625" customWidth="1"/>
    <col min="2" max="2" width="6.5546875" customWidth="1"/>
    <col min="3" max="3" width="9.33203125" customWidth="1"/>
  </cols>
  <sheetData>
    <row r="1" spans="1:3" x14ac:dyDescent="0.3">
      <c r="A1" t="str">
        <f>[1]VYSVETLIVKY!$B$39</f>
        <v>Poznámky Úč POD 3-01</v>
      </c>
      <c r="C1" s="69"/>
    </row>
    <row r="2" spans="1:3" x14ac:dyDescent="0.3">
      <c r="C2" s="69"/>
    </row>
    <row r="3" spans="1:3" ht="15.6" x14ac:dyDescent="0.3">
      <c r="A3" s="82" t="s">
        <v>729</v>
      </c>
    </row>
    <row r="4" spans="1:3" x14ac:dyDescent="0.3">
      <c r="A4" s="83" t="s">
        <v>730</v>
      </c>
    </row>
    <row r="5" spans="1:3" ht="26.4" x14ac:dyDescent="0.3">
      <c r="A5" s="84" t="s">
        <v>731</v>
      </c>
    </row>
    <row r="6" spans="1:3" x14ac:dyDescent="0.3">
      <c r="A6" s="84" t="s">
        <v>732</v>
      </c>
    </row>
    <row r="7" spans="1:3" x14ac:dyDescent="0.3">
      <c r="A7" s="84" t="s">
        <v>733</v>
      </c>
    </row>
    <row r="8" spans="1:3" x14ac:dyDescent="0.3">
      <c r="A8" s="83" t="s">
        <v>734</v>
      </c>
    </row>
    <row r="9" spans="1:3" ht="52.8" x14ac:dyDescent="0.3">
      <c r="A9" s="84" t="s">
        <v>735</v>
      </c>
    </row>
    <row r="10" spans="1:3" ht="26.4" x14ac:dyDescent="0.3">
      <c r="A10" s="83" t="s">
        <v>736</v>
      </c>
    </row>
    <row r="11" spans="1:3" ht="26.4" x14ac:dyDescent="0.3">
      <c r="A11" s="85" t="s">
        <v>737</v>
      </c>
    </row>
    <row r="12" spans="1:3" ht="17.25" customHeight="1" x14ac:dyDescent="0.3">
      <c r="A12" s="86" t="s">
        <v>738</v>
      </c>
    </row>
    <row r="13" spans="1:3" ht="41.4" x14ac:dyDescent="0.3">
      <c r="A13" s="87" t="s">
        <v>739</v>
      </c>
    </row>
    <row r="14" spans="1:3" ht="52.8" x14ac:dyDescent="0.3">
      <c r="A14" s="84" t="s">
        <v>740</v>
      </c>
    </row>
    <row r="15" spans="1:3" ht="69" x14ac:dyDescent="0.3">
      <c r="A15" s="88" t="s">
        <v>741</v>
      </c>
    </row>
    <row r="16" spans="1:3" ht="39" customHeight="1" x14ac:dyDescent="0.3">
      <c r="A16" s="89"/>
    </row>
    <row r="17" spans="1:1" ht="15.6" x14ac:dyDescent="0.3">
      <c r="A17" s="82" t="s">
        <v>742</v>
      </c>
    </row>
    <row r="18" spans="1:1" x14ac:dyDescent="0.3">
      <c r="A18" s="90" t="s">
        <v>743</v>
      </c>
    </row>
    <row r="19" spans="1:1" ht="52.8" x14ac:dyDescent="0.3">
      <c r="A19" s="84" t="s">
        <v>744</v>
      </c>
    </row>
    <row r="20" spans="1:1" ht="39.6" x14ac:dyDescent="0.3">
      <c r="A20" s="84" t="s">
        <v>745</v>
      </c>
    </row>
    <row r="21" spans="1:1" x14ac:dyDescent="0.3">
      <c r="A21" s="91" t="s">
        <v>746</v>
      </c>
    </row>
    <row r="22" spans="1:1" ht="66" x14ac:dyDescent="0.3">
      <c r="A22" s="84" t="s">
        <v>747</v>
      </c>
    </row>
    <row r="23" spans="1:1" x14ac:dyDescent="0.3">
      <c r="A23" s="84"/>
    </row>
    <row r="24" spans="1:1" x14ac:dyDescent="0.3">
      <c r="A24" s="84"/>
    </row>
    <row r="25" spans="1:1" ht="26.4" x14ac:dyDescent="0.3">
      <c r="A25" s="84" t="s">
        <v>748</v>
      </c>
    </row>
    <row r="26" spans="1:1" x14ac:dyDescent="0.3">
      <c r="A26" s="84"/>
    </row>
    <row r="27" spans="1:1" x14ac:dyDescent="0.3">
      <c r="A27" s="92" t="s">
        <v>749</v>
      </c>
    </row>
    <row r="28" spans="1:1" ht="52.8" x14ac:dyDescent="0.3">
      <c r="A28" s="84" t="s">
        <v>750</v>
      </c>
    </row>
    <row r="29" spans="1:1" x14ac:dyDescent="0.3">
      <c r="A29" s="84"/>
    </row>
    <row r="30" spans="1:1" x14ac:dyDescent="0.3">
      <c r="A30" s="84" t="s">
        <v>751</v>
      </c>
    </row>
    <row r="31" spans="1:1" x14ac:dyDescent="0.3">
      <c r="A31" s="84"/>
    </row>
    <row r="32" spans="1:1" x14ac:dyDescent="0.3">
      <c r="A32" s="92" t="s">
        <v>752</v>
      </c>
    </row>
    <row r="33" spans="1:1" ht="52.8" x14ac:dyDescent="0.3">
      <c r="A33" s="84" t="s">
        <v>753</v>
      </c>
    </row>
    <row r="34" spans="1:1" x14ac:dyDescent="0.3">
      <c r="A34" s="84"/>
    </row>
    <row r="35" spans="1:1" x14ac:dyDescent="0.3">
      <c r="A35" s="91" t="s">
        <v>754</v>
      </c>
    </row>
    <row r="36" spans="1:1" ht="26.4" x14ac:dyDescent="0.3">
      <c r="A36" s="84" t="s">
        <v>755</v>
      </c>
    </row>
    <row r="37" spans="1:1" x14ac:dyDescent="0.3">
      <c r="A37" s="93"/>
    </row>
    <row r="38" spans="1:1" x14ac:dyDescent="0.3">
      <c r="A38" s="93"/>
    </row>
    <row r="39" spans="1:1" x14ac:dyDescent="0.3">
      <c r="A39" s="91" t="s">
        <v>756</v>
      </c>
    </row>
    <row r="40" spans="1:1" ht="26.4" x14ac:dyDescent="0.3">
      <c r="A40" s="84" t="s">
        <v>757</v>
      </c>
    </row>
    <row r="41" spans="1:1" x14ac:dyDescent="0.3">
      <c r="A41" s="93"/>
    </row>
    <row r="42" spans="1:1" x14ac:dyDescent="0.3">
      <c r="A42" s="91" t="s">
        <v>758</v>
      </c>
    </row>
    <row r="43" spans="1:1" ht="39.6" x14ac:dyDescent="0.3">
      <c r="A43" s="84" t="s">
        <v>759</v>
      </c>
    </row>
    <row r="44" spans="1:1" x14ac:dyDescent="0.3">
      <c r="A44" s="93"/>
    </row>
    <row r="45" spans="1:1" x14ac:dyDescent="0.3">
      <c r="A45" s="91" t="s">
        <v>760</v>
      </c>
    </row>
    <row r="46" spans="1:1" ht="52.8" x14ac:dyDescent="0.3">
      <c r="A46" s="84" t="s">
        <v>761</v>
      </c>
    </row>
    <row r="47" spans="1:1" x14ac:dyDescent="0.3">
      <c r="A47" s="84"/>
    </row>
    <row r="48" spans="1:1" x14ac:dyDescent="0.3">
      <c r="A48" s="83" t="s">
        <v>762</v>
      </c>
    </row>
    <row r="49" spans="1:1" ht="26.4" x14ac:dyDescent="0.3">
      <c r="A49" s="84" t="s">
        <v>763</v>
      </c>
    </row>
    <row r="50" spans="1:1" x14ac:dyDescent="0.3">
      <c r="A50" s="84"/>
    </row>
    <row r="51" spans="1:1" x14ac:dyDescent="0.3">
      <c r="A51" s="84"/>
    </row>
    <row r="52" spans="1:1" x14ac:dyDescent="0.3">
      <c r="A52" s="83" t="s">
        <v>764</v>
      </c>
    </row>
    <row r="53" spans="1:1" ht="52.8" x14ac:dyDescent="0.3">
      <c r="A53" s="84" t="s">
        <v>765</v>
      </c>
    </row>
    <row r="54" spans="1:1" x14ac:dyDescent="0.3">
      <c r="A54" s="84"/>
    </row>
    <row r="55" spans="1:1" ht="46.8" x14ac:dyDescent="0.3">
      <c r="A55" s="94" t="s">
        <v>766</v>
      </c>
    </row>
    <row r="56" spans="1:1" ht="39.6" x14ac:dyDescent="0.3">
      <c r="A56" s="84" t="s">
        <v>767</v>
      </c>
    </row>
  </sheetData>
  <pageMargins left="0.25" right="0.25" top="0.75" bottom="0.75" header="0.3" footer="0.3"/>
  <pageSetup paperSize="9" scale="5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  <pageSetUpPr fitToPage="1"/>
  </sheetPr>
  <dimension ref="A1:C8"/>
  <sheetViews>
    <sheetView showGridLines="0" zoomScaleNormal="100" workbookViewId="0">
      <selection activeCell="B19" sqref="B19"/>
    </sheetView>
  </sheetViews>
  <sheetFormatPr defaultRowHeight="14.4" x14ac:dyDescent="0.3"/>
  <cols>
    <col min="1" max="1" width="33.33203125" customWidth="1"/>
    <col min="2" max="3" width="26.109375" customWidth="1"/>
  </cols>
  <sheetData>
    <row r="1" spans="1:3" x14ac:dyDescent="0.3">
      <c r="A1" t="str">
        <f>VYSVETLIVKY!$B$39</f>
        <v>Poznámky Úč POD 3-01</v>
      </c>
      <c r="C1" s="69" t="str">
        <f>VYSVETLIVKY!$B$40</f>
        <v>IČO : 56758057</v>
      </c>
    </row>
    <row r="2" spans="1:3" x14ac:dyDescent="0.3">
      <c r="C2" s="69" t="str">
        <f>VYSVETLIVKY!$B$41</f>
        <v>DIČ : 2122423919</v>
      </c>
    </row>
    <row r="3" spans="1:3" ht="15" thickBot="1" x14ac:dyDescent="0.35">
      <c r="A3" s="1" t="s">
        <v>0</v>
      </c>
    </row>
    <row r="4" spans="1:3" ht="21.75" customHeight="1" thickTop="1" thickBot="1" x14ac:dyDescent="0.35">
      <c r="A4" s="7" t="s">
        <v>1</v>
      </c>
      <c r="B4" s="8" t="s">
        <v>2</v>
      </c>
      <c r="C4" s="8" t="s">
        <v>3</v>
      </c>
    </row>
    <row r="5" spans="1:3" ht="22.5" customHeight="1" thickTop="1" thickBot="1" x14ac:dyDescent="0.35">
      <c r="A5" s="9" t="s">
        <v>4</v>
      </c>
      <c r="B5" s="10">
        <v>0</v>
      </c>
      <c r="C5" s="10"/>
    </row>
    <row r="6" spans="1:3" ht="22.5" customHeight="1" thickBot="1" x14ac:dyDescent="0.35">
      <c r="A6" s="11" t="s">
        <v>5</v>
      </c>
      <c r="B6" s="12">
        <v>0</v>
      </c>
      <c r="C6" s="12"/>
    </row>
    <row r="7" spans="1:3" ht="22.5" customHeight="1" thickBot="1" x14ac:dyDescent="0.35">
      <c r="A7" s="13" t="s">
        <v>6</v>
      </c>
      <c r="B7" s="14">
        <v>0</v>
      </c>
      <c r="C7" s="14"/>
    </row>
    <row r="8" spans="1:3" ht="15" thickTop="1" x14ac:dyDescent="0.3"/>
  </sheetData>
  <pageMargins left="0.25" right="0.25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50"/>
    <pageSetUpPr fitToPage="1"/>
  </sheetPr>
  <dimension ref="A1:F22"/>
  <sheetViews>
    <sheetView showGridLines="0" topLeftCell="A10" zoomScaleNormal="100" workbookViewId="0">
      <selection activeCell="B19" sqref="B19"/>
    </sheetView>
  </sheetViews>
  <sheetFormatPr defaultRowHeight="14.4" x14ac:dyDescent="0.3"/>
  <cols>
    <col min="1" max="1" width="25.88671875" customWidth="1"/>
    <col min="2" max="4" width="20.109375" customWidth="1"/>
    <col min="5" max="6" width="20.44140625" customWidth="1"/>
  </cols>
  <sheetData>
    <row r="1" spans="1:6" x14ac:dyDescent="0.3">
      <c r="A1" t="str">
        <f>VYSVETLIVKY!$B$39</f>
        <v>Poznámky Úč POD 3-01</v>
      </c>
      <c r="D1" s="69" t="str">
        <f>VYSVETLIVKY!$B$40</f>
        <v>IČO : 56758057</v>
      </c>
    </row>
    <row r="2" spans="1:6" x14ac:dyDescent="0.3">
      <c r="D2" s="69" t="str">
        <f>VYSVETLIVKY!$B$41</f>
        <v>DIČ : 2122423919</v>
      </c>
    </row>
    <row r="3" spans="1:6" x14ac:dyDescent="0.3">
      <c r="A3" s="1" t="s">
        <v>139</v>
      </c>
    </row>
    <row r="4" spans="1:6" ht="15" thickBot="1" x14ac:dyDescent="0.35">
      <c r="A4" s="2" t="s">
        <v>7</v>
      </c>
    </row>
    <row r="5" spans="1:6" ht="22.5" customHeight="1" thickTop="1" thickBot="1" x14ac:dyDescent="0.35">
      <c r="A5" s="7" t="s">
        <v>18</v>
      </c>
      <c r="B5" s="8" t="s">
        <v>19</v>
      </c>
      <c r="C5" s="8" t="s">
        <v>20</v>
      </c>
      <c r="D5" s="8" t="s">
        <v>17</v>
      </c>
    </row>
    <row r="6" spans="1:6" ht="22.5" customHeight="1" thickTop="1" thickBot="1" x14ac:dyDescent="0.35">
      <c r="A6" s="25" t="s">
        <v>21</v>
      </c>
      <c r="B6" s="21"/>
      <c r="C6" s="21"/>
      <c r="D6" s="22"/>
    </row>
    <row r="7" spans="1:6" ht="22.5" customHeight="1" thickTop="1" thickBot="1" x14ac:dyDescent="0.35">
      <c r="A7" s="11" t="s">
        <v>22</v>
      </c>
      <c r="B7" s="18"/>
      <c r="C7" s="18"/>
      <c r="D7" s="55">
        <f>SUMIF(SUA!C:C,"042",SUA!D:D)</f>
        <v>0</v>
      </c>
      <c r="E7" s="56"/>
      <c r="F7" s="53"/>
    </row>
    <row r="8" spans="1:6" ht="22.5" customHeight="1" thickBot="1" x14ac:dyDescent="0.35">
      <c r="A8" s="11" t="s">
        <v>14</v>
      </c>
      <c r="B8" s="18"/>
      <c r="C8" s="18"/>
      <c r="D8" s="55">
        <f>SUMIF(SUA!C:C,"047",SUA!D:D)</f>
        <v>0</v>
      </c>
      <c r="E8" s="56"/>
      <c r="F8" s="53"/>
    </row>
    <row r="9" spans="1:6" ht="22.5" customHeight="1" thickBot="1" x14ac:dyDescent="0.35">
      <c r="A9" s="11" t="s">
        <v>23</v>
      </c>
      <c r="B9" s="18"/>
      <c r="C9" s="18"/>
      <c r="D9" s="55">
        <f>SUMIF(SUA!C:C,"048",SUA!D:D)</f>
        <v>0</v>
      </c>
      <c r="E9" s="56"/>
      <c r="F9" s="53"/>
    </row>
    <row r="10" spans="1:6" ht="22.5" customHeight="1" thickBot="1" x14ac:dyDescent="0.35">
      <c r="A10" s="11" t="s">
        <v>15</v>
      </c>
      <c r="B10" s="18"/>
      <c r="C10" s="18"/>
      <c r="D10" s="55">
        <f>SUMIF(SUA!C:C,"049",SUA!D:D)</f>
        <v>0</v>
      </c>
      <c r="E10" s="56"/>
      <c r="F10" s="53"/>
    </row>
    <row r="11" spans="1:6" ht="22.5" customHeight="1" thickBot="1" x14ac:dyDescent="0.35">
      <c r="A11" s="11" t="s">
        <v>16</v>
      </c>
      <c r="B11" s="18"/>
      <c r="C11" s="18"/>
      <c r="D11" s="55">
        <f>SUMIF(SUA!C:C,"051",SUA!D:D)</f>
        <v>0</v>
      </c>
      <c r="E11" s="56"/>
      <c r="F11" s="53"/>
    </row>
    <row r="12" spans="1:6" ht="22.5" customHeight="1" thickBot="1" x14ac:dyDescent="0.35">
      <c r="A12" s="19" t="s">
        <v>24</v>
      </c>
      <c r="B12" s="23">
        <f>SUM(B7:B11)</f>
        <v>0</v>
      </c>
      <c r="C12" s="23">
        <f>SUM(C7:C11)</f>
        <v>0</v>
      </c>
      <c r="D12" s="52">
        <f>SUM(D7:D11)</f>
        <v>0</v>
      </c>
      <c r="E12" s="56"/>
      <c r="F12" s="56"/>
    </row>
    <row r="13" spans="1:6" ht="22.5" customHeight="1" thickTop="1" thickBot="1" x14ac:dyDescent="0.35">
      <c r="A13" s="25" t="s">
        <v>25</v>
      </c>
      <c r="B13" s="21"/>
      <c r="C13" s="21"/>
      <c r="D13" s="51"/>
      <c r="E13" s="56"/>
      <c r="F13" s="56"/>
    </row>
    <row r="14" spans="1:6" ht="22.5" customHeight="1" thickTop="1" thickBot="1" x14ac:dyDescent="0.35">
      <c r="A14" s="11" t="s">
        <v>26</v>
      </c>
      <c r="B14" s="18"/>
      <c r="C14" s="18"/>
      <c r="D14" s="55">
        <f>SUMIF(SUA!C:C,"054",SUA!D:D)</f>
        <v>0</v>
      </c>
      <c r="E14" s="56"/>
      <c r="F14" s="53"/>
    </row>
    <row r="15" spans="1:6" ht="22.5" customHeight="1" thickBot="1" x14ac:dyDescent="0.35">
      <c r="A15" s="11" t="s">
        <v>14</v>
      </c>
      <c r="B15" s="18">
        <v>4915</v>
      </c>
      <c r="C15" s="18"/>
      <c r="D15" s="55">
        <f>SUMIF(SUA!C:C,"059",SUA!D:D)</f>
        <v>4914.51</v>
      </c>
      <c r="E15" s="56"/>
      <c r="F15" s="53"/>
    </row>
    <row r="16" spans="1:6" ht="22.5" customHeight="1" thickBot="1" x14ac:dyDescent="0.35">
      <c r="A16" s="11" t="s">
        <v>23</v>
      </c>
      <c r="B16" s="18"/>
      <c r="C16" s="18"/>
      <c r="D16" s="55">
        <f>SUMIF(SUA!C:C,"060",SUA!D:D)</f>
        <v>0</v>
      </c>
      <c r="E16" s="56"/>
      <c r="F16" s="53"/>
    </row>
    <row r="17" spans="1:6" ht="22.5" customHeight="1" thickBot="1" x14ac:dyDescent="0.35">
      <c r="A17" s="11" t="s">
        <v>15</v>
      </c>
      <c r="B17" s="18"/>
      <c r="C17" s="18"/>
      <c r="D17" s="55">
        <f>SUMIF(SUA!C:C,"060",SUA!D:D)</f>
        <v>0</v>
      </c>
      <c r="E17" s="56"/>
      <c r="F17" s="53"/>
    </row>
    <row r="18" spans="1:6" ht="22.5" customHeight="1" thickBot="1" x14ac:dyDescent="0.35">
      <c r="A18" s="11" t="s">
        <v>27</v>
      </c>
      <c r="B18" s="18"/>
      <c r="C18" s="18"/>
      <c r="D18" s="55">
        <f>SUMIF(SUA!C:C,"061",SUA!D:D)</f>
        <v>0</v>
      </c>
      <c r="E18" s="56"/>
      <c r="F18" s="53"/>
    </row>
    <row r="19" spans="1:6" ht="22.5" customHeight="1" thickBot="1" x14ac:dyDescent="0.35">
      <c r="A19" s="11" t="s">
        <v>28</v>
      </c>
      <c r="B19" s="18"/>
      <c r="C19" s="18"/>
      <c r="D19" s="55">
        <f>SUMIF(SUA!C:C,"062",SUA!D:D)</f>
        <v>0</v>
      </c>
      <c r="E19" s="56"/>
      <c r="F19" s="53"/>
    </row>
    <row r="20" spans="1:6" ht="22.5" customHeight="1" thickBot="1" x14ac:dyDescent="0.35">
      <c r="A20" s="11" t="s">
        <v>16</v>
      </c>
      <c r="B20" s="18"/>
      <c r="C20" s="18"/>
      <c r="D20" s="55">
        <f>SUMIF(SUA!C:C,"063",SUA!D:D)</f>
        <v>0</v>
      </c>
      <c r="E20" s="56"/>
      <c r="F20" s="53"/>
    </row>
    <row r="21" spans="1:6" ht="22.5" customHeight="1" thickBot="1" x14ac:dyDescent="0.35">
      <c r="A21" s="19" t="s">
        <v>29</v>
      </c>
      <c r="B21" s="23">
        <f>SUM(B14:B20)</f>
        <v>4915</v>
      </c>
      <c r="C21" s="23">
        <f>SUM(C14:C20)</f>
        <v>0</v>
      </c>
      <c r="D21" s="24">
        <f>SUM(D14:D20)</f>
        <v>4914.51</v>
      </c>
    </row>
    <row r="22" spans="1:6" ht="15" thickTop="1" x14ac:dyDescent="0.3">
      <c r="A22" s="3"/>
    </row>
  </sheetData>
  <pageMargins left="0.25" right="0.25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00B050"/>
    <pageSetUpPr fitToPage="1"/>
  </sheetPr>
  <dimension ref="A1:J15"/>
  <sheetViews>
    <sheetView showGridLines="0" zoomScaleNormal="100" workbookViewId="0">
      <selection activeCell="B19" sqref="B19"/>
    </sheetView>
  </sheetViews>
  <sheetFormatPr defaultRowHeight="14.4" x14ac:dyDescent="0.3"/>
  <cols>
    <col min="1" max="1" width="22.33203125" customWidth="1"/>
    <col min="2" max="2" width="10.6640625" customWidth="1"/>
    <col min="3" max="3" width="11.88671875" bestFit="1" customWidth="1"/>
    <col min="4" max="5" width="10.6640625" customWidth="1"/>
    <col min="6" max="6" width="12.6640625" bestFit="1" customWidth="1"/>
    <col min="7" max="7" width="10.6640625" customWidth="1"/>
  </cols>
  <sheetData>
    <row r="1" spans="1:10" x14ac:dyDescent="0.3">
      <c r="A1" t="str">
        <f>VYSVETLIVKY!$B$39</f>
        <v>Poznámky Úč POD 3-01</v>
      </c>
      <c r="G1" s="69" t="str">
        <f>VYSVETLIVKY!$B$40</f>
        <v>IČO : 56758057</v>
      </c>
    </row>
    <row r="2" spans="1:10" x14ac:dyDescent="0.3">
      <c r="G2" s="69" t="str">
        <f>VYSVETLIVKY!$B$41</f>
        <v>DIČ : 2122423919</v>
      </c>
    </row>
    <row r="3" spans="1:10" ht="15" thickBot="1" x14ac:dyDescent="0.35">
      <c r="A3" s="1" t="s">
        <v>140</v>
      </c>
    </row>
    <row r="4" spans="1:10" ht="35.25" customHeight="1" thickTop="1" thickBot="1" x14ac:dyDescent="0.35">
      <c r="A4" s="70" t="s">
        <v>18</v>
      </c>
      <c r="B4" s="71" t="s">
        <v>2</v>
      </c>
      <c r="C4" s="72"/>
      <c r="D4" s="73"/>
      <c r="E4" s="71" t="s">
        <v>3</v>
      </c>
      <c r="F4" s="72"/>
      <c r="G4" s="73"/>
    </row>
    <row r="5" spans="1:10" s="32" customFormat="1" ht="15.6" thickTop="1" thickBot="1" x14ac:dyDescent="0.35">
      <c r="A5" s="74"/>
      <c r="B5" s="17" t="s">
        <v>30</v>
      </c>
      <c r="C5" s="17" t="s">
        <v>31</v>
      </c>
      <c r="D5" s="17" t="s">
        <v>32</v>
      </c>
      <c r="E5" s="17" t="s">
        <v>30</v>
      </c>
      <c r="F5" s="17" t="s">
        <v>31</v>
      </c>
      <c r="G5" s="17" t="s">
        <v>32</v>
      </c>
    </row>
    <row r="6" spans="1:10" ht="21.6" thickTop="1" thickBot="1" x14ac:dyDescent="0.35">
      <c r="A6" s="11" t="s">
        <v>33</v>
      </c>
      <c r="B6" s="64">
        <f>SUMIF(VZaS!C:C,"56",VZaS!D:D)</f>
        <v>-85.49</v>
      </c>
      <c r="C6" s="65" t="s">
        <v>9</v>
      </c>
      <c r="D6" s="66" t="s">
        <v>9</v>
      </c>
      <c r="E6" s="64">
        <f>SUMIF(VZaS!C:C,"56",VZaS!E:E)</f>
        <v>0</v>
      </c>
      <c r="F6" s="65" t="s">
        <v>9</v>
      </c>
      <c r="G6" s="66" t="s">
        <v>9</v>
      </c>
      <c r="H6" s="54"/>
      <c r="I6" s="54"/>
      <c r="J6" s="63"/>
    </row>
    <row r="7" spans="1:10" ht="20.25" customHeight="1" thickBot="1" x14ac:dyDescent="0.35">
      <c r="A7" s="11" t="s">
        <v>34</v>
      </c>
      <c r="B7" s="65" t="s">
        <v>9</v>
      </c>
      <c r="C7" s="59"/>
      <c r="D7" s="67"/>
      <c r="E7" s="65" t="s">
        <v>9</v>
      </c>
      <c r="F7" s="59"/>
      <c r="G7" s="67"/>
      <c r="H7" s="54"/>
      <c r="I7" s="54"/>
      <c r="J7" s="54"/>
    </row>
    <row r="8" spans="1:10" ht="20.25" customHeight="1" thickBot="1" x14ac:dyDescent="0.35">
      <c r="A8" s="11" t="s">
        <v>35</v>
      </c>
      <c r="B8" s="59"/>
      <c r="C8" s="59"/>
      <c r="D8" s="67"/>
      <c r="E8" s="59"/>
      <c r="F8" s="59"/>
      <c r="G8" s="67"/>
      <c r="H8" s="54"/>
      <c r="I8" s="54"/>
      <c r="J8" s="54"/>
    </row>
    <row r="9" spans="1:10" ht="20.25" customHeight="1" thickBot="1" x14ac:dyDescent="0.35">
      <c r="A9" s="11" t="s">
        <v>36</v>
      </c>
      <c r="B9" s="59"/>
      <c r="C9" s="59"/>
      <c r="D9" s="67"/>
      <c r="E9" s="59"/>
      <c r="F9" s="59"/>
      <c r="G9" s="67"/>
      <c r="H9" s="54"/>
      <c r="I9" s="54"/>
      <c r="J9" s="54"/>
    </row>
    <row r="10" spans="1:10" ht="20.25" customHeight="1" thickBot="1" x14ac:dyDescent="0.35">
      <c r="A10" s="11" t="s">
        <v>37</v>
      </c>
      <c r="B10" s="59"/>
      <c r="C10" s="59"/>
      <c r="D10" s="67"/>
      <c r="E10" s="59"/>
      <c r="F10" s="59"/>
      <c r="G10" s="67"/>
      <c r="H10" s="54"/>
      <c r="I10" s="54"/>
      <c r="J10" s="54"/>
    </row>
    <row r="11" spans="1:10" ht="20.25" customHeight="1" thickBot="1" x14ac:dyDescent="0.35">
      <c r="A11" s="11" t="s">
        <v>8</v>
      </c>
      <c r="B11" s="59"/>
      <c r="C11" s="59"/>
      <c r="D11" s="67"/>
      <c r="E11" s="59"/>
      <c r="F11" s="59"/>
      <c r="G11" s="67"/>
      <c r="H11" s="54"/>
      <c r="I11" s="54"/>
      <c r="J11" s="54"/>
    </row>
    <row r="12" spans="1:10" ht="20.25" customHeight="1" thickBot="1" x14ac:dyDescent="0.35">
      <c r="A12" s="11" t="s">
        <v>38</v>
      </c>
      <c r="B12" s="65" t="s">
        <v>9</v>
      </c>
      <c r="C12" s="64">
        <f>SUMIF(VZaS!C:C,"58",VZaS!D:D)</f>
        <v>0</v>
      </c>
      <c r="D12" s="67"/>
      <c r="E12" s="65" t="s">
        <v>9</v>
      </c>
      <c r="F12" s="64">
        <f>SUMIF(VZaS!C:C,"58",VZaS!E:E)</f>
        <v>0</v>
      </c>
      <c r="G12" s="67"/>
      <c r="H12" s="54"/>
      <c r="I12" s="54"/>
      <c r="J12" s="54"/>
    </row>
    <row r="13" spans="1:10" ht="20.25" customHeight="1" thickBot="1" x14ac:dyDescent="0.35">
      <c r="A13" s="11" t="s">
        <v>39</v>
      </c>
      <c r="B13" s="65" t="s">
        <v>9</v>
      </c>
      <c r="C13" s="64">
        <f>SUMIF(VZaS!C:C,"59",VZaS!D:D)</f>
        <v>0</v>
      </c>
      <c r="D13" s="67"/>
      <c r="E13" s="65" t="s">
        <v>9</v>
      </c>
      <c r="F13" s="64">
        <f>SUMIF(VZaS!C:C,"59",VZaS!E:E)</f>
        <v>0</v>
      </c>
      <c r="G13" s="67"/>
      <c r="H13" s="54"/>
      <c r="I13" s="54"/>
      <c r="J13" s="54"/>
    </row>
    <row r="14" spans="1:10" ht="20.25" customHeight="1" thickBot="1" x14ac:dyDescent="0.35">
      <c r="A14" s="13" t="s">
        <v>40</v>
      </c>
      <c r="B14" s="31" t="s">
        <v>9</v>
      </c>
      <c r="C14" s="26"/>
      <c r="D14" s="33"/>
      <c r="E14" s="31" t="s">
        <v>9</v>
      </c>
      <c r="F14" s="26"/>
      <c r="G14" s="33"/>
    </row>
    <row r="15" spans="1:10" ht="15" thickTop="1" x14ac:dyDescent="0.3"/>
  </sheetData>
  <mergeCells count="3">
    <mergeCell ref="A4:A5"/>
    <mergeCell ref="B4:D4"/>
    <mergeCell ref="E4:G4"/>
  </mergeCells>
  <pageMargins left="0.25" right="0.25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00B050"/>
    <pageSetUpPr fitToPage="1"/>
  </sheetPr>
  <dimension ref="A1:J48"/>
  <sheetViews>
    <sheetView showGridLines="0" topLeftCell="A6" workbookViewId="0">
      <selection activeCell="B19" sqref="B19"/>
    </sheetView>
  </sheetViews>
  <sheetFormatPr defaultColWidth="9.109375" defaultRowHeight="10.199999999999999" x14ac:dyDescent="0.3"/>
  <cols>
    <col min="1" max="1" width="28.44140625" style="16" customWidth="1"/>
    <col min="2" max="4" width="11.5546875" style="16" customWidth="1"/>
    <col min="5" max="5" width="9.109375" style="16" customWidth="1"/>
    <col min="6" max="6" width="17.88671875" style="16" bestFit="1" customWidth="1"/>
    <col min="7" max="16384" width="9.109375" style="16"/>
  </cols>
  <sheetData>
    <row r="1" spans="1:9" ht="14.4" x14ac:dyDescent="0.3">
      <c r="A1" t="str">
        <f>VYSVETLIVKY!$B$39</f>
        <v>Poznámky Úč POD 3-01</v>
      </c>
      <c r="F1" s="69" t="str">
        <f>VYSVETLIVKY!$B$40</f>
        <v>IČO : 56758057</v>
      </c>
    </row>
    <row r="2" spans="1:9" ht="14.4" x14ac:dyDescent="0.3">
      <c r="F2" s="69" t="str">
        <f>VYSVETLIVKY!$B$41</f>
        <v>DIČ : 2122423919</v>
      </c>
    </row>
    <row r="3" spans="1:9" customFormat="1" ht="14.4" x14ac:dyDescent="0.3">
      <c r="A3" s="1" t="s">
        <v>141</v>
      </c>
    </row>
    <row r="4" spans="1:9" ht="10.8" thickBot="1" x14ac:dyDescent="0.35"/>
    <row r="5" spans="1:9" ht="13.5" customHeight="1" thickTop="1" thickBot="1" x14ac:dyDescent="0.35">
      <c r="A5" s="78" t="s">
        <v>90</v>
      </c>
      <c r="B5" s="75" t="s">
        <v>2</v>
      </c>
      <c r="C5" s="76"/>
      <c r="D5" s="76"/>
      <c r="E5" s="76"/>
      <c r="F5" s="77"/>
    </row>
    <row r="6" spans="1:9" ht="41.4" thickBot="1" x14ac:dyDescent="0.35">
      <c r="A6" s="79"/>
      <c r="B6" s="29" t="s">
        <v>97</v>
      </c>
      <c r="C6" s="29" t="s">
        <v>10</v>
      </c>
      <c r="D6" s="29" t="s">
        <v>11</v>
      </c>
      <c r="E6" s="29" t="s">
        <v>12</v>
      </c>
      <c r="F6" s="17" t="s">
        <v>42</v>
      </c>
    </row>
    <row r="7" spans="1:9" ht="11.4" thickTop="1" thickBot="1" x14ac:dyDescent="0.35">
      <c r="A7" s="34" t="s">
        <v>43</v>
      </c>
      <c r="B7" s="57">
        <f>SUMIF(HK!A:A,"411*",HK!D:D)-SUMIF(HK!A:A,"411*",HK!C:C)</f>
        <v>0</v>
      </c>
      <c r="C7" s="61">
        <f>SUMIF(HK!A:A,"411*",HK!J:J)</f>
        <v>5000</v>
      </c>
      <c r="D7" s="61">
        <f>SUMIF(HK!A:A,"411*",HK!I:I)</f>
        <v>0</v>
      </c>
      <c r="E7" s="61"/>
      <c r="F7" s="60">
        <f>SUMIF(HK!A:A,"411*",HK!L:L)-SUMIF(HK!A:A,"411*",HK!K:K)</f>
        <v>5000</v>
      </c>
      <c r="G7" s="50"/>
      <c r="H7" s="53"/>
      <c r="I7" s="50"/>
    </row>
    <row r="8" spans="1:9" ht="10.8" thickBot="1" x14ac:dyDescent="0.35">
      <c r="A8" s="34" t="s">
        <v>44</v>
      </c>
      <c r="B8" s="58">
        <f>SUMIF(HKM!A:A,"252*",HKM!C:C)-SUMIF(HKM!A:A,"252*",HKM!D:D)</f>
        <v>0</v>
      </c>
      <c r="C8" s="59">
        <f>SUMIF(HK!A:A,"252*",HK!J:J)</f>
        <v>0</v>
      </c>
      <c r="D8" s="59">
        <f>SUMIF(HK!A:A,"252*",HK!I:I)</f>
        <v>0</v>
      </c>
      <c r="E8" s="59"/>
      <c r="F8" s="55">
        <f>SUMIF(HK!A:A,"252*",HK!K:K)-SUMIF(HK!A:A,"252*",HK!L:L)</f>
        <v>0</v>
      </c>
      <c r="G8" s="50"/>
      <c r="H8" s="53"/>
      <c r="I8" s="50"/>
    </row>
    <row r="9" spans="1:9" ht="10.8" thickBot="1" x14ac:dyDescent="0.35">
      <c r="A9" s="34" t="s">
        <v>91</v>
      </c>
      <c r="B9" s="58">
        <f>SUMIF(HK!A:A,"419*",HK!D:D)-SUMIF(HK!A:A,"419*",HK!C:C)</f>
        <v>0</v>
      </c>
      <c r="C9" s="59">
        <f>SUMIF(HK!A:A,"419*",HK!J:J)</f>
        <v>0</v>
      </c>
      <c r="D9" s="59">
        <f>SUMIF(HK!A:A,"419*",HK!I:I)</f>
        <v>0</v>
      </c>
      <c r="E9" s="59"/>
      <c r="F9" s="55">
        <f>SUMIF(HK!A:A,"419*",HK!L:L)-SUMIF(HK!A:A,"419*",HK!K:K)</f>
        <v>0</v>
      </c>
      <c r="G9" s="50"/>
      <c r="H9" s="53"/>
      <c r="I9" s="50"/>
    </row>
    <row r="10" spans="1:9" ht="10.8" thickBot="1" x14ac:dyDescent="0.35">
      <c r="A10" s="34" t="s">
        <v>92</v>
      </c>
      <c r="B10" s="58">
        <f>SUMIF(HKM!A:A,"353*",HKM!C:C)-SUMIF(HKM!A:A,"353*",HKM!D:D)</f>
        <v>0</v>
      </c>
      <c r="C10" s="59">
        <f>SUMIF(HK!A:A,"353*",HK!J:J)</f>
        <v>5000</v>
      </c>
      <c r="D10" s="59">
        <f>SUMIF(HK!A:A,"353*",HK!I:I)</f>
        <v>5000</v>
      </c>
      <c r="E10" s="59"/>
      <c r="F10" s="55">
        <f>SUMIF(HK!A:A,"353*",HK!K:K)-SUMIF(HK!A:A,"353*",HK!L:L)</f>
        <v>0</v>
      </c>
      <c r="G10" s="50"/>
      <c r="H10" s="53"/>
      <c r="I10" s="50"/>
    </row>
    <row r="11" spans="1:9" ht="10.8" thickBot="1" x14ac:dyDescent="0.35">
      <c r="A11" s="34" t="s">
        <v>45</v>
      </c>
      <c r="B11" s="58">
        <f>SUMIF(HK!A:A,"412*",HK!D:D)-SUMIF(HK!A:A,"412*",HK!C:C)</f>
        <v>0</v>
      </c>
      <c r="C11" s="59">
        <f>SUMIF(HK!A:A,"412*",HK!J:J)</f>
        <v>0</v>
      </c>
      <c r="D11" s="59">
        <f>SUMIF(HK!A:A,"412*",HK!I:I)</f>
        <v>0</v>
      </c>
      <c r="E11" s="59"/>
      <c r="F11" s="55">
        <f>SUMIF(HK!A:A,"412*",HK!L:L)-SUMIF(HK!A:A,"412*",HK!K:K)</f>
        <v>0</v>
      </c>
      <c r="G11" s="50"/>
      <c r="H11" s="53"/>
      <c r="I11" s="50"/>
    </row>
    <row r="12" spans="1:9" ht="10.8" thickBot="1" x14ac:dyDescent="0.35">
      <c r="A12" s="34" t="s">
        <v>46</v>
      </c>
      <c r="B12" s="58">
        <f>SUMIF(HK!A:A,"413*",HK!D:D)-SUMIF(HK!A:A,"413*",HK!C:C)</f>
        <v>0</v>
      </c>
      <c r="C12" s="59">
        <f>SUMIF(HK!A:A,"413*",HK!J:J)</f>
        <v>0</v>
      </c>
      <c r="D12" s="59">
        <f>SUMIF(HK!A:A,"413*",HK!I:I)</f>
        <v>0</v>
      </c>
      <c r="E12" s="59"/>
      <c r="F12" s="55">
        <f>SUMIF(HK!A:A,"413*",HK!L:L)-SUMIF(HK!A:A,"413*",HK!K:K)</f>
        <v>0</v>
      </c>
      <c r="G12" s="50"/>
      <c r="H12" s="53"/>
      <c r="I12" s="50"/>
    </row>
    <row r="13" spans="1:9" ht="21" thickBot="1" x14ac:dyDescent="0.35">
      <c r="A13" s="34" t="s">
        <v>47</v>
      </c>
      <c r="B13" s="58">
        <f>SUMIF(HK!A:A,"417*",HK!D:D)-SUMIF(HK!A:A,"417*",HK!C:C)</f>
        <v>0</v>
      </c>
      <c r="C13" s="59">
        <f>SUMIF(HK!A:A,"417*",HK!J:J)</f>
        <v>0</v>
      </c>
      <c r="D13" s="59">
        <f>SUMIF(HK!A:A,"417*",HK!I:I)</f>
        <v>0</v>
      </c>
      <c r="E13" s="59"/>
      <c r="F13" s="55">
        <f>SUMIF(HK!A:A,"417*",HK!L:L)-SUMIF(HK!A:A,"417*",HK!K:K)</f>
        <v>0</v>
      </c>
      <c r="G13" s="50"/>
      <c r="H13" s="53"/>
      <c r="I13" s="50"/>
    </row>
    <row r="14" spans="1:9" ht="21" thickBot="1" x14ac:dyDescent="0.35">
      <c r="A14" s="34" t="s">
        <v>116</v>
      </c>
      <c r="B14" s="58">
        <f>SUMIF(HK!A:A,"414*",HK!D:D)-SUMIF(HK!A:A,"414*",HK!C:C)</f>
        <v>0</v>
      </c>
      <c r="C14" s="59">
        <f>SUMIF(HK!A:A,"414*",HK!J:J)</f>
        <v>0</v>
      </c>
      <c r="D14" s="59">
        <f>SUMIF(HK!A:A,"414*",HK!I:I)</f>
        <v>0</v>
      </c>
      <c r="E14" s="59"/>
      <c r="F14" s="55">
        <f>SUMIF(HK!A:A,"414*",HK!L:L)-SUMIF(HK!A:A,"414*",HK!K:K)</f>
        <v>0</v>
      </c>
      <c r="G14" s="50"/>
      <c r="H14" s="53"/>
      <c r="I14" s="50"/>
    </row>
    <row r="15" spans="1:9" ht="21" thickBot="1" x14ac:dyDescent="0.35">
      <c r="A15" s="34" t="s">
        <v>48</v>
      </c>
      <c r="B15" s="58">
        <f>SUMIF(HK!A:A,"415*",HK!D:D)-SUMIF(HK!A:A,"415*",HK!C:C)</f>
        <v>0</v>
      </c>
      <c r="C15" s="59">
        <f>SUMIF(HK!A:A,"415*",HK!J:J)</f>
        <v>0</v>
      </c>
      <c r="D15" s="59">
        <f>SUMIF(HK!A:A,"415*",HK!I:I)</f>
        <v>0</v>
      </c>
      <c r="E15" s="59"/>
      <c r="F15" s="55">
        <f>SUMIF(HK!A:A,"415*",HK!L:L)--SUMIF(HK!A:A,"415*",HK!K:K)</f>
        <v>0</v>
      </c>
      <c r="G15" s="50"/>
      <c r="H15" s="53"/>
      <c r="I15" s="50"/>
    </row>
    <row r="16" spans="1:9" ht="21" thickBot="1" x14ac:dyDescent="0.35">
      <c r="A16" s="34" t="s">
        <v>93</v>
      </c>
      <c r="B16" s="58">
        <f>SUMIF(HK!A:A,"416*",HK!D:D)-SUMIF(HK!A:A,"416*",HK!C:C)</f>
        <v>0</v>
      </c>
      <c r="C16" s="59">
        <f>SUMIF(HK!A:A,"416*",HK!J:J)</f>
        <v>0</v>
      </c>
      <c r="D16" s="59">
        <f>SUMIF(HK!A:A,"416*",HK!I:I)</f>
        <v>0</v>
      </c>
      <c r="E16" s="59"/>
      <c r="F16" s="55">
        <f>SUMIF(HK!A:A,"416*",HK!L:L)-SUMIF(HK!A:A,"416*",HK!K:K)</f>
        <v>0</v>
      </c>
      <c r="G16" s="50"/>
      <c r="H16" s="53"/>
      <c r="I16" s="50"/>
    </row>
    <row r="17" spans="1:9" ht="10.8" thickBot="1" x14ac:dyDescent="0.35">
      <c r="A17" s="34" t="s">
        <v>49</v>
      </c>
      <c r="B17" s="58">
        <f>SUMIF(HK!A:A,"421*",HK!D:D)-SUMIF(HK!A:A,"421*",HK!C:C)</f>
        <v>0</v>
      </c>
      <c r="C17" s="59">
        <f>SUMIF(HK!A:A,"421*",HK!J:J)</f>
        <v>0</v>
      </c>
      <c r="D17" s="59">
        <f>SUMIF(HK!A:A,"421*",HK!I:I)</f>
        <v>0</v>
      </c>
      <c r="E17" s="59"/>
      <c r="F17" s="55">
        <f>SUMIF(HK!A:A,"421*",HK!L:L)-SUMIF(HK!A:A,"421*",HK!K:K)</f>
        <v>0</v>
      </c>
      <c r="G17" s="50"/>
      <c r="H17" s="53"/>
      <c r="I17" s="50"/>
    </row>
    <row r="18" spans="1:9" ht="10.8" thickBot="1" x14ac:dyDescent="0.35">
      <c r="A18" s="34" t="s">
        <v>50</v>
      </c>
      <c r="B18" s="58">
        <f>SUMIF(HK!A:A,"422*",HK!D:D)-SUMIF(HK!A:A,"422*",HK!C:C)</f>
        <v>0</v>
      </c>
      <c r="C18" s="59">
        <f>SUMIF(HK!A:A,"422*",HK!J:J)</f>
        <v>0</v>
      </c>
      <c r="D18" s="59">
        <f>SUMIF(HK!A:A,"422*",HK!I:I)</f>
        <v>0</v>
      </c>
      <c r="E18" s="59"/>
      <c r="F18" s="55">
        <f>SUMIF(HK!A:A,"422*",HK!L:L)-SUMIF(HK!A:A,"422*",HK!K:K)</f>
        <v>0</v>
      </c>
      <c r="G18" s="50"/>
      <c r="H18" s="53"/>
      <c r="I18" s="50"/>
    </row>
    <row r="19" spans="1:9" ht="10.8" thickBot="1" x14ac:dyDescent="0.35">
      <c r="A19" s="34" t="s">
        <v>51</v>
      </c>
      <c r="B19" s="58">
        <f>SUMIF(HK!A:A,"423*",HK!D:D)-SUMIF(HK!A:A,"423*",HK!C:C)+SUMIF(HK!A:A,"427*",HK!D:D)-SUMIF(HK!A:A,"427*",HK!C:C)</f>
        <v>0</v>
      </c>
      <c r="C19" s="59">
        <f>SUMIF(HK!A:A,"423*",HK!J:J)</f>
        <v>0</v>
      </c>
      <c r="D19" s="59">
        <f>SUMIF(HK!A:A,"423*",HK!I:I)</f>
        <v>0</v>
      </c>
      <c r="E19" s="59"/>
      <c r="F19" s="55">
        <f>SUMIF(HK!A:A,"423*",HK!L:L)-SUMIF(HK!A:A,"423*",HK!K:K)+SUMIF(HK!A:A,"427*",HK!L:L)-SUMIF(HK!A:A,"427*",HK!K:K)</f>
        <v>0</v>
      </c>
      <c r="G19" s="50"/>
      <c r="H19" s="53"/>
      <c r="I19" s="50"/>
    </row>
    <row r="20" spans="1:9" ht="10.8" thickBot="1" x14ac:dyDescent="0.35">
      <c r="A20" s="34" t="s">
        <v>52</v>
      </c>
      <c r="B20" s="58">
        <f>SUMIF(HK!A:A,"428*",HK!D:D)-SUMIF(HK!A:A,"428*",HK!C:C)</f>
        <v>0</v>
      </c>
      <c r="C20" s="59">
        <f>SUMIF(HK!A:A,"428*",HK!J:J)</f>
        <v>0</v>
      </c>
      <c r="D20" s="59">
        <f>SUMIF(HK!A:A,"428*",HK!I:I)</f>
        <v>0</v>
      </c>
      <c r="E20" s="59"/>
      <c r="F20" s="55">
        <f>SUMIF(HK!A:A,"428*",HK!L:L)-SUMIF(HK!A:A,"428*",HK!K:K)</f>
        <v>0</v>
      </c>
      <c r="G20" s="50"/>
      <c r="H20" s="53"/>
      <c r="I20" s="50"/>
    </row>
    <row r="21" spans="1:9" ht="10.8" thickBot="1" x14ac:dyDescent="0.35">
      <c r="A21" s="34" t="s">
        <v>94</v>
      </c>
      <c r="B21" s="58">
        <f>SUMIF(HK!A:A,"429*",HK!D:D)-SUMIF(HK!A:A,"429*",HK!C:C)</f>
        <v>0</v>
      </c>
      <c r="C21" s="59">
        <f>SUMIF(HK!A:A,"429*",HK!J:J)</f>
        <v>0</v>
      </c>
      <c r="D21" s="59">
        <f>SUMIF(HK!A:A,"429*",HK!I:I)</f>
        <v>0</v>
      </c>
      <c r="E21" s="59"/>
      <c r="F21" s="55">
        <f>SUMIF(HK!A:A,"429*",HK!L:L)-SUMIF(HK!A:A,"429*",HK!K:K)</f>
        <v>0</v>
      </c>
      <c r="G21" s="50"/>
      <c r="H21" s="53"/>
      <c r="I21" s="50"/>
    </row>
    <row r="22" spans="1:9" ht="21" thickBot="1" x14ac:dyDescent="0.35">
      <c r="A22" s="34" t="s">
        <v>95</v>
      </c>
      <c r="B22" s="58">
        <f>SUMIF(SUP!C:C,"100",SUP!E:E)</f>
        <v>0</v>
      </c>
      <c r="C22" s="59">
        <v>-85</v>
      </c>
      <c r="D22" s="59"/>
      <c r="E22" s="59"/>
      <c r="F22" s="55">
        <f>SUMIF(SUP!C:C,"100",SUP!D:D)</f>
        <v>-85.49</v>
      </c>
      <c r="G22" s="50"/>
      <c r="H22" s="53"/>
      <c r="I22" s="50"/>
    </row>
    <row r="23" spans="1:9" ht="10.8" thickBot="1" x14ac:dyDescent="0.35">
      <c r="A23" s="34" t="s">
        <v>53</v>
      </c>
      <c r="B23" s="58">
        <f>SUMIF(HK!A:A,"418*",HK!D:D)-SUMIF(HK!A:A,"418*",HK!C:C)</f>
        <v>0</v>
      </c>
      <c r="C23" s="59">
        <f>SUMIF(HK!A:A,"418*",HK!J:J)</f>
        <v>0</v>
      </c>
      <c r="D23" s="59">
        <f>SUMIF(HK!A:A,"418*",HK!I:I)</f>
        <v>0</v>
      </c>
      <c r="E23" s="59"/>
      <c r="F23" s="55">
        <f>SUMIF(HK!A:A,"418*",HK!L:L)-SUMIF(HK!A:A,"418*",HK!K:K)</f>
        <v>0</v>
      </c>
      <c r="G23" s="50"/>
      <c r="H23" s="53"/>
      <c r="I23" s="50"/>
    </row>
    <row r="24" spans="1:9" ht="21" thickBot="1" x14ac:dyDescent="0.35">
      <c r="A24" s="35" t="s">
        <v>96</v>
      </c>
      <c r="B24" s="68">
        <f>SUMIF(HK!A:A,"491*",HK!D:D)-SUMIF(HK!A:A,"491*",HK!C:C)</f>
        <v>0</v>
      </c>
      <c r="C24" s="62">
        <f>SUMIF(HK!A:A,"491*",HK!J:J)</f>
        <v>0</v>
      </c>
      <c r="D24" s="62">
        <f>SUMIF(HK!A:A,"491*",HK!I:I)</f>
        <v>0</v>
      </c>
      <c r="E24" s="62"/>
      <c r="F24" s="52">
        <f>SUMIF(HK!A:A,"491*",HK!L:L)-SUMIF(HK!A:A,"491*",HK!K:K)</f>
        <v>0</v>
      </c>
      <c r="G24" s="50"/>
      <c r="H24" s="53"/>
      <c r="I24" s="50"/>
    </row>
    <row r="25" spans="1:9" ht="22.5" customHeight="1" thickTop="1" x14ac:dyDescent="0.3">
      <c r="A25" s="20"/>
      <c r="B25" s="30"/>
      <c r="C25" s="30"/>
      <c r="D25" s="30"/>
      <c r="E25" s="30"/>
      <c r="F25" s="30"/>
    </row>
    <row r="26" spans="1:9" ht="22.5" customHeight="1" x14ac:dyDescent="0.3">
      <c r="A26" t="str">
        <f>VYSVETLIVKY!$B$39</f>
        <v>Poznámky Úč POD 3-01</v>
      </c>
      <c r="F26" s="69" t="str">
        <f>VYSVETLIVKY!$B$40</f>
        <v>IČO : 56758057</v>
      </c>
    </row>
    <row r="27" spans="1:9" ht="15" thickBot="1" x14ac:dyDescent="0.35">
      <c r="F27" s="69" t="str">
        <f>VYSVETLIVKY!$B$41</f>
        <v>DIČ : 2122423919</v>
      </c>
    </row>
    <row r="28" spans="1:9" ht="13.5" customHeight="1" thickTop="1" thickBot="1" x14ac:dyDescent="0.35">
      <c r="A28" s="78" t="s">
        <v>90</v>
      </c>
      <c r="B28" s="75" t="s">
        <v>3</v>
      </c>
      <c r="C28" s="76"/>
      <c r="D28" s="76"/>
      <c r="E28" s="76"/>
      <c r="F28" s="77"/>
    </row>
    <row r="29" spans="1:9" ht="41.4" thickBot="1" x14ac:dyDescent="0.35">
      <c r="A29" s="79"/>
      <c r="B29" s="29" t="s">
        <v>97</v>
      </c>
      <c r="C29" s="29" t="s">
        <v>10</v>
      </c>
      <c r="D29" s="29" t="s">
        <v>11</v>
      </c>
      <c r="E29" s="29" t="s">
        <v>12</v>
      </c>
      <c r="F29" s="17" t="s">
        <v>42</v>
      </c>
    </row>
    <row r="30" spans="1:9" ht="22.5" customHeight="1" thickTop="1" thickBot="1" x14ac:dyDescent="0.35">
      <c r="A30" s="27" t="s">
        <v>43</v>
      </c>
      <c r="B30" s="57">
        <f>SUMIF(HKM!A:A,"411*",HKM!D:D)-SUMIF(HKM!A:A,"411*",HKM!C:C)</f>
        <v>0</v>
      </c>
      <c r="C30" s="61">
        <f>SUMIF(HKM!A:A,"411*",HKM!J:J)</f>
        <v>0</v>
      </c>
      <c r="D30" s="61">
        <f>SUMIF(HKM!A:A,"411*",HKM!I:I)</f>
        <v>0</v>
      </c>
      <c r="E30" s="61"/>
      <c r="F30" s="60">
        <f>SUMIF(HKM!A:A,"411*",HKM!L:L)-SUMIF(HKM!A:A,"411*",HKM!K:K)</f>
        <v>0</v>
      </c>
      <c r="G30" s="50"/>
      <c r="H30" s="53"/>
    </row>
    <row r="31" spans="1:9" ht="22.5" customHeight="1" thickBot="1" x14ac:dyDescent="0.35">
      <c r="A31" s="27" t="s">
        <v>44</v>
      </c>
      <c r="B31" s="58">
        <f>SUMIF(HKM!A:A,"252*",HKM!C:C)-SUMIF(HKM!A:A,"252*",HKM!D:D)</f>
        <v>0</v>
      </c>
      <c r="C31" s="59">
        <f>SUMIF(HKM!A:A,"252*",HKM!J:J)</f>
        <v>0</v>
      </c>
      <c r="D31" s="59">
        <f>SUMIF(HKM!A:A,"252*",HKM!I:I)</f>
        <v>0</v>
      </c>
      <c r="E31" s="59"/>
      <c r="F31" s="55">
        <f>SUMIF(HKM!A:A,"252*",HKM!K:K)-SUMIF(HKM!A:A,"252*",HKM!L:L)</f>
        <v>0</v>
      </c>
      <c r="G31" s="50"/>
      <c r="H31" s="53"/>
    </row>
    <row r="32" spans="1:9" ht="22.5" customHeight="1" thickBot="1" x14ac:dyDescent="0.35">
      <c r="A32" s="27" t="s">
        <v>91</v>
      </c>
      <c r="B32" s="58">
        <f>SUMIF(HKM!A:A,"419*",HKM!D:D)-SUMIF(HKM!A:A,"419*",HKM!C:C)</f>
        <v>0</v>
      </c>
      <c r="C32" s="59">
        <f>SUMIF(HKM!A:A,"419*",HKM!J:J)</f>
        <v>0</v>
      </c>
      <c r="D32" s="59">
        <f>SUMIF(HKM!A:A,"419*",HKM!I:I)</f>
        <v>0</v>
      </c>
      <c r="E32" s="59"/>
      <c r="F32" s="55">
        <f>SUMIF(HKM!A:A,"419*",HKM!L:L)-SUMIF(HKM!A:A,"419*",HKM!K:K)</f>
        <v>0</v>
      </c>
      <c r="G32" s="50"/>
      <c r="H32" s="53"/>
    </row>
    <row r="33" spans="1:10" ht="22.5" customHeight="1" thickBot="1" x14ac:dyDescent="0.35">
      <c r="A33" s="27" t="s">
        <v>92</v>
      </c>
      <c r="B33" s="58">
        <f>SUMIF(HKM!A:A,"353*",HKM!C:C)-SUMIF(HKM!A:A,"353*",HKM!D:D)</f>
        <v>0</v>
      </c>
      <c r="C33" s="59">
        <f>SUMIF(HKM!A:A,"353*",HKM!J:J)</f>
        <v>0</v>
      </c>
      <c r="D33" s="59">
        <f>SUMIF(HKM!A:A,"353*",HKM!I:I)</f>
        <v>0</v>
      </c>
      <c r="E33" s="59"/>
      <c r="F33" s="55">
        <f>SUMIF(HKM!A:A,"353*",HKM!K:K)-SUMIF(HKM!A:A,"353*",HKM!L:L)</f>
        <v>0</v>
      </c>
      <c r="G33" s="50"/>
      <c r="H33" s="53"/>
    </row>
    <row r="34" spans="1:10" ht="22.5" customHeight="1" thickBot="1" x14ac:dyDescent="0.35">
      <c r="A34" s="27" t="s">
        <v>45</v>
      </c>
      <c r="B34" s="58">
        <f>SUMIF(HKM!A:A,"412*",HKM!D:D)-SUMIF(HKM!A:A,"412*",HKM!C:C)</f>
        <v>0</v>
      </c>
      <c r="C34" s="59">
        <f>SUMIF(HKM!A:A,"412*",HKM!J:J)</f>
        <v>0</v>
      </c>
      <c r="D34" s="59">
        <f>SUMIF(HKM!A:A,"412*",HKM!I:I)</f>
        <v>0</v>
      </c>
      <c r="E34" s="59"/>
      <c r="F34" s="55">
        <f>SUMIF(HKM!A:A,"412*",HKM!L:L)-SUMIF(HKM!A:A,"412*",HKM!K:K)</f>
        <v>0</v>
      </c>
      <c r="G34" s="50"/>
      <c r="H34" s="53"/>
    </row>
    <row r="35" spans="1:10" ht="22.5" customHeight="1" thickBot="1" x14ac:dyDescent="0.35">
      <c r="A35" s="27" t="s">
        <v>46</v>
      </c>
      <c r="B35" s="58">
        <f>SUMIF(HKM!A:A,"413*",HKM!D:D)-SUMIF(HKM!A:A,"413*",HKM!C:C)</f>
        <v>0</v>
      </c>
      <c r="C35" s="59">
        <f>SUMIF(HKM!A:A,"413*",HKM!J:J)</f>
        <v>0</v>
      </c>
      <c r="D35" s="59">
        <f>SUMIF(HKM!A:A,"413*",HKM!I:I)</f>
        <v>0</v>
      </c>
      <c r="E35" s="59"/>
      <c r="F35" s="55">
        <f>SUMIF(HKM!A:A,"413*",HKM!L:L)-SUMIF(HKM!A:A,"413*",HKM!K:K)</f>
        <v>0</v>
      </c>
      <c r="G35" s="50"/>
      <c r="H35" s="53"/>
    </row>
    <row r="36" spans="1:10" ht="22.5" customHeight="1" thickBot="1" x14ac:dyDescent="0.35">
      <c r="A36" s="27" t="s">
        <v>47</v>
      </c>
      <c r="B36" s="58">
        <f>SUMIF(HKM!A:A,"417*",HKM!D:D)-SUMIF(HKM!A:A,"417*",HKM!C:C)</f>
        <v>0</v>
      </c>
      <c r="C36" s="59">
        <f>SUMIF(HKM!A:A,"417*",HKM!J:J)</f>
        <v>0</v>
      </c>
      <c r="D36" s="59">
        <f>SUMIF(HKM!A:A,"417*",HKM!I:I)</f>
        <v>0</v>
      </c>
      <c r="E36" s="59"/>
      <c r="F36" s="55">
        <f>SUMIF(HKM!A:A,"417*",HKM!L:L)-SUMIF(HKM!A:A,"417*",HKM!K:K)</f>
        <v>0</v>
      </c>
      <c r="G36" s="50"/>
      <c r="H36" s="53"/>
    </row>
    <row r="37" spans="1:10" ht="22.5" customHeight="1" thickBot="1" x14ac:dyDescent="0.35">
      <c r="A37" s="34" t="s">
        <v>116</v>
      </c>
      <c r="B37" s="58">
        <f>SUMIF(HKM!A:A,"414*",HKM!D:D)-SUMIF(HKM!A:A,"414*",HKM!C:C)</f>
        <v>0</v>
      </c>
      <c r="C37" s="59">
        <f>SUMIF(HKM!A:A,"414*",HKM!J:J)</f>
        <v>0</v>
      </c>
      <c r="D37" s="59">
        <f>SUMIF(HKM!A:A,"414*",HKM!I:I)</f>
        <v>0</v>
      </c>
      <c r="E37" s="59"/>
      <c r="F37" s="55">
        <f>SUMIF(HKM!A:A,"414*",HKM!L:L)-SUMIF(HKM!A:A,"414*",HKM!K:K)</f>
        <v>0</v>
      </c>
      <c r="G37" s="50"/>
      <c r="H37" s="53"/>
    </row>
    <row r="38" spans="1:10" ht="22.5" customHeight="1" thickBot="1" x14ac:dyDescent="0.35">
      <c r="A38" s="27" t="s">
        <v>48</v>
      </c>
      <c r="B38" s="58">
        <f>SUMIF(HKM!A:A,"415*",HKM!D:D)-SUMIF(HKM!A:A,"415*",HKM!C:C)</f>
        <v>0</v>
      </c>
      <c r="C38" s="59">
        <f>SUMIF(HKM!A:A,"415*",HKM!J:J)</f>
        <v>0</v>
      </c>
      <c r="D38" s="59">
        <f>SUMIF(HKM!A:A,"415*",HKM!I:I)</f>
        <v>0</v>
      </c>
      <c r="E38" s="59"/>
      <c r="F38" s="55">
        <f>SUMIF(HKM!A:A,"415*",HKM!L:L)-SUMIF(HKM!A:A,"415*",HKM!K:K)</f>
        <v>0</v>
      </c>
      <c r="G38" s="50"/>
      <c r="H38" s="53"/>
    </row>
    <row r="39" spans="1:10" ht="22.5" customHeight="1" thickBot="1" x14ac:dyDescent="0.35">
      <c r="A39" s="27" t="s">
        <v>93</v>
      </c>
      <c r="B39" s="58">
        <f>SUMIF(HKM!A:A,"416*",HKM!D:D)-SUMIF(HKM!A:A,"416*",HKM!C:C)</f>
        <v>0</v>
      </c>
      <c r="C39" s="59">
        <f>SUMIF(HKM!A:A,"416*",HKM!J:J)</f>
        <v>0</v>
      </c>
      <c r="D39" s="59">
        <f>SUMIF(HKM!A:A,"416*",HKM!I:I)</f>
        <v>0</v>
      </c>
      <c r="E39" s="59"/>
      <c r="F39" s="55">
        <f>SUMIF(HKM!A:A,"416*",HKM!L:L)-SUMIF(HKM!A:A,"416*",HKM!K:K)</f>
        <v>0</v>
      </c>
      <c r="G39" s="50"/>
      <c r="H39" s="53"/>
    </row>
    <row r="40" spans="1:10" ht="22.5" customHeight="1" thickBot="1" x14ac:dyDescent="0.35">
      <c r="A40" s="27" t="s">
        <v>49</v>
      </c>
      <c r="B40" s="58">
        <f>SUMIF(HKM!A:A,"421*",HKM!D:D)-SUMIF(HKM!A:A,"421*",HKM!C:C)</f>
        <v>0</v>
      </c>
      <c r="C40" s="59">
        <f>SUMIF(HKM!A:A,"421*",HKM!J:J)</f>
        <v>0</v>
      </c>
      <c r="D40" s="59">
        <f>SUMIF(HKM!A:A,"421*",HKM!I:I)</f>
        <v>0</v>
      </c>
      <c r="E40" s="59"/>
      <c r="F40" s="55">
        <f>SUMIF(HKM!A:A,"421*",HKM!L:L)-SUMIF(HKM!A:A,"421*",HKM!K:K)</f>
        <v>0</v>
      </c>
      <c r="G40" s="50"/>
      <c r="H40" s="53"/>
    </row>
    <row r="41" spans="1:10" ht="22.5" customHeight="1" thickBot="1" x14ac:dyDescent="0.35">
      <c r="A41" s="27" t="s">
        <v>50</v>
      </c>
      <c r="B41" s="58">
        <f>SUMIF(HKM!A:A,"422*",HKM!D:D)-SUMIF(HKM!A:A,"422*",HKM!C:C)</f>
        <v>0</v>
      </c>
      <c r="C41" s="59">
        <f>SUMIF(HKM!A:A,"422*",HKM!J:J)</f>
        <v>0</v>
      </c>
      <c r="D41" s="59">
        <f>SUMIF(HKM!A:A,"422*",HKM!I:I)</f>
        <v>0</v>
      </c>
      <c r="E41" s="59"/>
      <c r="F41" s="55">
        <f>SUMIF(HKM!A:A,"422*",HKM!L:L)-SUMIF(HKM!A:A,"422*",HKM!K:K)</f>
        <v>0</v>
      </c>
      <c r="G41" s="50"/>
      <c r="H41" s="53"/>
    </row>
    <row r="42" spans="1:10" ht="22.5" customHeight="1" thickBot="1" x14ac:dyDescent="0.35">
      <c r="A42" s="27" t="s">
        <v>51</v>
      </c>
      <c r="B42" s="58">
        <f>SUMIF(HKM!A:A,"423*",HKM!D:D)-SUMIF(HKM!A:A,"423*",HKM!C:C)+SUMIF(HKM!A:A,"427*",HKM!D:D)-SUMIF(HKM!A:A,"427*",HKM!C:C)</f>
        <v>0</v>
      </c>
      <c r="C42" s="59">
        <f>SUMIF(HKM!A:A,"423*",HKM!J:J)</f>
        <v>0</v>
      </c>
      <c r="D42" s="59">
        <f>SUMIF(HKM!A:A,"423*",HKM!I:I)</f>
        <v>0</v>
      </c>
      <c r="E42" s="59"/>
      <c r="F42" s="55">
        <f>SUMIF(HKM!A:A,"423*",HKM!L:L)-SUMIF(HKM!A:A,"423*",HKM!K:K)+SUMIF(HKM!A:A,"427*",HKM!L:L)-SUMIF(HKM!A:A,"427*",HKM!K:K)</f>
        <v>0</v>
      </c>
      <c r="G42" s="50"/>
      <c r="H42" s="53"/>
      <c r="I42" s="49"/>
    </row>
    <row r="43" spans="1:10" ht="22.5" customHeight="1" thickBot="1" x14ac:dyDescent="0.35">
      <c r="A43" s="27" t="s">
        <v>52</v>
      </c>
      <c r="B43" s="58">
        <f>SUMIF(HKM!A:A,"428*",HKM!D:D)-SUMIF(HKM!A:A,"428*",HKM!C:C)</f>
        <v>0</v>
      </c>
      <c r="C43" s="59">
        <f>SUMIF(HKM!A:A,"428*",HKM!J:J)</f>
        <v>0</v>
      </c>
      <c r="D43" s="59">
        <f>SUMIF(HKM!A:A,"428*",HKM!I:I)</f>
        <v>0</v>
      </c>
      <c r="E43" s="59"/>
      <c r="F43" s="55">
        <f>SUMIF(HKM!A:A,"428*",HKM!L:L)-SUMIF(HKM!A:A,"428*",HKM!K:K)</f>
        <v>0</v>
      </c>
      <c r="G43" s="50"/>
      <c r="H43" s="53"/>
    </row>
    <row r="44" spans="1:10" ht="22.5" customHeight="1" thickBot="1" x14ac:dyDescent="0.35">
      <c r="A44" s="27" t="s">
        <v>94</v>
      </c>
      <c r="B44" s="58">
        <f>SUMIF(HKM!A:A,"429*",HKM!D:D)-SUMIF(HKM!A:A,"429*",HKM!C:C)</f>
        <v>0</v>
      </c>
      <c r="C44" s="59">
        <f>SUMIF(HKM!A:A,"429*",HKM!J:J)</f>
        <v>0</v>
      </c>
      <c r="D44" s="59">
        <f>SUMIF(HKM!A:A,"429*",HKM!I:I)</f>
        <v>0</v>
      </c>
      <c r="E44" s="59"/>
      <c r="F44" s="55">
        <f>SUMIF(HKM!A:A,"429*",HKM!L:L)-SUMIF(HKM!A:A,"429*",HKM!K:K)</f>
        <v>0</v>
      </c>
      <c r="G44" s="50"/>
      <c r="H44" s="53"/>
    </row>
    <row r="45" spans="1:10" ht="22.5" customHeight="1" thickBot="1" x14ac:dyDescent="0.35">
      <c r="A45" s="27" t="s">
        <v>95</v>
      </c>
      <c r="B45" s="58">
        <f>SUMIF(SUPM!C:C,"100",SUPM!E:E)</f>
        <v>0</v>
      </c>
      <c r="C45" s="59"/>
      <c r="D45" s="59"/>
      <c r="E45" s="59"/>
      <c r="F45" s="55">
        <f>SUMIF(SUPM!C:C,"100",SUPM!D:D)</f>
        <v>0</v>
      </c>
      <c r="G45" s="50"/>
      <c r="H45" s="53"/>
      <c r="J45" s="36"/>
    </row>
    <row r="46" spans="1:10" ht="22.5" customHeight="1" thickBot="1" x14ac:dyDescent="0.35">
      <c r="A46" s="27" t="s">
        <v>53</v>
      </c>
      <c r="B46" s="58">
        <f>SUMIF(HKM!A:A,"418*",HKM!D:D)-SUMIF(HKM!A:A,"418*",HKM!C:C)</f>
        <v>0</v>
      </c>
      <c r="C46" s="59">
        <f>SUMIF(HKM!A:A,"418*",HKM!J:J)</f>
        <v>0</v>
      </c>
      <c r="D46" s="59">
        <f>SUMIF(HKM!A:A,"418*",HKM!I:I)</f>
        <v>0</v>
      </c>
      <c r="E46" s="59"/>
      <c r="F46" s="55">
        <f>SUMIF(HKM!A:A,"418*",HKM!L:L)-SUMIF(HKM!A:A,"418*",HKM!K:K)</f>
        <v>0</v>
      </c>
      <c r="G46" s="50"/>
      <c r="H46" s="53"/>
    </row>
    <row r="47" spans="1:10" ht="22.5" customHeight="1" thickBot="1" x14ac:dyDescent="0.35">
      <c r="A47" s="28" t="s">
        <v>96</v>
      </c>
      <c r="B47" s="68">
        <f>SUMIF(HKM!A:A,"491*",HKM!D:D)-SUMIF(HKM!A:A,"491*",HKM!C:C)</f>
        <v>0</v>
      </c>
      <c r="C47" s="62">
        <f>SUMIF(HKM!A:A,"491*",HKM!J:J)</f>
        <v>0</v>
      </c>
      <c r="D47" s="62">
        <f>SUMIF(HKM!A:A,"491*",HKM!I:I)</f>
        <v>0</v>
      </c>
      <c r="E47" s="62"/>
      <c r="F47" s="52">
        <f>SUMIF(HKM!A:A,"491*",HKM!L:L)-SUMIF(HKM!A:A,"491*",HKM!K:K)</f>
        <v>0</v>
      </c>
      <c r="G47" s="50"/>
      <c r="H47" s="53"/>
    </row>
    <row r="48" spans="1:10" ht="10.8" thickTop="1" x14ac:dyDescent="0.3">
      <c r="B48" s="50"/>
      <c r="C48" s="50"/>
      <c r="D48" s="50"/>
      <c r="E48" s="50"/>
      <c r="F48" s="50"/>
      <c r="G48" s="50"/>
      <c r="H48" s="50"/>
    </row>
  </sheetData>
  <mergeCells count="4">
    <mergeCell ref="B5:F5"/>
    <mergeCell ref="A28:A29"/>
    <mergeCell ref="B28:F28"/>
    <mergeCell ref="A5:A6"/>
  </mergeCells>
  <pageMargins left="0.25" right="0.25" top="0.75" bottom="0.75" header="0.3" footer="0.3"/>
  <pageSetup paperSize="9" scale="81" orientation="portrait" r:id="rId1"/>
  <rowBreaks count="1" manualBreakCount="1">
    <brk id="25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41"/>
  <sheetViews>
    <sheetView showGridLines="0" workbookViewId="0">
      <selection activeCell="B19" sqref="B19"/>
    </sheetView>
  </sheetViews>
  <sheetFormatPr defaultRowHeight="14.4" x14ac:dyDescent="0.3"/>
  <cols>
    <col min="1" max="1" width="22" customWidth="1"/>
    <col min="2" max="2" width="21.5546875" customWidth="1"/>
  </cols>
  <sheetData>
    <row r="1" spans="1:2" x14ac:dyDescent="0.3">
      <c r="A1" t="s">
        <v>54</v>
      </c>
    </row>
    <row r="2" spans="1:2" x14ac:dyDescent="0.3">
      <c r="A2" t="s">
        <v>55</v>
      </c>
    </row>
    <row r="3" spans="1:2" x14ac:dyDescent="0.3">
      <c r="A3" t="s">
        <v>56</v>
      </c>
    </row>
    <row r="4" spans="1:2" x14ac:dyDescent="0.3">
      <c r="A4" t="s">
        <v>57</v>
      </c>
    </row>
    <row r="5" spans="1:2" x14ac:dyDescent="0.3">
      <c r="A5" t="s">
        <v>58</v>
      </c>
    </row>
    <row r="6" spans="1:2" x14ac:dyDescent="0.3">
      <c r="A6" t="s">
        <v>59</v>
      </c>
    </row>
    <row r="7" spans="1:2" x14ac:dyDescent="0.3">
      <c r="A7" t="s">
        <v>60</v>
      </c>
    </row>
    <row r="8" spans="1:2" x14ac:dyDescent="0.3">
      <c r="A8" t="s">
        <v>61</v>
      </c>
    </row>
    <row r="9" spans="1:2" x14ac:dyDescent="0.3">
      <c r="A9" t="s">
        <v>62</v>
      </c>
    </row>
    <row r="10" spans="1:2" x14ac:dyDescent="0.3">
      <c r="A10" t="s">
        <v>63</v>
      </c>
    </row>
    <row r="11" spans="1:2" x14ac:dyDescent="0.3">
      <c r="A11" s="6" t="s">
        <v>41</v>
      </c>
      <c r="B11" s="6" t="s">
        <v>64</v>
      </c>
    </row>
    <row r="12" spans="1:2" x14ac:dyDescent="0.3">
      <c r="A12" s="4">
        <v>1</v>
      </c>
      <c r="B12" s="5" t="s">
        <v>65</v>
      </c>
    </row>
    <row r="13" spans="1:2" x14ac:dyDescent="0.3">
      <c r="A13" s="4">
        <v>2</v>
      </c>
      <c r="B13" s="5" t="s">
        <v>66</v>
      </c>
    </row>
    <row r="14" spans="1:2" x14ac:dyDescent="0.3">
      <c r="A14" s="4">
        <v>3</v>
      </c>
      <c r="B14" s="5" t="s">
        <v>67</v>
      </c>
    </row>
    <row r="15" spans="1:2" x14ac:dyDescent="0.3">
      <c r="A15" s="4">
        <v>4</v>
      </c>
      <c r="B15" s="5" t="s">
        <v>68</v>
      </c>
    </row>
    <row r="16" spans="1:2" x14ac:dyDescent="0.3">
      <c r="A16" s="4">
        <v>5</v>
      </c>
      <c r="B16" s="5" t="s">
        <v>69</v>
      </c>
    </row>
    <row r="17" spans="1:2" x14ac:dyDescent="0.3">
      <c r="A17" s="4">
        <v>6</v>
      </c>
      <c r="B17" s="5" t="s">
        <v>70</v>
      </c>
    </row>
    <row r="18" spans="1:2" x14ac:dyDescent="0.3">
      <c r="A18" s="4">
        <v>7</v>
      </c>
      <c r="B18" s="5" t="s">
        <v>71</v>
      </c>
    </row>
    <row r="19" spans="1:2" x14ac:dyDescent="0.3">
      <c r="A19" s="4">
        <v>8</v>
      </c>
      <c r="B19" s="5" t="s">
        <v>72</v>
      </c>
    </row>
    <row r="20" spans="1:2" x14ac:dyDescent="0.3">
      <c r="A20" s="4">
        <v>9</v>
      </c>
      <c r="B20" s="5" t="s">
        <v>73</v>
      </c>
    </row>
    <row r="21" spans="1:2" x14ac:dyDescent="0.3">
      <c r="A21" s="4">
        <v>10</v>
      </c>
      <c r="B21" s="5" t="s">
        <v>74</v>
      </c>
    </row>
    <row r="22" spans="1:2" x14ac:dyDescent="0.3">
      <c r="A22" s="4">
        <v>11</v>
      </c>
      <c r="B22" s="5" t="s">
        <v>75</v>
      </c>
    </row>
    <row r="24" spans="1:2" x14ac:dyDescent="0.3">
      <c r="A24" t="s">
        <v>76</v>
      </c>
    </row>
    <row r="25" spans="1:2" x14ac:dyDescent="0.3">
      <c r="A25" t="s">
        <v>77</v>
      </c>
    </row>
    <row r="26" spans="1:2" x14ac:dyDescent="0.3">
      <c r="A26" t="s">
        <v>78</v>
      </c>
    </row>
    <row r="27" spans="1:2" x14ac:dyDescent="0.3">
      <c r="A27" t="s">
        <v>79</v>
      </c>
    </row>
    <row r="28" spans="1:2" x14ac:dyDescent="0.3">
      <c r="A28" t="s">
        <v>80</v>
      </c>
    </row>
    <row r="29" spans="1:2" x14ac:dyDescent="0.3">
      <c r="A29" t="s">
        <v>81</v>
      </c>
    </row>
    <row r="30" spans="1:2" x14ac:dyDescent="0.3">
      <c r="A30" t="s">
        <v>82</v>
      </c>
    </row>
    <row r="31" spans="1:2" x14ac:dyDescent="0.3">
      <c r="A31" t="s">
        <v>83</v>
      </c>
    </row>
    <row r="32" spans="1:2" x14ac:dyDescent="0.3">
      <c r="A32" t="s">
        <v>84</v>
      </c>
    </row>
    <row r="33" spans="1:2" x14ac:dyDescent="0.3">
      <c r="A33" t="s">
        <v>85</v>
      </c>
    </row>
    <row r="34" spans="1:2" x14ac:dyDescent="0.3">
      <c r="A34" t="s">
        <v>86</v>
      </c>
    </row>
    <row r="35" spans="1:2" x14ac:dyDescent="0.3">
      <c r="A35" t="s">
        <v>87</v>
      </c>
    </row>
    <row r="36" spans="1:2" x14ac:dyDescent="0.3">
      <c r="A36" t="s">
        <v>88</v>
      </c>
    </row>
    <row r="37" spans="1:2" x14ac:dyDescent="0.3">
      <c r="A37" t="s">
        <v>89</v>
      </c>
    </row>
    <row r="39" spans="1:2" x14ac:dyDescent="0.3">
      <c r="A39" t="s">
        <v>142</v>
      </c>
      <c r="B39" t="s">
        <v>145</v>
      </c>
    </row>
    <row r="40" spans="1:2" x14ac:dyDescent="0.3">
      <c r="A40" t="s">
        <v>143</v>
      </c>
      <c r="B40" t="str">
        <f>CONCATENATE("IČO : ",Info!$B$7)</f>
        <v>IČO : 56758057</v>
      </c>
    </row>
    <row r="41" spans="1:2" x14ac:dyDescent="0.3">
      <c r="A41" t="s">
        <v>144</v>
      </c>
      <c r="B41" t="str">
        <f>CONCATENATE("DIČ : ",Info!$B$8)</f>
        <v>DIČ : 2122423919</v>
      </c>
    </row>
  </sheetData>
  <pageMargins left="0.25" right="0.25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B4"/>
  <sheetViews>
    <sheetView tabSelected="1" workbookViewId="0">
      <selection activeCell="A25" sqref="A25"/>
    </sheetView>
  </sheetViews>
  <sheetFormatPr defaultRowHeight="14.4" x14ac:dyDescent="0.3"/>
  <cols>
    <col min="1" max="1" width="32" customWidth="1"/>
  </cols>
  <sheetData>
    <row r="1" spans="1:2" x14ac:dyDescent="0.3">
      <c r="A1" t="s">
        <v>98</v>
      </c>
      <c r="B1" t="s">
        <v>104</v>
      </c>
    </row>
    <row r="2" spans="1:2" x14ac:dyDescent="0.3">
      <c r="A2" t="s">
        <v>99</v>
      </c>
      <c r="B2" t="s">
        <v>102</v>
      </c>
    </row>
    <row r="3" spans="1:2" x14ac:dyDescent="0.3">
      <c r="A3" t="s">
        <v>100</v>
      </c>
      <c r="B3" t="s">
        <v>103</v>
      </c>
    </row>
    <row r="4" spans="1:2" x14ac:dyDescent="0.3">
      <c r="A4" t="s">
        <v>101</v>
      </c>
      <c r="B4" t="s">
        <v>103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0070C0"/>
  </sheetPr>
  <dimension ref="A1:L124"/>
  <sheetViews>
    <sheetView workbookViewId="0">
      <selection activeCell="A2" sqref="A2"/>
    </sheetView>
  </sheetViews>
  <sheetFormatPr defaultColWidth="9.109375" defaultRowHeight="14.4" x14ac:dyDescent="0.3"/>
  <cols>
    <col min="1" max="1" width="16.109375" style="40" customWidth="1"/>
    <col min="2" max="2" width="46.6640625" style="15" customWidth="1"/>
    <col min="3" max="3" width="15.33203125" style="41" customWidth="1"/>
    <col min="4" max="4" width="15.33203125" style="41" bestFit="1" customWidth="1"/>
    <col min="5" max="5" width="15.109375" style="41" customWidth="1"/>
    <col min="6" max="7" width="15.33203125" style="41" bestFit="1" customWidth="1"/>
    <col min="8" max="8" width="15.33203125" style="41" customWidth="1"/>
    <col min="9" max="11" width="15.33203125" style="41" bestFit="1" customWidth="1"/>
    <col min="12" max="12" width="14.88671875" style="41" customWidth="1"/>
  </cols>
  <sheetData>
    <row r="1" spans="1:12" ht="20.399999999999999" x14ac:dyDescent="0.3">
      <c r="A1" s="45" t="s">
        <v>114</v>
      </c>
      <c r="B1" s="46" t="s">
        <v>115</v>
      </c>
      <c r="C1" s="47" t="s">
        <v>117</v>
      </c>
      <c r="D1" s="47" t="s">
        <v>118</v>
      </c>
      <c r="E1" s="47" t="s">
        <v>119</v>
      </c>
      <c r="F1" s="47" t="s">
        <v>120</v>
      </c>
      <c r="G1" s="47" t="s">
        <v>121</v>
      </c>
      <c r="H1" s="47" t="s">
        <v>122</v>
      </c>
      <c r="I1" s="47" t="s">
        <v>123</v>
      </c>
      <c r="J1" s="47" t="s">
        <v>124</v>
      </c>
      <c r="K1" s="47" t="s">
        <v>125</v>
      </c>
      <c r="L1" s="47" t="s">
        <v>126</v>
      </c>
    </row>
    <row r="2" spans="1:12" x14ac:dyDescent="0.3">
      <c r="A2" s="37" t="s">
        <v>146</v>
      </c>
      <c r="B2" s="38" t="s">
        <v>147</v>
      </c>
      <c r="C2" s="39">
        <v>0</v>
      </c>
      <c r="D2" s="39">
        <v>0</v>
      </c>
      <c r="E2" s="39">
        <v>0</v>
      </c>
      <c r="F2" s="39">
        <v>0</v>
      </c>
      <c r="G2" s="39">
        <v>103.82</v>
      </c>
      <c r="H2" s="39">
        <v>103.82</v>
      </c>
      <c r="I2" s="39">
        <v>5175.04</v>
      </c>
      <c r="J2" s="39">
        <v>5175.04</v>
      </c>
      <c r="K2" s="39">
        <v>0</v>
      </c>
      <c r="L2" s="39">
        <v>0</v>
      </c>
    </row>
    <row r="3" spans="1:12" x14ac:dyDescent="0.3">
      <c r="A3" s="37" t="s">
        <v>148</v>
      </c>
      <c r="B3" s="38" t="s">
        <v>149</v>
      </c>
      <c r="C3" s="39">
        <v>0</v>
      </c>
      <c r="D3" s="39">
        <v>0</v>
      </c>
      <c r="E3" s="39">
        <v>0</v>
      </c>
      <c r="F3" s="39">
        <v>0</v>
      </c>
      <c r="G3" s="39">
        <v>0</v>
      </c>
      <c r="H3" s="39">
        <v>0</v>
      </c>
      <c r="I3" s="39">
        <v>0</v>
      </c>
      <c r="J3" s="39">
        <v>0</v>
      </c>
      <c r="K3" s="39">
        <v>0</v>
      </c>
      <c r="L3" s="39">
        <v>0</v>
      </c>
    </row>
    <row r="4" spans="1:12" x14ac:dyDescent="0.3">
      <c r="A4" s="37" t="s">
        <v>150</v>
      </c>
      <c r="B4" s="38" t="s">
        <v>151</v>
      </c>
      <c r="C4" s="39">
        <v>0</v>
      </c>
      <c r="D4" s="39">
        <v>0</v>
      </c>
      <c r="E4" s="39">
        <v>0</v>
      </c>
      <c r="F4" s="39">
        <v>0</v>
      </c>
      <c r="G4" s="39">
        <v>0</v>
      </c>
      <c r="H4" s="39">
        <v>0</v>
      </c>
      <c r="I4" s="39">
        <v>34.44</v>
      </c>
      <c r="J4" s="39">
        <v>34.44</v>
      </c>
      <c r="K4" s="39">
        <v>0</v>
      </c>
      <c r="L4" s="39">
        <v>0</v>
      </c>
    </row>
    <row r="5" spans="1:12" x14ac:dyDescent="0.3">
      <c r="A5" s="37" t="s">
        <v>152</v>
      </c>
      <c r="B5" s="38" t="s">
        <v>153</v>
      </c>
      <c r="C5" s="39">
        <v>0</v>
      </c>
      <c r="D5" s="39">
        <v>0</v>
      </c>
      <c r="E5" s="39">
        <v>0</v>
      </c>
      <c r="F5" s="39">
        <v>0</v>
      </c>
      <c r="G5" s="39">
        <v>100</v>
      </c>
      <c r="H5" s="39">
        <v>100</v>
      </c>
      <c r="I5" s="39">
        <v>100</v>
      </c>
      <c r="J5" s="39">
        <v>100</v>
      </c>
      <c r="K5" s="39">
        <v>0</v>
      </c>
      <c r="L5" s="39">
        <v>0</v>
      </c>
    </row>
    <row r="6" spans="1:12" x14ac:dyDescent="0.3">
      <c r="A6" s="37" t="s">
        <v>154</v>
      </c>
      <c r="B6" s="38" t="s">
        <v>155</v>
      </c>
      <c r="C6" s="39">
        <v>0</v>
      </c>
      <c r="D6" s="39">
        <v>0</v>
      </c>
      <c r="E6" s="39">
        <v>0</v>
      </c>
      <c r="F6" s="39">
        <v>0</v>
      </c>
      <c r="G6" s="39">
        <v>100</v>
      </c>
      <c r="H6" s="39">
        <v>100</v>
      </c>
      <c r="I6" s="39">
        <v>100</v>
      </c>
      <c r="J6" s="39">
        <v>100</v>
      </c>
      <c r="K6" s="39">
        <v>0</v>
      </c>
      <c r="L6" s="39">
        <v>0</v>
      </c>
    </row>
    <row r="7" spans="1:12" x14ac:dyDescent="0.3">
      <c r="A7" s="37" t="s">
        <v>156</v>
      </c>
      <c r="B7" s="38" t="s">
        <v>157</v>
      </c>
      <c r="C7" s="39">
        <v>0</v>
      </c>
      <c r="D7" s="39">
        <v>0</v>
      </c>
      <c r="E7" s="39">
        <v>0</v>
      </c>
      <c r="F7" s="39">
        <v>0</v>
      </c>
      <c r="G7" s="39">
        <v>0</v>
      </c>
      <c r="H7" s="39">
        <v>0</v>
      </c>
      <c r="I7" s="39">
        <v>6.44</v>
      </c>
      <c r="J7" s="39">
        <v>6.44</v>
      </c>
      <c r="K7" s="39">
        <v>0</v>
      </c>
      <c r="L7" s="39">
        <v>0</v>
      </c>
    </row>
    <row r="8" spans="1:12" x14ac:dyDescent="0.3">
      <c r="A8" s="37" t="s">
        <v>158</v>
      </c>
      <c r="B8" s="38" t="s">
        <v>159</v>
      </c>
      <c r="C8" s="39">
        <v>0</v>
      </c>
      <c r="D8" s="39">
        <v>0</v>
      </c>
      <c r="E8" s="39">
        <v>4959.22</v>
      </c>
      <c r="F8" s="39">
        <v>0</v>
      </c>
      <c r="G8" s="39">
        <v>0</v>
      </c>
      <c r="H8" s="39">
        <v>55.12</v>
      </c>
      <c r="I8" s="39">
        <v>4986.45</v>
      </c>
      <c r="J8" s="39">
        <v>82.35</v>
      </c>
      <c r="K8" s="39">
        <v>4904.1000000000004</v>
      </c>
      <c r="L8" s="39">
        <v>0</v>
      </c>
    </row>
    <row r="9" spans="1:12" x14ac:dyDescent="0.3">
      <c r="A9" s="37" t="s">
        <v>160</v>
      </c>
      <c r="B9" s="38" t="s">
        <v>161</v>
      </c>
      <c r="C9" s="39">
        <v>0</v>
      </c>
      <c r="D9" s="39">
        <v>0</v>
      </c>
      <c r="E9" s="39">
        <v>48.7</v>
      </c>
      <c r="F9" s="39">
        <v>0</v>
      </c>
      <c r="G9" s="39">
        <v>10.41</v>
      </c>
      <c r="H9" s="39">
        <v>48.7</v>
      </c>
      <c r="I9" s="39">
        <v>83.14</v>
      </c>
      <c r="J9" s="39">
        <v>72.73</v>
      </c>
      <c r="K9" s="39">
        <v>10.41</v>
      </c>
      <c r="L9" s="39">
        <v>0</v>
      </c>
    </row>
    <row r="10" spans="1:12" x14ac:dyDescent="0.3">
      <c r="A10" s="37" t="s">
        <v>162</v>
      </c>
      <c r="B10" s="38" t="s">
        <v>163</v>
      </c>
      <c r="C10" s="39">
        <v>0</v>
      </c>
      <c r="D10" s="39">
        <v>0</v>
      </c>
      <c r="E10" s="39">
        <v>5000</v>
      </c>
      <c r="F10" s="39">
        <v>0</v>
      </c>
      <c r="G10" s="39">
        <v>0</v>
      </c>
      <c r="H10" s="39">
        <v>5000</v>
      </c>
      <c r="I10" s="39">
        <v>5000</v>
      </c>
      <c r="J10" s="39">
        <v>5000</v>
      </c>
      <c r="K10" s="39">
        <v>0</v>
      </c>
      <c r="L10" s="39">
        <v>0</v>
      </c>
    </row>
    <row r="11" spans="1:12" x14ac:dyDescent="0.3">
      <c r="A11" s="37" t="s">
        <v>164</v>
      </c>
      <c r="B11" s="38" t="s">
        <v>165</v>
      </c>
      <c r="C11" s="39">
        <v>0</v>
      </c>
      <c r="D11" s="39">
        <v>0</v>
      </c>
      <c r="E11" s="39">
        <v>0</v>
      </c>
      <c r="F11" s="39">
        <v>0</v>
      </c>
      <c r="G11" s="39">
        <v>0</v>
      </c>
      <c r="H11" s="39">
        <v>0</v>
      </c>
      <c r="I11" s="39">
        <v>13.02</v>
      </c>
      <c r="J11" s="39">
        <v>13.02</v>
      </c>
      <c r="K11" s="39">
        <v>0</v>
      </c>
      <c r="L11" s="39">
        <v>0</v>
      </c>
    </row>
    <row r="12" spans="1:12" x14ac:dyDescent="0.3">
      <c r="A12" s="37" t="s">
        <v>166</v>
      </c>
      <c r="B12" s="38" t="s">
        <v>167</v>
      </c>
      <c r="C12" s="39">
        <v>0</v>
      </c>
      <c r="D12" s="39">
        <v>0</v>
      </c>
      <c r="E12" s="39">
        <v>0</v>
      </c>
      <c r="F12" s="39">
        <v>0</v>
      </c>
      <c r="G12" s="39">
        <v>0</v>
      </c>
      <c r="H12" s="39">
        <v>0</v>
      </c>
      <c r="I12" s="39">
        <v>0.03</v>
      </c>
      <c r="J12" s="39">
        <v>0.03</v>
      </c>
      <c r="K12" s="39">
        <v>0</v>
      </c>
      <c r="L12" s="39">
        <v>0</v>
      </c>
    </row>
    <row r="13" spans="1:12" x14ac:dyDescent="0.3">
      <c r="A13" s="37" t="s">
        <v>168</v>
      </c>
      <c r="B13" s="38" t="s">
        <v>169</v>
      </c>
      <c r="C13" s="39">
        <v>0</v>
      </c>
      <c r="D13" s="39">
        <v>0</v>
      </c>
      <c r="E13" s="39">
        <v>0</v>
      </c>
      <c r="F13" s="39">
        <v>0</v>
      </c>
      <c r="G13" s="39">
        <v>103.82</v>
      </c>
      <c r="H13" s="39">
        <v>103.82</v>
      </c>
      <c r="I13" s="39">
        <v>5168.1000000000004</v>
      </c>
      <c r="J13" s="39">
        <v>5168.1000000000004</v>
      </c>
      <c r="K13" s="39">
        <v>0</v>
      </c>
      <c r="L13" s="39">
        <v>0</v>
      </c>
    </row>
    <row r="14" spans="1:12" x14ac:dyDescent="0.3">
      <c r="A14" s="37" t="s">
        <v>170</v>
      </c>
      <c r="B14" s="38" t="s">
        <v>171</v>
      </c>
      <c r="C14" s="39">
        <v>0</v>
      </c>
      <c r="D14" s="39">
        <v>0</v>
      </c>
      <c r="E14" s="39">
        <v>0</v>
      </c>
      <c r="F14" s="39">
        <v>5000</v>
      </c>
      <c r="G14" s="39">
        <v>5000</v>
      </c>
      <c r="H14" s="39">
        <v>0</v>
      </c>
      <c r="I14" s="39">
        <v>5000</v>
      </c>
      <c r="J14" s="39">
        <v>5000</v>
      </c>
      <c r="K14" s="39">
        <v>0</v>
      </c>
      <c r="L14" s="39">
        <v>0</v>
      </c>
    </row>
    <row r="15" spans="1:12" x14ac:dyDescent="0.3">
      <c r="A15" s="37" t="s">
        <v>172</v>
      </c>
      <c r="B15" s="38" t="s">
        <v>173</v>
      </c>
      <c r="C15" s="39">
        <v>0</v>
      </c>
      <c r="D15" s="39">
        <v>0</v>
      </c>
      <c r="E15" s="39">
        <v>0</v>
      </c>
      <c r="F15" s="39">
        <v>0</v>
      </c>
      <c r="G15" s="39">
        <v>0</v>
      </c>
      <c r="H15" s="39">
        <v>0</v>
      </c>
      <c r="I15" s="39">
        <v>0</v>
      </c>
      <c r="J15" s="39">
        <v>0</v>
      </c>
      <c r="K15" s="39">
        <v>0</v>
      </c>
      <c r="L15" s="39">
        <v>0</v>
      </c>
    </row>
    <row r="16" spans="1:12" x14ac:dyDescent="0.3">
      <c r="A16" s="37" t="s">
        <v>174</v>
      </c>
      <c r="B16" s="38" t="s">
        <v>43</v>
      </c>
      <c r="C16" s="39">
        <v>0</v>
      </c>
      <c r="D16" s="39">
        <v>0</v>
      </c>
      <c r="E16" s="39">
        <v>0</v>
      </c>
      <c r="F16" s="39">
        <v>5000</v>
      </c>
      <c r="G16" s="39">
        <v>0</v>
      </c>
      <c r="H16" s="39">
        <v>0</v>
      </c>
      <c r="I16" s="39">
        <v>0</v>
      </c>
      <c r="J16" s="39">
        <v>5000</v>
      </c>
      <c r="K16" s="39">
        <v>0</v>
      </c>
      <c r="L16" s="39">
        <v>5000</v>
      </c>
    </row>
    <row r="17" spans="1:12" x14ac:dyDescent="0.3">
      <c r="A17" s="37" t="s">
        <v>175</v>
      </c>
      <c r="B17" s="38" t="s">
        <v>176</v>
      </c>
      <c r="C17" s="39">
        <v>0</v>
      </c>
      <c r="D17" s="39">
        <v>0</v>
      </c>
      <c r="E17" s="39">
        <v>28</v>
      </c>
      <c r="F17" s="39">
        <v>0</v>
      </c>
      <c r="G17" s="39">
        <v>0</v>
      </c>
      <c r="H17" s="39">
        <v>0</v>
      </c>
      <c r="I17" s="39">
        <v>28</v>
      </c>
      <c r="J17" s="39">
        <v>0</v>
      </c>
      <c r="K17" s="39">
        <v>28</v>
      </c>
      <c r="L17" s="39">
        <v>0</v>
      </c>
    </row>
    <row r="18" spans="1:12" x14ac:dyDescent="0.3">
      <c r="A18" s="37" t="s">
        <v>177</v>
      </c>
      <c r="B18" s="38" t="s">
        <v>178</v>
      </c>
      <c r="C18" s="39">
        <v>0</v>
      </c>
      <c r="D18" s="39">
        <v>0</v>
      </c>
      <c r="E18" s="39">
        <v>0</v>
      </c>
      <c r="F18" s="39">
        <v>0</v>
      </c>
      <c r="G18" s="39">
        <v>100</v>
      </c>
      <c r="H18" s="39">
        <v>0</v>
      </c>
      <c r="I18" s="39">
        <v>100</v>
      </c>
      <c r="J18" s="39">
        <v>0</v>
      </c>
      <c r="K18" s="39">
        <v>100</v>
      </c>
      <c r="L18" s="39">
        <v>0</v>
      </c>
    </row>
    <row r="19" spans="1:12" x14ac:dyDescent="0.3">
      <c r="A19" s="37" t="s">
        <v>179</v>
      </c>
      <c r="B19" s="38" t="s">
        <v>180</v>
      </c>
      <c r="C19" s="39">
        <v>0</v>
      </c>
      <c r="D19" s="39">
        <v>0</v>
      </c>
      <c r="E19" s="39">
        <v>0.49</v>
      </c>
      <c r="F19" s="39">
        <v>0</v>
      </c>
      <c r="G19" s="39">
        <v>0.45</v>
      </c>
      <c r="H19" s="39">
        <v>0</v>
      </c>
      <c r="I19" s="39">
        <v>0.94</v>
      </c>
      <c r="J19" s="39">
        <v>0</v>
      </c>
      <c r="K19" s="39">
        <v>0.94</v>
      </c>
      <c r="L19" s="39">
        <v>0</v>
      </c>
    </row>
    <row r="20" spans="1:12" x14ac:dyDescent="0.3">
      <c r="A20" s="37" t="s">
        <v>181</v>
      </c>
      <c r="B20" s="38" t="s">
        <v>182</v>
      </c>
      <c r="C20" s="39">
        <v>0</v>
      </c>
      <c r="D20" s="39">
        <v>0</v>
      </c>
      <c r="E20" s="39">
        <v>0.03</v>
      </c>
      <c r="F20" s="39">
        <v>0</v>
      </c>
      <c r="G20" s="39">
        <v>0</v>
      </c>
      <c r="H20" s="39">
        <v>0</v>
      </c>
      <c r="I20" s="39">
        <v>0.03</v>
      </c>
      <c r="J20" s="39">
        <v>0</v>
      </c>
      <c r="K20" s="39">
        <v>0.03</v>
      </c>
      <c r="L20" s="39">
        <v>0</v>
      </c>
    </row>
    <row r="21" spans="1:12" x14ac:dyDescent="0.3">
      <c r="A21" s="37" t="s">
        <v>183</v>
      </c>
      <c r="B21" s="38" t="s">
        <v>184</v>
      </c>
      <c r="C21" s="39">
        <v>0</v>
      </c>
      <c r="D21" s="39">
        <v>0</v>
      </c>
      <c r="E21" s="39">
        <v>36.29</v>
      </c>
      <c r="F21" s="39">
        <v>0</v>
      </c>
      <c r="G21" s="39">
        <v>3.37</v>
      </c>
      <c r="H21" s="39">
        <v>0</v>
      </c>
      <c r="I21" s="39">
        <v>39.659999999999997</v>
      </c>
      <c r="J21" s="39">
        <v>0</v>
      </c>
      <c r="K21" s="39">
        <v>39.659999999999997</v>
      </c>
      <c r="L21" s="39">
        <v>0</v>
      </c>
    </row>
    <row r="22" spans="1:12" x14ac:dyDescent="0.3">
      <c r="A22" s="37" t="s">
        <v>185</v>
      </c>
      <c r="B22" s="38" t="s">
        <v>186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39">
        <v>0</v>
      </c>
    </row>
    <row r="23" spans="1:12" x14ac:dyDescent="0.3">
      <c r="A23" s="37" t="s">
        <v>187</v>
      </c>
      <c r="B23" s="38" t="s">
        <v>182</v>
      </c>
      <c r="C23" s="39">
        <v>0</v>
      </c>
      <c r="D23" s="39">
        <v>0</v>
      </c>
      <c r="E23" s="39">
        <v>0</v>
      </c>
      <c r="F23" s="39">
        <v>72.73</v>
      </c>
      <c r="G23" s="39">
        <v>0</v>
      </c>
      <c r="H23" s="39">
        <v>10.41</v>
      </c>
      <c r="I23" s="39">
        <v>0</v>
      </c>
      <c r="J23" s="39">
        <v>83.14</v>
      </c>
      <c r="K23" s="39">
        <v>0</v>
      </c>
      <c r="L23" s="39">
        <v>83.14</v>
      </c>
    </row>
    <row r="24" spans="1:12" x14ac:dyDescent="0.3">
      <c r="A24" s="37"/>
      <c r="B24" s="38"/>
      <c r="C24" s="39"/>
      <c r="D24" s="39"/>
      <c r="E24" s="39"/>
      <c r="F24" s="39"/>
      <c r="G24" s="39"/>
      <c r="H24" s="39"/>
      <c r="I24" s="39"/>
      <c r="J24" s="39"/>
      <c r="K24" s="39"/>
      <c r="L24" s="39"/>
    </row>
    <row r="25" spans="1:12" x14ac:dyDescent="0.3">
      <c r="A25" s="37"/>
      <c r="B25" s="38"/>
      <c r="C25" s="39"/>
      <c r="D25" s="39"/>
      <c r="E25" s="39"/>
      <c r="F25" s="39"/>
      <c r="G25" s="39"/>
      <c r="H25" s="39"/>
      <c r="I25" s="39"/>
      <c r="J25" s="39"/>
      <c r="K25" s="39"/>
      <c r="L25" s="39"/>
    </row>
    <row r="26" spans="1:12" x14ac:dyDescent="0.3">
      <c r="A26" s="37"/>
      <c r="B26" s="38"/>
      <c r="C26" s="39"/>
      <c r="D26" s="39"/>
      <c r="E26" s="39"/>
      <c r="F26" s="39"/>
      <c r="G26" s="39"/>
      <c r="H26" s="39"/>
      <c r="I26" s="39"/>
      <c r="J26" s="39"/>
      <c r="K26" s="39"/>
      <c r="L26" s="39"/>
    </row>
    <row r="27" spans="1:12" x14ac:dyDescent="0.3">
      <c r="A27" s="37"/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39"/>
    </row>
    <row r="28" spans="1:12" x14ac:dyDescent="0.3">
      <c r="A28" s="37"/>
      <c r="B28" s="38"/>
      <c r="C28" s="39"/>
      <c r="D28" s="39"/>
      <c r="E28" s="39"/>
      <c r="F28" s="39"/>
      <c r="G28" s="39"/>
      <c r="H28" s="39"/>
      <c r="I28" s="39"/>
      <c r="J28" s="39"/>
      <c r="K28" s="39"/>
      <c r="L28" s="39"/>
    </row>
    <row r="29" spans="1:12" x14ac:dyDescent="0.3">
      <c r="A29" s="37"/>
      <c r="B29" s="38"/>
      <c r="C29" s="39"/>
      <c r="D29" s="39"/>
      <c r="E29" s="39"/>
      <c r="F29" s="39"/>
      <c r="G29" s="39"/>
      <c r="H29" s="39"/>
      <c r="I29" s="39"/>
      <c r="J29" s="39"/>
      <c r="K29" s="39"/>
      <c r="L29" s="39"/>
    </row>
    <row r="30" spans="1:12" x14ac:dyDescent="0.3">
      <c r="A30" s="37"/>
      <c r="B30" s="38"/>
      <c r="C30" s="39"/>
      <c r="D30" s="39"/>
      <c r="E30" s="39"/>
      <c r="F30" s="39"/>
      <c r="G30" s="39"/>
      <c r="H30" s="39"/>
      <c r="I30" s="39"/>
      <c r="J30" s="39"/>
      <c r="K30" s="39"/>
      <c r="L30" s="39"/>
    </row>
    <row r="31" spans="1:12" x14ac:dyDescent="0.3">
      <c r="A31" s="37"/>
      <c r="B31" s="38"/>
      <c r="C31" s="39"/>
      <c r="D31" s="39"/>
      <c r="E31" s="39"/>
      <c r="F31" s="39"/>
      <c r="G31" s="39"/>
      <c r="H31" s="39"/>
      <c r="I31" s="39"/>
      <c r="J31" s="39"/>
      <c r="K31" s="39"/>
      <c r="L31" s="39"/>
    </row>
    <row r="32" spans="1:12" x14ac:dyDescent="0.3">
      <c r="A32" s="37"/>
      <c r="B32" s="38"/>
      <c r="C32" s="39"/>
      <c r="D32" s="39"/>
      <c r="E32" s="39"/>
      <c r="F32" s="39"/>
      <c r="G32" s="39"/>
      <c r="H32" s="39"/>
      <c r="I32" s="39"/>
      <c r="J32" s="39"/>
      <c r="K32" s="39"/>
      <c r="L32" s="39"/>
    </row>
    <row r="33" spans="1:12" x14ac:dyDescent="0.3">
      <c r="A33" s="37"/>
      <c r="B33" s="38"/>
      <c r="C33" s="39"/>
      <c r="D33" s="39"/>
      <c r="E33" s="39"/>
      <c r="F33" s="39"/>
      <c r="G33" s="39"/>
      <c r="H33" s="39"/>
      <c r="I33" s="39"/>
      <c r="J33" s="39"/>
      <c r="K33" s="39"/>
      <c r="L33" s="39"/>
    </row>
    <row r="34" spans="1:12" x14ac:dyDescent="0.3">
      <c r="A34" s="37"/>
      <c r="B34" s="38"/>
      <c r="C34" s="39"/>
      <c r="D34" s="39"/>
      <c r="E34" s="39"/>
      <c r="F34" s="39"/>
      <c r="G34" s="39"/>
      <c r="H34" s="39"/>
      <c r="I34" s="39"/>
      <c r="J34" s="39"/>
      <c r="K34" s="39"/>
      <c r="L34" s="39"/>
    </row>
    <row r="35" spans="1:12" x14ac:dyDescent="0.3">
      <c r="A35" s="37"/>
      <c r="B35" s="38"/>
      <c r="C35" s="39"/>
      <c r="D35" s="39"/>
      <c r="E35" s="39"/>
      <c r="F35" s="39"/>
      <c r="G35" s="39"/>
      <c r="H35" s="39"/>
      <c r="I35" s="39"/>
      <c r="J35" s="39"/>
      <c r="K35" s="39"/>
      <c r="L35" s="39"/>
    </row>
    <row r="36" spans="1:12" x14ac:dyDescent="0.3">
      <c r="A36" s="37"/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</row>
    <row r="37" spans="1:12" x14ac:dyDescent="0.3">
      <c r="A37" s="37"/>
      <c r="B37" s="38"/>
      <c r="C37" s="39"/>
      <c r="D37" s="39"/>
      <c r="E37" s="39"/>
      <c r="F37" s="39"/>
      <c r="G37" s="39"/>
      <c r="H37" s="39"/>
      <c r="I37" s="39"/>
      <c r="J37" s="39"/>
      <c r="K37" s="39"/>
      <c r="L37" s="39"/>
    </row>
    <row r="38" spans="1:12" x14ac:dyDescent="0.3">
      <c r="A38" s="37"/>
      <c r="B38" s="38"/>
      <c r="C38" s="39"/>
      <c r="D38" s="39"/>
      <c r="E38" s="39"/>
      <c r="F38" s="39"/>
      <c r="G38" s="39"/>
      <c r="H38" s="39"/>
      <c r="I38" s="39"/>
      <c r="J38" s="39"/>
      <c r="K38" s="39"/>
      <c r="L38" s="39"/>
    </row>
    <row r="39" spans="1:12" x14ac:dyDescent="0.3">
      <c r="A39" s="37"/>
      <c r="B39" s="38"/>
      <c r="C39" s="39"/>
      <c r="D39" s="39"/>
      <c r="E39" s="39"/>
      <c r="F39" s="39"/>
      <c r="G39" s="39"/>
      <c r="H39" s="39"/>
      <c r="I39" s="39"/>
      <c r="J39" s="39"/>
      <c r="K39" s="39"/>
      <c r="L39" s="39"/>
    </row>
    <row r="40" spans="1:12" x14ac:dyDescent="0.3">
      <c r="A40" s="37"/>
      <c r="B40" s="38"/>
      <c r="C40" s="39"/>
      <c r="D40" s="39"/>
      <c r="E40" s="39"/>
      <c r="F40" s="39"/>
      <c r="G40" s="39"/>
      <c r="H40" s="39"/>
      <c r="I40" s="39"/>
      <c r="J40" s="39"/>
      <c r="K40" s="39"/>
      <c r="L40" s="39"/>
    </row>
    <row r="41" spans="1:12" x14ac:dyDescent="0.3">
      <c r="A41" s="37"/>
      <c r="B41" s="38"/>
      <c r="C41" s="39"/>
      <c r="D41" s="39"/>
      <c r="E41" s="39"/>
      <c r="F41" s="39"/>
      <c r="G41" s="39"/>
      <c r="H41" s="39"/>
      <c r="I41" s="39"/>
      <c r="J41" s="39"/>
      <c r="K41" s="39"/>
      <c r="L41" s="39"/>
    </row>
    <row r="42" spans="1:12" x14ac:dyDescent="0.3">
      <c r="A42" s="37"/>
      <c r="B42" s="38"/>
      <c r="C42" s="39"/>
      <c r="D42" s="39"/>
      <c r="E42" s="39"/>
      <c r="F42" s="39"/>
      <c r="G42" s="39"/>
      <c r="H42" s="39"/>
      <c r="I42" s="39"/>
      <c r="J42" s="39"/>
      <c r="K42" s="39"/>
      <c r="L42" s="39"/>
    </row>
    <row r="43" spans="1:12" x14ac:dyDescent="0.3">
      <c r="A43" s="37"/>
      <c r="B43" s="38"/>
      <c r="C43" s="39"/>
      <c r="D43" s="39"/>
      <c r="E43" s="39"/>
      <c r="F43" s="39"/>
      <c r="G43" s="39"/>
      <c r="H43" s="39"/>
      <c r="I43" s="39"/>
      <c r="J43" s="39"/>
      <c r="K43" s="39"/>
      <c r="L43" s="39"/>
    </row>
    <row r="44" spans="1:12" x14ac:dyDescent="0.3">
      <c r="A44" s="37"/>
      <c r="B44" s="38"/>
      <c r="C44" s="39"/>
      <c r="D44" s="39"/>
      <c r="E44" s="39"/>
      <c r="F44" s="39"/>
      <c r="G44" s="39"/>
      <c r="H44" s="39"/>
      <c r="I44" s="39"/>
      <c r="J44" s="39"/>
      <c r="K44" s="39"/>
      <c r="L44" s="39"/>
    </row>
    <row r="45" spans="1:12" x14ac:dyDescent="0.3">
      <c r="A45" s="37"/>
      <c r="B45" s="38"/>
      <c r="C45" s="39"/>
      <c r="D45" s="39"/>
      <c r="E45" s="39"/>
      <c r="F45" s="39"/>
      <c r="G45" s="39"/>
      <c r="H45" s="39"/>
      <c r="I45" s="39"/>
      <c r="J45" s="39"/>
      <c r="K45" s="39"/>
      <c r="L45" s="39"/>
    </row>
    <row r="46" spans="1:12" x14ac:dyDescent="0.3">
      <c r="A46" s="37"/>
      <c r="B46" s="38"/>
      <c r="C46" s="39"/>
      <c r="D46" s="39"/>
      <c r="E46" s="39"/>
      <c r="F46" s="39"/>
      <c r="G46" s="39"/>
      <c r="H46" s="39"/>
      <c r="I46" s="39"/>
      <c r="J46" s="39"/>
      <c r="K46" s="39"/>
      <c r="L46" s="39"/>
    </row>
    <row r="47" spans="1:12" x14ac:dyDescent="0.3">
      <c r="A47" s="37"/>
      <c r="B47" s="38"/>
      <c r="C47" s="39"/>
      <c r="D47" s="39"/>
      <c r="E47" s="39"/>
      <c r="F47" s="39"/>
      <c r="G47" s="39"/>
      <c r="H47" s="39"/>
      <c r="I47" s="39"/>
      <c r="J47" s="39"/>
      <c r="K47" s="39"/>
      <c r="L47" s="39"/>
    </row>
    <row r="48" spans="1:12" x14ac:dyDescent="0.3">
      <c r="A48" s="37"/>
      <c r="B48" s="38"/>
      <c r="C48" s="39"/>
      <c r="D48" s="39"/>
      <c r="E48" s="39"/>
      <c r="F48" s="39"/>
      <c r="G48" s="39"/>
      <c r="H48" s="39"/>
      <c r="I48" s="39"/>
      <c r="J48" s="39"/>
      <c r="K48" s="39"/>
      <c r="L48" s="39"/>
    </row>
    <row r="49" spans="1:12" x14ac:dyDescent="0.3">
      <c r="A49" s="37"/>
      <c r="B49" s="38"/>
      <c r="C49" s="39"/>
      <c r="D49" s="39"/>
      <c r="E49" s="39"/>
      <c r="F49" s="39"/>
      <c r="G49" s="39"/>
      <c r="H49" s="39"/>
      <c r="I49" s="39"/>
      <c r="J49" s="39"/>
      <c r="K49" s="39"/>
      <c r="L49" s="39"/>
    </row>
    <row r="50" spans="1:12" x14ac:dyDescent="0.3">
      <c r="A50" s="37"/>
      <c r="B50" s="38"/>
      <c r="C50" s="39"/>
      <c r="D50" s="39"/>
      <c r="E50" s="39"/>
      <c r="F50" s="39"/>
      <c r="G50" s="39"/>
      <c r="H50" s="39"/>
      <c r="I50" s="39"/>
      <c r="J50" s="39"/>
      <c r="K50" s="39"/>
      <c r="L50" s="39"/>
    </row>
    <row r="51" spans="1:12" x14ac:dyDescent="0.3">
      <c r="A51" s="37"/>
      <c r="B51" s="38"/>
      <c r="C51" s="39"/>
      <c r="D51" s="39"/>
      <c r="E51" s="39"/>
      <c r="F51" s="39"/>
      <c r="G51" s="39"/>
      <c r="H51" s="39"/>
      <c r="I51" s="39"/>
      <c r="J51" s="39"/>
      <c r="K51" s="39"/>
      <c r="L51" s="39"/>
    </row>
    <row r="52" spans="1:12" x14ac:dyDescent="0.3">
      <c r="A52" s="37"/>
      <c r="B52" s="38"/>
      <c r="C52" s="39"/>
      <c r="D52" s="39"/>
      <c r="E52" s="39"/>
      <c r="F52" s="39"/>
      <c r="G52" s="39"/>
      <c r="H52" s="39"/>
      <c r="I52" s="39"/>
      <c r="J52" s="39"/>
      <c r="K52" s="39"/>
      <c r="L52" s="39"/>
    </row>
    <row r="53" spans="1:12" x14ac:dyDescent="0.3">
      <c r="A53" s="37"/>
      <c r="B53" s="38"/>
      <c r="C53" s="39"/>
      <c r="D53" s="39"/>
      <c r="E53" s="39"/>
      <c r="F53" s="39"/>
      <c r="G53" s="39"/>
      <c r="H53" s="39"/>
      <c r="I53" s="39"/>
      <c r="J53" s="39"/>
      <c r="K53" s="39"/>
      <c r="L53" s="39"/>
    </row>
    <row r="54" spans="1:12" x14ac:dyDescent="0.3">
      <c r="A54" s="37"/>
      <c r="B54" s="38"/>
      <c r="C54" s="39"/>
      <c r="D54" s="39"/>
      <c r="E54" s="39"/>
      <c r="F54" s="39"/>
      <c r="G54" s="39"/>
      <c r="H54" s="39"/>
      <c r="I54" s="39"/>
      <c r="J54" s="39"/>
      <c r="K54" s="39"/>
      <c r="L54" s="39"/>
    </row>
    <row r="55" spans="1:12" x14ac:dyDescent="0.3">
      <c r="A55" s="37"/>
      <c r="B55" s="38"/>
      <c r="C55" s="39"/>
      <c r="D55" s="39"/>
      <c r="E55" s="39"/>
      <c r="F55" s="39"/>
      <c r="G55" s="39"/>
      <c r="H55" s="39"/>
      <c r="I55" s="39"/>
      <c r="J55" s="39"/>
      <c r="K55" s="39"/>
      <c r="L55" s="39"/>
    </row>
    <row r="56" spans="1:12" x14ac:dyDescent="0.3">
      <c r="A56" s="37"/>
      <c r="B56" s="38"/>
      <c r="C56" s="39"/>
      <c r="D56" s="39"/>
      <c r="E56" s="39"/>
      <c r="F56" s="39"/>
      <c r="G56" s="39"/>
      <c r="H56" s="39"/>
      <c r="I56" s="39"/>
      <c r="J56" s="39"/>
      <c r="K56" s="39"/>
      <c r="L56" s="39"/>
    </row>
    <row r="57" spans="1:12" x14ac:dyDescent="0.3">
      <c r="A57" s="37"/>
      <c r="B57" s="38"/>
      <c r="C57" s="39"/>
      <c r="D57" s="39"/>
      <c r="E57" s="39"/>
      <c r="F57" s="39"/>
      <c r="G57" s="39"/>
      <c r="H57" s="39"/>
      <c r="I57" s="39"/>
      <c r="J57" s="39"/>
      <c r="K57" s="39"/>
      <c r="L57" s="39"/>
    </row>
    <row r="58" spans="1:12" x14ac:dyDescent="0.3">
      <c r="A58" s="37"/>
      <c r="B58" s="38"/>
      <c r="C58" s="39"/>
      <c r="D58" s="39"/>
      <c r="E58" s="39"/>
      <c r="F58" s="39"/>
      <c r="G58" s="39"/>
      <c r="H58" s="39"/>
      <c r="I58" s="39"/>
      <c r="J58" s="39"/>
      <c r="K58" s="39"/>
      <c r="L58" s="39"/>
    </row>
    <row r="59" spans="1:12" x14ac:dyDescent="0.3">
      <c r="A59" s="37"/>
      <c r="B59" s="38"/>
      <c r="C59" s="39"/>
      <c r="D59" s="39"/>
      <c r="E59" s="39"/>
      <c r="F59" s="39"/>
      <c r="G59" s="39"/>
      <c r="H59" s="39"/>
      <c r="I59" s="39"/>
      <c r="J59" s="39"/>
      <c r="K59" s="39"/>
      <c r="L59" s="39"/>
    </row>
    <row r="60" spans="1:12" x14ac:dyDescent="0.3">
      <c r="A60" s="37"/>
      <c r="B60" s="38"/>
      <c r="C60" s="39"/>
      <c r="D60" s="39"/>
      <c r="E60" s="39"/>
      <c r="F60" s="39"/>
      <c r="G60" s="39"/>
      <c r="H60" s="39"/>
      <c r="I60" s="39"/>
      <c r="J60" s="39"/>
      <c r="K60" s="39"/>
      <c r="L60" s="39"/>
    </row>
    <row r="61" spans="1:12" x14ac:dyDescent="0.3">
      <c r="A61" s="37"/>
      <c r="B61" s="38"/>
      <c r="C61" s="39"/>
      <c r="D61" s="39"/>
      <c r="E61" s="39"/>
      <c r="F61" s="39"/>
      <c r="G61" s="39"/>
      <c r="H61" s="39"/>
      <c r="I61" s="39"/>
      <c r="J61" s="39"/>
      <c r="K61" s="39"/>
      <c r="L61" s="39"/>
    </row>
    <row r="62" spans="1:12" x14ac:dyDescent="0.3">
      <c r="A62" s="37"/>
      <c r="B62" s="38"/>
      <c r="C62" s="39"/>
      <c r="D62" s="39"/>
      <c r="E62" s="39"/>
      <c r="F62" s="39"/>
      <c r="G62" s="39"/>
      <c r="H62" s="39"/>
      <c r="I62" s="39"/>
      <c r="J62" s="39"/>
      <c r="K62" s="39"/>
      <c r="L62" s="39"/>
    </row>
    <row r="63" spans="1:12" x14ac:dyDescent="0.3">
      <c r="A63" s="37"/>
      <c r="B63" s="38"/>
      <c r="C63" s="39"/>
      <c r="D63" s="39"/>
      <c r="E63" s="39"/>
      <c r="F63" s="39"/>
      <c r="G63" s="39"/>
      <c r="H63" s="39"/>
      <c r="I63" s="39"/>
      <c r="J63" s="39"/>
      <c r="K63" s="39"/>
      <c r="L63" s="39"/>
    </row>
    <row r="64" spans="1:12" x14ac:dyDescent="0.3">
      <c r="A64" s="37"/>
      <c r="B64" s="38"/>
      <c r="C64" s="39"/>
      <c r="D64" s="39"/>
      <c r="E64" s="39"/>
      <c r="F64" s="39"/>
      <c r="G64" s="39"/>
      <c r="H64" s="39"/>
      <c r="I64" s="39"/>
      <c r="J64" s="39"/>
      <c r="K64" s="39"/>
      <c r="L64" s="39"/>
    </row>
    <row r="65" spans="1:12" x14ac:dyDescent="0.3">
      <c r="A65" s="37"/>
      <c r="B65" s="38"/>
      <c r="C65" s="39"/>
      <c r="D65" s="39"/>
      <c r="E65" s="39"/>
      <c r="F65" s="39"/>
      <c r="G65" s="39"/>
      <c r="H65" s="39"/>
      <c r="I65" s="39"/>
      <c r="J65" s="39"/>
      <c r="K65" s="39"/>
      <c r="L65" s="39"/>
    </row>
    <row r="66" spans="1:12" x14ac:dyDescent="0.3">
      <c r="A66" s="37"/>
      <c r="B66" s="38"/>
      <c r="C66" s="39"/>
      <c r="D66" s="39"/>
      <c r="E66" s="39"/>
      <c r="F66" s="39"/>
      <c r="G66" s="39"/>
      <c r="H66" s="39"/>
      <c r="I66" s="39"/>
      <c r="J66" s="39"/>
      <c r="K66" s="39"/>
      <c r="L66" s="39"/>
    </row>
    <row r="67" spans="1:12" x14ac:dyDescent="0.3">
      <c r="A67" s="37"/>
      <c r="B67" s="38"/>
      <c r="C67" s="39"/>
      <c r="D67" s="39"/>
      <c r="E67" s="39"/>
      <c r="F67" s="39"/>
      <c r="G67" s="39"/>
      <c r="H67" s="39"/>
      <c r="I67" s="39"/>
      <c r="J67" s="39"/>
      <c r="K67" s="39"/>
      <c r="L67" s="39"/>
    </row>
    <row r="68" spans="1:12" x14ac:dyDescent="0.3">
      <c r="A68" s="37"/>
      <c r="B68" s="38"/>
      <c r="C68" s="39"/>
      <c r="D68" s="39"/>
      <c r="E68" s="39"/>
      <c r="F68" s="39"/>
      <c r="G68" s="39"/>
      <c r="H68" s="39"/>
      <c r="I68" s="39"/>
      <c r="J68" s="39"/>
      <c r="K68" s="39"/>
      <c r="L68" s="39"/>
    </row>
    <row r="69" spans="1:12" x14ac:dyDescent="0.3">
      <c r="A69" s="37"/>
      <c r="B69" s="38"/>
      <c r="C69" s="39"/>
      <c r="D69" s="39"/>
      <c r="E69" s="39"/>
      <c r="F69" s="39"/>
      <c r="G69" s="39"/>
      <c r="H69" s="39"/>
      <c r="I69" s="39"/>
      <c r="J69" s="39"/>
      <c r="K69" s="39"/>
      <c r="L69" s="39"/>
    </row>
    <row r="70" spans="1:12" x14ac:dyDescent="0.3">
      <c r="A70" s="37"/>
      <c r="B70" s="38"/>
      <c r="C70" s="39"/>
      <c r="D70" s="39"/>
      <c r="E70" s="39"/>
      <c r="F70" s="39"/>
      <c r="G70" s="39"/>
      <c r="H70" s="39"/>
      <c r="I70" s="39"/>
      <c r="J70" s="39"/>
      <c r="K70" s="39"/>
      <c r="L70" s="39"/>
    </row>
    <row r="71" spans="1:12" x14ac:dyDescent="0.3">
      <c r="A71" s="37"/>
      <c r="B71" s="38"/>
      <c r="C71" s="39"/>
      <c r="D71" s="39"/>
      <c r="E71" s="39"/>
      <c r="F71" s="39"/>
      <c r="G71" s="39"/>
      <c r="H71" s="39"/>
      <c r="I71" s="39"/>
      <c r="J71" s="39"/>
      <c r="K71" s="39"/>
      <c r="L71" s="39"/>
    </row>
    <row r="72" spans="1:12" x14ac:dyDescent="0.3">
      <c r="A72" s="37"/>
      <c r="B72" s="38"/>
      <c r="C72" s="39"/>
      <c r="D72" s="39"/>
      <c r="E72" s="39"/>
      <c r="F72" s="39"/>
      <c r="G72" s="39"/>
      <c r="H72" s="39"/>
      <c r="I72" s="39"/>
      <c r="J72" s="39"/>
      <c r="K72" s="39"/>
      <c r="L72" s="39"/>
    </row>
    <row r="73" spans="1:12" x14ac:dyDescent="0.3">
      <c r="A73" s="37"/>
      <c r="B73" s="38"/>
      <c r="C73" s="39"/>
      <c r="D73" s="39"/>
      <c r="E73" s="39"/>
      <c r="F73" s="39"/>
      <c r="G73" s="39"/>
      <c r="H73" s="39"/>
      <c r="I73" s="39"/>
      <c r="J73" s="39"/>
      <c r="K73" s="39"/>
      <c r="L73" s="39"/>
    </row>
    <row r="74" spans="1:12" x14ac:dyDescent="0.3">
      <c r="A74" s="37"/>
      <c r="B74" s="38"/>
      <c r="C74" s="39"/>
      <c r="D74" s="39"/>
      <c r="E74" s="39"/>
      <c r="F74" s="39"/>
      <c r="G74" s="39"/>
      <c r="H74" s="39"/>
      <c r="I74" s="39"/>
      <c r="J74" s="39"/>
      <c r="K74" s="39"/>
      <c r="L74" s="39"/>
    </row>
    <row r="75" spans="1:12" x14ac:dyDescent="0.3">
      <c r="A75" s="37"/>
      <c r="B75" s="38"/>
      <c r="C75" s="39"/>
      <c r="D75" s="39"/>
      <c r="E75" s="39"/>
      <c r="F75" s="39"/>
      <c r="G75" s="39"/>
      <c r="H75" s="39"/>
      <c r="I75" s="39"/>
      <c r="J75" s="39"/>
      <c r="K75" s="39"/>
      <c r="L75" s="39"/>
    </row>
    <row r="76" spans="1:12" x14ac:dyDescent="0.3">
      <c r="A76" s="37"/>
      <c r="B76" s="38"/>
      <c r="C76" s="39"/>
      <c r="D76" s="39"/>
      <c r="E76" s="39"/>
      <c r="F76" s="39"/>
      <c r="G76" s="39"/>
      <c r="H76" s="39"/>
      <c r="I76" s="39"/>
      <c r="J76" s="39"/>
      <c r="K76" s="39"/>
      <c r="L76" s="39"/>
    </row>
    <row r="77" spans="1:12" x14ac:dyDescent="0.3">
      <c r="A77" s="37"/>
      <c r="B77" s="38"/>
      <c r="C77" s="39"/>
      <c r="D77" s="39"/>
      <c r="E77" s="39"/>
      <c r="F77" s="39"/>
      <c r="G77" s="39"/>
      <c r="H77" s="39"/>
      <c r="I77" s="39"/>
      <c r="J77" s="39"/>
      <c r="K77" s="39"/>
      <c r="L77" s="39"/>
    </row>
    <row r="78" spans="1:12" x14ac:dyDescent="0.3">
      <c r="A78" s="37"/>
      <c r="B78" s="38"/>
      <c r="C78" s="39"/>
      <c r="D78" s="39"/>
      <c r="E78" s="39"/>
      <c r="F78" s="39"/>
      <c r="G78" s="39"/>
      <c r="H78" s="39"/>
      <c r="I78" s="39"/>
      <c r="J78" s="39"/>
      <c r="K78" s="39"/>
      <c r="L78" s="39"/>
    </row>
    <row r="79" spans="1:12" x14ac:dyDescent="0.3">
      <c r="A79" s="37"/>
      <c r="B79" s="38"/>
      <c r="C79" s="39"/>
      <c r="D79" s="39"/>
      <c r="E79" s="39"/>
      <c r="F79" s="39"/>
      <c r="G79" s="39"/>
      <c r="H79" s="39"/>
      <c r="I79" s="39"/>
      <c r="J79" s="39"/>
      <c r="K79" s="39"/>
      <c r="L79" s="39"/>
    </row>
    <row r="80" spans="1:12" x14ac:dyDescent="0.3">
      <c r="A80" s="37"/>
      <c r="B80" s="38"/>
      <c r="C80" s="39"/>
      <c r="D80" s="39"/>
      <c r="E80" s="39"/>
      <c r="F80" s="39"/>
      <c r="G80" s="39"/>
      <c r="H80" s="39"/>
      <c r="I80" s="39"/>
      <c r="J80" s="39"/>
      <c r="K80" s="39"/>
      <c r="L80" s="39"/>
    </row>
    <row r="81" spans="1:12" x14ac:dyDescent="0.3">
      <c r="A81" s="37"/>
      <c r="B81" s="38"/>
      <c r="C81" s="39"/>
      <c r="D81" s="39"/>
      <c r="E81" s="39"/>
      <c r="F81" s="39"/>
      <c r="G81" s="39"/>
      <c r="H81" s="39"/>
      <c r="I81" s="39"/>
      <c r="J81" s="39"/>
      <c r="K81" s="39"/>
      <c r="L81" s="39"/>
    </row>
    <row r="82" spans="1:12" x14ac:dyDescent="0.3">
      <c r="A82" s="37"/>
      <c r="B82" s="38"/>
      <c r="C82" s="39"/>
      <c r="D82" s="39"/>
      <c r="E82" s="39"/>
      <c r="F82" s="39"/>
      <c r="G82" s="39"/>
      <c r="H82" s="39"/>
      <c r="I82" s="39"/>
      <c r="J82" s="39"/>
      <c r="K82" s="39"/>
      <c r="L82" s="39"/>
    </row>
    <row r="83" spans="1:12" x14ac:dyDescent="0.3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39"/>
    </row>
    <row r="84" spans="1:12" x14ac:dyDescent="0.3">
      <c r="A84" s="37"/>
      <c r="B84" s="38"/>
      <c r="C84" s="39"/>
      <c r="D84" s="39"/>
      <c r="E84" s="39"/>
      <c r="F84" s="39"/>
      <c r="G84" s="39"/>
      <c r="H84" s="39"/>
      <c r="I84" s="39"/>
      <c r="J84" s="39"/>
      <c r="K84" s="39"/>
      <c r="L84" s="39"/>
    </row>
    <row r="85" spans="1:12" x14ac:dyDescent="0.3">
      <c r="A85" s="37"/>
      <c r="B85" s="38"/>
      <c r="C85" s="39"/>
      <c r="D85" s="39"/>
      <c r="E85" s="39"/>
      <c r="F85" s="39"/>
      <c r="G85" s="39"/>
      <c r="H85" s="39"/>
      <c r="I85" s="39"/>
      <c r="J85" s="39"/>
      <c r="K85" s="39"/>
      <c r="L85" s="39"/>
    </row>
    <row r="86" spans="1:12" x14ac:dyDescent="0.3">
      <c r="A86" s="37"/>
      <c r="B86" s="38"/>
      <c r="C86" s="39"/>
      <c r="D86" s="39"/>
      <c r="E86" s="39"/>
      <c r="F86" s="39"/>
      <c r="G86" s="39"/>
      <c r="H86" s="39"/>
      <c r="I86" s="39"/>
      <c r="J86" s="39"/>
      <c r="K86" s="39"/>
      <c r="L86" s="39"/>
    </row>
    <row r="87" spans="1:12" x14ac:dyDescent="0.3">
      <c r="A87" s="37"/>
      <c r="B87" s="38"/>
      <c r="C87" s="39"/>
      <c r="D87" s="39"/>
      <c r="E87" s="39"/>
      <c r="F87" s="39"/>
      <c r="G87" s="39"/>
      <c r="H87" s="39"/>
      <c r="I87" s="39"/>
      <c r="J87" s="39"/>
      <c r="K87" s="39"/>
      <c r="L87" s="39"/>
    </row>
    <row r="88" spans="1:12" x14ac:dyDescent="0.3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39"/>
    </row>
    <row r="89" spans="1:12" x14ac:dyDescent="0.3">
      <c r="A89" s="37"/>
      <c r="B89" s="38"/>
      <c r="C89" s="39"/>
      <c r="D89" s="39"/>
      <c r="E89" s="39"/>
      <c r="F89" s="39"/>
      <c r="G89" s="39"/>
      <c r="H89" s="39"/>
      <c r="I89" s="39"/>
      <c r="J89" s="39"/>
      <c r="K89" s="39"/>
      <c r="L89" s="39"/>
    </row>
    <row r="90" spans="1:12" x14ac:dyDescent="0.3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39"/>
    </row>
    <row r="91" spans="1:12" x14ac:dyDescent="0.3">
      <c r="A91" s="37"/>
      <c r="B91" s="38"/>
      <c r="C91" s="39"/>
      <c r="D91" s="39"/>
      <c r="E91" s="39"/>
      <c r="F91" s="39"/>
      <c r="G91" s="39"/>
      <c r="H91" s="39"/>
      <c r="I91" s="39"/>
      <c r="J91" s="39"/>
      <c r="K91" s="39"/>
      <c r="L91" s="39"/>
    </row>
    <row r="92" spans="1:12" x14ac:dyDescent="0.3">
      <c r="A92" s="37"/>
      <c r="B92" s="38"/>
      <c r="C92" s="39"/>
      <c r="D92" s="39"/>
      <c r="E92" s="39"/>
      <c r="F92" s="39"/>
      <c r="G92" s="39"/>
      <c r="H92" s="39"/>
      <c r="I92" s="39"/>
      <c r="J92" s="39"/>
      <c r="K92" s="39"/>
      <c r="L92" s="39"/>
    </row>
    <row r="93" spans="1:12" x14ac:dyDescent="0.3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39"/>
    </row>
    <row r="94" spans="1:12" x14ac:dyDescent="0.3">
      <c r="A94" s="37"/>
      <c r="B94" s="38"/>
      <c r="C94" s="39"/>
      <c r="D94" s="39"/>
      <c r="E94" s="39"/>
      <c r="F94" s="39"/>
      <c r="G94" s="39"/>
      <c r="H94" s="39"/>
      <c r="I94" s="39"/>
      <c r="J94" s="39"/>
      <c r="K94" s="39"/>
      <c r="L94" s="39"/>
    </row>
    <row r="95" spans="1:12" x14ac:dyDescent="0.3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39"/>
    </row>
    <row r="96" spans="1:12" x14ac:dyDescent="0.3">
      <c r="A96" s="37"/>
      <c r="B96" s="38"/>
      <c r="C96" s="39"/>
      <c r="D96" s="39"/>
      <c r="E96" s="39"/>
      <c r="F96" s="39"/>
      <c r="G96" s="39"/>
      <c r="H96" s="39"/>
      <c r="I96" s="39"/>
      <c r="J96" s="39"/>
      <c r="K96" s="39"/>
      <c r="L96" s="39"/>
    </row>
    <row r="97" spans="1:12" x14ac:dyDescent="0.3">
      <c r="A97" s="37"/>
      <c r="B97" s="38"/>
      <c r="C97" s="39"/>
      <c r="D97" s="39"/>
      <c r="E97" s="39"/>
      <c r="F97" s="39"/>
      <c r="G97" s="39"/>
      <c r="H97" s="39"/>
      <c r="I97" s="39"/>
      <c r="J97" s="39"/>
      <c r="K97" s="39"/>
      <c r="L97" s="39"/>
    </row>
    <row r="98" spans="1:12" x14ac:dyDescent="0.3">
      <c r="A98" s="37"/>
      <c r="B98" s="38"/>
      <c r="C98" s="39"/>
      <c r="D98" s="39"/>
      <c r="E98" s="39"/>
      <c r="F98" s="39"/>
      <c r="G98" s="39"/>
      <c r="H98" s="39"/>
      <c r="I98" s="39"/>
      <c r="J98" s="39"/>
      <c r="K98" s="39"/>
      <c r="L98" s="39"/>
    </row>
    <row r="99" spans="1:12" x14ac:dyDescent="0.3">
      <c r="A99" s="37"/>
      <c r="B99" s="38"/>
      <c r="C99" s="39"/>
      <c r="D99" s="39"/>
      <c r="E99" s="39"/>
      <c r="F99" s="39"/>
      <c r="G99" s="39"/>
      <c r="H99" s="39"/>
      <c r="I99" s="39"/>
      <c r="J99" s="39"/>
      <c r="K99" s="39"/>
      <c r="L99" s="39"/>
    </row>
    <row r="100" spans="1:12" x14ac:dyDescent="0.3">
      <c r="A100" s="37"/>
      <c r="B100" s="38"/>
      <c r="C100" s="39"/>
      <c r="D100" s="39"/>
      <c r="E100" s="39"/>
      <c r="F100" s="39"/>
      <c r="G100" s="39"/>
      <c r="H100" s="39"/>
      <c r="I100" s="39"/>
      <c r="J100" s="39"/>
      <c r="K100" s="39"/>
      <c r="L100" s="39"/>
    </row>
    <row r="101" spans="1:12" x14ac:dyDescent="0.3">
      <c r="A101" s="37"/>
      <c r="B101" s="38"/>
      <c r="C101" s="39"/>
      <c r="D101" s="39"/>
      <c r="E101" s="39"/>
      <c r="F101" s="39"/>
      <c r="G101" s="39"/>
      <c r="H101" s="39"/>
      <c r="I101" s="39"/>
      <c r="J101" s="39"/>
      <c r="K101" s="39"/>
      <c r="L101" s="39"/>
    </row>
    <row r="102" spans="1:12" x14ac:dyDescent="0.3">
      <c r="A102" s="37"/>
      <c r="B102" s="38"/>
      <c r="C102" s="39"/>
      <c r="D102" s="39"/>
      <c r="E102" s="39"/>
      <c r="F102" s="39"/>
      <c r="G102" s="39"/>
      <c r="H102" s="39"/>
      <c r="I102" s="39"/>
      <c r="J102" s="39"/>
      <c r="K102" s="39"/>
      <c r="L102" s="39"/>
    </row>
    <row r="103" spans="1:12" x14ac:dyDescent="0.3">
      <c r="A103" s="37"/>
      <c r="B103" s="38"/>
      <c r="C103" s="39"/>
      <c r="D103" s="39"/>
      <c r="E103" s="39"/>
      <c r="F103" s="39"/>
      <c r="G103" s="39"/>
      <c r="H103" s="39"/>
      <c r="I103" s="39"/>
      <c r="J103" s="39"/>
      <c r="K103" s="39"/>
      <c r="L103" s="39"/>
    </row>
    <row r="104" spans="1:12" x14ac:dyDescent="0.3">
      <c r="A104" s="37"/>
      <c r="B104" s="38"/>
      <c r="C104" s="39"/>
      <c r="D104" s="39"/>
      <c r="E104" s="39"/>
      <c r="F104" s="39"/>
      <c r="G104" s="39"/>
      <c r="H104" s="39"/>
      <c r="I104" s="39"/>
      <c r="J104" s="39"/>
      <c r="K104" s="39"/>
      <c r="L104" s="39"/>
    </row>
    <row r="105" spans="1:12" x14ac:dyDescent="0.3">
      <c r="A105" s="37"/>
      <c r="B105" s="38"/>
      <c r="C105" s="39"/>
      <c r="D105" s="39"/>
      <c r="E105" s="39"/>
      <c r="F105" s="39"/>
      <c r="G105" s="39"/>
      <c r="H105" s="39"/>
      <c r="I105" s="39"/>
      <c r="J105" s="39"/>
      <c r="K105" s="39"/>
      <c r="L105" s="39"/>
    </row>
    <row r="106" spans="1:12" x14ac:dyDescent="0.3">
      <c r="A106" s="37"/>
      <c r="B106" s="38"/>
      <c r="C106" s="39"/>
      <c r="D106" s="39"/>
      <c r="E106" s="39"/>
      <c r="F106" s="39"/>
      <c r="G106" s="39"/>
      <c r="H106" s="39"/>
      <c r="I106" s="39"/>
      <c r="J106" s="39"/>
      <c r="K106" s="39"/>
      <c r="L106" s="39"/>
    </row>
    <row r="107" spans="1:12" x14ac:dyDescent="0.3">
      <c r="A107" s="37"/>
      <c r="B107" s="38"/>
      <c r="C107" s="39"/>
      <c r="D107" s="39"/>
      <c r="E107" s="39"/>
      <c r="F107" s="39"/>
      <c r="G107" s="39"/>
      <c r="H107" s="39"/>
      <c r="I107" s="39"/>
      <c r="J107" s="39"/>
      <c r="K107" s="39"/>
      <c r="L107" s="39"/>
    </row>
    <row r="108" spans="1:12" x14ac:dyDescent="0.3">
      <c r="A108" s="37"/>
      <c r="B108" s="38"/>
      <c r="C108" s="39"/>
      <c r="D108" s="39"/>
      <c r="E108" s="39"/>
      <c r="F108" s="39"/>
      <c r="G108" s="39"/>
      <c r="H108" s="39"/>
      <c r="I108" s="39"/>
      <c r="J108" s="39"/>
      <c r="K108" s="39"/>
      <c r="L108" s="39"/>
    </row>
    <row r="109" spans="1:12" x14ac:dyDescent="0.3">
      <c r="A109" s="37"/>
      <c r="B109" s="38"/>
      <c r="C109" s="39"/>
      <c r="D109" s="39"/>
      <c r="E109" s="39"/>
      <c r="F109" s="39"/>
      <c r="G109" s="39"/>
      <c r="H109" s="39"/>
      <c r="I109" s="39"/>
      <c r="J109" s="39"/>
      <c r="K109" s="39"/>
      <c r="L109" s="39"/>
    </row>
    <row r="110" spans="1:12" x14ac:dyDescent="0.3">
      <c r="A110" s="37"/>
      <c r="B110" s="38"/>
      <c r="C110" s="39"/>
      <c r="D110" s="39"/>
      <c r="E110" s="39"/>
      <c r="F110" s="39"/>
      <c r="G110" s="39"/>
      <c r="H110" s="39"/>
      <c r="I110" s="39"/>
      <c r="J110" s="39"/>
      <c r="K110" s="39"/>
      <c r="L110" s="39"/>
    </row>
    <row r="111" spans="1:12" x14ac:dyDescent="0.3">
      <c r="A111" s="37"/>
      <c r="B111" s="38"/>
      <c r="C111" s="39"/>
      <c r="D111" s="39"/>
      <c r="E111" s="39"/>
      <c r="F111" s="39"/>
      <c r="G111" s="39"/>
      <c r="H111" s="39"/>
      <c r="I111" s="39"/>
      <c r="J111" s="39"/>
      <c r="K111" s="39"/>
      <c r="L111" s="39"/>
    </row>
    <row r="112" spans="1:12" x14ac:dyDescent="0.3">
      <c r="A112" s="37"/>
      <c r="B112" s="38"/>
      <c r="C112" s="39"/>
      <c r="D112" s="39"/>
      <c r="E112" s="39"/>
      <c r="F112" s="39"/>
      <c r="G112" s="39"/>
      <c r="H112" s="39"/>
      <c r="I112" s="39"/>
      <c r="J112" s="39"/>
      <c r="K112" s="39"/>
      <c r="L112" s="39"/>
    </row>
    <row r="113" spans="1:12" x14ac:dyDescent="0.3">
      <c r="A113" s="37"/>
      <c r="B113" s="38"/>
      <c r="C113" s="39"/>
      <c r="D113" s="39"/>
      <c r="E113" s="39"/>
      <c r="F113" s="39"/>
      <c r="G113" s="39"/>
      <c r="H113" s="39"/>
      <c r="I113" s="39"/>
      <c r="J113" s="39"/>
      <c r="K113" s="39"/>
      <c r="L113" s="39"/>
    </row>
    <row r="114" spans="1:12" x14ac:dyDescent="0.3">
      <c r="A114" s="37"/>
      <c r="B114" s="38"/>
      <c r="C114" s="39"/>
      <c r="D114" s="39"/>
      <c r="E114" s="39"/>
      <c r="F114" s="39"/>
      <c r="G114" s="39"/>
      <c r="H114" s="39"/>
      <c r="I114" s="39"/>
      <c r="J114" s="39"/>
      <c r="K114" s="39"/>
      <c r="L114" s="39"/>
    </row>
    <row r="115" spans="1:12" x14ac:dyDescent="0.3">
      <c r="A115" s="37"/>
      <c r="B115" s="38"/>
      <c r="C115" s="39"/>
      <c r="D115" s="39"/>
      <c r="E115" s="39"/>
      <c r="F115" s="39"/>
      <c r="G115" s="39"/>
      <c r="H115" s="39"/>
      <c r="I115" s="39"/>
      <c r="J115" s="39"/>
      <c r="K115" s="39"/>
      <c r="L115" s="39"/>
    </row>
    <row r="116" spans="1:12" x14ac:dyDescent="0.3">
      <c r="A116" s="37"/>
      <c r="B116" s="38"/>
      <c r="C116" s="39"/>
      <c r="D116" s="39"/>
      <c r="E116" s="39"/>
      <c r="F116" s="39"/>
      <c r="G116" s="39"/>
      <c r="H116" s="39"/>
      <c r="I116" s="39"/>
      <c r="J116" s="39"/>
      <c r="K116" s="39"/>
      <c r="L116" s="39"/>
    </row>
    <row r="117" spans="1:12" x14ac:dyDescent="0.3">
      <c r="A117" s="37"/>
      <c r="B117" s="38"/>
      <c r="C117" s="39"/>
      <c r="D117" s="39"/>
      <c r="E117" s="39"/>
      <c r="F117" s="39"/>
      <c r="G117" s="39"/>
      <c r="H117" s="39"/>
      <c r="I117" s="39"/>
      <c r="J117" s="39"/>
      <c r="K117" s="39"/>
      <c r="L117" s="39"/>
    </row>
    <row r="118" spans="1:12" x14ac:dyDescent="0.3">
      <c r="A118" s="37"/>
      <c r="B118" s="38"/>
      <c r="C118" s="39"/>
      <c r="D118" s="39"/>
      <c r="E118" s="39"/>
      <c r="F118" s="39"/>
      <c r="G118" s="39"/>
      <c r="H118" s="39"/>
      <c r="I118" s="39"/>
      <c r="J118" s="39"/>
      <c r="K118" s="39"/>
      <c r="L118" s="39"/>
    </row>
    <row r="119" spans="1:12" x14ac:dyDescent="0.3">
      <c r="A119" s="37"/>
      <c r="B119" s="38"/>
      <c r="C119" s="39"/>
      <c r="D119" s="39"/>
      <c r="E119" s="39"/>
      <c r="F119" s="39"/>
      <c r="G119" s="39"/>
      <c r="H119" s="39"/>
      <c r="I119" s="39"/>
      <c r="J119" s="39"/>
      <c r="K119" s="39"/>
      <c r="L119" s="39"/>
    </row>
    <row r="120" spans="1:12" x14ac:dyDescent="0.3">
      <c r="A120" s="37"/>
      <c r="B120" s="38"/>
      <c r="C120" s="39"/>
      <c r="D120" s="39"/>
      <c r="E120" s="39"/>
      <c r="F120" s="39"/>
      <c r="G120" s="39"/>
      <c r="H120" s="39"/>
      <c r="I120" s="39"/>
      <c r="J120" s="39"/>
      <c r="K120" s="39"/>
      <c r="L120" s="39"/>
    </row>
    <row r="121" spans="1:12" x14ac:dyDescent="0.3">
      <c r="A121" s="37"/>
      <c r="B121" s="38"/>
      <c r="C121" s="39"/>
      <c r="D121" s="39"/>
      <c r="E121" s="39"/>
      <c r="F121" s="39"/>
      <c r="G121" s="39"/>
      <c r="H121" s="39"/>
      <c r="I121" s="39"/>
      <c r="J121" s="39"/>
      <c r="K121" s="39"/>
      <c r="L121" s="39"/>
    </row>
    <row r="122" spans="1:12" x14ac:dyDescent="0.3">
      <c r="A122" s="37"/>
      <c r="B122" s="38"/>
      <c r="C122" s="39"/>
      <c r="D122" s="39"/>
      <c r="E122" s="39"/>
      <c r="F122" s="39"/>
      <c r="G122" s="39"/>
      <c r="H122" s="39"/>
      <c r="I122" s="39"/>
      <c r="J122" s="39"/>
      <c r="K122" s="39"/>
      <c r="L122" s="39"/>
    </row>
    <row r="123" spans="1:12" x14ac:dyDescent="0.3">
      <c r="A123" s="37"/>
      <c r="B123" s="38"/>
      <c r="C123" s="39"/>
      <c r="D123" s="39"/>
      <c r="E123" s="39"/>
      <c r="F123" s="39"/>
      <c r="G123" s="39"/>
      <c r="H123" s="39"/>
      <c r="I123" s="39"/>
      <c r="J123" s="39"/>
      <c r="K123" s="39"/>
      <c r="L123" s="39"/>
    </row>
    <row r="124" spans="1:12" x14ac:dyDescent="0.3">
      <c r="A124" s="37"/>
      <c r="B124" s="38"/>
      <c r="C124" s="39"/>
      <c r="D124" s="39"/>
      <c r="E124" s="39"/>
      <c r="F124" s="39"/>
      <c r="G124" s="39"/>
      <c r="H124" s="39"/>
      <c r="I124" s="39"/>
      <c r="J124" s="39"/>
      <c r="K124" s="39"/>
      <c r="L124" s="39"/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18</vt:i4>
      </vt:variant>
      <vt:variant>
        <vt:lpstr>Pomenované rozsahy</vt:lpstr>
      </vt:variant>
      <vt:variant>
        <vt:i4>16</vt:i4>
      </vt:variant>
    </vt:vector>
  </HeadingPairs>
  <TitlesOfParts>
    <vt:vector size="34" baseType="lpstr">
      <vt:lpstr>Info</vt:lpstr>
      <vt:lpstr>Hárok2</vt:lpstr>
      <vt:lpstr>1</vt:lpstr>
      <vt:lpstr>15</vt:lpstr>
      <vt:lpstr>36</vt:lpstr>
      <vt:lpstr>37</vt:lpstr>
      <vt:lpstr>VYSVETLIVKY</vt:lpstr>
      <vt:lpstr>Hárok1</vt:lpstr>
      <vt:lpstr>HK</vt:lpstr>
      <vt:lpstr>HKSU</vt:lpstr>
      <vt:lpstr>HKM</vt:lpstr>
      <vt:lpstr>HKSUM</vt:lpstr>
      <vt:lpstr>VZaS</vt:lpstr>
      <vt:lpstr>VZaSM</vt:lpstr>
      <vt:lpstr>SUA</vt:lpstr>
      <vt:lpstr>SUP</vt:lpstr>
      <vt:lpstr>SUAM</vt:lpstr>
      <vt:lpstr>SUPM</vt:lpstr>
      <vt:lpstr>'1'!Oblasť_tlače</vt:lpstr>
      <vt:lpstr>'15'!Oblasť_tlače</vt:lpstr>
      <vt:lpstr>'36'!Oblasť_tlače</vt:lpstr>
      <vt:lpstr>'37'!Oblasť_tlače</vt:lpstr>
      <vt:lpstr>Hárok1!Oblasť_tlače</vt:lpstr>
      <vt:lpstr>HK!Oblasť_tlače</vt:lpstr>
      <vt:lpstr>HKM!Oblasť_tlače</vt:lpstr>
      <vt:lpstr>HKSU!Oblasť_tlače</vt:lpstr>
      <vt:lpstr>HKSUM!Oblasť_tlače</vt:lpstr>
      <vt:lpstr>Info!Oblasť_tlače</vt:lpstr>
      <vt:lpstr>SUA!Oblasť_tlače</vt:lpstr>
      <vt:lpstr>SUAM!Oblasť_tlače</vt:lpstr>
      <vt:lpstr>SUP!Oblasť_tlače</vt:lpstr>
      <vt:lpstr>SUPM!Oblasť_tlače</vt:lpstr>
      <vt:lpstr>VZaS!Oblasť_tlače</vt:lpstr>
      <vt:lpstr>VZaSM!Oblasť_tlače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2026-02-18T13:21:16Z</dcterms:modified>
</cp:coreProperties>
</file>