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onom\Documents\Uzávierky + poznámky\Poznámky k uzávierke\2026\"/>
    </mc:Choice>
  </mc:AlternateContent>
  <xr:revisionPtr revIDLastSave="0" documentId="13_ncr:1_{0DC04394-1D8B-467E-B1AB-21AADE796089}" xr6:coauthVersionLast="47" xr6:coauthVersionMax="47" xr10:uidLastSave="{00000000-0000-0000-0000-000000000000}"/>
  <bookViews>
    <workbookView xWindow="1935" yWindow="2925" windowWidth="23865" windowHeight="14055" xr2:uid="{00000000-000D-0000-FFFF-FFFF00000000}"/>
  </bookViews>
  <sheets>
    <sheet name="T.č1 k čl.III Neobežný majetok" sheetId="1" r:id="rId1"/>
    <sheet name="T.č.4 k čl.III B Pohľadávky " sheetId="2" r:id="rId2"/>
    <sheet name="T.č.5 k čl.IV A Vl. imanie" sheetId="3" r:id="rId3"/>
    <sheet name="T.č7-č2 k čl.IV B Rezervy ostat" sheetId="4" r:id="rId4"/>
    <sheet name="T.č.8 k čl.IV B Záväzky " sheetId="5" r:id="rId5"/>
    <sheet name="T.č.12 k čl.IX Príjmy rozpočtu" sheetId="6" r:id="rId6"/>
    <sheet name="T.č.13 k čl.IX Výdavky rozpočtu" sheetId="7" r:id="rId7"/>
    <sheet name="T.č14 k čl.IX Finančné operácie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7" i="1" l="1"/>
  <c r="G37" i="1"/>
  <c r="D37" i="1"/>
  <c r="S23" i="1"/>
  <c r="Q37" i="1"/>
  <c r="R37" i="1"/>
  <c r="R19" i="1"/>
  <c r="R18" i="1"/>
  <c r="D10" i="7"/>
  <c r="G8" i="7"/>
  <c r="F8" i="7"/>
  <c r="E8" i="7"/>
  <c r="D8" i="7"/>
  <c r="G10" i="7" l="1"/>
  <c r="H29" i="6"/>
  <c r="H30" i="6" s="1"/>
  <c r="G29" i="6"/>
  <c r="F29" i="6"/>
  <c r="E29" i="6"/>
  <c r="E22" i="6"/>
  <c r="H22" i="6"/>
  <c r="H15" i="6"/>
  <c r="H11" i="6"/>
  <c r="H9" i="6"/>
  <c r="H7" i="6"/>
  <c r="D4" i="5"/>
  <c r="D9" i="5" s="1"/>
  <c r="C20" i="4"/>
  <c r="F10" i="3"/>
  <c r="H23" i="6" l="1"/>
  <c r="H31" i="6" s="1"/>
  <c r="G10" i="3" l="1"/>
  <c r="D9" i="2"/>
  <c r="G15" i="6" l="1"/>
  <c r="F15" i="6"/>
  <c r="E15" i="6"/>
  <c r="C27" i="1"/>
  <c r="C37" i="1" s="1"/>
  <c r="R25" i="1" l="1"/>
  <c r="R23" i="1"/>
  <c r="R20" i="1"/>
  <c r="R15" i="1"/>
  <c r="F22" i="6" l="1"/>
  <c r="F11" i="6"/>
  <c r="F9" i="6"/>
  <c r="F7" i="6"/>
  <c r="G22" i="6"/>
  <c r="D10" i="3"/>
  <c r="L23" i="1"/>
  <c r="L20" i="1"/>
  <c r="L19" i="1"/>
  <c r="L18" i="1"/>
  <c r="G23" i="1"/>
  <c r="G20" i="1"/>
  <c r="G19" i="1"/>
  <c r="G18" i="1"/>
  <c r="G15" i="1"/>
  <c r="S15" i="1" s="1"/>
  <c r="F23" i="6" l="1"/>
  <c r="G30" i="6"/>
  <c r="F30" i="6"/>
  <c r="E30" i="6"/>
  <c r="G11" i="6"/>
  <c r="E11" i="6"/>
  <c r="G9" i="6"/>
  <c r="E9" i="6"/>
  <c r="G7" i="6"/>
  <c r="E7" i="6"/>
  <c r="F31" i="6" l="1"/>
  <c r="E23" i="6"/>
  <c r="E31" i="6" s="1"/>
  <c r="G23" i="6"/>
  <c r="G31" i="6" s="1"/>
  <c r="F10" i="7" l="1"/>
  <c r="E10" i="7"/>
  <c r="C4" i="5"/>
  <c r="C9" i="5" s="1"/>
  <c r="H19" i="4"/>
  <c r="H20" i="4" s="1"/>
  <c r="D20" i="4"/>
  <c r="G20" i="4"/>
  <c r="F20" i="4"/>
  <c r="E20" i="4"/>
  <c r="H11" i="4"/>
  <c r="G11" i="4"/>
  <c r="F11" i="4"/>
  <c r="E11" i="4"/>
  <c r="D11" i="4"/>
  <c r="C11" i="4"/>
  <c r="E10" i="3"/>
  <c r="C9" i="2"/>
  <c r="G25" i="1"/>
  <c r="S25" i="1" s="1"/>
  <c r="S20" i="1"/>
  <c r="S19" i="1"/>
  <c r="L24" i="1"/>
  <c r="S18" i="1"/>
  <c r="P37" i="1"/>
  <c r="O37" i="1"/>
  <c r="N37" i="1"/>
  <c r="M37" i="1"/>
  <c r="K37" i="1"/>
  <c r="H27" i="1"/>
  <c r="H37" i="1" s="1"/>
  <c r="R27" i="1"/>
  <c r="Q27" i="1"/>
  <c r="P27" i="1"/>
  <c r="O27" i="1"/>
  <c r="N27" i="1"/>
  <c r="M27" i="1"/>
  <c r="K27" i="1"/>
  <c r="J27" i="1"/>
  <c r="J37" i="1" s="1"/>
  <c r="I27" i="1"/>
  <c r="I37" i="1" s="1"/>
  <c r="F27" i="1"/>
  <c r="F37" i="1" s="1"/>
  <c r="E27" i="1"/>
  <c r="E37" i="1" s="1"/>
  <c r="D27" i="1"/>
  <c r="S27" i="1" l="1"/>
  <c r="G27" i="1"/>
  <c r="L27" i="1"/>
  <c r="L37" i="1" s="1"/>
</calcChain>
</file>

<file path=xl/sharedStrings.xml><?xml version="1.0" encoding="utf-8"?>
<sst xmlns="http://schemas.openxmlformats.org/spreadsheetml/2006/main" count="214" uniqueCount="165">
  <si>
    <t>Čl. III</t>
  </si>
  <si>
    <t>Informácie o údajoch na strane aktív súvahy</t>
  </si>
  <si>
    <t>Tabuľka k čl. III. A ods. 1 a 2 - Neobežný majetok</t>
  </si>
  <si>
    <t xml:space="preserve">Položka majetku </t>
  </si>
  <si>
    <t>Číslo riadku</t>
  </si>
  <si>
    <t>Obstarávacia cena</t>
  </si>
  <si>
    <t>Oprávky</t>
  </si>
  <si>
    <t>Opravné položky</t>
  </si>
  <si>
    <t>Zostatková hodnota</t>
  </si>
  <si>
    <t xml:space="preserve">Prírastky                      </t>
  </si>
  <si>
    <t xml:space="preserve">Úbytky             </t>
  </si>
  <si>
    <t xml:space="preserve">Presuny         </t>
  </si>
  <si>
    <t xml:space="preserve">Prírastky           </t>
  </si>
  <si>
    <t>a</t>
  </si>
  <si>
    <t xml:space="preserve">b </t>
  </si>
  <si>
    <t>Aktivované náklady na vývoj</t>
  </si>
  <si>
    <t>Softvér</t>
  </si>
  <si>
    <t>Oceniteľné práva</t>
  </si>
  <si>
    <t>Drobný DNM</t>
  </si>
  <si>
    <t>Ostatný DNM</t>
  </si>
  <si>
    <t>Obstaranie DNM</t>
  </si>
  <si>
    <t>Poskytnuté preddavky na DNM</t>
  </si>
  <si>
    <t>DNM spolu (súčet r.01 až 07)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</si>
  <si>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</si>
  <si>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</si>
  <si>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</si>
  <si>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</si>
  <si>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</si>
  <si>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</si>
  <si>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</si>
  <si>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</si>
  <si>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DHM</t>
  </si>
  <si>
    <t>Ostatný DHM</t>
  </si>
  <si>
    <t>Obstaranie DHM</t>
  </si>
  <si>
    <t>Poskytnuté preddavky na DHM</t>
  </si>
  <si>
    <t>DHM spolu (súčet r.09 až 20)</t>
  </si>
  <si>
    <t>Podielové CP a podiely v dcérskej ÚJ</t>
  </si>
  <si>
    <t>Podielové CP a podiely v spoločnosti s podstatným vplyvom</t>
  </si>
  <si>
    <t>Realizovateľné cenné papiere a podiely</t>
  </si>
  <si>
    <t>Dlhové cenné papiere držané do splatnosti</t>
  </si>
  <si>
    <t>Pôžičky ÚJ v konsolidovanom celku</t>
  </si>
  <si>
    <t>Ostatné pôžičky</t>
  </si>
  <si>
    <t>Ostatný DFM</t>
  </si>
  <si>
    <t>Obstaranie DFM</t>
  </si>
  <si>
    <t>DFM spolu (súčet r. 22 až 29)</t>
  </si>
  <si>
    <t>NM spolu (r.08+r.21+r.30)</t>
  </si>
  <si>
    <t>Tabuľka k čl. III. B ods. 2 - Pohľadávky podľa doby splatnosti</t>
  </si>
  <si>
    <t xml:space="preserve">Pohľadávky podľa doby splatnosti </t>
  </si>
  <si>
    <t>b</t>
  </si>
  <si>
    <t>Pohľadávky v lehote splatnosti, v tom:</t>
  </si>
  <si>
    <t>Pohľadávky so zostatkovou dobou splatnosti do jedného roka vrátane</t>
  </si>
  <si>
    <t>Pohľadávky so zostatkovou dobou splatnosti od jedného do piatich rokov vrátane</t>
  </si>
  <si>
    <t>Pohľadávky so zostatkovou dobou splatnosti dlhšou ako päť rokov</t>
  </si>
  <si>
    <t>Pohľadávky po lehote splatnosti</t>
  </si>
  <si>
    <t>Spolu (r. 01 + r. 05)</t>
  </si>
  <si>
    <t>Čl. IV</t>
  </si>
  <si>
    <t>Informácie o údajoch na strane pasív súvahy</t>
  </si>
  <si>
    <t xml:space="preserve">Tabuľka k čl. IV. A  - Vlastné imanie </t>
  </si>
  <si>
    <t xml:space="preserve">Názov položky  </t>
  </si>
  <si>
    <t>Oceňovacie rozdiely z precenenia majetku a záväzkov</t>
  </si>
  <si>
    <t xml:space="preserve">Oceňovacie rozdiely z kapitálových účastín </t>
  </si>
  <si>
    <t>Zákonný rezervný fond</t>
  </si>
  <si>
    <t>Ostatné fondy</t>
  </si>
  <si>
    <t xml:space="preserve">Výsledok hospodárenia </t>
  </si>
  <si>
    <t>Prírastky</t>
  </si>
  <si>
    <t>Úbytky</t>
  </si>
  <si>
    <t>Presuny</t>
  </si>
  <si>
    <t>Tabuľka k čl. IV. B ods. 1 - Rezervy ostatné</t>
  </si>
  <si>
    <t xml:space="preserve">Položka rezerv   </t>
  </si>
  <si>
    <t>Presun</t>
  </si>
  <si>
    <t>Tvorba</t>
  </si>
  <si>
    <t>Použitie</t>
  </si>
  <si>
    <t>Zrušenie</t>
  </si>
  <si>
    <t>Rezervy ostatné dlhodobé</t>
  </si>
  <si>
    <t>Rekultivácia pozemku; uzavretie, rekultivácia a monitorovanie skládky odpadov po jej uzatvorení</t>
  </si>
  <si>
    <t>Zamestnanecké požitky</t>
  </si>
  <si>
    <t>Náklady súvisiace s odstránením znečistenia životného prostredia, odpadov a obalov</t>
  </si>
  <si>
    <t>Prebiehajúce a hroziace súdne spory</t>
  </si>
  <si>
    <t>Iné</t>
  </si>
  <si>
    <t>Spolu rezervy ostatné dlhodobé  (súčet r. 01 až  r. 05)</t>
  </si>
  <si>
    <t>Rezervy ostatné krátkodobé</t>
  </si>
  <si>
    <t xml:space="preserve">Nevyfakturované dodávky a služby </t>
  </si>
  <si>
    <t>Náklady na zostavenie, overenie, zverejnenie účtovnej závierky a výročnej správy týkajúcej sa vykazovaného účtovného obdobia</t>
  </si>
  <si>
    <t>Spolu rezervy ostatné krátkodobé  (súčet r. 07 až  r. 13)</t>
  </si>
  <si>
    <t xml:space="preserve">Tabuľka k čl. IV. B ods. 2 - Záväzky podľa doby splatnosti </t>
  </si>
  <si>
    <t xml:space="preserve">Záväzky podľa doby splatnosti </t>
  </si>
  <si>
    <t>číslo riadku</t>
  </si>
  <si>
    <t>Záväzky v lehote splatnosti, v tom:</t>
  </si>
  <si>
    <t>Záväzky so zostatkovou dobou splatnosti do jedného roka vrátane</t>
  </si>
  <si>
    <t>Záväzky so zostatkovou dobou splatnosti od jedného do piatich rokov vrátane</t>
  </si>
  <si>
    <t>Záväzky so zostatkovou dobou splatnosti dlhšou ako päť rokov</t>
  </si>
  <si>
    <t>Záväzky po lehote splatnosti</t>
  </si>
  <si>
    <t>Spolu  (r. 01 + r. 05)</t>
  </si>
  <si>
    <t>Čl. IX</t>
  </si>
  <si>
    <t>Informácie o rozpočte a hodnotenie plnenia rozpočtu</t>
  </si>
  <si>
    <t>Zdroj</t>
  </si>
  <si>
    <t>Položka</t>
  </si>
  <si>
    <t>Podpoložka</t>
  </si>
  <si>
    <t>Názov</t>
  </si>
  <si>
    <t>Schválený rozpočet</t>
  </si>
  <si>
    <t xml:space="preserve">Rozpočet po zmenách </t>
  </si>
  <si>
    <t>B</t>
  </si>
  <si>
    <t>C</t>
  </si>
  <si>
    <t>D</t>
  </si>
  <si>
    <t>Úhrn</t>
  </si>
  <si>
    <t>003</t>
  </si>
  <si>
    <t>001</t>
  </si>
  <si>
    <t>012</t>
  </si>
  <si>
    <t>007</t>
  </si>
  <si>
    <t>Tabuľka  k čl. IX  - Príjmy bežného a kapitálového rozpočtu</t>
  </si>
  <si>
    <t>SPOLU</t>
  </si>
  <si>
    <t>Z prenajatých budov, priestorov a objektov</t>
  </si>
  <si>
    <t>Za predaj výrobkov, tovarov a služieb</t>
  </si>
  <si>
    <t>Z dobropisov</t>
  </si>
  <si>
    <t>Z rozpočtu obce</t>
  </si>
  <si>
    <t>017</t>
  </si>
  <si>
    <t>Z vratiek</t>
  </si>
  <si>
    <t>005</t>
  </si>
  <si>
    <t>Položka ekonomickej klasifikácie</t>
  </si>
  <si>
    <t>Názov položky ekonomickej klasifikácie</t>
  </si>
  <si>
    <t>Rozpočet po zmenách</t>
  </si>
  <si>
    <t>výdavky bežného rozpočtu spolu</t>
  </si>
  <si>
    <t>c</t>
  </si>
  <si>
    <t>Tabuľka k čl. IX  - Výdavky bežného a kapitálového rozpočtu</t>
  </si>
  <si>
    <t>Tabuľka k čl. IX - Finančné operácie</t>
  </si>
  <si>
    <t xml:space="preserve"> Finančné operácie</t>
  </si>
  <si>
    <t xml:space="preserve">Číslo riadku </t>
  </si>
  <si>
    <t>Príjmové finančné operácie, v tom:</t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</si>
  <si>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</si>
  <si>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</si>
  <si>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</si>
  <si>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</si>
  <si>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</si>
  <si>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t>Výdavkové finančné operácie, v tom:</t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</si>
  <si>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</si>
  <si>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</si>
  <si>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</si>
  <si>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</si>
  <si>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Mzdy, platy</t>
  </si>
  <si>
    <t>Poistné a príspevok do poisťovní</t>
  </si>
  <si>
    <t>Tovary a služby</t>
  </si>
  <si>
    <t>Bežné transfery</t>
  </si>
  <si>
    <t>Obstarávanie kapitálových aktív</t>
  </si>
  <si>
    <t>Príjmy z podnikania a z vlastníctva majetku</t>
  </si>
  <si>
    <t>Administratívne poplatky a iné poplatky a platby</t>
  </si>
  <si>
    <t>Iné nedaňové príjmy</t>
  </si>
  <si>
    <t>Tuzemské bežné granty a transfery</t>
  </si>
  <si>
    <t>Tuzemské kapitálové granty a transfery</t>
  </si>
  <si>
    <t xml:space="preserve">Zo štátneho rozpočtu </t>
  </si>
  <si>
    <t>Zostatok 2019</t>
  </si>
  <si>
    <t>Skutočnosť 2019</t>
  </si>
  <si>
    <t>Z náhrad z poistného plnenia</t>
  </si>
  <si>
    <t>Zostatok 2020</t>
  </si>
  <si>
    <t>Nevysporiadaný výsledok hospodárenia minulých rokov (428)</t>
  </si>
  <si>
    <t>Skutočnosť 2020</t>
  </si>
  <si>
    <t>Kapitálové príjmy</t>
  </si>
  <si>
    <t>Zostatok 2025</t>
  </si>
  <si>
    <t>Zostatok 2024</t>
  </si>
  <si>
    <t>Zostatok 2014</t>
  </si>
  <si>
    <t>Skutočnosť 2025</t>
  </si>
  <si>
    <t>Skutočnosť 2024</t>
  </si>
  <si>
    <t>002</t>
  </si>
  <si>
    <t>Z predaja nehmotných aktív</t>
  </si>
  <si>
    <t>006</t>
  </si>
  <si>
    <t>Zo štátneho rozpočtu okrem tr. Na úhr.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</si>
</sst>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b/>
      <sz val="9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8"/>
      <color theme="1"/>
      <name val="Tahoma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1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/>
    <xf numFmtId="0" fontId="9" fillId="0" borderId="1" xfId="0" applyFont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2" fontId="12" fillId="0" borderId="0" xfId="0" applyNumberFormat="1" applyFont="1" applyAlignment="1">
      <alignment horizontal="right"/>
    </xf>
    <xf numFmtId="2" fontId="10" fillId="0" borderId="0" xfId="0" applyNumberFormat="1" applyFont="1"/>
    <xf numFmtId="2" fontId="11" fillId="0" borderId="0" xfId="0" applyNumberFormat="1" applyFont="1"/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0" fontId="0" fillId="0" borderId="0" xfId="0" applyFont="1"/>
    <xf numFmtId="0" fontId="7" fillId="0" borderId="0" xfId="0" applyFont="1" applyAlignment="1">
      <alignment vertical="center"/>
    </xf>
    <xf numFmtId="0" fontId="19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 indent="2"/>
    </xf>
    <xf numFmtId="0" fontId="19" fillId="0" borderId="0" xfId="0" applyFont="1"/>
    <xf numFmtId="49" fontId="19" fillId="0" borderId="1" xfId="0" applyNumberFormat="1" applyFont="1" applyBorder="1" applyAlignment="1">
      <alignment horizontal="right" vertical="center" wrapText="1"/>
    </xf>
    <xf numFmtId="2" fontId="19" fillId="0" borderId="1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 wrapText="1"/>
    </xf>
    <xf numFmtId="2" fontId="19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21" fillId="0" borderId="4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1" xfId="0" applyFont="1" applyBorder="1"/>
    <xf numFmtId="2" fontId="21" fillId="0" borderId="1" xfId="0" applyNumberFormat="1" applyFont="1" applyBorder="1"/>
    <xf numFmtId="0" fontId="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2" fontId="17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17" fillId="0" borderId="1" xfId="0" applyFont="1" applyBorder="1"/>
    <xf numFmtId="2" fontId="7" fillId="0" borderId="1" xfId="0" applyNumberFormat="1" applyFont="1" applyBorder="1"/>
    <xf numFmtId="0" fontId="0" fillId="0" borderId="0" xfId="0" applyFont="1" applyAlignment="1">
      <alignment horizontal="left"/>
    </xf>
    <xf numFmtId="2" fontId="2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9"/>
  <sheetViews>
    <sheetView tabSelected="1" topLeftCell="A7" zoomScaleNormal="100" workbookViewId="0">
      <selection activeCell="N11" sqref="N11"/>
    </sheetView>
  </sheetViews>
  <sheetFormatPr defaultRowHeight="15" x14ac:dyDescent="0.25"/>
  <cols>
    <col min="1" max="1" width="45.28515625" customWidth="1"/>
    <col min="2" max="2" width="4.85546875" customWidth="1"/>
    <col min="3" max="3" width="11.140625" customWidth="1"/>
    <col min="4" max="4" width="11.7109375" customWidth="1"/>
    <col min="5" max="5" width="10.7109375" customWidth="1"/>
    <col min="7" max="7" width="12.28515625" customWidth="1"/>
    <col min="8" max="8" width="12" customWidth="1"/>
    <col min="9" max="9" width="11" customWidth="1"/>
    <col min="10" max="10" width="10.7109375" customWidth="1"/>
    <col min="12" max="12" width="11.5703125" customWidth="1"/>
    <col min="18" max="18" width="14.28515625" customWidth="1"/>
    <col min="19" max="19" width="12.140625" customWidth="1"/>
  </cols>
  <sheetData>
    <row r="1" spans="1:19" ht="1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1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15" customHeight="1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15" customHeight="1" x14ac:dyDescent="0.25">
      <c r="A4" s="31" t="s">
        <v>3</v>
      </c>
      <c r="B4" s="32" t="s">
        <v>4</v>
      </c>
      <c r="C4" s="33" t="s">
        <v>5</v>
      </c>
      <c r="D4" s="33"/>
      <c r="E4" s="33"/>
      <c r="F4" s="33"/>
      <c r="G4" s="33"/>
      <c r="H4" s="33" t="s">
        <v>6</v>
      </c>
      <c r="I4" s="33"/>
      <c r="J4" s="33"/>
      <c r="K4" s="33"/>
      <c r="L4" s="33"/>
      <c r="M4" s="33" t="s">
        <v>7</v>
      </c>
      <c r="N4" s="33"/>
      <c r="O4" s="33"/>
      <c r="P4" s="33"/>
      <c r="Q4" s="33"/>
      <c r="R4" s="33" t="s">
        <v>8</v>
      </c>
      <c r="S4" s="33"/>
    </row>
    <row r="5" spans="1:19" ht="15" customHeight="1" x14ac:dyDescent="0.25">
      <c r="A5" s="31"/>
      <c r="B5" s="32"/>
      <c r="C5" s="34">
        <v>2024</v>
      </c>
      <c r="D5" s="34" t="s">
        <v>9</v>
      </c>
      <c r="E5" s="34" t="s">
        <v>10</v>
      </c>
      <c r="F5" s="34" t="s">
        <v>11</v>
      </c>
      <c r="G5" s="34">
        <v>2025</v>
      </c>
      <c r="H5" s="34">
        <v>2024</v>
      </c>
      <c r="I5" s="34" t="s">
        <v>12</v>
      </c>
      <c r="J5" s="34" t="s">
        <v>10</v>
      </c>
      <c r="K5" s="34" t="s">
        <v>11</v>
      </c>
      <c r="L5" s="34">
        <v>2025</v>
      </c>
      <c r="M5" s="34">
        <v>2024</v>
      </c>
      <c r="N5" s="34" t="s">
        <v>12</v>
      </c>
      <c r="O5" s="34" t="s">
        <v>10</v>
      </c>
      <c r="P5" s="34" t="s">
        <v>11</v>
      </c>
      <c r="Q5" s="34">
        <v>2025</v>
      </c>
      <c r="R5" s="34">
        <v>2024</v>
      </c>
      <c r="S5" s="34">
        <v>2025</v>
      </c>
    </row>
    <row r="6" spans="1:19" ht="15" customHeight="1" x14ac:dyDescent="0.25">
      <c r="A6" s="35" t="s">
        <v>13</v>
      </c>
      <c r="B6" s="35" t="s">
        <v>14</v>
      </c>
      <c r="C6" s="35">
        <v>1</v>
      </c>
      <c r="D6" s="35">
        <v>2</v>
      </c>
      <c r="E6" s="35">
        <v>3</v>
      </c>
      <c r="F6" s="35">
        <v>4</v>
      </c>
      <c r="G6" s="35">
        <v>5</v>
      </c>
      <c r="H6" s="35">
        <v>6</v>
      </c>
      <c r="I6" s="35">
        <v>7</v>
      </c>
      <c r="J6" s="35">
        <v>8</v>
      </c>
      <c r="K6" s="35">
        <v>9</v>
      </c>
      <c r="L6" s="35">
        <v>10</v>
      </c>
      <c r="M6" s="35">
        <v>11</v>
      </c>
      <c r="N6" s="35">
        <v>12</v>
      </c>
      <c r="O6" s="35">
        <v>13</v>
      </c>
      <c r="P6" s="35">
        <v>14</v>
      </c>
      <c r="Q6" s="35">
        <v>15</v>
      </c>
      <c r="R6" s="35">
        <v>16</v>
      </c>
      <c r="S6" s="35">
        <v>17</v>
      </c>
    </row>
    <row r="7" spans="1:19" ht="15" customHeight="1" x14ac:dyDescent="0.25">
      <c r="A7" s="36" t="s">
        <v>15</v>
      </c>
      <c r="B7" s="35">
        <v>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ht="15" customHeight="1" x14ac:dyDescent="0.25">
      <c r="A8" s="36" t="s">
        <v>16</v>
      </c>
      <c r="B8" s="35">
        <v>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19" ht="15" customHeight="1" x14ac:dyDescent="0.25">
      <c r="A9" s="36" t="s">
        <v>17</v>
      </c>
      <c r="B9" s="35">
        <v>3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10" spans="1:19" ht="15" customHeight="1" x14ac:dyDescent="0.25">
      <c r="A10" s="36" t="s">
        <v>18</v>
      </c>
      <c r="B10" s="35">
        <v>4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spans="1:19" ht="15" customHeight="1" x14ac:dyDescent="0.25">
      <c r="A11" s="36" t="s">
        <v>19</v>
      </c>
      <c r="B11" s="35">
        <v>5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</row>
    <row r="12" spans="1:19" ht="15" customHeight="1" x14ac:dyDescent="0.25">
      <c r="A12" s="36" t="s">
        <v>20</v>
      </c>
      <c r="B12" s="35">
        <v>6</v>
      </c>
      <c r="C12" s="37"/>
      <c r="D12" s="37">
        <v>17859.599999999999</v>
      </c>
      <c r="E12" s="37"/>
      <c r="F12" s="37"/>
      <c r="G12" s="37">
        <v>17859.599999999999</v>
      </c>
      <c r="H12" s="37"/>
      <c r="I12" s="37">
        <v>745</v>
      </c>
      <c r="J12" s="37"/>
      <c r="K12" s="37"/>
      <c r="L12" s="37">
        <v>745</v>
      </c>
      <c r="M12" s="37"/>
      <c r="N12" s="37"/>
      <c r="O12" s="37"/>
      <c r="P12" s="37"/>
      <c r="Q12" s="37"/>
      <c r="R12" s="37">
        <v>0</v>
      </c>
      <c r="S12" s="37">
        <v>17859.599999999999</v>
      </c>
    </row>
    <row r="13" spans="1:19" ht="15" customHeight="1" x14ac:dyDescent="0.25">
      <c r="A13" s="36" t="s">
        <v>21</v>
      </c>
      <c r="B13" s="35">
        <v>7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</row>
    <row r="14" spans="1:19" ht="15" customHeight="1" x14ac:dyDescent="0.25">
      <c r="A14" s="38" t="s">
        <v>22</v>
      </c>
      <c r="B14" s="39">
        <v>8</v>
      </c>
      <c r="C14" s="40">
        <v>0</v>
      </c>
      <c r="D14" s="40">
        <v>17859.599999999999</v>
      </c>
      <c r="E14" s="40">
        <v>0</v>
      </c>
      <c r="F14" s="40">
        <v>0</v>
      </c>
      <c r="G14" s="40">
        <v>17859.599999999999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17859.599999999999</v>
      </c>
    </row>
    <row r="15" spans="1:19" ht="15" customHeight="1" x14ac:dyDescent="0.25">
      <c r="A15" s="36" t="s">
        <v>23</v>
      </c>
      <c r="B15" s="35">
        <v>9</v>
      </c>
      <c r="C15" s="37">
        <v>134153.75</v>
      </c>
      <c r="D15" s="37">
        <v>0</v>
      </c>
      <c r="E15" s="37">
        <v>8236.92</v>
      </c>
      <c r="F15" s="37"/>
      <c r="G15" s="37">
        <f>C15+D15-E15</f>
        <v>125916.83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f>C15-H15</f>
        <v>134153.75</v>
      </c>
      <c r="S15" s="37">
        <f>G15-L15</f>
        <v>125916.83</v>
      </c>
    </row>
    <row r="16" spans="1:19" ht="15" customHeight="1" x14ac:dyDescent="0.25">
      <c r="A16" s="36" t="s">
        <v>24</v>
      </c>
      <c r="B16" s="35">
        <v>10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</row>
    <row r="17" spans="1:19" ht="15" customHeight="1" x14ac:dyDescent="0.25">
      <c r="A17" s="36" t="s">
        <v>25</v>
      </c>
      <c r="B17" s="35">
        <v>11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</row>
    <row r="18" spans="1:19" ht="15" customHeight="1" x14ac:dyDescent="0.25">
      <c r="A18" s="36" t="s">
        <v>26</v>
      </c>
      <c r="B18" s="35">
        <v>12</v>
      </c>
      <c r="C18" s="37">
        <v>1671317.8</v>
      </c>
      <c r="D18" s="37">
        <v>837948.36</v>
      </c>
      <c r="E18" s="37">
        <v>32396.83</v>
      </c>
      <c r="F18" s="37"/>
      <c r="G18" s="37">
        <f>C18+D18-E18</f>
        <v>2476869.33</v>
      </c>
      <c r="H18" s="37">
        <v>701439.22</v>
      </c>
      <c r="I18" s="37">
        <v>51182</v>
      </c>
      <c r="J18" s="37">
        <v>29870.46</v>
      </c>
      <c r="K18" s="37"/>
      <c r="L18" s="37">
        <f>H18+I18-J18</f>
        <v>722750.76</v>
      </c>
      <c r="M18" s="37"/>
      <c r="N18" s="37"/>
      <c r="O18" s="37"/>
      <c r="P18" s="37"/>
      <c r="Q18" s="37"/>
      <c r="R18" s="37">
        <f>C18-H18</f>
        <v>969878.58000000007</v>
      </c>
      <c r="S18" s="37">
        <f t="shared" ref="S18:S20" si="0">G18-L18</f>
        <v>1754118.57</v>
      </c>
    </row>
    <row r="19" spans="1:19" ht="15" customHeight="1" x14ac:dyDescent="0.25">
      <c r="A19" s="36" t="s">
        <v>27</v>
      </c>
      <c r="B19" s="35">
        <v>13</v>
      </c>
      <c r="C19" s="37">
        <v>388706.95</v>
      </c>
      <c r="D19" s="37">
        <v>22291.29</v>
      </c>
      <c r="E19" s="41">
        <v>1274.6500000000001</v>
      </c>
      <c r="F19" s="37"/>
      <c r="G19" s="37">
        <f>C19+D19-E19</f>
        <v>409723.58999999997</v>
      </c>
      <c r="H19" s="37">
        <v>338709.81</v>
      </c>
      <c r="I19" s="37">
        <v>14803.04</v>
      </c>
      <c r="J19" s="37">
        <v>1274.6500000000001</v>
      </c>
      <c r="K19" s="42"/>
      <c r="L19" s="37">
        <f t="shared" ref="L19:L20" si="1">H19+I19-J19</f>
        <v>352238.19999999995</v>
      </c>
      <c r="M19" s="37"/>
      <c r="N19" s="37"/>
      <c r="O19" s="37"/>
      <c r="P19" s="37"/>
      <c r="Q19" s="37"/>
      <c r="R19" s="37">
        <f>C19-H19</f>
        <v>49997.140000000014</v>
      </c>
      <c r="S19" s="37">
        <f t="shared" si="0"/>
        <v>57485.390000000014</v>
      </c>
    </row>
    <row r="20" spans="1:19" ht="15" customHeight="1" x14ac:dyDescent="0.25">
      <c r="A20" s="36" t="s">
        <v>28</v>
      </c>
      <c r="B20" s="35">
        <v>14</v>
      </c>
      <c r="C20" s="37">
        <v>2304900.64</v>
      </c>
      <c r="D20" s="37">
        <v>26559.9</v>
      </c>
      <c r="E20" s="37">
        <v>55302.02</v>
      </c>
      <c r="F20" s="37"/>
      <c r="G20" s="37">
        <f>C20+D20-E20</f>
        <v>2276158.52</v>
      </c>
      <c r="H20" s="37">
        <v>1804444.07</v>
      </c>
      <c r="I20" s="37">
        <v>114179</v>
      </c>
      <c r="J20" s="37">
        <v>54641.45</v>
      </c>
      <c r="K20" s="37"/>
      <c r="L20" s="37">
        <f t="shared" si="1"/>
        <v>1863981.62</v>
      </c>
      <c r="M20" s="37"/>
      <c r="N20" s="37"/>
      <c r="O20" s="37"/>
      <c r="P20" s="37"/>
      <c r="Q20" s="37"/>
      <c r="R20" s="37">
        <f t="shared" ref="R20" si="2">C20-H20</f>
        <v>500456.57000000007</v>
      </c>
      <c r="S20" s="37">
        <f t="shared" si="0"/>
        <v>412176.89999999991</v>
      </c>
    </row>
    <row r="21" spans="1:19" ht="15" customHeight="1" x14ac:dyDescent="0.25">
      <c r="A21" s="36" t="s">
        <v>29</v>
      </c>
      <c r="B21" s="35">
        <v>15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spans="1:19" ht="15" customHeight="1" x14ac:dyDescent="0.25">
      <c r="A22" s="36" t="s">
        <v>30</v>
      </c>
      <c r="B22" s="35">
        <v>16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19" ht="15" customHeight="1" x14ac:dyDescent="0.25">
      <c r="A23" s="36" t="s">
        <v>31</v>
      </c>
      <c r="B23" s="35">
        <v>17</v>
      </c>
      <c r="C23" s="37">
        <v>8114.2</v>
      </c>
      <c r="D23" s="37"/>
      <c r="E23" s="37"/>
      <c r="F23" s="37"/>
      <c r="G23" s="37">
        <f>C23+D23-E23</f>
        <v>8114.2</v>
      </c>
      <c r="H23" s="37">
        <v>7630.6</v>
      </c>
      <c r="I23" s="37">
        <v>483.6</v>
      </c>
      <c r="J23" s="37"/>
      <c r="K23" s="37"/>
      <c r="L23" s="37">
        <f>H23+I23-J23</f>
        <v>8114.2000000000007</v>
      </c>
      <c r="M23" s="37"/>
      <c r="N23" s="37"/>
      <c r="O23" s="37"/>
      <c r="P23" s="37"/>
      <c r="Q23" s="37"/>
      <c r="R23" s="37">
        <f>C23-H23</f>
        <v>483.59999999999945</v>
      </c>
      <c r="S23" s="37">
        <f>G23-L23</f>
        <v>0</v>
      </c>
    </row>
    <row r="24" spans="1:19" ht="15" customHeight="1" x14ac:dyDescent="0.25">
      <c r="A24" s="36" t="s">
        <v>32</v>
      </c>
      <c r="B24" s="35">
        <v>18</v>
      </c>
      <c r="C24" s="37"/>
      <c r="D24" s="37"/>
      <c r="E24" s="37"/>
      <c r="F24" s="37"/>
      <c r="G24" s="37"/>
      <c r="H24" s="37"/>
      <c r="I24" s="37"/>
      <c r="J24" s="37"/>
      <c r="K24" s="37"/>
      <c r="L24" s="37">
        <f t="shared" ref="L24" si="3">H24+I24</f>
        <v>0</v>
      </c>
      <c r="M24" s="37"/>
      <c r="N24" s="37"/>
      <c r="O24" s="37"/>
      <c r="P24" s="37"/>
      <c r="Q24" s="37"/>
      <c r="R24" s="37"/>
      <c r="S24" s="37"/>
    </row>
    <row r="25" spans="1:19" ht="15" customHeight="1" x14ac:dyDescent="0.25">
      <c r="A25" s="36" t="s">
        <v>33</v>
      </c>
      <c r="B25" s="35">
        <v>19</v>
      </c>
      <c r="C25" s="37">
        <v>1088536.1000000001</v>
      </c>
      <c r="D25" s="37">
        <v>68882.55</v>
      </c>
      <c r="E25" s="37">
        <v>880029.55</v>
      </c>
      <c r="F25" s="37"/>
      <c r="G25" s="37">
        <f>C25+D25-E25</f>
        <v>277389.10000000009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>
        <f>C25-H25</f>
        <v>1088536.1000000001</v>
      </c>
      <c r="S25" s="37">
        <f>G25-L25</f>
        <v>277389.10000000009</v>
      </c>
    </row>
    <row r="26" spans="1:19" ht="15" customHeight="1" x14ac:dyDescent="0.25">
      <c r="A26" s="36" t="s">
        <v>34</v>
      </c>
      <c r="B26" s="35">
        <v>20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19" ht="15" customHeight="1" x14ac:dyDescent="0.25">
      <c r="A27" s="38" t="s">
        <v>35</v>
      </c>
      <c r="B27" s="39">
        <v>21</v>
      </c>
      <c r="C27" s="40">
        <f>SUM(C15:C26)</f>
        <v>5595729.4400000013</v>
      </c>
      <c r="D27" s="40">
        <f t="shared" ref="D27:G27" si="4">SUM(D15:D26)</f>
        <v>955682.10000000009</v>
      </c>
      <c r="E27" s="40">
        <f t="shared" si="4"/>
        <v>977239.97000000009</v>
      </c>
      <c r="F27" s="40">
        <f t="shared" si="4"/>
        <v>0</v>
      </c>
      <c r="G27" s="40">
        <f t="shared" si="4"/>
        <v>5574171.5700000003</v>
      </c>
      <c r="H27" s="40">
        <f>SUM(H15:H26)</f>
        <v>2852223.7</v>
      </c>
      <c r="I27" s="40">
        <f t="shared" ref="I27" si="5">SUM(I15:I26)</f>
        <v>180647.64</v>
      </c>
      <c r="J27" s="40">
        <f t="shared" ref="J27" si="6">SUM(J15:J26)</f>
        <v>85786.559999999998</v>
      </c>
      <c r="K27" s="40">
        <f t="shared" ref="K27" si="7">SUM(K15:K26)</f>
        <v>0</v>
      </c>
      <c r="L27" s="40">
        <f t="shared" ref="L27" si="8">SUM(L15:L26)</f>
        <v>2947084.7800000003</v>
      </c>
      <c r="M27" s="40">
        <f t="shared" ref="M27" si="9">SUM(M15:M26)</f>
        <v>0</v>
      </c>
      <c r="N27" s="40">
        <f t="shared" ref="N27" si="10">SUM(N15:N26)</f>
        <v>0</v>
      </c>
      <c r="O27" s="40">
        <f t="shared" ref="O27" si="11">SUM(O15:O26)</f>
        <v>0</v>
      </c>
      <c r="P27" s="40">
        <f t="shared" ref="P27" si="12">SUM(P15:P26)</f>
        <v>0</v>
      </c>
      <c r="Q27" s="40">
        <f t="shared" ref="Q27" si="13">SUM(Q15:Q26)</f>
        <v>0</v>
      </c>
      <c r="R27" s="40">
        <f t="shared" ref="R27" si="14">SUM(R15:R26)</f>
        <v>2743505.74</v>
      </c>
      <c r="S27" s="40">
        <f t="shared" ref="S27" si="15">SUM(S15:S26)</f>
        <v>2627086.79</v>
      </c>
    </row>
    <row r="28" spans="1:19" ht="15" customHeight="1" x14ac:dyDescent="0.25">
      <c r="A28" s="36" t="s">
        <v>36</v>
      </c>
      <c r="B28" s="35">
        <v>22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29" spans="1:19" ht="15" customHeight="1" x14ac:dyDescent="0.25">
      <c r="A29" s="36" t="s">
        <v>37</v>
      </c>
      <c r="B29" s="35">
        <v>23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19" ht="15" customHeight="1" x14ac:dyDescent="0.25">
      <c r="A30" s="36" t="s">
        <v>38</v>
      </c>
      <c r="B30" s="35">
        <v>24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 ht="15" customHeight="1" x14ac:dyDescent="0.25">
      <c r="A31" s="36" t="s">
        <v>39</v>
      </c>
      <c r="B31" s="35">
        <v>25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 ht="15" customHeight="1" x14ac:dyDescent="0.25">
      <c r="A32" s="36" t="s">
        <v>40</v>
      </c>
      <c r="B32" s="35">
        <v>26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 ht="15" customHeight="1" x14ac:dyDescent="0.25">
      <c r="A33" s="36" t="s">
        <v>41</v>
      </c>
      <c r="B33" s="35">
        <v>27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19" ht="15" customHeight="1" x14ac:dyDescent="0.25">
      <c r="A34" s="36" t="s">
        <v>42</v>
      </c>
      <c r="B34" s="35">
        <v>28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 ht="15" customHeight="1" x14ac:dyDescent="0.25">
      <c r="A35" s="36" t="s">
        <v>43</v>
      </c>
      <c r="B35" s="35">
        <v>29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19" ht="15" customHeight="1" x14ac:dyDescent="0.25">
      <c r="A36" s="38" t="s">
        <v>44</v>
      </c>
      <c r="B36" s="39">
        <v>30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</row>
    <row r="37" spans="1:19" ht="15" customHeight="1" x14ac:dyDescent="0.25">
      <c r="A37" s="44" t="s">
        <v>45</v>
      </c>
      <c r="B37" s="39">
        <v>31</v>
      </c>
      <c r="C37" s="43">
        <f>C27</f>
        <v>5595729.4400000013</v>
      </c>
      <c r="D37" s="43">
        <f>D27+D14</f>
        <v>973541.70000000007</v>
      </c>
      <c r="E37" s="43">
        <f t="shared" ref="E37:P37" si="16">E27</f>
        <v>977239.97000000009</v>
      </c>
      <c r="F37" s="43">
        <f t="shared" si="16"/>
        <v>0</v>
      </c>
      <c r="G37" s="43">
        <f>G27+G14</f>
        <v>5592031.1699999999</v>
      </c>
      <c r="H37" s="43">
        <f>H27</f>
        <v>2852223.7</v>
      </c>
      <c r="I37" s="43">
        <f t="shared" si="16"/>
        <v>180647.64</v>
      </c>
      <c r="J37" s="43">
        <f t="shared" si="16"/>
        <v>85786.559999999998</v>
      </c>
      <c r="K37" s="43">
        <f t="shared" si="16"/>
        <v>0</v>
      </c>
      <c r="L37" s="43">
        <f t="shared" si="16"/>
        <v>2947084.7800000003</v>
      </c>
      <c r="M37" s="43">
        <f t="shared" si="16"/>
        <v>0</v>
      </c>
      <c r="N37" s="43">
        <f t="shared" si="16"/>
        <v>0</v>
      </c>
      <c r="O37" s="43">
        <f t="shared" si="16"/>
        <v>0</v>
      </c>
      <c r="P37" s="43">
        <f t="shared" si="16"/>
        <v>0</v>
      </c>
      <c r="Q37" s="43">
        <f>Q27</f>
        <v>0</v>
      </c>
      <c r="R37" s="43">
        <f>R27</f>
        <v>2743505.74</v>
      </c>
      <c r="S37" s="43">
        <f>S27+S14</f>
        <v>2644946.39</v>
      </c>
    </row>
    <row r="38" spans="1:19" ht="15" customHeight="1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mergeCells count="9">
    <mergeCell ref="A1:S1"/>
    <mergeCell ref="A2:S2"/>
    <mergeCell ref="A3:S3"/>
    <mergeCell ref="A4:A5"/>
    <mergeCell ref="B4:B5"/>
    <mergeCell ref="C4:G4"/>
    <mergeCell ref="H4:L4"/>
    <mergeCell ref="M4:Q4"/>
    <mergeCell ref="R4:S4"/>
  </mergeCells>
  <pageMargins left="0.25" right="0.25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D10"/>
    </sheetView>
  </sheetViews>
  <sheetFormatPr defaultRowHeight="15" x14ac:dyDescent="0.25"/>
  <cols>
    <col min="1" max="1" width="66.85546875" customWidth="1"/>
    <col min="2" max="2" width="5.42578125" customWidth="1"/>
    <col min="3" max="3" width="31.140625" customWidth="1"/>
    <col min="4" max="4" width="35" customWidth="1"/>
  </cols>
  <sheetData>
    <row r="1" spans="1:4" x14ac:dyDescent="0.25">
      <c r="A1" s="46" t="s">
        <v>46</v>
      </c>
      <c r="B1" s="45"/>
      <c r="C1" s="45"/>
      <c r="D1" s="45"/>
    </row>
    <row r="2" spans="1:4" ht="43.5" customHeight="1" x14ac:dyDescent="0.25">
      <c r="A2" s="47" t="s">
        <v>47</v>
      </c>
      <c r="B2" s="48" t="s">
        <v>4</v>
      </c>
      <c r="C2" s="49" t="s">
        <v>156</v>
      </c>
      <c r="D2" s="49" t="s">
        <v>157</v>
      </c>
    </row>
    <row r="3" spans="1:4" ht="12.75" customHeight="1" x14ac:dyDescent="0.25">
      <c r="A3" s="49" t="s">
        <v>13</v>
      </c>
      <c r="B3" s="49" t="s">
        <v>48</v>
      </c>
      <c r="C3" s="49">
        <v>1</v>
      </c>
      <c r="D3" s="49">
        <v>2</v>
      </c>
    </row>
    <row r="4" spans="1:4" ht="20.100000000000001" customHeight="1" x14ac:dyDescent="0.25">
      <c r="A4" s="47" t="s">
        <v>49</v>
      </c>
      <c r="B4" s="50">
        <v>1</v>
      </c>
      <c r="C4" s="51">
        <v>38275.120000000003</v>
      </c>
      <c r="D4" s="51">
        <v>26333.43</v>
      </c>
    </row>
    <row r="5" spans="1:4" ht="20.100000000000001" customHeight="1" x14ac:dyDescent="0.25">
      <c r="A5" s="47" t="s">
        <v>50</v>
      </c>
      <c r="B5" s="50">
        <v>2</v>
      </c>
      <c r="C5" s="37">
        <v>38275.120000000003</v>
      </c>
      <c r="D5" s="37">
        <v>26333.43</v>
      </c>
    </row>
    <row r="6" spans="1:4" ht="20.100000000000001" customHeight="1" x14ac:dyDescent="0.25">
      <c r="A6" s="47" t="s">
        <v>51</v>
      </c>
      <c r="B6" s="50">
        <v>3</v>
      </c>
      <c r="C6" s="51">
        <v>0</v>
      </c>
      <c r="D6" s="51">
        <v>0</v>
      </c>
    </row>
    <row r="7" spans="1:4" ht="20.100000000000001" customHeight="1" x14ac:dyDescent="0.25">
      <c r="A7" s="47" t="s">
        <v>52</v>
      </c>
      <c r="B7" s="50">
        <v>4</v>
      </c>
      <c r="C7" s="51">
        <v>0</v>
      </c>
      <c r="D7" s="51">
        <v>0</v>
      </c>
    </row>
    <row r="8" spans="1:4" ht="20.100000000000001" customHeight="1" x14ac:dyDescent="0.25">
      <c r="A8" s="47" t="s">
        <v>53</v>
      </c>
      <c r="B8" s="50">
        <v>5</v>
      </c>
      <c r="C8" s="37">
        <v>4230.17</v>
      </c>
      <c r="D8" s="37">
        <v>4262.1899999999996</v>
      </c>
    </row>
    <row r="9" spans="1:4" ht="16.5" x14ac:dyDescent="0.25">
      <c r="A9" s="47" t="s">
        <v>54</v>
      </c>
      <c r="B9" s="50">
        <v>6</v>
      </c>
      <c r="C9" s="37">
        <f>C4+C8</f>
        <v>42505.29</v>
      </c>
      <c r="D9" s="37">
        <f>D4+D8</f>
        <v>30595.62</v>
      </c>
    </row>
    <row r="10" spans="1:4" x14ac:dyDescent="0.25">
      <c r="A10" s="45"/>
      <c r="B10" s="45"/>
      <c r="C10" s="45"/>
      <c r="D10" s="45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workbookViewId="0">
      <selection activeCell="I8" sqref="I8"/>
    </sheetView>
  </sheetViews>
  <sheetFormatPr defaultRowHeight="15" x14ac:dyDescent="0.25"/>
  <cols>
    <col min="1" max="1" width="21.85546875" customWidth="1"/>
    <col min="2" max="2" width="17.28515625" customWidth="1"/>
    <col min="3" max="3" width="16" customWidth="1"/>
    <col min="4" max="4" width="14.140625" customWidth="1"/>
    <col min="5" max="5" width="16" customWidth="1"/>
    <col min="6" max="6" width="22" customWidth="1"/>
    <col min="7" max="7" width="20.28515625" customWidth="1"/>
  </cols>
  <sheetData>
    <row r="1" spans="1:7" x14ac:dyDescent="0.25">
      <c r="A1" s="26" t="s">
        <v>55</v>
      </c>
      <c r="B1" s="26"/>
      <c r="C1" s="26"/>
      <c r="D1" s="26"/>
      <c r="E1" s="26"/>
      <c r="F1" s="26"/>
      <c r="G1" s="26"/>
    </row>
    <row r="2" spans="1:7" x14ac:dyDescent="0.25">
      <c r="A2" s="26" t="s">
        <v>56</v>
      </c>
      <c r="B2" s="26"/>
      <c r="C2" s="26"/>
      <c r="D2" s="26"/>
      <c r="E2" s="26"/>
      <c r="F2" s="26"/>
      <c r="G2" s="26"/>
    </row>
    <row r="3" spans="1:7" x14ac:dyDescent="0.25">
      <c r="A3" s="6" t="s">
        <v>57</v>
      </c>
    </row>
    <row r="4" spans="1:7" ht="66" x14ac:dyDescent="0.25">
      <c r="A4" s="4" t="s">
        <v>58</v>
      </c>
      <c r="B4" s="4" t="s">
        <v>59</v>
      </c>
      <c r="C4" s="4" t="s">
        <v>60</v>
      </c>
      <c r="D4" s="4" t="s">
        <v>61</v>
      </c>
      <c r="E4" s="4" t="s">
        <v>62</v>
      </c>
      <c r="F4" s="4" t="s">
        <v>153</v>
      </c>
      <c r="G4" s="4" t="s">
        <v>63</v>
      </c>
    </row>
    <row r="5" spans="1:7" ht="16.5" x14ac:dyDescent="0.25">
      <c r="A5" s="4" t="s">
        <v>13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5">
        <v>6</v>
      </c>
    </row>
    <row r="6" spans="1:7" ht="16.5" x14ac:dyDescent="0.25">
      <c r="A6" s="3" t="s">
        <v>149</v>
      </c>
      <c r="B6" s="1">
        <v>0</v>
      </c>
      <c r="C6" s="1">
        <v>0</v>
      </c>
      <c r="D6" s="15">
        <v>0</v>
      </c>
      <c r="E6" s="1">
        <v>0</v>
      </c>
      <c r="F6" s="1">
        <v>0</v>
      </c>
      <c r="G6" s="1">
        <v>20800.07</v>
      </c>
    </row>
    <row r="7" spans="1:7" ht="16.5" x14ac:dyDescent="0.25">
      <c r="A7" s="7" t="s">
        <v>64</v>
      </c>
      <c r="B7" s="1">
        <v>0</v>
      </c>
      <c r="C7" s="1">
        <v>0</v>
      </c>
      <c r="D7" s="15">
        <v>23620.67</v>
      </c>
      <c r="E7" s="1">
        <v>0</v>
      </c>
      <c r="F7" s="1">
        <v>20800.07</v>
      </c>
      <c r="G7" s="1">
        <v>-3004.97</v>
      </c>
    </row>
    <row r="8" spans="1:7" ht="16.5" x14ac:dyDescent="0.25">
      <c r="A8" s="7" t="s">
        <v>65</v>
      </c>
      <c r="B8" s="1">
        <v>0</v>
      </c>
      <c r="C8" s="1">
        <v>0</v>
      </c>
      <c r="D8" s="15">
        <v>23620.67</v>
      </c>
      <c r="E8" s="1">
        <v>0</v>
      </c>
      <c r="F8" s="1">
        <v>0</v>
      </c>
      <c r="G8" s="1">
        <v>0</v>
      </c>
    </row>
    <row r="9" spans="1:7" ht="16.5" x14ac:dyDescent="0.25">
      <c r="A9" s="7" t="s">
        <v>66</v>
      </c>
      <c r="B9" s="1">
        <v>0</v>
      </c>
      <c r="C9" s="1">
        <v>0</v>
      </c>
      <c r="D9" s="15">
        <v>0</v>
      </c>
      <c r="E9" s="1">
        <v>0</v>
      </c>
      <c r="F9" s="1">
        <v>0</v>
      </c>
      <c r="G9" s="1">
        <v>-74875.789999999994</v>
      </c>
    </row>
    <row r="10" spans="1:7" ht="16.5" x14ac:dyDescent="0.25">
      <c r="A10" s="3" t="s">
        <v>152</v>
      </c>
      <c r="B10" s="1">
        <v>0</v>
      </c>
      <c r="C10" s="1">
        <v>0</v>
      </c>
      <c r="D10" s="15">
        <f>D6+D7-D8</f>
        <v>0</v>
      </c>
      <c r="E10" s="1">
        <f>SUM(E6:E9)</f>
        <v>0</v>
      </c>
      <c r="F10" s="1">
        <f>(F6+F7)+F8</f>
        <v>20800.07</v>
      </c>
      <c r="G10" s="1">
        <f>SUM(G6:G9)</f>
        <v>-57080.689999999995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2"/>
  <sheetViews>
    <sheetView zoomScale="90" zoomScaleNormal="90" workbookViewId="0">
      <selection sqref="A1:H20"/>
    </sheetView>
  </sheetViews>
  <sheetFormatPr defaultRowHeight="15" x14ac:dyDescent="0.25"/>
  <cols>
    <col min="1" max="1" width="100.28515625" customWidth="1"/>
    <col min="2" max="2" width="5.140625" customWidth="1"/>
    <col min="3" max="3" width="15.140625" customWidth="1"/>
    <col min="4" max="4" width="11.5703125" customWidth="1"/>
    <col min="5" max="5" width="11" customWidth="1"/>
    <col min="6" max="6" width="11.5703125" customWidth="1"/>
    <col min="7" max="7" width="11" customWidth="1"/>
    <col min="8" max="8" width="17.5703125" customWidth="1"/>
  </cols>
  <sheetData>
    <row r="1" spans="1:8" x14ac:dyDescent="0.25">
      <c r="A1" s="52" t="s">
        <v>67</v>
      </c>
      <c r="B1" s="52"/>
      <c r="C1" s="52"/>
      <c r="D1" s="52"/>
      <c r="E1" s="52"/>
      <c r="F1" s="52"/>
      <c r="G1" s="52"/>
      <c r="H1" s="52"/>
    </row>
    <row r="2" spans="1:8" ht="20.100000000000001" customHeight="1" x14ac:dyDescent="0.25">
      <c r="A2" s="53" t="s">
        <v>68</v>
      </c>
      <c r="B2" s="54" t="s">
        <v>4</v>
      </c>
      <c r="C2" s="53" t="s">
        <v>158</v>
      </c>
      <c r="D2" s="53" t="s">
        <v>69</v>
      </c>
      <c r="E2" s="53" t="s">
        <v>70</v>
      </c>
      <c r="F2" s="53" t="s">
        <v>71</v>
      </c>
      <c r="G2" s="53" t="s">
        <v>72</v>
      </c>
      <c r="H2" s="53" t="s">
        <v>156</v>
      </c>
    </row>
    <row r="3" spans="1:8" ht="20.100000000000001" customHeight="1" x14ac:dyDescent="0.25">
      <c r="A3" s="53"/>
      <c r="B3" s="55"/>
      <c r="C3" s="53"/>
      <c r="D3" s="53"/>
      <c r="E3" s="53"/>
      <c r="F3" s="53"/>
      <c r="G3" s="53"/>
      <c r="H3" s="53"/>
    </row>
    <row r="4" spans="1:8" ht="20.100000000000001" customHeight="1" x14ac:dyDescent="0.25">
      <c r="A4" s="49" t="s">
        <v>13</v>
      </c>
      <c r="B4" s="49" t="s">
        <v>48</v>
      </c>
      <c r="C4" s="49">
        <v>1</v>
      </c>
      <c r="D4" s="49">
        <v>2</v>
      </c>
      <c r="E4" s="49">
        <v>3</v>
      </c>
      <c r="F4" s="49">
        <v>4</v>
      </c>
      <c r="G4" s="49">
        <v>5</v>
      </c>
      <c r="H4" s="49">
        <v>6</v>
      </c>
    </row>
    <row r="5" spans="1:8" ht="20.100000000000001" customHeight="1" x14ac:dyDescent="0.25">
      <c r="A5" s="56" t="s">
        <v>73</v>
      </c>
      <c r="B5" s="57"/>
      <c r="C5" s="58"/>
      <c r="D5" s="58"/>
      <c r="E5" s="58"/>
      <c r="F5" s="58"/>
      <c r="G5" s="58"/>
      <c r="H5" s="58"/>
    </row>
    <row r="6" spans="1:8" ht="20.100000000000001" customHeight="1" x14ac:dyDescent="0.25">
      <c r="A6" s="47" t="s">
        <v>74</v>
      </c>
      <c r="B6" s="50">
        <v>1</v>
      </c>
      <c r="C6" s="51"/>
      <c r="D6" s="51"/>
      <c r="E6" s="51"/>
      <c r="F6" s="51"/>
      <c r="G6" s="51"/>
      <c r="H6" s="51"/>
    </row>
    <row r="7" spans="1:8" ht="20.100000000000001" customHeight="1" x14ac:dyDescent="0.25">
      <c r="A7" s="47" t="s">
        <v>75</v>
      </c>
      <c r="B7" s="50">
        <v>2</v>
      </c>
      <c r="C7" s="51"/>
      <c r="D7" s="51"/>
      <c r="E7" s="51"/>
      <c r="F7" s="51"/>
      <c r="G7" s="51"/>
      <c r="H7" s="51"/>
    </row>
    <row r="8" spans="1:8" ht="20.100000000000001" customHeight="1" x14ac:dyDescent="0.25">
      <c r="A8" s="47" t="s">
        <v>76</v>
      </c>
      <c r="B8" s="50">
        <v>3</v>
      </c>
      <c r="C8" s="51"/>
      <c r="D8" s="51"/>
      <c r="E8" s="51"/>
      <c r="F8" s="51"/>
      <c r="G8" s="51"/>
      <c r="H8" s="51"/>
    </row>
    <row r="9" spans="1:8" ht="20.100000000000001" customHeight="1" x14ac:dyDescent="0.25">
      <c r="A9" s="47" t="s">
        <v>77</v>
      </c>
      <c r="B9" s="50">
        <v>4</v>
      </c>
      <c r="C9" s="51"/>
      <c r="D9" s="51"/>
      <c r="E9" s="51"/>
      <c r="F9" s="51"/>
      <c r="G9" s="51"/>
      <c r="H9" s="51"/>
    </row>
    <row r="10" spans="1:8" ht="20.100000000000001" customHeight="1" x14ac:dyDescent="0.25">
      <c r="A10" s="47" t="s">
        <v>78</v>
      </c>
      <c r="B10" s="50">
        <v>5</v>
      </c>
      <c r="C10" s="51"/>
      <c r="D10" s="51"/>
      <c r="E10" s="51"/>
      <c r="F10" s="51"/>
      <c r="G10" s="51"/>
      <c r="H10" s="51"/>
    </row>
    <row r="11" spans="1:8" ht="20.100000000000001" customHeight="1" x14ac:dyDescent="0.25">
      <c r="A11" s="56" t="s">
        <v>79</v>
      </c>
      <c r="B11" s="57">
        <v>6</v>
      </c>
      <c r="C11" s="58">
        <f>SUM(C6:C10)</f>
        <v>0</v>
      </c>
      <c r="D11" s="58">
        <f t="shared" ref="D11:H11" si="0">SUM(D6:D10)</f>
        <v>0</v>
      </c>
      <c r="E11" s="58">
        <f t="shared" si="0"/>
        <v>0</v>
      </c>
      <c r="F11" s="58">
        <f t="shared" si="0"/>
        <v>0</v>
      </c>
      <c r="G11" s="58">
        <f t="shared" si="0"/>
        <v>0</v>
      </c>
      <c r="H11" s="58">
        <f t="shared" si="0"/>
        <v>0</v>
      </c>
    </row>
    <row r="12" spans="1:8" ht="20.100000000000001" customHeight="1" x14ac:dyDescent="0.25">
      <c r="A12" s="56" t="s">
        <v>80</v>
      </c>
      <c r="B12" s="57"/>
      <c r="C12" s="59"/>
      <c r="D12" s="59"/>
      <c r="E12" s="59"/>
      <c r="F12" s="59"/>
      <c r="G12" s="59"/>
      <c r="H12" s="59"/>
    </row>
    <row r="13" spans="1:8" ht="20.100000000000001" customHeight="1" x14ac:dyDescent="0.25">
      <c r="A13" s="47" t="s">
        <v>74</v>
      </c>
      <c r="B13" s="50">
        <v>7</v>
      </c>
      <c r="C13" s="51"/>
      <c r="D13" s="51"/>
      <c r="E13" s="51"/>
      <c r="F13" s="51"/>
      <c r="G13" s="51"/>
      <c r="H13" s="51"/>
    </row>
    <row r="14" spans="1:8" ht="20.100000000000001" customHeight="1" x14ac:dyDescent="0.25">
      <c r="A14" s="47" t="s">
        <v>75</v>
      </c>
      <c r="B14" s="50">
        <v>8</v>
      </c>
      <c r="C14" s="51"/>
      <c r="D14" s="51"/>
      <c r="E14" s="51"/>
      <c r="F14" s="51"/>
      <c r="G14" s="51"/>
      <c r="H14" s="51"/>
    </row>
    <row r="15" spans="1:8" ht="20.100000000000001" customHeight="1" x14ac:dyDescent="0.25">
      <c r="A15" s="47" t="s">
        <v>76</v>
      </c>
      <c r="B15" s="50">
        <v>9</v>
      </c>
      <c r="C15" s="51"/>
      <c r="D15" s="51"/>
      <c r="E15" s="51"/>
      <c r="F15" s="51"/>
      <c r="G15" s="51"/>
      <c r="H15" s="51"/>
    </row>
    <row r="16" spans="1:8" ht="20.100000000000001" customHeight="1" x14ac:dyDescent="0.25">
      <c r="A16" s="47" t="s">
        <v>81</v>
      </c>
      <c r="B16" s="50">
        <v>10</v>
      </c>
      <c r="C16" s="51"/>
      <c r="D16" s="51"/>
      <c r="E16" s="51"/>
      <c r="F16" s="51"/>
      <c r="G16" s="51"/>
      <c r="H16" s="51"/>
    </row>
    <row r="17" spans="1:8" ht="20.100000000000001" customHeight="1" x14ac:dyDescent="0.25">
      <c r="A17" s="47" t="s">
        <v>82</v>
      </c>
      <c r="B17" s="50">
        <v>11</v>
      </c>
      <c r="C17" s="51"/>
      <c r="D17" s="51"/>
      <c r="E17" s="51"/>
      <c r="F17" s="51"/>
      <c r="G17" s="51"/>
      <c r="H17" s="51"/>
    </row>
    <row r="18" spans="1:8" ht="20.100000000000001" customHeight="1" x14ac:dyDescent="0.25">
      <c r="A18" s="47" t="s">
        <v>77</v>
      </c>
      <c r="B18" s="50">
        <v>12</v>
      </c>
      <c r="C18" s="51"/>
      <c r="D18" s="51"/>
      <c r="E18" s="51"/>
      <c r="F18" s="51"/>
      <c r="G18" s="51"/>
      <c r="H18" s="51"/>
    </row>
    <row r="19" spans="1:8" ht="20.100000000000001" customHeight="1" x14ac:dyDescent="0.25">
      <c r="A19" s="47" t="s">
        <v>78</v>
      </c>
      <c r="B19" s="50">
        <v>13</v>
      </c>
      <c r="C19" s="51">
        <v>4810.0600000000004</v>
      </c>
      <c r="D19" s="51">
        <v>0</v>
      </c>
      <c r="E19" s="37">
        <v>4589.66</v>
      </c>
      <c r="F19" s="37">
        <v>4810.0600000000004</v>
      </c>
      <c r="G19" s="51">
        <v>0</v>
      </c>
      <c r="H19" s="51">
        <f>C19+E19-F19</f>
        <v>4589.6600000000008</v>
      </c>
    </row>
    <row r="20" spans="1:8" ht="20.100000000000001" customHeight="1" x14ac:dyDescent="0.25">
      <c r="A20" s="56" t="s">
        <v>83</v>
      </c>
      <c r="B20" s="57">
        <v>14</v>
      </c>
      <c r="C20" s="58">
        <f>SUM(C13:C19)</f>
        <v>4810.0600000000004</v>
      </c>
      <c r="D20" s="58">
        <f>SUM(D13:D19)</f>
        <v>0</v>
      </c>
      <c r="E20" s="58">
        <f t="shared" ref="E20:H20" si="1">SUM(E13:E19)</f>
        <v>4589.66</v>
      </c>
      <c r="F20" s="58">
        <f t="shared" si="1"/>
        <v>4810.0600000000004</v>
      </c>
      <c r="G20" s="58">
        <f t="shared" si="1"/>
        <v>0</v>
      </c>
      <c r="H20" s="58">
        <f t="shared" si="1"/>
        <v>4589.6600000000008</v>
      </c>
    </row>
    <row r="21" spans="1:8" x14ac:dyDescent="0.25">
      <c r="A21" s="8"/>
    </row>
    <row r="22" spans="1:8" x14ac:dyDescent="0.25">
      <c r="F22" s="11"/>
    </row>
  </sheetData>
  <mergeCells count="9">
    <mergeCell ref="A1:H1"/>
    <mergeCell ref="A2:A3"/>
    <mergeCell ref="C2:C3"/>
    <mergeCell ref="D2:D3"/>
    <mergeCell ref="E2:E3"/>
    <mergeCell ref="F2:F3"/>
    <mergeCell ref="G2:G3"/>
    <mergeCell ref="H2:H3"/>
    <mergeCell ref="B2:B3"/>
  </mergeCells>
  <pageMargins left="0.25" right="0.25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workbookViewId="0">
      <selection sqref="A1:D11"/>
    </sheetView>
  </sheetViews>
  <sheetFormatPr defaultRowHeight="15" x14ac:dyDescent="0.25"/>
  <cols>
    <col min="1" max="1" width="66.42578125" customWidth="1"/>
    <col min="2" max="2" width="5.42578125" customWidth="1"/>
    <col min="3" max="3" width="23.140625" customWidth="1"/>
    <col min="4" max="4" width="25.5703125" customWidth="1"/>
  </cols>
  <sheetData>
    <row r="1" spans="1:4" x14ac:dyDescent="0.25">
      <c r="A1" s="52" t="s">
        <v>84</v>
      </c>
      <c r="B1" s="52"/>
      <c r="C1" s="52"/>
      <c r="D1" s="52"/>
    </row>
    <row r="2" spans="1:4" ht="33.75" customHeight="1" x14ac:dyDescent="0.25">
      <c r="A2" s="56" t="s">
        <v>85</v>
      </c>
      <c r="B2" s="48" t="s">
        <v>86</v>
      </c>
      <c r="C2" s="60" t="s">
        <v>156</v>
      </c>
      <c r="D2" s="60" t="s">
        <v>157</v>
      </c>
    </row>
    <row r="3" spans="1:4" ht="20.100000000000001" customHeight="1" x14ac:dyDescent="0.25">
      <c r="A3" s="49" t="s">
        <v>13</v>
      </c>
      <c r="B3" s="49" t="s">
        <v>48</v>
      </c>
      <c r="C3" s="49">
        <v>1</v>
      </c>
      <c r="D3" s="49">
        <v>2</v>
      </c>
    </row>
    <row r="4" spans="1:4" ht="20.100000000000001" customHeight="1" x14ac:dyDescent="0.25">
      <c r="A4" s="47" t="s">
        <v>87</v>
      </c>
      <c r="B4" s="50">
        <v>1</v>
      </c>
      <c r="C4" s="51">
        <f>SUM(C5:C7)</f>
        <v>83238.679999999993</v>
      </c>
      <c r="D4" s="51">
        <f>SUM(D5:D7)</f>
        <v>93478.79</v>
      </c>
    </row>
    <row r="5" spans="1:4" ht="20.100000000000001" customHeight="1" x14ac:dyDescent="0.25">
      <c r="A5" s="61" t="s">
        <v>88</v>
      </c>
      <c r="B5" s="50">
        <v>2</v>
      </c>
      <c r="C5" s="37">
        <v>78117.5</v>
      </c>
      <c r="D5" s="37">
        <v>86475.15</v>
      </c>
    </row>
    <row r="6" spans="1:4" ht="20.100000000000001" customHeight="1" x14ac:dyDescent="0.25">
      <c r="A6" s="61" t="s">
        <v>89</v>
      </c>
      <c r="B6" s="50">
        <v>3</v>
      </c>
      <c r="C6" s="51">
        <v>5121.18</v>
      </c>
      <c r="D6" s="51">
        <v>7003.64</v>
      </c>
    </row>
    <row r="7" spans="1:4" ht="20.100000000000001" customHeight="1" x14ac:dyDescent="0.25">
      <c r="A7" s="61" t="s">
        <v>90</v>
      </c>
      <c r="B7" s="50">
        <v>4</v>
      </c>
      <c r="C7" s="51"/>
      <c r="D7" s="51"/>
    </row>
    <row r="8" spans="1:4" ht="20.100000000000001" customHeight="1" x14ac:dyDescent="0.25">
      <c r="A8" s="47" t="s">
        <v>91</v>
      </c>
      <c r="B8" s="50">
        <v>5</v>
      </c>
      <c r="C8" s="51"/>
      <c r="D8" s="51"/>
    </row>
    <row r="9" spans="1:4" ht="20.100000000000001" customHeight="1" x14ac:dyDescent="0.25">
      <c r="A9" s="56" t="s">
        <v>92</v>
      </c>
      <c r="B9" s="57">
        <v>6</v>
      </c>
      <c r="C9" s="58">
        <f>C4+C8</f>
        <v>83238.679999999993</v>
      </c>
      <c r="D9" s="58">
        <f>D4+D8</f>
        <v>93478.79</v>
      </c>
    </row>
    <row r="10" spans="1:4" ht="20.100000000000001" customHeight="1" x14ac:dyDescent="0.25">
      <c r="A10" s="45"/>
      <c r="B10" s="45"/>
      <c r="C10" s="45"/>
      <c r="D10" s="45"/>
    </row>
    <row r="11" spans="1:4" x14ac:dyDescent="0.25">
      <c r="A11" s="45"/>
      <c r="B11" s="45"/>
      <c r="C11" s="45"/>
      <c r="D11" s="45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4"/>
  <sheetViews>
    <sheetView workbookViewId="0">
      <selection sqref="A1:H32"/>
    </sheetView>
  </sheetViews>
  <sheetFormatPr defaultRowHeight="15" x14ac:dyDescent="0.25"/>
  <cols>
    <col min="1" max="1" width="5.7109375" customWidth="1"/>
    <col min="2" max="2" width="5.5703125" customWidth="1"/>
    <col min="3" max="3" width="9" customWidth="1"/>
    <col min="4" max="4" width="46" customWidth="1"/>
    <col min="5" max="5" width="14.7109375" customWidth="1"/>
    <col min="6" max="6" width="18.5703125" customWidth="1"/>
    <col min="7" max="7" width="19.5703125" customWidth="1"/>
    <col min="8" max="8" width="21.28515625" customWidth="1"/>
  </cols>
  <sheetData>
    <row r="1" spans="1:8" x14ac:dyDescent="0.25">
      <c r="A1" s="27" t="s">
        <v>93</v>
      </c>
      <c r="B1" s="27"/>
      <c r="C1" s="27"/>
      <c r="D1" s="27"/>
      <c r="E1" s="27"/>
      <c r="F1" s="27"/>
      <c r="G1" s="27"/>
      <c r="H1" s="27"/>
    </row>
    <row r="2" spans="1:8" x14ac:dyDescent="0.25">
      <c r="A2" s="27" t="s">
        <v>94</v>
      </c>
      <c r="B2" s="27"/>
      <c r="C2" s="27"/>
      <c r="D2" s="27"/>
      <c r="E2" s="27"/>
      <c r="F2" s="27"/>
      <c r="G2" s="27"/>
      <c r="H2" s="27"/>
    </row>
    <row r="3" spans="1:8" ht="16.5" x14ac:dyDescent="0.3">
      <c r="A3" s="46" t="s">
        <v>109</v>
      </c>
      <c r="B3" s="62"/>
      <c r="C3" s="62"/>
      <c r="D3" s="62"/>
      <c r="E3" s="62"/>
      <c r="F3" s="62"/>
      <c r="G3" s="62"/>
      <c r="H3" s="62"/>
    </row>
    <row r="4" spans="1:8" ht="29.25" customHeight="1" x14ac:dyDescent="0.25">
      <c r="A4" s="49" t="s">
        <v>95</v>
      </c>
      <c r="B4" s="49" t="s">
        <v>96</v>
      </c>
      <c r="C4" s="49" t="s">
        <v>97</v>
      </c>
      <c r="D4" s="49" t="s">
        <v>98</v>
      </c>
      <c r="E4" s="49" t="s">
        <v>99</v>
      </c>
      <c r="F4" s="49" t="s">
        <v>100</v>
      </c>
      <c r="G4" s="49" t="s">
        <v>159</v>
      </c>
      <c r="H4" s="49" t="s">
        <v>160</v>
      </c>
    </row>
    <row r="5" spans="1:8" ht="12.75" customHeight="1" x14ac:dyDescent="0.25">
      <c r="A5" s="49" t="s">
        <v>13</v>
      </c>
      <c r="B5" s="49" t="s">
        <v>101</v>
      </c>
      <c r="C5" s="49" t="s">
        <v>102</v>
      </c>
      <c r="D5" s="49" t="s">
        <v>103</v>
      </c>
      <c r="E5" s="49">
        <v>1</v>
      </c>
      <c r="F5" s="49">
        <v>2</v>
      </c>
      <c r="G5" s="49">
        <v>3</v>
      </c>
      <c r="H5" s="49">
        <v>4</v>
      </c>
    </row>
    <row r="6" spans="1:8" ht="20.100000000000001" customHeight="1" x14ac:dyDescent="0.25">
      <c r="A6" s="47">
        <v>41</v>
      </c>
      <c r="B6" s="47">
        <v>212</v>
      </c>
      <c r="C6" s="63" t="s">
        <v>105</v>
      </c>
      <c r="D6" s="47" t="s">
        <v>111</v>
      </c>
      <c r="E6" s="64">
        <v>17970</v>
      </c>
      <c r="F6" s="64">
        <v>17970</v>
      </c>
      <c r="G6" s="64">
        <v>19681</v>
      </c>
      <c r="H6" s="64">
        <v>18716.900000000001</v>
      </c>
    </row>
    <row r="7" spans="1:8" s="13" customFormat="1" ht="20.100000000000001" customHeight="1" x14ac:dyDescent="0.25">
      <c r="A7" s="56"/>
      <c r="B7" s="65">
        <v>210</v>
      </c>
      <c r="C7" s="66"/>
      <c r="D7" s="56" t="s">
        <v>143</v>
      </c>
      <c r="E7" s="67">
        <f>SUM(E6)</f>
        <v>17970</v>
      </c>
      <c r="F7" s="67">
        <f t="shared" ref="F7:G7" si="0">SUM(F6)</f>
        <v>17970</v>
      </c>
      <c r="G7" s="67">
        <f t="shared" si="0"/>
        <v>19681</v>
      </c>
      <c r="H7" s="67">
        <f t="shared" ref="H7" si="1">SUM(H6)</f>
        <v>18716.900000000001</v>
      </c>
    </row>
    <row r="8" spans="1:8" ht="20.100000000000001" customHeight="1" x14ac:dyDescent="0.25">
      <c r="A8" s="47">
        <v>41</v>
      </c>
      <c r="B8" s="47">
        <v>223</v>
      </c>
      <c r="C8" s="63" t="s">
        <v>106</v>
      </c>
      <c r="D8" s="47" t="s">
        <v>112</v>
      </c>
      <c r="E8" s="64">
        <v>10850</v>
      </c>
      <c r="F8" s="64">
        <v>10850</v>
      </c>
      <c r="G8" s="64">
        <v>15396.12</v>
      </c>
      <c r="H8" s="64">
        <v>25245.5</v>
      </c>
    </row>
    <row r="9" spans="1:8" s="13" customFormat="1" ht="20.100000000000001" customHeight="1" x14ac:dyDescent="0.25">
      <c r="A9" s="56"/>
      <c r="B9" s="65">
        <v>220</v>
      </c>
      <c r="C9" s="66"/>
      <c r="D9" s="56" t="s">
        <v>144</v>
      </c>
      <c r="E9" s="67">
        <f>SUM(E8)</f>
        <v>10850</v>
      </c>
      <c r="F9" s="67">
        <f t="shared" ref="F9:G9" si="2">SUM(F8)</f>
        <v>10850</v>
      </c>
      <c r="G9" s="67">
        <f t="shared" si="2"/>
        <v>15396.12</v>
      </c>
      <c r="H9" s="67">
        <f t="shared" ref="H9" si="3">SUM(H8)</f>
        <v>25245.5</v>
      </c>
    </row>
    <row r="10" spans="1:8" s="24" customFormat="1" ht="20.100000000000001" customHeight="1" x14ac:dyDescent="0.25">
      <c r="A10" s="47">
        <v>43</v>
      </c>
      <c r="B10" s="47">
        <v>233</v>
      </c>
      <c r="C10" s="63" t="s">
        <v>161</v>
      </c>
      <c r="D10" s="47" t="s">
        <v>162</v>
      </c>
      <c r="E10" s="64">
        <v>0</v>
      </c>
      <c r="F10" s="64">
        <v>3000</v>
      </c>
      <c r="G10" s="64">
        <v>3000</v>
      </c>
      <c r="H10" s="64">
        <v>0</v>
      </c>
    </row>
    <row r="11" spans="1:8" s="13" customFormat="1" ht="20.100000000000001" customHeight="1" x14ac:dyDescent="0.25">
      <c r="A11" s="56"/>
      <c r="B11" s="65">
        <v>230</v>
      </c>
      <c r="C11" s="66"/>
      <c r="D11" s="56" t="s">
        <v>155</v>
      </c>
      <c r="E11" s="67">
        <f>SUM(E10)</f>
        <v>0</v>
      </c>
      <c r="F11" s="67">
        <f t="shared" ref="F11:G11" si="4">SUM(F10)</f>
        <v>3000</v>
      </c>
      <c r="G11" s="67">
        <f t="shared" si="4"/>
        <v>3000</v>
      </c>
      <c r="H11" s="67">
        <f t="shared" ref="H11" si="5">SUM(H10)</f>
        <v>0</v>
      </c>
    </row>
    <row r="12" spans="1:8" s="25" customFormat="1" ht="20.100000000000001" customHeight="1" x14ac:dyDescent="0.25">
      <c r="A12" s="47">
        <v>41</v>
      </c>
      <c r="B12" s="47">
        <v>292</v>
      </c>
      <c r="C12" s="63" t="s">
        <v>163</v>
      </c>
      <c r="D12" s="47" t="s">
        <v>151</v>
      </c>
      <c r="E12" s="68">
        <v>0</v>
      </c>
      <c r="F12" s="68">
        <v>0</v>
      </c>
      <c r="G12" s="64">
        <v>338</v>
      </c>
      <c r="H12" s="64">
        <v>4223.21</v>
      </c>
    </row>
    <row r="13" spans="1:8" s="24" customFormat="1" ht="20.100000000000001" customHeight="1" x14ac:dyDescent="0.25">
      <c r="A13" s="47">
        <v>41</v>
      </c>
      <c r="B13" s="47">
        <v>292</v>
      </c>
      <c r="C13" s="63" t="s">
        <v>107</v>
      </c>
      <c r="D13" s="47" t="s">
        <v>113</v>
      </c>
      <c r="E13" s="68">
        <v>0</v>
      </c>
      <c r="F13" s="68">
        <v>0</v>
      </c>
      <c r="G13" s="64">
        <v>16673.349999999999</v>
      </c>
      <c r="H13" s="64">
        <v>831.9</v>
      </c>
    </row>
    <row r="14" spans="1:8" s="24" customFormat="1" ht="20.100000000000001" customHeight="1" x14ac:dyDescent="0.25">
      <c r="A14" s="47">
        <v>41</v>
      </c>
      <c r="B14" s="47">
        <v>292</v>
      </c>
      <c r="C14" s="63" t="s">
        <v>115</v>
      </c>
      <c r="D14" s="47" t="s">
        <v>116</v>
      </c>
      <c r="E14" s="68">
        <v>0</v>
      </c>
      <c r="F14" s="68">
        <v>0</v>
      </c>
      <c r="G14" s="64">
        <v>26.07</v>
      </c>
      <c r="H14" s="64">
        <v>1410.61</v>
      </c>
    </row>
    <row r="15" spans="1:8" s="14" customFormat="1" ht="20.100000000000001" customHeight="1" x14ac:dyDescent="0.3">
      <c r="A15" s="56"/>
      <c r="B15" s="65">
        <v>290</v>
      </c>
      <c r="C15" s="66"/>
      <c r="D15" s="56" t="s">
        <v>145</v>
      </c>
      <c r="E15" s="69">
        <f>SUM(E12:E14)</f>
        <v>0</v>
      </c>
      <c r="F15" s="69">
        <f t="shared" ref="F15:G15" si="6">SUM(F12:F14)</f>
        <v>0</v>
      </c>
      <c r="G15" s="69">
        <f t="shared" si="6"/>
        <v>17037.419999999998</v>
      </c>
      <c r="H15" s="69">
        <f t="shared" ref="H15" si="7">SUM(H12:H14)</f>
        <v>6465.7199999999993</v>
      </c>
    </row>
    <row r="16" spans="1:8" s="24" customFormat="1" ht="20.100000000000001" customHeight="1" x14ac:dyDescent="0.25">
      <c r="A16" s="47">
        <v>41</v>
      </c>
      <c r="B16" s="47">
        <v>312</v>
      </c>
      <c r="C16" s="63" t="s">
        <v>108</v>
      </c>
      <c r="D16" s="47" t="s">
        <v>114</v>
      </c>
      <c r="E16" s="64">
        <v>933534</v>
      </c>
      <c r="F16" s="64">
        <v>1002334</v>
      </c>
      <c r="G16" s="64">
        <v>998586.86</v>
      </c>
      <c r="H16" s="64">
        <v>1005180.46</v>
      </c>
    </row>
    <row r="17" spans="1:8" ht="20.100000000000001" customHeight="1" x14ac:dyDescent="0.25">
      <c r="A17" s="47">
        <v>43</v>
      </c>
      <c r="B17" s="47">
        <v>312</v>
      </c>
      <c r="C17" s="63" t="s">
        <v>108</v>
      </c>
      <c r="D17" s="47" t="s">
        <v>114</v>
      </c>
      <c r="E17" s="64">
        <v>0</v>
      </c>
      <c r="F17" s="64">
        <v>0</v>
      </c>
      <c r="G17" s="64">
        <v>0</v>
      </c>
      <c r="H17" s="64">
        <v>27620.51</v>
      </c>
    </row>
    <row r="18" spans="1:8" s="24" customFormat="1" ht="20.100000000000001" customHeight="1" x14ac:dyDescent="0.25">
      <c r="A18" s="47">
        <v>45</v>
      </c>
      <c r="B18" s="47">
        <v>312</v>
      </c>
      <c r="C18" s="63" t="s">
        <v>108</v>
      </c>
      <c r="D18" s="47" t="s">
        <v>114</v>
      </c>
      <c r="E18" s="64">
        <v>0</v>
      </c>
      <c r="F18" s="64">
        <v>800</v>
      </c>
      <c r="G18" s="64">
        <v>800</v>
      </c>
      <c r="H18" s="64">
        <v>2124.46</v>
      </c>
    </row>
    <row r="19" spans="1:8" s="24" customFormat="1" ht="20.100000000000001" customHeight="1" x14ac:dyDescent="0.25">
      <c r="A19" s="47">
        <v>46</v>
      </c>
      <c r="B19" s="47">
        <v>312</v>
      </c>
      <c r="C19" s="63" t="s">
        <v>108</v>
      </c>
      <c r="D19" s="47" t="s">
        <v>114</v>
      </c>
      <c r="E19" s="64">
        <v>0</v>
      </c>
      <c r="F19" s="64">
        <v>8850</v>
      </c>
      <c r="G19" s="64">
        <v>5104.01</v>
      </c>
      <c r="H19" s="64">
        <v>0</v>
      </c>
    </row>
    <row r="20" spans="1:8" ht="20.100000000000001" customHeight="1" x14ac:dyDescent="0.25">
      <c r="A20" s="47">
        <v>46</v>
      </c>
      <c r="B20" s="47">
        <v>312</v>
      </c>
      <c r="C20" s="63" t="s">
        <v>106</v>
      </c>
      <c r="D20" s="47" t="s">
        <v>148</v>
      </c>
      <c r="E20" s="64">
        <v>0</v>
      </c>
      <c r="F20" s="64">
        <v>0</v>
      </c>
      <c r="G20" s="64">
        <v>0</v>
      </c>
      <c r="H20" s="64">
        <v>0</v>
      </c>
    </row>
    <row r="21" spans="1:8" ht="20.100000000000001" customHeight="1" x14ac:dyDescent="0.25">
      <c r="A21" s="70">
        <v>111</v>
      </c>
      <c r="B21" s="47">
        <v>312</v>
      </c>
      <c r="C21" s="63" t="s">
        <v>106</v>
      </c>
      <c r="D21" s="47" t="s">
        <v>164</v>
      </c>
      <c r="E21" s="64">
        <v>3955</v>
      </c>
      <c r="F21" s="64">
        <v>27121</v>
      </c>
      <c r="G21" s="64">
        <v>23166</v>
      </c>
      <c r="H21" s="64">
        <v>0</v>
      </c>
    </row>
    <row r="22" spans="1:8" s="13" customFormat="1" ht="20.100000000000001" customHeight="1" x14ac:dyDescent="0.25">
      <c r="A22" s="56"/>
      <c r="B22" s="65">
        <v>310</v>
      </c>
      <c r="C22" s="66"/>
      <c r="D22" s="56" t="s">
        <v>146</v>
      </c>
      <c r="E22" s="67">
        <f>SUM(E16:E21)</f>
        <v>937489</v>
      </c>
      <c r="F22" s="67">
        <f>SUM(F16:F21)</f>
        <v>1039105</v>
      </c>
      <c r="G22" s="67">
        <f>SUM(G16:G21)</f>
        <v>1027656.87</v>
      </c>
      <c r="H22" s="67">
        <f>SUM(H16:H21)</f>
        <v>1034925.4299999999</v>
      </c>
    </row>
    <row r="23" spans="1:8" ht="20.100000000000001" customHeight="1" x14ac:dyDescent="0.25">
      <c r="A23" s="71" t="s">
        <v>104</v>
      </c>
      <c r="B23" s="71"/>
      <c r="C23" s="71"/>
      <c r="D23" s="71"/>
      <c r="E23" s="67">
        <f>E7+E9+E11+E15+E22</f>
        <v>966309</v>
      </c>
      <c r="F23" s="67">
        <f>F7+F9+F11+F15+F22</f>
        <v>1070925</v>
      </c>
      <c r="G23" s="67">
        <f>G7+G9+G11+G15+G22</f>
        <v>1082771.4099999999</v>
      </c>
      <c r="H23" s="67">
        <f>H7+H9+H11+H15+H22</f>
        <v>1085353.55</v>
      </c>
    </row>
    <row r="24" spans="1:8" ht="20.100000000000001" customHeight="1" x14ac:dyDescent="0.25">
      <c r="A24" s="47">
        <v>41</v>
      </c>
      <c r="B24" s="47">
        <v>322</v>
      </c>
      <c r="C24" s="63" t="s">
        <v>106</v>
      </c>
      <c r="D24" s="47" t="s">
        <v>148</v>
      </c>
      <c r="E24" s="64">
        <v>0</v>
      </c>
      <c r="F24" s="64">
        <v>0</v>
      </c>
      <c r="G24" s="64">
        <v>0</v>
      </c>
      <c r="H24" s="64">
        <v>10232.719999999999</v>
      </c>
    </row>
    <row r="25" spans="1:8" ht="20.100000000000001" customHeight="1" x14ac:dyDescent="0.25">
      <c r="A25" s="47">
        <v>41</v>
      </c>
      <c r="B25" s="47">
        <v>322</v>
      </c>
      <c r="C25" s="63" t="s">
        <v>117</v>
      </c>
      <c r="D25" s="47" t="s">
        <v>114</v>
      </c>
      <c r="E25" s="64">
        <v>0</v>
      </c>
      <c r="F25" s="64">
        <v>0</v>
      </c>
      <c r="G25" s="64">
        <v>0</v>
      </c>
      <c r="H25" s="64">
        <v>39920.410000000003</v>
      </c>
    </row>
    <row r="26" spans="1:8" s="24" customFormat="1" ht="20.100000000000001" customHeight="1" x14ac:dyDescent="0.25">
      <c r="A26" s="47">
        <v>43</v>
      </c>
      <c r="B26" s="47">
        <v>322</v>
      </c>
      <c r="C26" s="63" t="s">
        <v>117</v>
      </c>
      <c r="D26" s="47" t="s">
        <v>114</v>
      </c>
      <c r="E26" s="64">
        <v>0</v>
      </c>
      <c r="F26" s="64">
        <v>28350</v>
      </c>
      <c r="G26" s="64">
        <v>28324.21</v>
      </c>
      <c r="H26" s="64">
        <v>0</v>
      </c>
    </row>
    <row r="27" spans="1:8" s="24" customFormat="1" ht="20.100000000000001" customHeight="1" x14ac:dyDescent="0.25">
      <c r="A27" s="47">
        <v>45</v>
      </c>
      <c r="B27" s="47">
        <v>322</v>
      </c>
      <c r="C27" s="63" t="s">
        <v>117</v>
      </c>
      <c r="D27" s="47" t="s">
        <v>114</v>
      </c>
      <c r="E27" s="64">
        <v>0</v>
      </c>
      <c r="F27" s="64">
        <v>10200</v>
      </c>
      <c r="G27" s="64">
        <v>10200</v>
      </c>
      <c r="H27" s="64">
        <v>0</v>
      </c>
    </row>
    <row r="28" spans="1:8" s="24" customFormat="1" ht="20.100000000000001" customHeight="1" x14ac:dyDescent="0.25">
      <c r="A28" s="47">
        <v>46</v>
      </c>
      <c r="B28" s="47">
        <v>322</v>
      </c>
      <c r="C28" s="63" t="s">
        <v>117</v>
      </c>
      <c r="D28" s="47" t="s">
        <v>114</v>
      </c>
      <c r="E28" s="64">
        <v>0</v>
      </c>
      <c r="F28" s="64">
        <v>69100</v>
      </c>
      <c r="G28" s="64">
        <v>68358.48</v>
      </c>
      <c r="H28" s="64">
        <v>340401.67</v>
      </c>
    </row>
    <row r="29" spans="1:8" s="13" customFormat="1" ht="20.100000000000001" customHeight="1" x14ac:dyDescent="0.25">
      <c r="A29" s="56"/>
      <c r="B29" s="65">
        <v>320</v>
      </c>
      <c r="C29" s="66"/>
      <c r="D29" s="56" t="s">
        <v>147</v>
      </c>
      <c r="E29" s="67">
        <f>SUM(E24:E28)</f>
        <v>0</v>
      </c>
      <c r="F29" s="67">
        <f>SUM(F24:F28)</f>
        <v>107650</v>
      </c>
      <c r="G29" s="67">
        <f>SUM(G24:G28)</f>
        <v>106882.69</v>
      </c>
      <c r="H29" s="67">
        <f>SUM(H24:H28)</f>
        <v>390554.8</v>
      </c>
    </row>
    <row r="30" spans="1:8" ht="20.100000000000001" customHeight="1" x14ac:dyDescent="0.25">
      <c r="A30" s="71" t="s">
        <v>104</v>
      </c>
      <c r="B30" s="71"/>
      <c r="C30" s="71"/>
      <c r="D30" s="71"/>
      <c r="E30" s="67">
        <f>E29</f>
        <v>0</v>
      </c>
      <c r="F30" s="67">
        <f t="shared" ref="F30:G30" si="8">F29</f>
        <v>107650</v>
      </c>
      <c r="G30" s="67">
        <f t="shared" si="8"/>
        <v>106882.69</v>
      </c>
      <c r="H30" s="67">
        <f t="shared" ref="H30" si="9">H29</f>
        <v>390554.8</v>
      </c>
    </row>
    <row r="31" spans="1:8" ht="15.75" x14ac:dyDescent="0.25">
      <c r="A31" s="72" t="s">
        <v>110</v>
      </c>
      <c r="B31" s="73"/>
      <c r="C31" s="74"/>
      <c r="D31" s="75"/>
      <c r="E31" s="76">
        <f>E23+E30</f>
        <v>966309</v>
      </c>
      <c r="F31" s="76">
        <f>F23+F30</f>
        <v>1178575</v>
      </c>
      <c r="G31" s="76">
        <f>G23+G30</f>
        <v>1189654.0999999999</v>
      </c>
      <c r="H31" s="76">
        <f>H23+H30</f>
        <v>1475908.35</v>
      </c>
    </row>
    <row r="32" spans="1:8" x14ac:dyDescent="0.25">
      <c r="A32" s="45"/>
      <c r="B32" s="45"/>
      <c r="C32" s="45"/>
      <c r="D32" s="45"/>
      <c r="E32" s="45"/>
      <c r="F32" s="45"/>
      <c r="G32" s="45"/>
      <c r="H32" s="45"/>
    </row>
    <row r="34" spans="5:7" ht="18.75" x14ac:dyDescent="0.3">
      <c r="E34" s="20"/>
      <c r="F34" s="20"/>
      <c r="G34" s="21"/>
    </row>
  </sheetData>
  <mergeCells count="11">
    <mergeCell ref="A23:D23"/>
    <mergeCell ref="A30:D30"/>
    <mergeCell ref="A1:H1"/>
    <mergeCell ref="A2:H2"/>
    <mergeCell ref="A31:C31"/>
    <mergeCell ref="B7:C7"/>
    <mergeCell ref="B9:C9"/>
    <mergeCell ref="B11:C11"/>
    <mergeCell ref="B15:C15"/>
    <mergeCell ref="B22:C22"/>
    <mergeCell ref="B29:C29"/>
  </mergeCells>
  <pageMargins left="0.25" right="0.25" top="0.75" bottom="0.75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zoomScale="140" zoomScaleNormal="140" workbookViewId="0">
      <selection sqref="A1:G11"/>
    </sheetView>
  </sheetViews>
  <sheetFormatPr defaultRowHeight="15" x14ac:dyDescent="0.25"/>
  <cols>
    <col min="1" max="1" width="4" style="18" customWidth="1"/>
    <col min="2" max="2" width="8.28515625" style="16" customWidth="1"/>
    <col min="3" max="3" width="43" style="16" customWidth="1"/>
    <col min="4" max="4" width="10.85546875" style="16" customWidth="1"/>
    <col min="5" max="5" width="11.42578125" style="16" customWidth="1"/>
    <col min="6" max="7" width="10.85546875" style="16" customWidth="1"/>
    <col min="8" max="8" width="10.42578125" style="16" bestFit="1" customWidth="1"/>
    <col min="9" max="11" width="9.140625" style="16"/>
    <col min="12" max="12" width="16.85546875" style="16" customWidth="1"/>
    <col min="13" max="15" width="10.140625" style="16" customWidth="1"/>
    <col min="16" max="16384" width="9.140625" style="16"/>
  </cols>
  <sheetData>
    <row r="1" spans="1:11" x14ac:dyDescent="0.25">
      <c r="A1" s="77" t="s">
        <v>123</v>
      </c>
      <c r="B1" s="45"/>
      <c r="C1" s="45"/>
      <c r="D1" s="45"/>
      <c r="E1" s="45"/>
      <c r="F1" s="45"/>
      <c r="G1" s="45"/>
    </row>
    <row r="2" spans="1:11" ht="42.75" customHeight="1" x14ac:dyDescent="0.25">
      <c r="A2" s="78" t="s">
        <v>95</v>
      </c>
      <c r="B2" s="48" t="s">
        <v>118</v>
      </c>
      <c r="C2" s="48" t="s">
        <v>119</v>
      </c>
      <c r="D2" s="48" t="s">
        <v>99</v>
      </c>
      <c r="E2" s="48" t="s">
        <v>120</v>
      </c>
      <c r="F2" s="48" t="s">
        <v>159</v>
      </c>
      <c r="G2" s="48" t="s">
        <v>160</v>
      </c>
    </row>
    <row r="3" spans="1:11" ht="12" customHeight="1" x14ac:dyDescent="0.25">
      <c r="A3" s="78" t="s">
        <v>13</v>
      </c>
      <c r="B3" s="48" t="s">
        <v>48</v>
      </c>
      <c r="C3" s="48" t="s">
        <v>122</v>
      </c>
      <c r="D3" s="48">
        <v>1</v>
      </c>
      <c r="E3" s="48">
        <v>2</v>
      </c>
      <c r="F3" s="48">
        <v>3</v>
      </c>
      <c r="G3" s="48">
        <v>4</v>
      </c>
    </row>
    <row r="4" spans="1:11" ht="20.100000000000001" customHeight="1" x14ac:dyDescent="0.25">
      <c r="A4" s="79"/>
      <c r="B4" s="80">
        <v>610</v>
      </c>
      <c r="C4" s="80" t="s">
        <v>138</v>
      </c>
      <c r="D4" s="81">
        <v>311777</v>
      </c>
      <c r="E4" s="81">
        <v>338793</v>
      </c>
      <c r="F4" s="81">
        <v>349459.13</v>
      </c>
      <c r="G4" s="81">
        <v>314545.15000000002</v>
      </c>
      <c r="H4" s="22"/>
    </row>
    <row r="5" spans="1:11" ht="20.100000000000001" customHeight="1" x14ac:dyDescent="0.25">
      <c r="A5" s="78"/>
      <c r="B5" s="80">
        <v>620</v>
      </c>
      <c r="C5" s="80" t="s">
        <v>139</v>
      </c>
      <c r="D5" s="81">
        <v>117564</v>
      </c>
      <c r="E5" s="81">
        <v>123690</v>
      </c>
      <c r="F5" s="81">
        <v>133410.71</v>
      </c>
      <c r="G5" s="81">
        <v>118552.59</v>
      </c>
      <c r="H5" s="22"/>
    </row>
    <row r="6" spans="1:11" s="17" customFormat="1" ht="20.100000000000001" customHeight="1" x14ac:dyDescent="0.25">
      <c r="A6" s="79"/>
      <c r="B6" s="80">
        <v>630</v>
      </c>
      <c r="C6" s="80" t="s">
        <v>140</v>
      </c>
      <c r="D6" s="81">
        <v>508980</v>
      </c>
      <c r="E6" s="81">
        <v>582430</v>
      </c>
      <c r="F6" s="81">
        <v>561187.31000000006</v>
      </c>
      <c r="G6" s="81">
        <v>588051.93000000005</v>
      </c>
      <c r="H6" s="23"/>
    </row>
    <row r="7" spans="1:11" s="17" customFormat="1" ht="20.100000000000001" customHeight="1" x14ac:dyDescent="0.25">
      <c r="A7" s="79"/>
      <c r="B7" s="80">
        <v>640</v>
      </c>
      <c r="C7" s="80" t="s">
        <v>141</v>
      </c>
      <c r="D7" s="81">
        <v>27988</v>
      </c>
      <c r="E7" s="81">
        <v>23012</v>
      </c>
      <c r="F7" s="81">
        <v>24005.7</v>
      </c>
      <c r="G7" s="81">
        <v>19550.78</v>
      </c>
    </row>
    <row r="8" spans="1:11" ht="20.100000000000001" customHeight="1" x14ac:dyDescent="0.25">
      <c r="A8" s="78"/>
      <c r="B8" s="82"/>
      <c r="C8" s="80" t="s">
        <v>121</v>
      </c>
      <c r="D8" s="83">
        <f>SUM(D4:D7)</f>
        <v>966309</v>
      </c>
      <c r="E8" s="83">
        <f>SUM(E4:E7)</f>
        <v>1067925</v>
      </c>
      <c r="F8" s="83">
        <f>SUM(F4:F7)</f>
        <v>1068062.8500000001</v>
      </c>
      <c r="G8" s="83">
        <f>SUM(G4:G7)</f>
        <v>1040700.4500000001</v>
      </c>
      <c r="H8" s="22"/>
      <c r="I8" s="19"/>
      <c r="J8" s="19"/>
      <c r="K8" s="19"/>
    </row>
    <row r="9" spans="1:11" ht="20.100000000000001" customHeight="1" x14ac:dyDescent="0.25">
      <c r="A9" s="78"/>
      <c r="B9" s="80">
        <v>710</v>
      </c>
      <c r="C9" s="80" t="s">
        <v>142</v>
      </c>
      <c r="D9" s="81">
        <v>0</v>
      </c>
      <c r="E9" s="81">
        <v>110650</v>
      </c>
      <c r="F9" s="81">
        <v>109236.13</v>
      </c>
      <c r="G9" s="81">
        <v>401345.64</v>
      </c>
      <c r="H9" s="22"/>
    </row>
    <row r="10" spans="1:11" ht="20.100000000000001" customHeight="1" x14ac:dyDescent="0.25">
      <c r="A10" s="84" t="s">
        <v>110</v>
      </c>
      <c r="B10" s="85"/>
      <c r="C10" s="85"/>
      <c r="D10" s="86">
        <f>D8+D9</f>
        <v>966309</v>
      </c>
      <c r="E10" s="86">
        <f>E8+E9</f>
        <v>1178575</v>
      </c>
      <c r="F10" s="86">
        <f>F8+F9</f>
        <v>1177298.98</v>
      </c>
      <c r="G10" s="86">
        <f>G8+G9</f>
        <v>1442046.09</v>
      </c>
    </row>
    <row r="11" spans="1:11" x14ac:dyDescent="0.25">
      <c r="A11" s="87"/>
      <c r="B11" s="45"/>
      <c r="C11" s="45"/>
      <c r="D11" s="45"/>
      <c r="E11" s="45"/>
      <c r="F11" s="45"/>
      <c r="G11" s="88"/>
    </row>
    <row r="12" spans="1:11" x14ac:dyDescent="0.25">
      <c r="D12" s="19"/>
      <c r="E12" s="19"/>
      <c r="F12" s="19"/>
    </row>
    <row r="13" spans="1:11" x14ac:dyDescent="0.25">
      <c r="D13" s="22"/>
      <c r="E13" s="22"/>
      <c r="F13" s="22"/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workbookViewId="0">
      <selection activeCell="D4" sqref="D4"/>
    </sheetView>
  </sheetViews>
  <sheetFormatPr defaultRowHeight="15" x14ac:dyDescent="0.25"/>
  <cols>
    <col min="1" max="1" width="63.7109375" customWidth="1"/>
    <col min="2" max="2" width="7" customWidth="1"/>
    <col min="3" max="3" width="19.85546875" customWidth="1"/>
    <col min="4" max="4" width="20.85546875" customWidth="1"/>
  </cols>
  <sheetData>
    <row r="1" spans="1:4" x14ac:dyDescent="0.25">
      <c r="A1" s="28"/>
      <c r="B1" s="28"/>
      <c r="C1" s="28"/>
      <c r="D1" s="28"/>
    </row>
    <row r="2" spans="1:4" x14ac:dyDescent="0.25">
      <c r="A2" s="28" t="s">
        <v>124</v>
      </c>
      <c r="B2" s="28"/>
      <c r="C2" s="28"/>
      <c r="D2" s="28"/>
    </row>
    <row r="3" spans="1:4" ht="33" x14ac:dyDescent="0.25">
      <c r="A3" s="3" t="s">
        <v>125</v>
      </c>
      <c r="B3" s="4" t="s">
        <v>126</v>
      </c>
      <c r="C3" s="4" t="s">
        <v>154</v>
      </c>
      <c r="D3" s="4" t="s">
        <v>150</v>
      </c>
    </row>
    <row r="4" spans="1:4" ht="16.5" x14ac:dyDescent="0.25">
      <c r="A4" s="4" t="s">
        <v>13</v>
      </c>
      <c r="B4" s="4" t="s">
        <v>48</v>
      </c>
      <c r="C4" s="4">
        <v>1</v>
      </c>
      <c r="D4" s="4">
        <v>2</v>
      </c>
    </row>
    <row r="5" spans="1:4" ht="20.100000000000001" customHeight="1" x14ac:dyDescent="0.25">
      <c r="A5" s="9" t="s">
        <v>127</v>
      </c>
      <c r="B5" s="12">
        <v>1</v>
      </c>
      <c r="C5" s="2">
        <v>0</v>
      </c>
      <c r="D5" s="2">
        <v>0</v>
      </c>
    </row>
    <row r="6" spans="1:4" ht="20.100000000000001" customHeight="1" x14ac:dyDescent="0.25">
      <c r="A6" s="3" t="s">
        <v>128</v>
      </c>
      <c r="B6" s="5">
        <v>2</v>
      </c>
      <c r="C6" s="1">
        <v>0</v>
      </c>
      <c r="D6" s="1">
        <v>0</v>
      </c>
    </row>
    <row r="7" spans="1:4" ht="20.100000000000001" customHeight="1" x14ac:dyDescent="0.25">
      <c r="A7" s="3" t="s">
        <v>129</v>
      </c>
      <c r="B7" s="5">
        <v>3</v>
      </c>
      <c r="C7" s="1">
        <v>0</v>
      </c>
      <c r="D7" s="1">
        <v>0</v>
      </c>
    </row>
    <row r="8" spans="1:4" ht="20.100000000000001" customHeight="1" x14ac:dyDescent="0.25">
      <c r="A8" s="3" t="s">
        <v>130</v>
      </c>
      <c r="B8" s="5">
        <v>4</v>
      </c>
      <c r="C8" s="1">
        <v>0</v>
      </c>
      <c r="D8" s="1">
        <v>0</v>
      </c>
    </row>
    <row r="9" spans="1:4" ht="20.100000000000001" customHeight="1" x14ac:dyDescent="0.25">
      <c r="A9" s="3" t="s">
        <v>131</v>
      </c>
      <c r="B9" s="5">
        <v>5</v>
      </c>
      <c r="C9" s="1">
        <v>0</v>
      </c>
      <c r="D9" s="1">
        <v>0</v>
      </c>
    </row>
    <row r="10" spans="1:4" ht="20.100000000000001" customHeight="1" x14ac:dyDescent="0.25">
      <c r="A10" s="3" t="s">
        <v>132</v>
      </c>
      <c r="B10" s="5">
        <v>6</v>
      </c>
      <c r="C10" s="1">
        <v>0</v>
      </c>
      <c r="D10" s="1">
        <v>0</v>
      </c>
    </row>
    <row r="11" spans="1:4" ht="20.100000000000001" customHeight="1" x14ac:dyDescent="0.25">
      <c r="A11" s="9" t="s">
        <v>133</v>
      </c>
      <c r="B11" s="10">
        <v>7</v>
      </c>
      <c r="C11" s="2">
        <v>0</v>
      </c>
      <c r="D11" s="2">
        <v>0</v>
      </c>
    </row>
    <row r="12" spans="1:4" ht="20.100000000000001" customHeight="1" x14ac:dyDescent="0.25">
      <c r="A12" s="3" t="s">
        <v>134</v>
      </c>
      <c r="B12" s="4">
        <v>8</v>
      </c>
      <c r="C12" s="1">
        <v>0</v>
      </c>
      <c r="D12" s="1">
        <v>0</v>
      </c>
    </row>
    <row r="13" spans="1:4" ht="20.100000000000001" customHeight="1" x14ac:dyDescent="0.25">
      <c r="A13" s="3" t="s">
        <v>135</v>
      </c>
      <c r="B13" s="4">
        <v>9</v>
      </c>
      <c r="C13" s="1">
        <v>0</v>
      </c>
      <c r="D13" s="1">
        <v>0</v>
      </c>
    </row>
    <row r="14" spans="1:4" ht="20.100000000000001" customHeight="1" x14ac:dyDescent="0.25">
      <c r="A14" s="3" t="s">
        <v>136</v>
      </c>
      <c r="B14" s="4">
        <v>10</v>
      </c>
      <c r="C14" s="1">
        <v>0</v>
      </c>
      <c r="D14" s="1">
        <v>0</v>
      </c>
    </row>
    <row r="15" spans="1:4" ht="20.100000000000001" customHeight="1" x14ac:dyDescent="0.25">
      <c r="A15" s="3" t="s">
        <v>137</v>
      </c>
      <c r="B15" s="4">
        <v>11</v>
      </c>
      <c r="C15" s="1">
        <v>0</v>
      </c>
      <c r="D15" s="1">
        <v>0</v>
      </c>
    </row>
    <row r="16" spans="1:4" ht="20.100000000000001" customHeight="1" x14ac:dyDescent="0.25">
      <c r="A16" s="8"/>
    </row>
  </sheetData>
  <mergeCells count="2">
    <mergeCell ref="A1:D1"/>
    <mergeCell ref="A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T.č1 k čl.III Neobežný majetok</vt:lpstr>
      <vt:lpstr>T.č.4 k čl.III B Pohľadávky </vt:lpstr>
      <vt:lpstr>T.č.5 k čl.IV A Vl. imanie</vt:lpstr>
      <vt:lpstr>T.č7-č2 k čl.IV B Rezervy ostat</vt:lpstr>
      <vt:lpstr>T.č.8 k čl.IV B Záväzky </vt:lpstr>
      <vt:lpstr>T.č.12 k čl.IX Príjmy rozpočtu</vt:lpstr>
      <vt:lpstr>T.č.13 k čl.IX Výdavky rozpočtu</vt:lpstr>
      <vt:lpstr>T.č14 k čl.IX Finančné operácie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Ekonom</cp:lastModifiedBy>
  <cp:lastPrinted>2026-03-23T12:40:17Z</cp:lastPrinted>
  <dcterms:created xsi:type="dcterms:W3CDTF">2016-03-22T07:55:08Z</dcterms:created>
  <dcterms:modified xsi:type="dcterms:W3CDTF">2026-03-27T12:30:29Z</dcterms:modified>
</cp:coreProperties>
</file>