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šk Sása\Daňové priznania - Všetky roky\DP 2025\"/>
    </mc:Choice>
  </mc:AlternateContent>
  <xr:revisionPtr revIDLastSave="0" documentId="13_ncr:81_{6FBC2AB4-3B4D-4090-AA3A-9D46795736E3}" xr6:coauthVersionLast="47" xr6:coauthVersionMax="47" xr10:uidLastSave="{00000000-0000-0000-0000-000000000000}"/>
  <bookViews>
    <workbookView xWindow="-105" yWindow="0" windowWidth="14610" windowHeight="15585" tabRatio="590" xr2:uid="{00000000-000D-0000-FFFF-FFFF00000000}"/>
  </bookViews>
  <sheets>
    <sheet name="Peňažný denník" sheetId="1" r:id="rId1"/>
    <sheet name="Kniha pohľadávok" sheetId="2" r:id="rId2"/>
    <sheet name="List4" sheetId="3" state="hidden" r:id="rId3"/>
    <sheet name="Kniha záväzkov" sheetId="5" r:id="rId4"/>
    <sheet name="Kniha DM" sheetId="6" r:id="rId5"/>
    <sheet name="Mzdový list" sheetId="7" r:id="rId6"/>
    <sheet name="Inventarizácia" sheetId="4" r:id="rId7"/>
  </sheets>
  <calcPr calcId="181029"/>
  <customWorkbookViews>
    <customWorkbookView name="Obecné lesy s.r.o. Sása - osobné zobrazenie" guid="{E7CC5A0F-E501-4567-AE60-A0ED9EBAD1F3}" mergeInterval="0" personalView="1" xWindow="-7" windowWidth="974" windowHeight="1039" tabRatio="590" activeSheetId="1" showComments="commIndAndComment"/>
    <customWorkbookView name="Obeccné lesy s.r.o. Sása - osobné zobrazenie" guid="{3F2BE077-9A54-4A3E-9A7E-5C6ED4BE98A1}" mergeInterval="0" personalView="1" maximized="1" xWindow="-8" yWindow="-8" windowWidth="1696" windowHeight="1026" tabRatio="590" activeSheetId="1"/>
    <customWorkbookView name="OL SÁSA - osobné zobrazenie" guid="{841FB530-8E18-47D3-9584-78CC8DD8CE2B}" mergeInterval="0" personalView="1" maximized="1" xWindow="-8" yWindow="-8" windowWidth="1696" windowHeight="1026" tabRatio="590" activeSheetId="1"/>
    <customWorkbookView name="pastierik - osobné zobrazenie" guid="{9782B09C-C226-47E2-995B-F3E56A43B798}" mergeInterval="0" personalView="1" maximized="1" windowWidth="1276" windowHeight="531" tabRatio="590" activeSheetId="1"/>
    <customWorkbookView name="Elitebook - osobné zobrazenie" guid="{382EFD31-2DF5-4738-83BA-FAF8A8A0E904}" mergeInterval="0" personalView="1" maximized="1" xWindow="1" yWindow="1" windowWidth="1366" windowHeight="538" tabRatio="590" activeSheetId="1"/>
  </customWorkbookViews>
</workbook>
</file>

<file path=xl/calcChain.xml><?xml version="1.0" encoding="utf-8"?>
<calcChain xmlns="http://schemas.openxmlformats.org/spreadsheetml/2006/main">
  <c r="H49" i="1" l="1"/>
  <c r="G49" i="1"/>
  <c r="F49" i="1"/>
  <c r="E49" i="1"/>
  <c r="J9" i="1" l="1"/>
  <c r="G9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31" i="1"/>
  <c r="AF32" i="1"/>
  <c r="AF33" i="1"/>
  <c r="AF34" i="1"/>
  <c r="AF35" i="1"/>
  <c r="AF10" i="1"/>
  <c r="AF13" i="1"/>
  <c r="AF14" i="1"/>
  <c r="AF15" i="1"/>
  <c r="AF16" i="1"/>
  <c r="AF17" i="1"/>
  <c r="AF18" i="1"/>
  <c r="J10" i="1" l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l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I49" i="1"/>
  <c r="M49" i="1"/>
  <c r="L49" i="1"/>
  <c r="Z49" i="1"/>
  <c r="Y49" i="1"/>
  <c r="X49" i="1"/>
  <c r="W49" i="1"/>
  <c r="V49" i="1"/>
  <c r="U49" i="1"/>
  <c r="T49" i="1"/>
  <c r="S49" i="1"/>
  <c r="R49" i="1"/>
  <c r="Q49" i="1"/>
  <c r="P49" i="1"/>
  <c r="O49" i="1"/>
  <c r="AO49" i="1"/>
  <c r="AN49" i="1"/>
  <c r="AM49" i="1"/>
  <c r="AL49" i="1"/>
  <c r="AK49" i="1"/>
  <c r="AJ49" i="1"/>
  <c r="AI49" i="1"/>
  <c r="AH49" i="1"/>
  <c r="AG49" i="1"/>
  <c r="AE49" i="1"/>
  <c r="AD49" i="1"/>
  <c r="AC49" i="1"/>
  <c r="AB49" i="1"/>
  <c r="AP49" i="1"/>
  <c r="AA10" i="1"/>
  <c r="AA11" i="1" s="1"/>
  <c r="AA12" i="1" s="1"/>
  <c r="AA13" i="1" s="1"/>
  <c r="AA14" i="1" s="1"/>
  <c r="AF29" i="1"/>
  <c r="AA15" i="1" l="1"/>
  <c r="AA16" i="1" s="1"/>
  <c r="AA17" i="1" s="1"/>
  <c r="N14" i="1"/>
  <c r="J49" i="1"/>
  <c r="B12" i="4" s="1"/>
  <c r="N11" i="1"/>
  <c r="N15" i="1"/>
  <c r="N13" i="1"/>
  <c r="N10" i="1"/>
  <c r="N12" i="1"/>
  <c r="N16" i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AF30" i="1"/>
  <c r="AA18" i="1" l="1"/>
  <c r="N17" i="1"/>
  <c r="AA19" i="1" l="1"/>
  <c r="N18" i="1"/>
  <c r="K10" i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F25" i="1"/>
  <c r="AF24" i="1"/>
  <c r="AF23" i="1"/>
  <c r="AF22" i="1"/>
  <c r="AF26" i="1"/>
  <c r="AF21" i="1"/>
  <c r="AF20" i="1"/>
  <c r="AF19" i="1"/>
  <c r="AF28" i="1"/>
  <c r="AF27" i="1"/>
  <c r="AF12" i="1"/>
  <c r="AF11" i="1"/>
  <c r="AA20" i="1" l="1"/>
  <c r="N19" i="1"/>
  <c r="K31" i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AA21" i="1" l="1"/>
  <c r="N20" i="1"/>
  <c r="AF49" i="1"/>
  <c r="E59" i="1" s="1"/>
  <c r="AA22" i="1" l="1"/>
  <c r="N21" i="1"/>
  <c r="B11" i="4"/>
  <c r="B14" i="4" s="1"/>
  <c r="C14" i="4"/>
  <c r="M8" i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B8" i="1" s="1"/>
  <c r="B8" i="1"/>
  <c r="C8" i="1" s="1"/>
  <c r="D8" i="1" s="1"/>
  <c r="E8" i="1" s="1"/>
  <c r="F8" i="1" s="1"/>
  <c r="G8" i="1" s="1"/>
  <c r="AA23" i="1" l="1"/>
  <c r="N22" i="1"/>
  <c r="H8" i="1"/>
  <c r="I8" i="1" s="1"/>
  <c r="J8" i="1" s="1"/>
  <c r="AC8" i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E58" i="1"/>
  <c r="E60" i="1" s="1"/>
  <c r="E55" i="1"/>
  <c r="AA24" i="1" l="1"/>
  <c r="N23" i="1"/>
  <c r="AA25" i="1" l="1"/>
  <c r="N24" i="1"/>
  <c r="AA26" i="1" l="1"/>
  <c r="N25" i="1"/>
  <c r="AA27" i="1" l="1"/>
  <c r="N26" i="1"/>
  <c r="AA28" i="1" l="1"/>
  <c r="N27" i="1"/>
  <c r="AA29" i="1" l="1"/>
  <c r="N28" i="1"/>
  <c r="N29" i="1" l="1"/>
  <c r="AA30" i="1"/>
  <c r="AA31" i="1" l="1"/>
  <c r="N30" i="1"/>
  <c r="AA32" i="1" l="1"/>
  <c r="N31" i="1"/>
  <c r="AA33" i="1" l="1"/>
  <c r="N32" i="1"/>
  <c r="AA34" i="1" l="1"/>
  <c r="N33" i="1"/>
  <c r="AA35" i="1" l="1"/>
  <c r="N34" i="1"/>
  <c r="AA36" i="1" l="1"/>
  <c r="N35" i="1"/>
  <c r="AA37" i="1" l="1"/>
  <c r="N36" i="1"/>
  <c r="AA38" i="1" l="1"/>
  <c r="N37" i="1"/>
  <c r="AA39" i="1" l="1"/>
  <c r="N38" i="1"/>
  <c r="AA40" i="1" l="1"/>
  <c r="N39" i="1"/>
  <c r="AA41" i="1" l="1"/>
  <c r="N40" i="1"/>
  <c r="AA42" i="1" l="1"/>
  <c r="N41" i="1"/>
  <c r="AA43" i="1" l="1"/>
  <c r="N42" i="1"/>
  <c r="AA44" i="1" l="1"/>
  <c r="N43" i="1"/>
  <c r="AA45" i="1" l="1"/>
  <c r="N44" i="1"/>
  <c r="AA46" i="1" l="1"/>
  <c r="N45" i="1"/>
  <c r="AA47" i="1" l="1"/>
  <c r="N46" i="1"/>
  <c r="AA48" i="1" l="1"/>
  <c r="N48" i="1" s="1"/>
  <c r="N47" i="1"/>
  <c r="N49" i="1" l="1"/>
  <c r="E56" i="1" s="1"/>
  <c r="E57" i="1" s="1"/>
</calcChain>
</file>

<file path=xl/sharedStrings.xml><?xml version="1.0" encoding="utf-8"?>
<sst xmlns="http://schemas.openxmlformats.org/spreadsheetml/2006/main" count="290" uniqueCount="187">
  <si>
    <t>P.č.</t>
  </si>
  <si>
    <t>Dátum</t>
  </si>
  <si>
    <t>Doklad</t>
  </si>
  <si>
    <t>Text</t>
  </si>
  <si>
    <t>príjem</t>
  </si>
  <si>
    <t>výdavok</t>
  </si>
  <si>
    <t>zostatok</t>
  </si>
  <si>
    <t>v hotovosti</t>
  </si>
  <si>
    <t>v banke</t>
  </si>
  <si>
    <t>Peňažné prostriedky</t>
  </si>
  <si>
    <t>Celkom</t>
  </si>
  <si>
    <t>služby</t>
  </si>
  <si>
    <t>ostatné</t>
  </si>
  <si>
    <t>SF</t>
  </si>
  <si>
    <t>x</t>
  </si>
  <si>
    <t>Príjmy druhové</t>
  </si>
  <si>
    <t>Príjmy pokladnica + účet</t>
  </si>
  <si>
    <t>Kontrolný rozdiel</t>
  </si>
  <si>
    <t>Výdavky pokladnica + účet</t>
  </si>
  <si>
    <t>Výdavky druhové</t>
  </si>
  <si>
    <t>Položka</t>
  </si>
  <si>
    <t>Podpis:</t>
  </si>
  <si>
    <t>Pokladnica</t>
  </si>
  <si>
    <t>PREHĽAD O PRÍJMOCH</t>
  </si>
  <si>
    <t>Členenie príjmov</t>
  </si>
  <si>
    <t>PREHĽAD O VÝDAVKOCH</t>
  </si>
  <si>
    <t>Členenie výdavkov</t>
  </si>
  <si>
    <t xml:space="preserve">Použitie </t>
  </si>
  <si>
    <t>dane</t>
  </si>
  <si>
    <t>2 %podielu</t>
  </si>
  <si>
    <t>vklady</t>
  </si>
  <si>
    <t>majetok</t>
  </si>
  <si>
    <t>dary</t>
  </si>
  <si>
    <t>členské</t>
  </si>
  <si>
    <t>2 % dane</t>
  </si>
  <si>
    <t>zbierky</t>
  </si>
  <si>
    <t>dedenie</t>
  </si>
  <si>
    <t>podujatia</t>
  </si>
  <si>
    <t>dotácie</t>
  </si>
  <si>
    <t>likvidácia</t>
  </si>
  <si>
    <t>predaj</t>
  </si>
  <si>
    <t>Fond PUO</t>
  </si>
  <si>
    <t>zásoby</t>
  </si>
  <si>
    <t>mzdy</t>
  </si>
  <si>
    <t>réžia</t>
  </si>
  <si>
    <t>Priebežné položky</t>
  </si>
  <si>
    <t>Zásoby</t>
  </si>
  <si>
    <t>-</t>
  </si>
  <si>
    <t>Pohľadávky</t>
  </si>
  <si>
    <t>Záväzky</t>
  </si>
  <si>
    <t>Iné</t>
  </si>
  <si>
    <t>Banka</t>
  </si>
  <si>
    <t>Majetok</t>
  </si>
  <si>
    <t>SPOLU</t>
  </si>
  <si>
    <t>Začiatočný stav (EUR)</t>
  </si>
  <si>
    <t>úvery</t>
  </si>
  <si>
    <t>ZDAŇOVANÉ</t>
  </si>
  <si>
    <t>Dlhodobobý majetok</t>
  </si>
  <si>
    <t>Meno a priezvisko zamestnanca (predchádzajúce meno):</t>
  </si>
  <si>
    <t>Meno a priezvisko zamestnanca (súčasné meno):</t>
  </si>
  <si>
    <t>Rodné číslo zamestnanca:</t>
  </si>
  <si>
    <t>Adresa trvalého pobytu zamestnanca:</t>
  </si>
  <si>
    <t>Osoba, na ktorú si uplatňuje daňový bonus (meno, priezvisko, RČ):</t>
  </si>
  <si>
    <t>Výška jednotlivých nezdaniteľných častí základu dane - dôvod ich priznania:</t>
  </si>
  <si>
    <t>mesiac</t>
  </si>
  <si>
    <t>kalendárny</t>
  </si>
  <si>
    <t>vyplatená</t>
  </si>
  <si>
    <t>mzda</t>
  </si>
  <si>
    <t>od dane</t>
  </si>
  <si>
    <t>suma</t>
  </si>
  <si>
    <t>oslobodená</t>
  </si>
  <si>
    <t>platené</t>
  </si>
  <si>
    <t>zamestnancom</t>
  </si>
  <si>
    <t>základ</t>
  </si>
  <si>
    <t>nezdaniteľné</t>
  </si>
  <si>
    <t>časti</t>
  </si>
  <si>
    <t>základu dane</t>
  </si>
  <si>
    <t>zdaniteľná</t>
  </si>
  <si>
    <t>preddavok</t>
  </si>
  <si>
    <t xml:space="preserve">na </t>
  </si>
  <si>
    <t>daň</t>
  </si>
  <si>
    <t>daňový</t>
  </si>
  <si>
    <t>bonus</t>
  </si>
  <si>
    <t>od zamestnávateľa</t>
  </si>
  <si>
    <t>prémie</t>
  </si>
  <si>
    <t>vyplatenej</t>
  </si>
  <si>
    <t>zamestnaneckej</t>
  </si>
  <si>
    <t>dobrovoľného príspevku</t>
  </si>
  <si>
    <t>na dôchodok</t>
  </si>
  <si>
    <t>zrážky</t>
  </si>
  <si>
    <t xml:space="preserve">zo </t>
  </si>
  <si>
    <t>hrubá</t>
  </si>
  <si>
    <t xml:space="preserve">čistá </t>
  </si>
  <si>
    <t>Osoba, na ktorú si uplatňuje nezdaniteľnú časť ZD (meno, priezvisko, RČ):</t>
  </si>
  <si>
    <t>a príspevky</t>
  </si>
  <si>
    <t>poistné</t>
  </si>
  <si>
    <t>počet</t>
  </si>
  <si>
    <t>dní</t>
  </si>
  <si>
    <t>práce</t>
  </si>
  <si>
    <t>výkonu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</si>
  <si>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</si>
  <si>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</si>
  <si>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</si>
  <si>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</si>
  <si>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</si>
  <si>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</si>
  <si>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</si>
  <si>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</si>
  <si>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</si>
  <si>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</si>
  <si>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</si>
  <si>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</si>
  <si>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názov</t>
  </si>
  <si>
    <t>druh</t>
  </si>
  <si>
    <t>dátum</t>
  </si>
  <si>
    <t>odberateľa (dlžníka)</t>
  </si>
  <si>
    <t>plnenia</t>
  </si>
  <si>
    <t>faktúry</t>
  </si>
  <si>
    <t>splatnosti</t>
  </si>
  <si>
    <t>pohľadávky</t>
  </si>
  <si>
    <t>Poznámky:</t>
  </si>
  <si>
    <t>Pohľadávky - vznikajú napr. fakturáciou alebo na základe zmluvy (napr. poskytnutá pôžička)</t>
  </si>
  <si>
    <t>Druh plnenia - napríklad tovar, služby, pôžička.</t>
  </si>
  <si>
    <t>Zánik pohľadávky inak - napr. odplatný predaj pohľadávky alebo odpis nedobytnej pohľadávky.</t>
  </si>
  <si>
    <t>dodávateľa (veriteľa)</t>
  </si>
  <si>
    <t>záväzku</t>
  </si>
  <si>
    <t>Záväzky - vznikajú napr. fakturáciou alebo na základe zmluvy (napr. prijatá pôžička)</t>
  </si>
  <si>
    <t>Zánik záväzku inak - napr. nepeňažným zápočtom.</t>
  </si>
  <si>
    <t>príslušenstvo</t>
  </si>
  <si>
    <t>dátum uvedenia</t>
  </si>
  <si>
    <t>doba</t>
  </si>
  <si>
    <t>odpisy</t>
  </si>
  <si>
    <t>zostatková</t>
  </si>
  <si>
    <t>spôsob</t>
  </si>
  <si>
    <t>majetku</t>
  </si>
  <si>
    <t>obstarania</t>
  </si>
  <si>
    <t>cena</t>
  </si>
  <si>
    <t>odpisovania</t>
  </si>
  <si>
    <t>EUR</t>
  </si>
  <si>
    <t>vyradenia</t>
  </si>
  <si>
    <t>Pre zjednodušenie účtovné odpisy sa rovnajú daňovým odpisom (§ 22 - 29 ZDP)</t>
  </si>
  <si>
    <t>Spôsob vyradenia - napr. predaj, vyšrotovania, darovanie.</t>
  </si>
  <si>
    <t>prijatá</t>
  </si>
  <si>
    <t>úhrada</t>
  </si>
  <si>
    <t>zánik</t>
  </si>
  <si>
    <t>inak</t>
  </si>
  <si>
    <t>ocenenie</t>
  </si>
  <si>
    <t>financovania</t>
  </si>
  <si>
    <t>Druh financovania - napr. vlastné zdroje, dotácia, dar, úver.</t>
  </si>
  <si>
    <t>do užívania</t>
  </si>
  <si>
    <t>Ocenenie - napr. obstarávacia cena, vlastné náklady.</t>
  </si>
  <si>
    <t>JEDNODUCHÉ ÚČTOVNÍCTVO PRE NEZISKOVÉ ORGANIZÁCIE</t>
  </si>
  <si>
    <t>PEŇAŽNÝ DENNÍK - Obecný športový klub Sása (IČO: 00592617)</t>
  </si>
  <si>
    <t>Kniha pohľadávok - Obecný športový klub Sása (IČO: 00592617)</t>
  </si>
  <si>
    <t>Kniha záväzkov - Obecný športový klub Sása (IČO: 00592617)</t>
  </si>
  <si>
    <t>Kniha dlhodobého majetku - Obecný športový klub Sása (IČO: 00592617)</t>
  </si>
  <si>
    <t>Mzdový list (§ 39 ZDP) - Obecný športový klub Sása (IČO: 00592617)</t>
  </si>
  <si>
    <t>Obecný športový klub Sása (IČO: 00592617)</t>
  </si>
  <si>
    <t>Bankové poplatky</t>
  </si>
  <si>
    <t>Kontrolné väzby: rok 2024</t>
  </si>
  <si>
    <t>ROK 2025</t>
  </si>
  <si>
    <t>PP012025</t>
  </si>
  <si>
    <t>PV012025</t>
  </si>
  <si>
    <t>PV022025</t>
  </si>
  <si>
    <t>PV032025</t>
  </si>
  <si>
    <t>Debetný úrok-zinkasovaný</t>
  </si>
  <si>
    <t>Príjem časti dotácie na BÚ</t>
  </si>
  <si>
    <t>Úhrada PFA012025</t>
  </si>
  <si>
    <t>Úhrada PFA022025</t>
  </si>
  <si>
    <t xml:space="preserve">Priebežné položky </t>
  </si>
  <si>
    <t>Úhrada dohody č.R012025</t>
  </si>
  <si>
    <t>Úhrada plagátovanie Jeseň 2025</t>
  </si>
  <si>
    <t>VBÚ1/2025</t>
  </si>
  <si>
    <t>VBÚ2/2025</t>
  </si>
  <si>
    <t>VBÚ3/2025</t>
  </si>
  <si>
    <t>VBÚ4/2025</t>
  </si>
  <si>
    <t>VBÚ5/2025</t>
  </si>
  <si>
    <t>VBÚ6/2025</t>
  </si>
  <si>
    <t>VBÚ7/2025</t>
  </si>
  <si>
    <t>VBÚ8/2025</t>
  </si>
  <si>
    <t>VBÚ9/2025</t>
  </si>
  <si>
    <t>VBÚ10/2025</t>
  </si>
  <si>
    <t>VBÚ11/2025</t>
  </si>
  <si>
    <t>VBÚ12/2025</t>
  </si>
  <si>
    <t>Sása 31.12. 2025</t>
  </si>
  <si>
    <t>INVENTARIZÁCIA MAJETKU A ZÁVAZKOV K 31.12. 2025 (§ 29 a § 30 ZoU)</t>
  </si>
  <si>
    <t>ROK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</si>
</sst>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S_k_-;\-* #,##0.00\ _S_k_-;_-* &quot;-&quot;??\ _S_k_-;_-@_-"/>
    <numFmt numFmtId="166" formatCode="dd\.mm\.yyyy"/>
  </numFmts>
  <fonts count="9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color indexed="8"/>
      <name val="DejaVu Sans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2" borderId="2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165" fontId="4" fillId="0" borderId="10" xfId="0" applyNumberFormat="1" applyFont="1" applyBorder="1" applyAlignment="1">
      <alignment horizontal="right"/>
    </xf>
    <xf numFmtId="165" fontId="4" fillId="0" borderId="9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3" fillId="0" borderId="0" xfId="0" applyFont="1"/>
    <xf numFmtId="0" fontId="1" fillId="0" borderId="1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0" fillId="0" borderId="4" xfId="0" applyNumberFormat="1" applyBorder="1"/>
    <xf numFmtId="165" fontId="3" fillId="0" borderId="9" xfId="0" applyNumberFormat="1" applyFont="1" applyBorder="1" applyAlignment="1">
      <alignment horizontal="center"/>
    </xf>
    <xf numFmtId="165" fontId="0" fillId="0" borderId="9" xfId="0" applyNumberFormat="1" applyBorder="1"/>
    <xf numFmtId="165" fontId="3" fillId="0" borderId="9" xfId="0" applyNumberFormat="1" applyFont="1" applyBorder="1"/>
    <xf numFmtId="165" fontId="1" fillId="0" borderId="13" xfId="0" applyNumberFormat="1" applyFont="1" applyBorder="1" applyAlignment="1">
      <alignment horizontal="center"/>
    </xf>
    <xf numFmtId="165" fontId="0" fillId="0" borderId="13" xfId="0" applyNumberFormat="1" applyBorder="1"/>
    <xf numFmtId="165" fontId="1" fillId="0" borderId="16" xfId="0" applyNumberFormat="1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/>
    <xf numFmtId="165" fontId="5" fillId="0" borderId="0" xfId="0" applyNumberFormat="1" applyFont="1" applyAlignment="1">
      <alignment horizontal="right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8" xfId="0" applyNumberFormat="1" applyFont="1" applyBorder="1"/>
    <xf numFmtId="164" fontId="4" fillId="0" borderId="9" xfId="0" applyNumberFormat="1" applyFont="1" applyBorder="1"/>
    <xf numFmtId="164" fontId="4" fillId="0" borderId="31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2" xfId="0" applyNumberFormat="1" applyFont="1" applyBorder="1"/>
    <xf numFmtId="164" fontId="5" fillId="0" borderId="16" xfId="0" applyNumberFormat="1" applyFont="1" applyBorder="1"/>
    <xf numFmtId="0" fontId="5" fillId="0" borderId="16" xfId="0" applyFont="1" applyBorder="1" applyAlignment="1">
      <alignment horizontal="center"/>
    </xf>
    <xf numFmtId="165" fontId="5" fillId="0" borderId="30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center"/>
    </xf>
    <xf numFmtId="164" fontId="4" fillId="0" borderId="27" xfId="0" applyNumberFormat="1" applyFont="1" applyBorder="1"/>
    <xf numFmtId="165" fontId="4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5" fontId="4" fillId="0" borderId="11" xfId="0" applyNumberFormat="1" applyFont="1" applyBorder="1"/>
    <xf numFmtId="165" fontId="4" fillId="0" borderId="19" xfId="0" applyNumberFormat="1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4" fillId="0" borderId="3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5" fontId="5" fillId="0" borderId="37" xfId="0" applyNumberFormat="1" applyFont="1" applyBorder="1" applyAlignment="1">
      <alignment horizontal="right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right"/>
    </xf>
    <xf numFmtId="0" fontId="5" fillId="2" borderId="15" xfId="0" applyFont="1" applyFill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9" xfId="0" applyBorder="1"/>
    <xf numFmtId="0" fontId="1" fillId="0" borderId="4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6" xfId="0" applyFont="1" applyBorder="1" applyAlignment="1">
      <alignment horizontal="center"/>
    </xf>
    <xf numFmtId="0" fontId="0" fillId="0" borderId="51" xfId="0" applyBorder="1"/>
    <xf numFmtId="0" fontId="1" fillId="0" borderId="4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0" xfId="0" applyBorder="1"/>
    <xf numFmtId="0" fontId="1" fillId="0" borderId="20" xfId="0" applyFont="1" applyBorder="1" applyAlignment="1">
      <alignment horizontal="center"/>
    </xf>
    <xf numFmtId="0" fontId="0" fillId="0" borderId="4" xfId="0" applyBorder="1"/>
    <xf numFmtId="0" fontId="0" fillId="0" borderId="24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4" xfId="0" applyBorder="1"/>
    <xf numFmtId="0" fontId="0" fillId="0" borderId="23" xfId="0" applyBorder="1"/>
    <xf numFmtId="0" fontId="0" fillId="0" borderId="21" xfId="0" applyBorder="1"/>
    <xf numFmtId="0" fontId="3" fillId="0" borderId="24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3" xfId="0" applyFont="1" applyBorder="1"/>
    <xf numFmtId="0" fontId="0" fillId="0" borderId="13" xfId="0" applyBorder="1"/>
    <xf numFmtId="0" fontId="0" fillId="0" borderId="30" xfId="0" applyBorder="1"/>
    <xf numFmtId="0" fontId="0" fillId="0" borderId="37" xfId="0" applyBorder="1"/>
    <xf numFmtId="0" fontId="1" fillId="0" borderId="36" xfId="0" applyFont="1" applyBorder="1"/>
    <xf numFmtId="0" fontId="1" fillId="0" borderId="28" xfId="0" applyFont="1" applyBorder="1" applyAlignment="1">
      <alignment horizontal="center"/>
    </xf>
    <xf numFmtId="0" fontId="3" fillId="0" borderId="28" xfId="0" applyFont="1" applyBorder="1"/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7" fillId="0" borderId="0" xfId="0" applyFont="1"/>
    <xf numFmtId="0" fontId="6" fillId="0" borderId="24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14" fontId="0" fillId="0" borderId="4" xfId="0" applyNumberFormat="1" applyBorder="1"/>
    <xf numFmtId="44" fontId="0" fillId="0" borderId="4" xfId="0" applyNumberFormat="1" applyBorder="1"/>
    <xf numFmtId="44" fontId="0" fillId="0" borderId="9" xfId="0" applyNumberFormat="1" applyBorder="1"/>
    <xf numFmtId="44" fontId="0" fillId="0" borderId="7" xfId="0" applyNumberFormat="1" applyBorder="1"/>
    <xf numFmtId="44" fontId="0" fillId="0" borderId="12" xfId="0" applyNumberFormat="1" applyBorder="1"/>
    <xf numFmtId="14" fontId="0" fillId="0" borderId="9" xfId="0" applyNumberFormat="1" applyBorder="1"/>
    <xf numFmtId="14" fontId="0" fillId="0" borderId="7" xfId="0" applyNumberFormat="1" applyBorder="1"/>
    <xf numFmtId="14" fontId="0" fillId="0" borderId="12" xfId="0" applyNumberFormat="1" applyBorder="1"/>
    <xf numFmtId="14" fontId="3" fillId="0" borderId="4" xfId="0" applyNumberFormat="1" applyFont="1" applyBorder="1"/>
    <xf numFmtId="164" fontId="4" fillId="0" borderId="11" xfId="0" applyNumberFormat="1" applyFont="1" applyBorder="1" applyAlignment="1">
      <alignment horizontal="right"/>
    </xf>
    <xf numFmtId="2" fontId="4" fillId="0" borderId="3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5" fillId="0" borderId="16" xfId="0" applyNumberFormat="1" applyFont="1" applyBorder="1"/>
    <xf numFmtId="2" fontId="4" fillId="0" borderId="8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39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38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164" fontId="4" fillId="0" borderId="52" xfId="0" applyNumberFormat="1" applyFont="1" applyBorder="1"/>
    <xf numFmtId="165" fontId="4" fillId="0" borderId="13" xfId="0" applyNumberFormat="1" applyFont="1" applyBorder="1"/>
    <xf numFmtId="165" fontId="4" fillId="0" borderId="53" xfId="0" applyNumberFormat="1" applyFont="1" applyBorder="1"/>
    <xf numFmtId="2" fontId="4" fillId="0" borderId="9" xfId="0" applyNumberFormat="1" applyFont="1" applyBorder="1"/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165" fontId="4" fillId="0" borderId="9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66" fontId="8" fillId="3" borderId="54" xfId="0" applyNumberFormat="1" applyFont="1" applyFill="1" applyBorder="1" applyAlignment="1">
      <alignment horizontal="left" vertical="center" wrapText="1"/>
    </xf>
    <xf numFmtId="166" fontId="8" fillId="3" borderId="55" xfId="0" applyNumberFormat="1" applyFont="1" applyFill="1" applyBorder="1" applyAlignment="1">
      <alignment horizontal="left" vertical="center" wrapText="1"/>
    </xf>
    <xf numFmtId="166" fontId="8" fillId="3" borderId="56" xfId="0" applyNumberFormat="1" applyFont="1" applyFill="1" applyBorder="1" applyAlignment="1">
      <alignment horizontal="left" vertical="center" wrapText="1"/>
    </xf>
    <xf numFmtId="0" fontId="8" fillId="3" borderId="54" xfId="0" applyFont="1" applyFill="1" applyBorder="1" applyAlignment="1">
      <alignment horizontal="left" vertical="center" wrapText="1"/>
    </xf>
    <xf numFmtId="0" fontId="8" fillId="3" borderId="55" xfId="0" applyFont="1" applyFill="1" applyBorder="1" applyAlignment="1">
      <alignment horizontal="left" vertical="center" wrapText="1"/>
    </xf>
    <xf numFmtId="0" fontId="8" fillId="3" borderId="57" xfId="0" applyFont="1" applyFill="1" applyBorder="1" applyAlignment="1">
      <alignment horizontal="left" vertical="center" wrapText="1"/>
    </xf>
    <xf numFmtId="0" fontId="8" fillId="3" borderId="58" xfId="0" applyFont="1" applyFill="1" applyBorder="1" applyAlignment="1">
      <alignment horizontal="left" vertical="center" wrapText="1"/>
    </xf>
    <xf numFmtId="164" fontId="5" fillId="0" borderId="16" xfId="0" applyNumberFormat="1" applyFont="1" applyBorder="1" applyAlignment="1">
      <alignment horizontal="right"/>
    </xf>
    <xf numFmtId="166" fontId="8" fillId="0" borderId="55" xfId="0" applyNumberFormat="1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14" fontId="4" fillId="0" borderId="16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7" xfId="0" applyFont="1" applyFill="1" applyBorder="1"/>
    <xf numFmtId="0" fontId="4" fillId="2" borderId="8" xfId="0" applyFont="1" applyFill="1" applyBorder="1"/>
    <xf numFmtId="0" fontId="4" fillId="2" borderId="2" xfId="0" applyFont="1" applyFill="1" applyBorder="1"/>
    <xf numFmtId="0" fontId="5" fillId="2" borderId="2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4" fillId="2" borderId="45" xfId="0" applyFont="1" applyFill="1" applyBorder="1"/>
    <xf numFmtId="0" fontId="5" fillId="2" borderId="26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7.xml"/><Relationship Id="rId68" Type="http://schemas.openxmlformats.org/officeDocument/2006/relationships/revisionLog" Target="revisionLog3.xml"/><Relationship Id="rId67" Type="http://schemas.openxmlformats.org/officeDocument/2006/relationships/revisionLog" Target="revisionLog2.xml"/><Relationship Id="rId71" Type="http://schemas.openxmlformats.org/officeDocument/2006/relationships/revisionLog" Target="revisionLog6.xml"/><Relationship Id="rId70" Type="http://schemas.openxmlformats.org/officeDocument/2006/relationships/revisionLog" Target="revisionLog5.xml"/><Relationship Id="rId66" Type="http://schemas.openxmlformats.org/officeDocument/2006/relationships/revisionLog" Target="revisionLog1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30D2FD2-C01D-41EA-9EE8-892AF7468A2B}" diskRevisions="1" revisionId="2273" version="27">
  <header guid="{1759DC2B-64AF-4CA8-889B-B1ECFB891D72}" dateTime="2026-06-29T13:32:06" maxSheetId="8" userName="Obecné lesy s.r.o. Sása" r:id="rId66" minRId="1961" maxRId="2037">
    <sheetIdMap count="7">
      <sheetId val="1"/>
      <sheetId val="2"/>
      <sheetId val="3"/>
      <sheetId val="5"/>
      <sheetId val="6"/>
      <sheetId val="7"/>
      <sheetId val="4"/>
    </sheetIdMap>
  </header>
  <header guid="{19345745-9C67-4D43-8EE0-A06470A2B3D6}" dateTime="2026-06-29T14:49:19" maxSheetId="8" userName="Obecné lesy s.r.o. Sása" r:id="rId67" minRId="2038" maxRId="2223">
    <sheetIdMap count="7">
      <sheetId val="1"/>
      <sheetId val="2"/>
      <sheetId val="3"/>
      <sheetId val="5"/>
      <sheetId val="6"/>
      <sheetId val="7"/>
      <sheetId val="4"/>
    </sheetIdMap>
  </header>
  <header guid="{0A740D32-3938-4A48-B880-BF158F110AA4}" dateTime="2026-06-29T14:51:35" maxSheetId="8" userName="Obecné lesy s.r.o. Sása" r:id="rId68" minRId="2224" maxRId="2230">
    <sheetIdMap count="7">
      <sheetId val="1"/>
      <sheetId val="2"/>
      <sheetId val="3"/>
      <sheetId val="5"/>
      <sheetId val="6"/>
      <sheetId val="7"/>
      <sheetId val="4"/>
    </sheetIdMap>
  </header>
  <header guid="{7F570980-13C8-4786-8C3F-DE2AEBF508AE}" dateTime="2026-06-29T14:57:50" maxSheetId="8" userName="Obecné lesy s.r.o. Sása" r:id="rId69" minRId="2231" maxRId="2254">
    <sheetIdMap count="7">
      <sheetId val="1"/>
      <sheetId val="2"/>
      <sheetId val="3"/>
      <sheetId val="5"/>
      <sheetId val="6"/>
      <sheetId val="7"/>
      <sheetId val="4"/>
    </sheetIdMap>
  </header>
  <header guid="{62EF3EBA-9860-4F1D-8CD7-249523F62647}" dateTime="2026-06-29T15:01:05" maxSheetId="8" userName="Obecné lesy s.r.o. Sása" r:id="rId70" minRId="2255" maxRId="2261">
    <sheetIdMap count="7">
      <sheetId val="1"/>
      <sheetId val="2"/>
      <sheetId val="3"/>
      <sheetId val="5"/>
      <sheetId val="6"/>
      <sheetId val="7"/>
      <sheetId val="4"/>
    </sheetIdMap>
  </header>
  <header guid="{124C9034-84D3-48C7-90F4-E98B2CFF89D5}" dateTime="2026-06-29T15:04:13" maxSheetId="8" userName="Obecné lesy s.r.o. Sása" r:id="rId71" minRId="2262" maxRId="2265">
    <sheetIdMap count="7">
      <sheetId val="1"/>
      <sheetId val="2"/>
      <sheetId val="3"/>
      <sheetId val="5"/>
      <sheetId val="6"/>
      <sheetId val="7"/>
      <sheetId val="4"/>
    </sheetIdMap>
  </header>
  <header guid="{730D2FD2-C01D-41EA-9EE8-892AF7468A2B}" dateTime="2026-06-29T15:07:10" maxSheetId="8" userName="Obecné lesy s.r.o. Sása" r:id="rId72" minRId="2266" maxRId="2273">
    <sheetIdMap count="7">
      <sheetId val="1"/>
      <sheetId val="2"/>
      <sheetId val="3"/>
      <sheetId val="5"/>
      <sheetId val="6"/>
      <sheetId val="7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1" sId="1">
    <oc r="B3" t="inlineStr">
      <is>
        <t>ROK 2024</t>
      </is>
    </oc>
    <nc r="B3" t="inlineStr">
      <is>
        <t>ROK 2025</t>
      </is>
    </nc>
  </rcc>
  <rcc rId="1962" sId="1" numFmtId="19">
    <oc r="B9">
      <v>45292</v>
    </oc>
    <nc r="B9">
      <v>45658</v>
    </nc>
  </rcc>
  <rcc rId="1963" sId="1" numFmtId="19">
    <oc r="B10">
      <v>45321</v>
    </oc>
    <nc r="B10">
      <v>45687</v>
    </nc>
  </rcc>
  <rcc rId="1964" sId="1" numFmtId="19">
    <oc r="B11">
      <v>45322</v>
    </oc>
    <nc r="B11">
      <v>45688</v>
    </nc>
  </rcc>
  <rcc rId="1965" sId="1" numFmtId="19">
    <oc r="B12">
      <v>45323</v>
    </oc>
    <nc r="B12">
      <v>45689</v>
    </nc>
  </rcc>
  <rcc rId="1966" sId="1" numFmtId="19">
    <oc r="B13">
      <v>45351</v>
    </oc>
    <nc r="B13" t="inlineStr">
      <is>
        <t>29.2.2025</t>
      </is>
    </nc>
  </rcc>
  <rcc rId="1967" sId="1" numFmtId="19">
    <oc r="B14">
      <v>45382</v>
    </oc>
    <nc r="B14">
      <v>45747</v>
    </nc>
  </rcc>
  <rcc rId="1968" sId="1" numFmtId="19">
    <oc r="B15">
      <v>45385</v>
    </oc>
    <nc r="B15">
      <v>45750</v>
    </nc>
  </rcc>
  <rcc rId="1969" sId="1" numFmtId="19">
    <oc r="B16">
      <v>45412</v>
    </oc>
    <nc r="B16">
      <v>45777</v>
    </nc>
  </rcc>
  <rcc rId="1970" sId="1" numFmtId="19">
    <oc r="B17">
      <v>45414</v>
    </oc>
    <nc r="B17">
      <v>45779</v>
    </nc>
  </rcc>
  <rcc rId="1971" sId="1" numFmtId="19">
    <oc r="B18">
      <v>45415</v>
    </oc>
    <nc r="B18">
      <v>45780</v>
    </nc>
  </rcc>
  <rcc rId="1972" sId="1" numFmtId="19">
    <oc r="B19">
      <v>45418</v>
    </oc>
    <nc r="B19">
      <v>45783</v>
    </nc>
  </rcc>
  <rcc rId="1973" sId="1" numFmtId="19">
    <oc r="B20">
      <v>45418</v>
    </oc>
    <nc r="B20">
      <v>45783</v>
    </nc>
  </rcc>
  <rcc rId="1974" sId="1" numFmtId="19">
    <oc r="B21">
      <v>45418</v>
    </oc>
    <nc r="B21">
      <v>45783</v>
    </nc>
  </rcc>
  <rcc rId="1975" sId="1" numFmtId="19">
    <oc r="B22">
      <v>45443</v>
    </oc>
    <nc r="B22">
      <v>45808</v>
    </nc>
  </rcc>
  <rcc rId="1976" sId="1" numFmtId="19">
    <oc r="B23">
      <v>45443</v>
    </oc>
    <nc r="B23">
      <v>45808</v>
    </nc>
  </rcc>
  <rcc rId="1977" sId="1" numFmtId="19">
    <oc r="B24">
      <v>45446</v>
    </oc>
    <nc r="B24">
      <v>45811</v>
    </nc>
  </rcc>
  <rcc rId="1978" sId="1" numFmtId="19">
    <oc r="B25">
      <v>45473</v>
    </oc>
    <nc r="B25">
      <v>45838</v>
    </nc>
  </rcc>
  <rcc rId="1979" sId="1" numFmtId="19">
    <oc r="B26">
      <v>45504</v>
    </oc>
    <nc r="B26">
      <v>45869</v>
    </nc>
  </rcc>
  <rcc rId="1980" sId="1" numFmtId="19">
    <oc r="B27">
      <v>45535</v>
    </oc>
    <nc r="B27">
      <v>45900</v>
    </nc>
  </rcc>
  <rcc rId="1981" sId="1" numFmtId="19">
    <oc r="B28">
      <v>45544</v>
    </oc>
    <nc r="B28">
      <v>45909</v>
    </nc>
  </rcc>
  <rcc rId="1982" sId="1" numFmtId="19">
    <oc r="B29">
      <v>45544</v>
    </oc>
    <nc r="B29">
      <v>45909</v>
    </nc>
  </rcc>
  <rcc rId="1983" sId="1" numFmtId="19">
    <oc r="B30">
      <v>45544</v>
    </oc>
    <nc r="B30">
      <v>45909</v>
    </nc>
  </rcc>
  <rcc rId="1984" sId="1" numFmtId="19">
    <oc r="B31">
      <v>45545</v>
    </oc>
    <nc r="B31">
      <v>45910</v>
    </nc>
  </rcc>
  <rcc rId="1985" sId="1" numFmtId="19">
    <oc r="B32">
      <v>45565</v>
    </oc>
    <nc r="B32">
      <v>45930</v>
    </nc>
  </rcc>
  <rcc rId="1986" sId="1" numFmtId="19">
    <oc r="B33">
      <v>45566</v>
    </oc>
    <nc r="B33">
      <v>45931</v>
    </nc>
  </rcc>
  <rcc rId="1987" sId="1" numFmtId="19">
    <oc r="B34">
      <v>45596</v>
    </oc>
    <nc r="B34">
      <v>45961</v>
    </nc>
  </rcc>
  <rcc rId="1988" sId="1" numFmtId="19">
    <oc r="B35">
      <v>45610</v>
    </oc>
    <nc r="B35">
      <v>45975</v>
    </nc>
  </rcc>
  <rcc rId="1989" sId="1" numFmtId="19">
    <oc r="B36">
      <v>45616</v>
    </oc>
    <nc r="B36">
      <v>45981</v>
    </nc>
  </rcc>
  <rcc rId="1990" sId="1" numFmtId="19">
    <oc r="B37">
      <v>45618</v>
    </oc>
    <nc r="B37">
      <v>45983</v>
    </nc>
  </rcc>
  <rcc rId="1991" sId="1" numFmtId="19">
    <oc r="B38">
      <v>45626</v>
    </oc>
    <nc r="B38">
      <v>45991</v>
    </nc>
  </rcc>
  <rcc rId="1992" sId="1" numFmtId="19">
    <oc r="B39">
      <v>45626</v>
    </oc>
    <nc r="B39">
      <v>45991</v>
    </nc>
  </rcc>
  <rcc rId="1993" sId="1" numFmtId="19">
    <oc r="B40">
      <v>45629</v>
    </oc>
    <nc r="B40">
      <v>45994</v>
    </nc>
  </rcc>
  <rcc rId="1994" sId="1" numFmtId="19">
    <oc r="B41">
      <v>45639</v>
    </oc>
    <nc r="B41">
      <v>46004</v>
    </nc>
  </rcc>
  <rcc rId="1995" sId="1" numFmtId="19">
    <oc r="B42">
      <v>45639</v>
    </oc>
    <nc r="B42">
      <v>46004</v>
    </nc>
  </rcc>
  <rcc rId="1996" sId="1" numFmtId="19">
    <oc r="B43">
      <v>45657</v>
    </oc>
    <nc r="B43">
      <v>46022</v>
    </nc>
  </rcc>
  <rcc rId="1997" sId="1" numFmtId="19">
    <oc r="B44">
      <v>45657</v>
    </oc>
    <nc r="B44">
      <v>46022</v>
    </nc>
  </rcc>
  <rcc rId="1998" sId="1" numFmtId="19">
    <oc r="B45">
      <v>45657</v>
    </oc>
    <nc r="B45">
      <v>46022</v>
    </nc>
  </rcc>
  <rcc rId="1999" sId="1" numFmtId="19">
    <oc r="B46">
      <v>45657</v>
    </oc>
    <nc r="B46">
      <v>46022</v>
    </nc>
  </rcc>
  <rcc rId="2000" sId="1" numFmtId="4">
    <oc r="E9">
      <v>0.6</v>
    </oc>
    <nc r="E9">
      <v>8.6</v>
    </nc>
  </rcc>
  <rcc rId="2001" sId="1">
    <oc r="C10" t="inlineStr">
      <is>
        <t>VBÚ012024</t>
      </is>
    </oc>
    <nc r="C10" t="inlineStr">
      <is>
        <t>VBÚ012025</t>
      </is>
    </nc>
  </rcc>
  <rcc rId="2002" sId="1">
    <oc r="C11" t="inlineStr">
      <is>
        <t>VBÚ012024</t>
      </is>
    </oc>
    <nc r="C11" t="inlineStr">
      <is>
        <t>VBÚ012025</t>
      </is>
    </nc>
  </rcc>
  <rcc rId="2003" sId="1">
    <oc r="C12" t="inlineStr">
      <is>
        <t>VBÚ022024</t>
      </is>
    </oc>
    <nc r="C12" t="inlineStr">
      <is>
        <t>VBÚ022025</t>
      </is>
    </nc>
  </rcc>
  <rcc rId="2004" sId="1">
    <oc r="C13" t="inlineStr">
      <is>
        <t>VBÚ022024</t>
      </is>
    </oc>
    <nc r="C13" t="inlineStr">
      <is>
        <t>VBÚ022025</t>
      </is>
    </nc>
  </rcc>
  <rcc rId="2005" sId="1">
    <oc r="C14" t="inlineStr">
      <is>
        <t>VBÚ032024</t>
      </is>
    </oc>
    <nc r="C14" t="inlineStr">
      <is>
        <t>VBÚ032025</t>
      </is>
    </nc>
  </rcc>
  <rcc rId="2006" sId="1">
    <oc r="C15" t="inlineStr">
      <is>
        <t>VBÚ042024</t>
      </is>
    </oc>
    <nc r="C15" t="inlineStr">
      <is>
        <t>VBÚ042025</t>
      </is>
    </nc>
  </rcc>
  <rcc rId="2007" sId="1">
    <oc r="C16" t="inlineStr">
      <is>
        <t>VBÚ042024</t>
      </is>
    </oc>
    <nc r="C16" t="inlineStr">
      <is>
        <t>VBÚ042025</t>
      </is>
    </nc>
  </rcc>
  <rcc rId="2008" sId="1">
    <oc r="C17" t="inlineStr">
      <is>
        <t>VBÚ052024</t>
      </is>
    </oc>
    <nc r="C17" t="inlineStr">
      <is>
        <t>VBÚ052025</t>
      </is>
    </nc>
  </rcc>
  <rcc rId="2009" sId="1">
    <oc r="C18" t="inlineStr">
      <is>
        <t>VBÚ052024</t>
      </is>
    </oc>
    <nc r="C18" t="inlineStr">
      <is>
        <t>VBÚ052025</t>
      </is>
    </nc>
  </rcc>
  <rcc rId="2010" sId="1">
    <oc r="C19" t="inlineStr">
      <is>
        <t>VBÚ052024</t>
      </is>
    </oc>
    <nc r="C19" t="inlineStr">
      <is>
        <t>VBÚ052025</t>
      </is>
    </nc>
  </rcc>
  <rcc rId="2011" sId="1">
    <oc r="C20" t="inlineStr">
      <is>
        <t>PP012024</t>
      </is>
    </oc>
    <nc r="C20" t="inlineStr">
      <is>
        <t>PP012025</t>
      </is>
    </nc>
  </rcc>
  <rcc rId="2012" sId="1">
    <oc r="C21" t="inlineStr">
      <is>
        <t>PV012024</t>
      </is>
    </oc>
    <nc r="C21" t="inlineStr">
      <is>
        <t>PV012025</t>
      </is>
    </nc>
  </rcc>
  <rcc rId="2013" sId="1">
    <oc r="C22" t="inlineStr">
      <is>
        <t>VBÚ052024</t>
      </is>
    </oc>
    <nc r="C22" t="inlineStr">
      <is>
        <t>VBÚ052025</t>
      </is>
    </nc>
  </rcc>
  <rcc rId="2014" sId="1">
    <oc r="C23" t="inlineStr">
      <is>
        <t>VBÚ052024</t>
      </is>
    </oc>
    <nc r="C23" t="inlineStr">
      <is>
        <t>VBÚ052025</t>
      </is>
    </nc>
  </rcc>
  <rcc rId="2015" sId="1">
    <oc r="C24" t="inlineStr">
      <is>
        <t>VBÚ062024</t>
      </is>
    </oc>
    <nc r="C24" t="inlineStr">
      <is>
        <t>VBÚ062025</t>
      </is>
    </nc>
  </rcc>
  <rcc rId="2016" sId="1">
    <oc r="C25" t="inlineStr">
      <is>
        <t>VBÚ062024</t>
      </is>
    </oc>
    <nc r="C25" t="inlineStr">
      <is>
        <t>VBÚ062025</t>
      </is>
    </nc>
  </rcc>
  <rcc rId="2017" sId="1">
    <oc r="C26" t="inlineStr">
      <is>
        <t>VBÚ072024</t>
      </is>
    </oc>
    <nc r="C26" t="inlineStr">
      <is>
        <t>VBÚ072025</t>
      </is>
    </nc>
  </rcc>
  <rcc rId="2018" sId="1">
    <oc r="C27" t="inlineStr">
      <is>
        <t>VBÚ082024</t>
      </is>
    </oc>
    <nc r="C27" t="inlineStr">
      <is>
        <t>VBÚ082025</t>
      </is>
    </nc>
  </rcc>
  <rcc rId="2019" sId="1">
    <oc r="C28" t="inlineStr">
      <is>
        <t>PV022024</t>
      </is>
    </oc>
    <nc r="C28" t="inlineStr">
      <is>
        <t>PV022025</t>
      </is>
    </nc>
  </rcc>
  <rcc rId="2020" sId="1">
    <oc r="C29" t="inlineStr">
      <is>
        <t>VBÚ092024</t>
      </is>
    </oc>
    <nc r="C29" t="inlineStr">
      <is>
        <t>VBÚ092025</t>
      </is>
    </nc>
  </rcc>
  <rcc rId="2021" sId="1">
    <oc r="C30" t="inlineStr">
      <is>
        <t>VBÚ092024</t>
      </is>
    </oc>
    <nc r="C30" t="inlineStr">
      <is>
        <t>VBÚ092025</t>
      </is>
    </nc>
  </rcc>
  <rcc rId="2022" sId="1">
    <oc r="C31" t="inlineStr">
      <is>
        <t>PV032024</t>
      </is>
    </oc>
    <nc r="C31" t="inlineStr">
      <is>
        <t>PV032025</t>
      </is>
    </nc>
  </rcc>
  <rcc rId="2023" sId="1">
    <oc r="C32" t="inlineStr">
      <is>
        <t>VBÚ092024</t>
      </is>
    </oc>
    <nc r="C32" t="inlineStr">
      <is>
        <t>VBÚ092025</t>
      </is>
    </nc>
  </rcc>
  <rcc rId="2024" sId="1">
    <oc r="C33" t="inlineStr">
      <is>
        <t>VBÚ102024</t>
      </is>
    </oc>
    <nc r="C33" t="inlineStr">
      <is>
        <t>VBÚ102025</t>
      </is>
    </nc>
  </rcc>
  <rcc rId="2025" sId="1">
    <oc r="C34" t="inlineStr">
      <is>
        <t>VBÚ102024</t>
      </is>
    </oc>
    <nc r="C34" t="inlineStr">
      <is>
        <t>VBÚ102025</t>
      </is>
    </nc>
  </rcc>
  <rcc rId="2026" sId="1">
    <oc r="C35" t="inlineStr">
      <is>
        <t>VBÚ112024</t>
      </is>
    </oc>
    <nc r="C35" t="inlineStr">
      <is>
        <t>VBÚ112025</t>
      </is>
    </nc>
  </rcc>
  <rcc rId="2027" sId="1">
    <oc r="C36" t="inlineStr">
      <is>
        <t>VBÚ112024</t>
      </is>
    </oc>
    <nc r="C36" t="inlineStr">
      <is>
        <t>VBÚ112025</t>
      </is>
    </nc>
  </rcc>
  <rcc rId="2028" sId="1">
    <oc r="C37" t="inlineStr">
      <is>
        <t>VBÚ112024</t>
      </is>
    </oc>
    <nc r="C37" t="inlineStr">
      <is>
        <t>VBÚ112025</t>
      </is>
    </nc>
  </rcc>
  <rcc rId="2029" sId="1">
    <oc r="C38" t="inlineStr">
      <is>
        <t>VBÚ112024</t>
      </is>
    </oc>
    <nc r="C38" t="inlineStr">
      <is>
        <t>VBÚ112025</t>
      </is>
    </nc>
  </rcc>
  <rcc rId="2030" sId="1">
    <oc r="C39" t="inlineStr">
      <is>
        <t>VBÚ112024</t>
      </is>
    </oc>
    <nc r="C39" t="inlineStr">
      <is>
        <t>VBÚ112025</t>
      </is>
    </nc>
  </rcc>
  <rcc rId="2031" sId="1">
    <oc r="C40" t="inlineStr">
      <is>
        <t>VBÚ122024</t>
      </is>
    </oc>
    <nc r="C40" t="inlineStr">
      <is>
        <t>VBÚ122025</t>
      </is>
    </nc>
  </rcc>
  <rcc rId="2032" sId="1">
    <oc r="C41" t="inlineStr">
      <is>
        <t>VBÚ122024</t>
      </is>
    </oc>
    <nc r="C41" t="inlineStr">
      <is>
        <t>VBÚ122025</t>
      </is>
    </nc>
  </rcc>
  <rcc rId="2033" sId="1">
    <oc r="C42" t="inlineStr">
      <is>
        <t>VBÚ122024</t>
      </is>
    </oc>
    <nc r="C42" t="inlineStr">
      <is>
        <t>VBÚ122025</t>
      </is>
    </nc>
  </rcc>
  <rcc rId="2034" sId="1">
    <oc r="C43" t="inlineStr">
      <is>
        <t>VBÚ122024</t>
      </is>
    </oc>
    <nc r="C43" t="inlineStr">
      <is>
        <t>VBÚ122025</t>
      </is>
    </nc>
  </rcc>
  <rcc rId="2035" sId="1">
    <oc r="C44" t="inlineStr">
      <is>
        <t>VBÚ122024</t>
      </is>
    </oc>
    <nc r="C44" t="inlineStr">
      <is>
        <t>VBÚ122025</t>
      </is>
    </nc>
  </rcc>
  <rcc rId="2036" sId="1">
    <oc r="C45" t="inlineStr">
      <is>
        <t>PP022024</t>
      </is>
    </oc>
    <nc r="C45" t="inlineStr">
      <is>
        <t>PP022025</t>
      </is>
    </nc>
  </rcc>
  <rcc rId="2037" sId="1">
    <oc r="C46" t="inlineStr">
      <is>
        <t>PV042024</t>
      </is>
    </oc>
    <nc r="C46" t="inlineStr">
      <is>
        <t>PV042025</t>
      </is>
    </nc>
  </rcc>
  <rcv guid="{E7CC5A0F-E501-4567-AE60-A0ED9EBAD1F3}" action="delete"/>
  <rcv guid="{E7CC5A0F-E501-4567-AE60-A0ED9EBAD1F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38" sId="1">
    <oc r="D39" t="inlineStr">
      <is>
        <t>Bankové poplatky</t>
      </is>
    </oc>
    <nc r="D39"/>
  </rcc>
  <rcc rId="2039" sId="1">
    <oc r="D40" t="inlineStr">
      <is>
        <t>Bankové poplatky</t>
      </is>
    </oc>
    <nc r="D40"/>
  </rcc>
  <rcc rId="2040" sId="1">
    <oc r="D41" t="inlineStr">
      <is>
        <t>Priebežné položky príjem</t>
      </is>
    </oc>
    <nc r="D41"/>
  </rcc>
  <rcc rId="2041" sId="1">
    <oc r="D42" t="inlineStr">
      <is>
        <t>Priebežné položky - Výdaj, výber</t>
      </is>
    </oc>
    <nc r="D42"/>
  </rcc>
  <rcc rId="2042" sId="1">
    <oc r="D43" t="inlineStr">
      <is>
        <t>Bankové poplatky</t>
      </is>
    </oc>
    <nc r="D43"/>
  </rcc>
  <rcc rId="2043" sId="1">
    <oc r="D44" t="inlineStr">
      <is>
        <t>Bankové poplatky</t>
      </is>
    </oc>
    <nc r="D44"/>
  </rcc>
  <rcc rId="2044" sId="1">
    <oc r="D45" t="inlineStr">
      <is>
        <t>Príjem do pokladne vklad štatutára</t>
      </is>
    </oc>
    <nc r="D45"/>
  </rcc>
  <rcc rId="2045" sId="1">
    <oc r="D46" t="inlineStr">
      <is>
        <t>Vyrovnanie priebežných položiek</t>
      </is>
    </oc>
    <nc r="D46"/>
  </rcc>
  <rcc rId="2046" sId="1" numFmtId="19">
    <oc r="B39">
      <v>45991</v>
    </oc>
    <nc r="B39"/>
  </rcc>
  <rcc rId="2047" sId="1">
    <oc r="C39" t="inlineStr">
      <is>
        <t>VBÚ112025</t>
      </is>
    </oc>
    <nc r="C39"/>
  </rcc>
  <rcc rId="2048" sId="1" numFmtId="19">
    <oc r="B40">
      <v>45994</v>
    </oc>
    <nc r="B40"/>
  </rcc>
  <rcc rId="2049" sId="1">
    <oc r="C40" t="inlineStr">
      <is>
        <t>VBÚ122025</t>
      </is>
    </oc>
    <nc r="C40"/>
  </rcc>
  <rcc rId="2050" sId="1" numFmtId="19">
    <oc r="B41">
      <v>46004</v>
    </oc>
    <nc r="B41"/>
  </rcc>
  <rcc rId="2051" sId="1">
    <oc r="C41" t="inlineStr">
      <is>
        <t>VBÚ122025</t>
      </is>
    </oc>
    <nc r="C41"/>
  </rcc>
  <rcc rId="2052" sId="1" numFmtId="19">
    <oc r="B42">
      <v>46004</v>
    </oc>
    <nc r="B42"/>
  </rcc>
  <rcc rId="2053" sId="1">
    <oc r="C42" t="inlineStr">
      <is>
        <t>VBÚ122025</t>
      </is>
    </oc>
    <nc r="C42"/>
  </rcc>
  <rcc rId="2054" sId="1" numFmtId="19">
    <oc r="B43">
      <v>46022</v>
    </oc>
    <nc r="B43"/>
  </rcc>
  <rcc rId="2055" sId="1">
    <oc r="C43" t="inlineStr">
      <is>
        <t>VBÚ122025</t>
      </is>
    </oc>
    <nc r="C43"/>
  </rcc>
  <rcc rId="2056" sId="1" numFmtId="19">
    <oc r="B44">
      <v>46022</v>
    </oc>
    <nc r="B44"/>
  </rcc>
  <rcc rId="2057" sId="1">
    <oc r="C44" t="inlineStr">
      <is>
        <t>VBÚ122025</t>
      </is>
    </oc>
    <nc r="C44"/>
  </rcc>
  <rcc rId="2058" sId="1" numFmtId="19">
    <oc r="B45">
      <v>46022</v>
    </oc>
    <nc r="B45"/>
  </rcc>
  <rcc rId="2059" sId="1">
    <oc r="C45" t="inlineStr">
      <is>
        <t>PP022025</t>
      </is>
    </oc>
    <nc r="C45"/>
  </rcc>
  <rcc rId="2060" sId="1" numFmtId="19">
    <oc r="B46">
      <v>46022</v>
    </oc>
    <nc r="B46"/>
  </rcc>
  <rcc rId="2061" sId="1">
    <oc r="C46" t="inlineStr">
      <is>
        <t>PV042025</t>
      </is>
    </oc>
    <nc r="C46"/>
  </rcc>
  <rcc rId="2062" sId="1" numFmtId="4">
    <oc r="E9">
      <v>8.6</v>
    </oc>
    <nc r="E9">
      <v>16.600000000000001</v>
    </nc>
  </rcc>
  <rcc rId="2063" sId="1">
    <oc r="H9">
      <v>185.68</v>
    </oc>
    <nc r="H9">
      <v>4</v>
    </nc>
  </rcc>
  <rcc rId="2064" sId="1" numFmtId="4">
    <oc r="E20">
      <v>500</v>
    </oc>
    <nc r="E20"/>
  </rcc>
  <rcc rId="2065" sId="1" numFmtId="4">
    <oc r="F21">
      <v>232</v>
    </oc>
    <nc r="F21"/>
  </rcc>
  <rcc rId="2066" sId="1" numFmtId="4">
    <oc r="F28">
      <v>60</v>
    </oc>
    <nc r="F28"/>
  </rcc>
  <rcc rId="2067" sId="1" numFmtId="4">
    <oc r="F31">
      <v>200</v>
    </oc>
    <nc r="F31"/>
  </rcc>
  <rcc rId="2068" sId="1" numFmtId="4">
    <oc r="E45">
      <v>10</v>
    </oc>
    <nc r="E45"/>
  </rcc>
  <rcc rId="2069" sId="1" numFmtId="4">
    <oc r="F46">
      <v>10</v>
    </oc>
    <nc r="F46"/>
  </rcc>
  <rcc rId="2070" sId="1" numFmtId="34">
    <oc r="I14">
      <v>8</v>
    </oc>
    <nc r="I14"/>
  </rcc>
  <rcc rId="2071" sId="1" numFmtId="34">
    <oc r="I23">
      <v>0.22</v>
    </oc>
    <nc r="I23"/>
  </rcc>
  <rcc rId="2072" sId="1" numFmtId="34">
    <oc r="I24">
      <v>0.3</v>
    </oc>
    <nc r="I24"/>
  </rcc>
  <rcc rId="2073" sId="1" numFmtId="34">
    <oc r="I33">
      <v>0.3</v>
    </oc>
    <nc r="I33"/>
  </rcc>
  <rcc rId="2074" sId="1" numFmtId="34">
    <oc r="I34">
      <v>8</v>
    </oc>
    <nc r="I34"/>
  </rcc>
  <rcc rId="2075" sId="1" numFmtId="34">
    <oc r="I39">
      <v>0.25</v>
    </oc>
    <nc r="I39"/>
  </rcc>
  <rcc rId="2076" sId="1" numFmtId="34">
    <oc r="I40">
      <v>0.45</v>
    </oc>
    <nc r="I40"/>
  </rcc>
  <rcc rId="2077" sId="1" numFmtId="34">
    <oc r="I42">
      <v>340</v>
    </oc>
    <nc r="I42"/>
  </rcc>
  <rcc rId="2078" sId="1" numFmtId="34">
    <oc r="I43">
      <v>2</v>
    </oc>
    <nc r="I43"/>
  </rcc>
  <rcc rId="2079" sId="1" numFmtId="34">
    <oc r="I44">
      <v>8</v>
    </oc>
    <nc r="I44"/>
  </rcc>
  <rcc rId="2080" sId="1" numFmtId="34">
    <oc r="H29">
      <v>60</v>
    </oc>
    <nc r="H29"/>
  </rcc>
  <rcc rId="2081" sId="1" numFmtId="34">
    <oc r="H35">
      <v>350</v>
    </oc>
    <nc r="H35"/>
  </rcc>
  <rcc rId="2082" sId="1" numFmtId="34">
    <oc r="H41">
      <v>350</v>
    </oc>
    <nc r="H41"/>
  </rcc>
  <rcc rId="2083" sId="1" numFmtId="34">
    <nc r="H14">
      <v>100</v>
    </nc>
  </rcc>
  <rcc rId="2084" sId="1">
    <oc r="D10" t="inlineStr">
      <is>
        <t>Vratenie nevycer. dotacie za 2023</t>
      </is>
    </oc>
    <nc r="D10" t="inlineStr">
      <is>
        <t>Bankové poplatky</t>
      </is>
    </nc>
  </rcc>
  <rcc rId="2085" sId="1">
    <oc r="D12" t="inlineStr">
      <is>
        <t>Bankové poplatky</t>
      </is>
    </oc>
    <nc r="D12" t="inlineStr">
      <is>
        <t>Debetný úrok-zinkasovaný</t>
      </is>
    </nc>
  </rcc>
  <rcc rId="2086" sId="1">
    <oc r="D14" t="inlineStr">
      <is>
        <t>Bankové poplatky</t>
      </is>
    </oc>
    <nc r="D14" t="inlineStr">
      <is>
        <t>Príjem časti dotácie na BÚ</t>
      </is>
    </nc>
  </rcc>
  <rcc rId="2087" sId="1">
    <oc r="D15" t="inlineStr">
      <is>
        <t>DPPO2023</t>
      </is>
    </oc>
    <nc r="D15" t="inlineStr">
      <is>
        <t>Debetný úrok-zinkasovaný</t>
      </is>
    </nc>
  </rcc>
  <rcc rId="2088" sId="1">
    <oc r="D18" t="inlineStr">
      <is>
        <t>Príjem dotácie na bežný účet</t>
      </is>
    </oc>
    <nc r="D18" t="inlineStr">
      <is>
        <t>Príjem časti dotácie na BÚ</t>
      </is>
    </nc>
  </rcc>
  <rcc rId="2089" sId="1">
    <oc r="D19" t="inlineStr">
      <is>
        <t>Priebežné položky - Výdaj, výber</t>
      </is>
    </oc>
    <nc r="D19" t="inlineStr">
      <is>
        <t>Bankové poplatky</t>
      </is>
    </nc>
  </rcc>
  <rcc rId="2090" sId="1">
    <oc r="D20" t="inlineStr">
      <is>
        <t>Príjem do pokladne z Bú</t>
      </is>
    </oc>
    <nc r="D20" t="inlineStr">
      <is>
        <t>Bankové poplatky</t>
      </is>
    </nc>
  </rcc>
  <rcc rId="2091" sId="1">
    <oc r="D21" t="inlineStr">
      <is>
        <t>Výdaj z pokladňe - Propagácia 2024</t>
      </is>
    </oc>
    <nc r="D21" t="inlineStr">
      <is>
        <t>Bankové poplatky</t>
      </is>
    </nc>
  </rcc>
  <rcc rId="2092" sId="1">
    <oc r="D23" t="inlineStr">
      <is>
        <t>Bankové poplatky</t>
      </is>
    </oc>
    <nc r="D23" t="inlineStr">
      <is>
        <t xml:space="preserve">Priebežné položky </t>
      </is>
    </nc>
  </rcc>
  <rcc rId="2093" sId="1">
    <oc r="D24" t="inlineStr">
      <is>
        <t>Bankové poplatky</t>
      </is>
    </oc>
    <nc r="D24" t="inlineStr">
      <is>
        <t>Úhrada PFA012025</t>
      </is>
    </nc>
  </rcc>
  <rcc rId="2094" sId="1">
    <oc r="D26" t="inlineStr">
      <is>
        <t>Bankové poplatky</t>
      </is>
    </oc>
    <nc r="D26" t="inlineStr">
      <is>
        <t>Úhrada PFA022025</t>
      </is>
    </nc>
  </rcc>
  <rcc rId="2095" sId="1">
    <oc r="D27" t="inlineStr">
      <is>
        <t>Bankové poplatky</t>
      </is>
    </oc>
    <nc r="D27" t="inlineStr">
      <is>
        <t xml:space="preserve">Priebežné položky </t>
      </is>
    </nc>
  </rcc>
  <rcc rId="2096" sId="1">
    <oc r="D28" t="inlineStr">
      <is>
        <t>Výber z pokladne na BÚ</t>
      </is>
    </oc>
    <nc r="D28" t="inlineStr">
      <is>
        <t xml:space="preserve">Priebežné položky </t>
      </is>
    </nc>
  </rcc>
  <rcc rId="2097" sId="1">
    <oc r="D29" t="inlineStr">
      <is>
        <t>Priebežné položky príjem</t>
      </is>
    </oc>
    <nc r="D29" t="inlineStr">
      <is>
        <t>Bankové poplatky</t>
      </is>
    </nc>
  </rcc>
  <rcc rId="2098" sId="1">
    <oc r="D30" t="inlineStr">
      <is>
        <t>Úhrada PFA012024</t>
      </is>
    </oc>
    <nc r="D30" t="inlineStr">
      <is>
        <t>Bankové poplatky</t>
      </is>
    </nc>
  </rcc>
  <rcc rId="2099" sId="1">
    <oc r="D31" t="inlineStr">
      <is>
        <t>Výdaj z pokladňe - Dohoda R01/2024</t>
      </is>
    </oc>
    <nc r="D31" t="inlineStr">
      <is>
        <t>Bankové poplatky</t>
      </is>
    </nc>
  </rcc>
  <rcc rId="2100" sId="1">
    <oc r="D33" t="inlineStr">
      <is>
        <t>Bankové poplatky</t>
      </is>
    </oc>
    <nc r="D33" t="inlineStr">
      <is>
        <t>Úhrada dohody č.R012025</t>
      </is>
    </nc>
  </rcc>
  <rcc rId="2101" sId="1">
    <oc r="D34" t="inlineStr">
      <is>
        <t>Bankové poplatky</t>
      </is>
    </oc>
    <nc r="D34" t="inlineStr">
      <is>
        <t>Úhrada plagátovanie Jeseň 2025</t>
      </is>
    </nc>
  </rcc>
  <rcc rId="2102" sId="1">
    <oc r="D35" t="inlineStr">
      <is>
        <t>Priebežné položky príjem</t>
      </is>
    </oc>
    <nc r="D35" t="inlineStr">
      <is>
        <t>Bankové poplatky</t>
      </is>
    </nc>
  </rcc>
  <rcc rId="2103" sId="1">
    <oc r="D36" t="inlineStr">
      <is>
        <t>Priebežné položky - Výdaj, výber</t>
      </is>
    </oc>
    <nc r="D36" t="inlineStr">
      <is>
        <t xml:space="preserve">Priebežné položky </t>
      </is>
    </nc>
  </rcc>
  <rcc rId="2104" sId="1">
    <oc r="D37" t="inlineStr">
      <is>
        <t>Priebežné položky - Výdaj, výber</t>
      </is>
    </oc>
    <nc r="D37" t="inlineStr">
      <is>
        <t>Bankové poplatky</t>
      </is>
    </nc>
  </rcc>
  <rcc rId="2105" sId="1" numFmtId="19">
    <oc r="B10">
      <v>45687</v>
    </oc>
    <nc r="B10">
      <v>45659</v>
    </nc>
  </rcc>
  <rcc rId="2106" sId="1" numFmtId="19">
    <oc r="B12">
      <v>45689</v>
    </oc>
    <nc r="B12">
      <v>45716</v>
    </nc>
  </rcc>
  <rcc rId="2107" sId="1" numFmtId="19">
    <oc r="B13" t="inlineStr">
      <is>
        <t>29.2.2025</t>
      </is>
    </oc>
    <nc r="B13">
      <v>45716</v>
    </nc>
  </rcc>
  <rcc rId="2108" sId="1" numFmtId="19">
    <oc r="B14">
      <v>45747</v>
    </oc>
    <nc r="B14">
      <v>45734</v>
    </nc>
  </rcc>
  <rcc rId="2109" sId="1" numFmtId="19">
    <oc r="B15">
      <v>45750</v>
    </oc>
    <nc r="B15">
      <v>45747</v>
    </nc>
  </rcc>
  <rcc rId="2110" sId="1" numFmtId="19">
    <oc r="B16">
      <v>45777</v>
    </oc>
    <nc r="B16">
      <v>45747</v>
    </nc>
  </rcc>
  <rcc rId="2111" sId="1" numFmtId="19">
    <oc r="B17">
      <v>45779</v>
    </oc>
    <nc r="B17">
      <v>45754</v>
    </nc>
  </rcc>
  <rcc rId="2112" sId="1" numFmtId="19">
    <oc r="B18">
      <v>45780</v>
    </oc>
    <nc r="B18">
      <v>45775</v>
    </nc>
  </rcc>
  <rcc rId="2113" sId="1" numFmtId="19">
    <oc r="B19">
      <v>45783</v>
    </oc>
    <nc r="B19">
      <v>45777</v>
    </nc>
  </rcc>
  <rcc rId="2114" sId="1" numFmtId="19">
    <oc r="B20">
      <v>45783</v>
    </oc>
    <nc r="B20">
      <v>45779</v>
    </nc>
  </rcc>
  <rcc rId="2115" sId="1" numFmtId="19">
    <oc r="B21">
      <v>45783</v>
    </oc>
    <nc r="B21">
      <v>45807</v>
    </nc>
  </rcc>
  <rcc rId="2116" sId="1" numFmtId="19">
    <oc r="B22">
      <v>45808</v>
    </oc>
    <nc r="B22">
      <v>45838</v>
    </nc>
  </rcc>
  <rcc rId="2117" sId="1" numFmtId="19">
    <oc r="B23">
      <v>45808</v>
    </oc>
    <nc r="B23">
      <v>45846</v>
    </nc>
  </rcc>
  <rcc rId="2118" sId="1" numFmtId="19">
    <oc r="B24">
      <v>45811</v>
    </oc>
    <nc r="B24">
      <v>45847</v>
    </nc>
  </rcc>
  <rcc rId="2119" sId="1" numFmtId="19">
    <oc r="B25">
      <v>45838</v>
    </oc>
    <nc r="B25">
      <v>45869</v>
    </nc>
  </rcc>
  <rcc rId="2120" sId="1" numFmtId="19">
    <oc r="B26">
      <v>45869</v>
    </oc>
    <nc r="B26">
      <v>45875</v>
    </nc>
  </rcc>
  <rcc rId="2121" sId="1" numFmtId="19">
    <oc r="B27">
      <v>45900</v>
    </oc>
    <nc r="B27">
      <v>45875</v>
    </nc>
  </rcc>
  <rcc rId="2122" sId="1" numFmtId="19">
    <oc r="B28">
      <v>45909</v>
    </oc>
    <nc r="B28">
      <v>45875</v>
    </nc>
  </rcc>
  <rcc rId="2123" sId="1" numFmtId="19">
    <oc r="B29">
      <v>45909</v>
    </oc>
    <nc r="B29">
      <v>45897</v>
    </nc>
  </rcc>
  <rcc rId="2124" sId="1" numFmtId="19">
    <oc r="B30">
      <v>45909</v>
    </oc>
    <nc r="B30">
      <v>45902</v>
    </nc>
  </rcc>
  <rcc rId="2125" sId="1" numFmtId="19">
    <oc r="B31">
      <v>45910</v>
    </oc>
    <nc r="B31">
      <v>45930</v>
    </nc>
  </rcc>
  <rcc rId="2126" sId="1" numFmtId="19">
    <oc r="B32">
      <v>45930</v>
    </oc>
    <nc r="B32">
      <v>45961</v>
    </nc>
  </rcc>
  <rcc rId="2127" sId="1" numFmtId="19">
    <oc r="B33">
      <v>45931</v>
    </oc>
    <nc r="B33">
      <v>45964</v>
    </nc>
  </rcc>
  <rcc rId="2128" sId="1" numFmtId="19">
    <oc r="B34">
      <v>45961</v>
    </oc>
    <nc r="B34">
      <v>45965</v>
    </nc>
  </rcc>
  <rcc rId="2129" sId="1" numFmtId="19">
    <oc r="B35">
      <v>45975</v>
    </oc>
    <nc r="B35">
      <v>45989</v>
    </nc>
  </rcc>
  <rcc rId="2130" sId="1" numFmtId="19">
    <oc r="B36">
      <v>45981</v>
    </oc>
    <nc r="B36">
      <v>46001</v>
    </nc>
  </rcc>
  <rcc rId="2131" sId="1" numFmtId="19">
    <oc r="B37">
      <v>45983</v>
    </oc>
    <nc r="B37">
      <v>46022</v>
    </nc>
  </rcc>
  <rcc rId="2132" sId="1" numFmtId="19">
    <oc r="B38">
      <v>45991</v>
    </oc>
    <nc r="B38">
      <v>46022</v>
    </nc>
  </rcc>
  <rcc rId="2133" sId="1">
    <oc r="C10" t="inlineStr">
      <is>
        <t>VBÚ012025</t>
      </is>
    </oc>
    <nc r="C10" t="inlineStr">
      <is>
        <t>VBÚ1/2025</t>
      </is>
    </nc>
  </rcc>
  <rcc rId="2134" sId="1">
    <oc r="C11" t="inlineStr">
      <is>
        <t>VBÚ012025</t>
      </is>
    </oc>
    <nc r="C11" t="inlineStr">
      <is>
        <t>VBÚ1/2025</t>
      </is>
    </nc>
  </rcc>
  <rcc rId="2135" sId="1">
    <oc r="C12" t="inlineStr">
      <is>
        <t>VBÚ022025</t>
      </is>
    </oc>
    <nc r="C12" t="inlineStr">
      <is>
        <t>VBÚ2/2025</t>
      </is>
    </nc>
  </rcc>
  <rcc rId="2136" sId="1">
    <oc r="C13" t="inlineStr">
      <is>
        <t>VBÚ022025</t>
      </is>
    </oc>
    <nc r="C13" t="inlineStr">
      <is>
        <t>VBÚ2/2025</t>
      </is>
    </nc>
  </rcc>
  <rcc rId="2137" sId="1">
    <oc r="C14" t="inlineStr">
      <is>
        <t>VBÚ032025</t>
      </is>
    </oc>
    <nc r="C14" t="inlineStr">
      <is>
        <t>VBÚ3/2025</t>
      </is>
    </nc>
  </rcc>
  <rcc rId="2138" sId="1">
    <oc r="C15" t="inlineStr">
      <is>
        <t>VBÚ042025</t>
      </is>
    </oc>
    <nc r="C15" t="inlineStr">
      <is>
        <t>VBÚ3/2025</t>
      </is>
    </nc>
  </rcc>
  <rcc rId="2139" sId="1">
    <oc r="C16" t="inlineStr">
      <is>
        <t>VBÚ042025</t>
      </is>
    </oc>
    <nc r="C16" t="inlineStr">
      <is>
        <t>VBÚ3/2025</t>
      </is>
    </nc>
  </rcc>
  <rcc rId="2140" sId="1">
    <oc r="C17" t="inlineStr">
      <is>
        <t>VBÚ052025</t>
      </is>
    </oc>
    <nc r="C17" t="inlineStr">
      <is>
        <t>VBÚ4/2025</t>
      </is>
    </nc>
  </rcc>
  <rcc rId="2141" sId="1">
    <oc r="C18" t="inlineStr">
      <is>
        <t>VBÚ052025</t>
      </is>
    </oc>
    <nc r="C18" t="inlineStr">
      <is>
        <t>VBÚ4/2025</t>
      </is>
    </nc>
  </rcc>
  <rcc rId="2142" sId="1">
    <oc r="C19" t="inlineStr">
      <is>
        <t>VBÚ052025</t>
      </is>
    </oc>
    <nc r="C19" t="inlineStr">
      <is>
        <t>VBÚ4/2025</t>
      </is>
    </nc>
  </rcc>
  <rcc rId="2143" sId="1">
    <oc r="C20" t="inlineStr">
      <is>
        <t>PP012025</t>
      </is>
    </oc>
    <nc r="C20" t="inlineStr">
      <is>
        <t>VBÚ5/2025</t>
      </is>
    </nc>
  </rcc>
  <rcc rId="2144" sId="1">
    <oc r="C21" t="inlineStr">
      <is>
        <t>PV012025</t>
      </is>
    </oc>
    <nc r="C21" t="inlineStr">
      <is>
        <t>VBÚ5/2025</t>
      </is>
    </nc>
  </rcc>
  <rcc rId="2145" sId="1">
    <oc r="C22" t="inlineStr">
      <is>
        <t>VBÚ052025</t>
      </is>
    </oc>
    <nc r="C22" t="inlineStr">
      <is>
        <t>VBÚ6/2025</t>
      </is>
    </nc>
  </rcc>
  <rcc rId="2146" sId="1">
    <oc r="C23" t="inlineStr">
      <is>
        <t>VBÚ052025</t>
      </is>
    </oc>
    <nc r="C23" t="inlineStr">
      <is>
        <t>PP012025</t>
      </is>
    </nc>
  </rcc>
  <rcc rId="2147" sId="1">
    <oc r="C24" t="inlineStr">
      <is>
        <t>VBÚ062025</t>
      </is>
    </oc>
    <nc r="C24" t="inlineStr">
      <is>
        <t>PV012025</t>
      </is>
    </nc>
  </rcc>
  <rcc rId="2148" sId="1">
    <oc r="C25" t="inlineStr">
      <is>
        <t>VBÚ062025</t>
      </is>
    </oc>
    <nc r="C25" t="inlineStr">
      <is>
        <t>VBÚ7/2025</t>
      </is>
    </nc>
  </rcc>
  <rcc rId="2149" sId="1">
    <oc r="C26" t="inlineStr">
      <is>
        <t>VBÚ072025</t>
      </is>
    </oc>
    <nc r="C26" t="inlineStr">
      <is>
        <t>VBÚ8/2025</t>
      </is>
    </nc>
  </rcc>
  <rcc rId="2150" sId="1">
    <oc r="C27" t="inlineStr">
      <is>
        <t>VBÚ082025</t>
      </is>
    </oc>
    <nc r="C27" t="inlineStr">
      <is>
        <t>VBÚ8/2025</t>
      </is>
    </nc>
  </rcc>
  <rcc rId="2151" sId="1">
    <oc r="C28" t="inlineStr">
      <is>
        <t>PV022025</t>
      </is>
    </oc>
    <nc r="C28" t="inlineStr">
      <is>
        <t>PP012025</t>
      </is>
    </nc>
  </rcc>
  <rcc rId="2152" sId="1">
    <oc r="C29" t="inlineStr">
      <is>
        <t>VBÚ092025</t>
      </is>
    </oc>
    <nc r="C29" t="inlineStr">
      <is>
        <t>VBÚ8/2025</t>
      </is>
    </nc>
  </rcc>
  <rcc rId="2153" sId="1">
    <oc r="C30" t="inlineStr">
      <is>
        <t>VBÚ092025</t>
      </is>
    </oc>
    <nc r="C30" t="inlineStr">
      <is>
        <t>VBÚ9/2025</t>
      </is>
    </nc>
  </rcc>
  <rcc rId="2154" sId="1">
    <oc r="C31" t="inlineStr">
      <is>
        <t>PV032025</t>
      </is>
    </oc>
    <nc r="C31" t="inlineStr">
      <is>
        <t>VBÚ9/2025</t>
      </is>
    </nc>
  </rcc>
  <rcc rId="2155" sId="1">
    <oc r="C32" t="inlineStr">
      <is>
        <t>VBÚ092025</t>
      </is>
    </oc>
    <nc r="C32" t="inlineStr">
      <is>
        <t>VBÚ10/2025</t>
      </is>
    </nc>
  </rcc>
  <rcc rId="2156" sId="1">
    <oc r="C33" t="inlineStr">
      <is>
        <t>VBÚ102025</t>
      </is>
    </oc>
    <nc r="C33" t="inlineStr">
      <is>
        <t>PV022025</t>
      </is>
    </nc>
  </rcc>
  <rcc rId="2157" sId="1">
    <oc r="C34" t="inlineStr">
      <is>
        <t>VBÚ102025</t>
      </is>
    </oc>
    <nc r="C34" t="inlineStr">
      <is>
        <t>PV032025</t>
      </is>
    </nc>
  </rcc>
  <rcc rId="2158" sId="1">
    <oc r="C35" t="inlineStr">
      <is>
        <t>VBÚ112025</t>
      </is>
    </oc>
    <nc r="C35" t="inlineStr">
      <is>
        <t>VBÚ11/2025</t>
      </is>
    </nc>
  </rcc>
  <rcc rId="2159" sId="1">
    <oc r="C36" t="inlineStr">
      <is>
        <t>VBÚ112025</t>
      </is>
    </oc>
    <nc r="C36" t="inlineStr">
      <is>
        <t>VBÚ12/2025</t>
      </is>
    </nc>
  </rcc>
  <rcc rId="2160" sId="1">
    <oc r="C37" t="inlineStr">
      <is>
        <t>VBÚ112025</t>
      </is>
    </oc>
    <nc r="C37" t="inlineStr">
      <is>
        <t>VBÚ12/2025</t>
      </is>
    </nc>
  </rcc>
  <rcc rId="2161" sId="1">
    <oc r="C38" t="inlineStr">
      <is>
        <t>VBÚ112025</t>
      </is>
    </oc>
    <nc r="C38" t="inlineStr">
      <is>
        <t>VBÚ12/2025</t>
      </is>
    </nc>
  </rcc>
  <rcc rId="2162" sId="1" numFmtId="4">
    <nc r="E23">
      <v>72</v>
    </nc>
  </rcc>
  <rcc rId="2163" sId="1" numFmtId="4">
    <nc r="F24">
      <v>88</v>
    </nc>
  </rcc>
  <rcc rId="2164" sId="1">
    <oc r="J31">
      <f>SUM(J30+H31-I31)</f>
    </oc>
    <nc r="J31">
      <f>SUM(J30+H31-I31)</f>
    </nc>
  </rcc>
  <rcc rId="2165" sId="1" numFmtId="34">
    <oc r="I10">
      <v>83.68</v>
    </oc>
    <nc r="I10">
      <v>0.3</v>
    </nc>
  </rcc>
  <rcc rId="2166" sId="1" numFmtId="34">
    <oc r="I12">
      <v>0.15</v>
    </oc>
    <nc r="I12">
      <v>0.06</v>
    </nc>
  </rcc>
  <rcc rId="2167" sId="1" numFmtId="34">
    <oc r="I15">
      <v>12.18</v>
    </oc>
    <nc r="I15">
      <v>0.1</v>
    </nc>
  </rcc>
  <rcc rId="2168" sId="1" numFmtId="34">
    <oc r="I19">
      <v>500</v>
    </oc>
    <nc r="I19">
      <v>8</v>
    </nc>
  </rcc>
  <rcc rId="2169" sId="1" numFmtId="34">
    <nc r="I20">
      <v>0.15</v>
    </nc>
  </rcc>
  <rcc rId="2170" sId="1" numFmtId="34">
    <nc r="I21">
      <v>8</v>
    </nc>
  </rcc>
  <rcc rId="2171" sId="1" numFmtId="34">
    <oc r="I26">
      <v>8</v>
    </oc>
    <nc r="I26">
      <v>42</v>
    </nc>
  </rcc>
  <rcc rId="2172" sId="1" numFmtId="34">
    <oc r="I27">
      <v>8</v>
    </oc>
    <nc r="I27">
      <v>400</v>
    </nc>
  </rcc>
  <rcc rId="2173" sId="1" numFmtId="34">
    <nc r="I29">
      <v>8</v>
    </nc>
  </rcc>
  <rcc rId="2174" sId="1" numFmtId="34">
    <oc r="I30">
      <v>56</v>
    </oc>
    <nc r="I30">
      <v>0.3</v>
    </nc>
  </rcc>
  <rcc rId="2175" sId="1" numFmtId="34">
    <nc r="I31">
      <v>8</v>
    </nc>
  </rcc>
  <rcc rId="2176" sId="1" numFmtId="4">
    <nc r="F33">
      <v>250</v>
    </nc>
  </rcc>
  <rcc rId="2177" sId="1" numFmtId="4">
    <nc r="F34">
      <v>285</v>
    </nc>
  </rcc>
  <rcc rId="2178" sId="1" numFmtId="4">
    <nc r="E28">
      <v>535</v>
    </nc>
  </rcc>
  <rcc rId="2179" sId="1" numFmtId="34">
    <nc r="I35">
      <v>8</v>
    </nc>
  </rcc>
  <rcc rId="2180" sId="1" numFmtId="34">
    <nc r="H36">
      <v>400</v>
    </nc>
  </rcc>
  <rcc rId="2181" sId="1" numFmtId="34">
    <oc r="I37">
      <v>150</v>
    </oc>
    <nc r="I37">
      <v>2</v>
    </nc>
  </rcc>
  <rcc rId="2182" sId="1" numFmtId="34">
    <oc r="I36">
      <v>200</v>
    </oc>
    <nc r="I36">
      <v>400</v>
    </nc>
  </rcc>
  <rcc rId="2183" sId="1">
    <oc r="E49">
      <f>SUM(E10:E48)</f>
    </oc>
    <nc r="E49">
      <f>SUM(E9:E48)</f>
    </nc>
  </rcc>
  <rcc rId="2184" sId="1">
    <oc r="F49">
      <f>SUM(F10:F48)</f>
    </oc>
    <nc r="F49">
      <f>SUM(F9:F48)</f>
    </nc>
  </rcc>
  <rcc rId="2185" sId="1">
    <oc r="G49">
      <f>G9+E49-F49</f>
    </oc>
    <nc r="G49">
      <f>E49-F49</f>
    </nc>
  </rcc>
  <rcc rId="2186" sId="1">
    <oc r="H49">
      <f>SUM(H10:H48)</f>
    </oc>
    <nc r="H49">
      <f>SUM(H9:H48)</f>
    </nc>
  </rcc>
  <rcc rId="2187" sId="1" numFmtId="4">
    <oc r="M19">
      <v>500</v>
    </oc>
    <nc r="M19"/>
  </rcc>
  <rcc rId="2188" sId="1" numFmtId="4">
    <oc r="L20">
      <v>500</v>
    </oc>
    <nc r="L20"/>
  </rcc>
  <rcc rId="2189" sId="1" numFmtId="4">
    <oc r="M28">
      <v>60</v>
    </oc>
    <nc r="M28"/>
  </rcc>
  <rcc rId="2190" sId="1" numFmtId="4">
    <oc r="L29">
      <v>60</v>
    </oc>
    <nc r="L29"/>
  </rcc>
  <rcc rId="2191" sId="1" numFmtId="4">
    <oc r="L35">
      <v>350</v>
    </oc>
    <nc r="L35"/>
  </rcc>
  <rcc rId="2192" sId="1" numFmtId="4">
    <oc r="M36">
      <v>200</v>
    </oc>
    <nc r="M36"/>
  </rcc>
  <rcc rId="2193" sId="1" numFmtId="4">
    <oc r="M37">
      <v>150</v>
    </oc>
    <nc r="M37"/>
  </rcc>
  <rcc rId="2194" sId="1" numFmtId="4">
    <oc r="L41">
      <v>350</v>
    </oc>
    <nc r="L41"/>
  </rcc>
  <rcc rId="2195" sId="1" numFmtId="4">
    <oc r="M42">
      <v>340</v>
    </oc>
    <nc r="M42"/>
  </rcc>
  <rcc rId="2196" sId="1" numFmtId="4">
    <oc r="M46">
      <v>10</v>
    </oc>
    <nc r="M46"/>
  </rcc>
  <rcc rId="2197" sId="1" numFmtId="34">
    <oc r="O45">
      <v>10</v>
    </oc>
    <nc r="O45"/>
  </rcc>
  <rcc rId="2198" sId="1">
    <oc r="X18">
      <v>500</v>
    </oc>
    <nc r="X18"/>
  </rcc>
  <rcc rId="2199" sId="1" numFmtId="34">
    <oc r="AK11">
      <v>8</v>
    </oc>
    <nc r="AK11"/>
  </rcc>
  <rcc rId="2200" sId="1" numFmtId="34">
    <oc r="AK12">
      <v>0.15</v>
    </oc>
    <nc r="AK12"/>
  </rcc>
  <rcc rId="2201" sId="1" numFmtId="34">
    <oc r="AK13">
      <v>8</v>
    </oc>
    <nc r="AK13"/>
  </rcc>
  <rcc rId="2202" sId="1" numFmtId="34">
    <oc r="AK14">
      <v>8</v>
    </oc>
    <nc r="AK14"/>
  </rcc>
  <rcc rId="2203" sId="1" numFmtId="34">
    <oc r="AK16">
      <v>8</v>
    </oc>
    <nc r="AK16"/>
  </rcc>
  <rcc rId="2204" sId="1" numFmtId="34">
    <oc r="AK17">
      <v>0.15</v>
    </oc>
    <nc r="AK17"/>
  </rcc>
  <rcc rId="2205" sId="1" numFmtId="34">
    <oc r="AK22">
      <v>8</v>
    </oc>
    <nc r="AK22"/>
  </rcc>
  <rcc rId="2206" sId="1" numFmtId="34">
    <oc r="AK23">
      <v>0.22</v>
    </oc>
    <nc r="AK23"/>
  </rcc>
  <rcc rId="2207" sId="1" numFmtId="34">
    <oc r="AK24">
      <v>0.3</v>
    </oc>
    <nc r="AK24"/>
  </rcc>
  <rcc rId="2208" sId="1" numFmtId="34">
    <oc r="AK25">
      <v>8</v>
    </oc>
    <nc r="AK25"/>
  </rcc>
  <rcc rId="2209" sId="1" numFmtId="34">
    <oc r="AK26">
      <v>8</v>
    </oc>
    <nc r="AK26"/>
  </rcc>
  <rcc rId="2210" sId="1" numFmtId="34">
    <oc r="AK27">
      <v>8</v>
    </oc>
    <nc r="AK27"/>
  </rcc>
  <rcc rId="2211" sId="1" numFmtId="4">
    <oc r="AH30">
      <v>56</v>
    </oc>
    <nc r="AH30"/>
  </rcc>
  <rcc rId="2212" sId="1" numFmtId="34">
    <oc r="AK32">
      <v>8</v>
    </oc>
    <nc r="AK32"/>
  </rcc>
  <rcc rId="2213" sId="1" numFmtId="4">
    <oc r="AN10">
      <v>83.68</v>
    </oc>
    <nc r="AN10"/>
  </rcc>
  <rcc rId="2214" sId="1" numFmtId="4">
    <oc r="AN15">
      <v>12.18</v>
    </oc>
    <nc r="AN15"/>
  </rcc>
  <rcc rId="2215" sId="1" numFmtId="4">
    <oc r="AN21">
      <v>232</v>
    </oc>
    <nc r="AN21"/>
  </rcc>
  <rcc rId="2216" sId="1" numFmtId="4">
    <oc r="AN31">
      <v>200</v>
    </oc>
    <nc r="AN31"/>
  </rcc>
  <rcc rId="2217" sId="1" numFmtId="34">
    <oc r="AK33">
      <v>0.3</v>
    </oc>
    <nc r="AK33"/>
  </rcc>
  <rcc rId="2218" sId="1" numFmtId="34">
    <oc r="AK34">
      <v>8</v>
    </oc>
    <nc r="AK34"/>
  </rcc>
  <rcc rId="2219" sId="1" numFmtId="34">
    <oc r="AK38">
      <v>8</v>
    </oc>
    <nc r="AK38"/>
  </rcc>
  <rcc rId="2220" sId="1" numFmtId="34">
    <oc r="AK39">
      <v>0.25</v>
    </oc>
    <nc r="AK39"/>
  </rcc>
  <rcc rId="2221" sId="1" numFmtId="34">
    <oc r="AK40">
      <v>0.45</v>
    </oc>
    <nc r="AK40"/>
  </rcc>
  <rcc rId="2222" sId="1" numFmtId="34">
    <oc r="AK43">
      <v>2</v>
    </oc>
    <nc r="AK43"/>
  </rcc>
  <rcc rId="2223" sId="1" numFmtId="34">
    <oc r="AK44">
      <v>8</v>
    </oc>
    <nc r="AK44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4" sId="1">
    <nc r="X14">
      <v>100</v>
    </nc>
  </rcc>
  <rcc rId="2225" sId="1">
    <nc r="X18">
      <v>500</v>
    </nc>
  </rcc>
  <rcc rId="2226" sId="1" numFmtId="4">
    <nc r="M27">
      <v>400</v>
    </nc>
  </rcc>
  <rcc rId="2227" sId="1" numFmtId="4">
    <nc r="M36">
      <v>400</v>
    </nc>
  </rcc>
  <rcc rId="2228" sId="1" numFmtId="4">
    <nc r="L36">
      <v>400</v>
    </nc>
  </rcc>
  <rcc rId="2229" sId="1" numFmtId="4">
    <nc r="L28">
      <v>400</v>
    </nc>
  </rcc>
  <rcc rId="2230" sId="1" numFmtId="34">
    <nc r="O28">
      <v>135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1" sId="1" numFmtId="34">
    <nc r="AK10">
      <v>0.3</v>
    </nc>
  </rcc>
  <rcc rId="2232" sId="1" numFmtId="34">
    <nc r="AK11">
      <v>8</v>
    </nc>
  </rcc>
  <rcc rId="2233" sId="1" numFmtId="34">
    <nc r="AK12">
      <v>0.06</v>
    </nc>
  </rcc>
  <rcc rId="2234" sId="1" numFmtId="34">
    <nc r="AK13">
      <v>8</v>
    </nc>
  </rcc>
  <rcc rId="2235" sId="1" numFmtId="34">
    <nc r="AK15">
      <v>0.1</v>
    </nc>
  </rcc>
  <rcc rId="2236" sId="1" numFmtId="34">
    <nc r="AK16">
      <v>8</v>
    </nc>
  </rcc>
  <rcc rId="2237" sId="1" numFmtId="34">
    <nc r="AK17">
      <v>0.15</v>
    </nc>
  </rcc>
  <rcc rId="2238" sId="1" numFmtId="34">
    <nc r="AK19">
      <v>8</v>
    </nc>
  </rcc>
  <rcc rId="2239" sId="1" numFmtId="34">
    <nc r="AK20">
      <v>0.15</v>
    </nc>
  </rcc>
  <rcc rId="2240" sId="1" numFmtId="34">
    <nc r="AK21">
      <v>8</v>
    </nc>
  </rcc>
  <rcc rId="2241" sId="1" numFmtId="34">
    <nc r="AK22">
      <v>8</v>
    </nc>
  </rcc>
  <rcc rId="2242" sId="1" numFmtId="34">
    <nc r="AK25">
      <v>8</v>
    </nc>
  </rcc>
  <rcc rId="2243" sId="1" numFmtId="34">
    <nc r="AK29">
      <v>8</v>
    </nc>
  </rcc>
  <rcc rId="2244" sId="1" numFmtId="34">
    <nc r="AK30">
      <v>0.3</v>
    </nc>
  </rcc>
  <rcc rId="2245" sId="1" numFmtId="34">
    <nc r="AK31">
      <v>8</v>
    </nc>
  </rcc>
  <rcc rId="2246" sId="1" numFmtId="34">
    <nc r="AK32">
      <v>8</v>
    </nc>
  </rcc>
  <rcc rId="2247" sId="1" numFmtId="34">
    <nc r="AK35">
      <v>8</v>
    </nc>
  </rcc>
  <rcc rId="2248" sId="1" numFmtId="34">
    <nc r="AK37">
      <v>2</v>
    </nc>
  </rcc>
  <rcc rId="2249" sId="1" numFmtId="34">
    <nc r="AK38">
      <v>8</v>
    </nc>
  </rcc>
  <rcc rId="2250" sId="1" numFmtId="4">
    <nc r="AH26">
      <v>42</v>
    </nc>
  </rcc>
  <rcc rId="2251" sId="1" numFmtId="4">
    <nc r="AH24">
      <v>88</v>
    </nc>
  </rcc>
  <rcc rId="2252" sId="1" numFmtId="4">
    <nc r="AH33">
      <v>250</v>
    </nc>
  </rcc>
  <rcc rId="2253" sId="1" numFmtId="4">
    <nc r="AH34">
      <v>285</v>
    </nc>
  </rcc>
  <rcc rId="2254" sId="1">
    <nc r="O23">
      <v>72</v>
    </nc>
  </rcc>
  <rcv guid="{E7CC5A0F-E501-4567-AE60-A0ED9EBAD1F3}" action="delete"/>
  <rcv guid="{E7CC5A0F-E501-4567-AE60-A0ED9EBAD1F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5" sId="4">
    <oc r="A16" t="inlineStr">
      <is>
        <t>Sása 31.12. 2024</t>
      </is>
    </oc>
    <nc r="A16" t="inlineStr">
      <is>
        <t>Sása 31.12. 2025</t>
      </is>
    </nc>
  </rcc>
  <rcc rId="2256" sId="4">
    <oc r="A4" t="inlineStr">
      <is>
        <t>INVENTARIZÁCIA MAJETKU A ZÁVAZKOV K 31.12. 2023 (§ 29 a § 30 ZoU)</t>
      </is>
    </oc>
    <nc r="A4" t="inlineStr">
      <is>
        <t>INVENTARIZÁCIA MAJETKU A ZÁVAZKOV K 31.12. 2025 (§ 29 a § 30 ZoU)</t>
      </is>
    </nc>
  </rcc>
  <rcc rId="2257" sId="7">
    <oc r="A3" t="inlineStr">
      <is>
        <t>ROK 2022</t>
      </is>
    </oc>
    <nc r="A3" t="inlineStr">
      <is>
        <t>ROK 2025</t>
      </is>
    </nc>
  </rcc>
  <rcc rId="2258" sId="7">
    <oc r="A29" t="inlineStr">
      <is>
        <t>ROK 2019:</t>
      </is>
    </oc>
    <nc r="A29" t="inlineStr">
      <is>
        <t>ROK 2025:</t>
      </is>
    </nc>
  </rcc>
  <rcc rId="2259" sId="6">
    <oc r="A3" t="inlineStr">
      <is>
        <t>ROK 2022</t>
      </is>
    </oc>
    <nc r="A3" t="inlineStr">
      <is>
        <t>ROK 2025</t>
      </is>
    </nc>
  </rcc>
  <rcc rId="2260" sId="5">
    <oc r="A3" t="inlineStr">
      <is>
        <t>ROK 2022</t>
      </is>
    </oc>
    <nc r="A3" t="inlineStr">
      <is>
        <t>ROK 2025</t>
      </is>
    </nc>
  </rcc>
  <rcc rId="2261" sId="2">
    <oc r="A3" t="inlineStr">
      <is>
        <t>ROK 2022</t>
      </is>
    </oc>
    <nc r="A3" t="inlineStr">
      <is>
        <t>ROK 2025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2" sId="1" numFmtId="34">
    <oc r="O28">
      <v>135</v>
    </oc>
    <nc r="O28"/>
  </rcc>
  <rcc rId="2263" sId="1" numFmtId="34">
    <nc r="Q28">
      <v>135</v>
    </nc>
  </rcc>
  <rcc rId="2264" sId="1">
    <nc r="Q23">
      <v>72</v>
    </nc>
  </rcc>
  <rcc rId="2265" sId="1">
    <oc r="O23">
      <v>72</v>
    </oc>
    <nc r="O23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6" sId="1" numFmtId="34">
    <nc r="AM24">
      <v>88</v>
    </nc>
  </rcc>
  <rcc rId="2267" sId="1" numFmtId="34">
    <nc r="AM26">
      <v>42</v>
    </nc>
  </rcc>
  <rcc rId="2268" sId="1" numFmtId="34">
    <nc r="AM33">
      <v>250</v>
    </nc>
  </rcc>
  <rcc rId="2269" sId="1" numFmtId="34">
    <nc r="AM34">
      <v>285</v>
    </nc>
  </rcc>
  <rcc rId="2270" sId="1" numFmtId="4">
    <oc r="AH24">
      <v>88</v>
    </oc>
    <nc r="AH24"/>
  </rcc>
  <rcc rId="2271" sId="1" numFmtId="4">
    <oc r="AH26">
      <v>42</v>
    </oc>
    <nc r="AH26"/>
  </rcc>
  <rcc rId="2272" sId="1" numFmtId="4">
    <oc r="AH33">
      <v>250</v>
    </oc>
    <nc r="AH33"/>
  </rcc>
  <rcc rId="2273" sId="1" numFmtId="4">
    <oc r="AH34">
      <v>285</v>
    </oc>
    <nc r="AH34"/>
  </rcc>
  <rcv guid="{E7CC5A0F-E501-4567-AE60-A0ED9EBAD1F3}" action="delete"/>
  <rcv guid="{E7CC5A0F-E501-4567-AE60-A0ED9EBAD1F3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1"/>
  <sheetViews>
    <sheetView tabSelected="1" topLeftCell="D19" zoomScale="90" zoomScaleNormal="90" workbookViewId="0">
      <selection activeCell="J49" activeCellId="1" sqref="G49 J49"/>
    </sheetView>
  </sheetViews>
  <sheetFormatPr defaultRowHeight="12.75"/>
  <cols>
    <col min="1" max="1" width="4" customWidth="1"/>
    <col min="2" max="2" width="10.42578125" bestFit="1" customWidth="1"/>
    <col min="3" max="3" width="10.85546875" bestFit="1" customWidth="1"/>
    <col min="4" max="4" width="36.140625" bestFit="1" customWidth="1"/>
    <col min="5" max="6" width="14.42578125" customWidth="1"/>
    <col min="7" max="7" width="14.7109375" customWidth="1"/>
    <col min="8" max="8" width="14" customWidth="1"/>
    <col min="9" max="9" width="14.140625" customWidth="1"/>
    <col min="10" max="10" width="14.5703125" customWidth="1"/>
    <col min="11" max="11" width="5" customWidth="1"/>
    <col min="12" max="13" width="9.140625" customWidth="1"/>
    <col min="14" max="14" width="13.28515625" customWidth="1"/>
    <col min="15" max="15" width="10" bestFit="1" customWidth="1"/>
    <col min="16" max="16" width="8.7109375" customWidth="1"/>
    <col min="17" max="17" width="10.85546875" customWidth="1"/>
    <col min="18" max="18" width="9.42578125" customWidth="1"/>
    <col min="19" max="19" width="11.7109375" customWidth="1"/>
    <col min="20" max="20" width="7.85546875" customWidth="1"/>
    <col min="21" max="21" width="7.28515625" customWidth="1"/>
    <col min="22" max="23" width="8.85546875" customWidth="1"/>
    <col min="24" max="24" width="10.42578125" bestFit="1" customWidth="1"/>
    <col min="25" max="25" width="7.85546875" customWidth="1"/>
    <col min="26" max="26" width="8.85546875" customWidth="1"/>
    <col min="27" max="27" width="5" customWidth="1"/>
    <col min="28" max="28" width="7.7109375" customWidth="1"/>
    <col min="29" max="29" width="9.85546875" customWidth="1"/>
    <col min="30" max="30" width="7.7109375" customWidth="1"/>
    <col min="31" max="31" width="13.7109375" customWidth="1"/>
    <col min="32" max="32" width="10.85546875" customWidth="1"/>
    <col min="33" max="33" width="7.5703125" customWidth="1"/>
    <col min="34" max="34" width="7.28515625" customWidth="1"/>
    <col min="35" max="35" width="7.140625" customWidth="1"/>
    <col min="36" max="36" width="7.7109375" customWidth="1"/>
    <col min="37" max="37" width="8.7109375" customWidth="1"/>
    <col min="38" max="38" width="7.28515625" customWidth="1"/>
    <col min="39" max="39" width="9" bestFit="1" customWidth="1"/>
    <col min="40" max="40" width="7.28515625" customWidth="1"/>
    <col min="41" max="41" width="11.140625" customWidth="1"/>
    <col min="42" max="42" width="11.42578125" customWidth="1"/>
  </cols>
  <sheetData>
    <row r="1" spans="1:42">
      <c r="B1" s="1" t="s">
        <v>151</v>
      </c>
    </row>
    <row r="2" spans="1:42">
      <c r="A2" s="2"/>
      <c r="B2" s="3" t="s">
        <v>152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>
      <c r="A3" s="2"/>
      <c r="B3" s="3" t="s">
        <v>160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3.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13.5" thickBot="1">
      <c r="A5" s="182" t="s">
        <v>0</v>
      </c>
      <c r="B5" s="174" t="s">
        <v>1</v>
      </c>
      <c r="C5" s="174" t="s">
        <v>2</v>
      </c>
      <c r="D5" s="177" t="s">
        <v>3</v>
      </c>
      <c r="E5" s="185" t="s">
        <v>9</v>
      </c>
      <c r="F5" s="186"/>
      <c r="G5" s="186"/>
      <c r="H5" s="186"/>
      <c r="I5" s="186"/>
      <c r="J5" s="186"/>
      <c r="K5" s="186"/>
      <c r="L5" s="186"/>
      <c r="M5" s="187"/>
      <c r="N5" s="185" t="s">
        <v>23</v>
      </c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7"/>
      <c r="AF5" s="191" t="s">
        <v>25</v>
      </c>
      <c r="AG5" s="192"/>
      <c r="AH5" s="192"/>
      <c r="AI5" s="192"/>
      <c r="AJ5" s="192"/>
      <c r="AK5" s="192"/>
      <c r="AL5" s="192"/>
      <c r="AM5" s="192"/>
      <c r="AN5" s="192"/>
      <c r="AO5" s="192"/>
      <c r="AP5" s="4" t="s">
        <v>27</v>
      </c>
    </row>
    <row r="6" spans="1:42" ht="13.5" thickBot="1">
      <c r="A6" s="183"/>
      <c r="B6" s="175"/>
      <c r="C6" s="175"/>
      <c r="D6" s="178"/>
      <c r="E6" s="193" t="s">
        <v>7</v>
      </c>
      <c r="F6" s="174"/>
      <c r="G6" s="177"/>
      <c r="H6" s="193" t="s">
        <v>8</v>
      </c>
      <c r="I6" s="174"/>
      <c r="J6" s="177"/>
      <c r="K6" s="194" t="s">
        <v>0</v>
      </c>
      <c r="L6" s="180" t="s">
        <v>45</v>
      </c>
      <c r="M6" s="181"/>
      <c r="N6" s="196" t="s">
        <v>10</v>
      </c>
      <c r="O6" s="188" t="s">
        <v>24</v>
      </c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9"/>
      <c r="AB6" s="188"/>
      <c r="AC6" s="188"/>
      <c r="AD6" s="188"/>
      <c r="AE6" s="190"/>
      <c r="AF6" s="193" t="s">
        <v>10</v>
      </c>
      <c r="AG6" s="174" t="s">
        <v>26</v>
      </c>
      <c r="AH6" s="174"/>
      <c r="AI6" s="174"/>
      <c r="AJ6" s="174"/>
      <c r="AK6" s="174"/>
      <c r="AL6" s="174"/>
      <c r="AM6" s="174"/>
      <c r="AN6" s="174"/>
      <c r="AO6" s="177"/>
      <c r="AP6" s="78" t="s">
        <v>29</v>
      </c>
    </row>
    <row r="7" spans="1:42" ht="13.5" thickBot="1">
      <c r="A7" s="184"/>
      <c r="B7" s="176"/>
      <c r="C7" s="176"/>
      <c r="D7" s="179"/>
      <c r="E7" s="5" t="s">
        <v>4</v>
      </c>
      <c r="F7" s="6" t="s">
        <v>5</v>
      </c>
      <c r="G7" s="7" t="s">
        <v>6</v>
      </c>
      <c r="H7" s="5" t="s">
        <v>4</v>
      </c>
      <c r="I7" s="6" t="s">
        <v>5</v>
      </c>
      <c r="J7" s="7" t="s">
        <v>6</v>
      </c>
      <c r="K7" s="195"/>
      <c r="L7" s="8" t="s">
        <v>4</v>
      </c>
      <c r="M7" s="7" t="s">
        <v>5</v>
      </c>
      <c r="N7" s="197"/>
      <c r="O7" s="9" t="s">
        <v>30</v>
      </c>
      <c r="P7" s="9" t="s">
        <v>31</v>
      </c>
      <c r="Q7" s="9" t="s">
        <v>32</v>
      </c>
      <c r="R7" s="9" t="s">
        <v>33</v>
      </c>
      <c r="S7" s="9" t="s">
        <v>34</v>
      </c>
      <c r="T7" s="9" t="s">
        <v>35</v>
      </c>
      <c r="U7" s="9" t="s">
        <v>55</v>
      </c>
      <c r="V7" s="9" t="s">
        <v>36</v>
      </c>
      <c r="W7" s="9" t="s">
        <v>37</v>
      </c>
      <c r="X7" s="9" t="s">
        <v>38</v>
      </c>
      <c r="Y7" s="9" t="s">
        <v>39</v>
      </c>
      <c r="Z7" s="74" t="s">
        <v>40</v>
      </c>
      <c r="AA7" s="198" t="s">
        <v>0</v>
      </c>
      <c r="AB7" s="77" t="s">
        <v>11</v>
      </c>
      <c r="AC7" s="9" t="s">
        <v>41</v>
      </c>
      <c r="AD7" s="9" t="s">
        <v>12</v>
      </c>
      <c r="AE7" s="74" t="s">
        <v>56</v>
      </c>
      <c r="AF7" s="184"/>
      <c r="AG7" s="6" t="s">
        <v>42</v>
      </c>
      <c r="AH7" s="6" t="s">
        <v>11</v>
      </c>
      <c r="AI7" s="6" t="s">
        <v>43</v>
      </c>
      <c r="AJ7" s="6" t="s">
        <v>32</v>
      </c>
      <c r="AK7" s="6" t="s">
        <v>44</v>
      </c>
      <c r="AL7" s="6" t="s">
        <v>55</v>
      </c>
      <c r="AM7" s="6" t="s">
        <v>13</v>
      </c>
      <c r="AN7" s="6" t="s">
        <v>12</v>
      </c>
      <c r="AO7" s="7" t="s">
        <v>56</v>
      </c>
      <c r="AP7" s="79" t="s">
        <v>28</v>
      </c>
    </row>
    <row r="8" spans="1:42" ht="13.5" thickBot="1">
      <c r="A8" s="34">
        <v>1</v>
      </c>
      <c r="B8" s="35">
        <f t="shared" ref="B8:J8" si="0">A8+1</f>
        <v>2</v>
      </c>
      <c r="C8" s="35">
        <f t="shared" si="0"/>
        <v>3</v>
      </c>
      <c r="D8" s="36">
        <f t="shared" si="0"/>
        <v>4</v>
      </c>
      <c r="E8" s="34">
        <f t="shared" si="0"/>
        <v>5</v>
      </c>
      <c r="F8" s="35">
        <f t="shared" si="0"/>
        <v>6</v>
      </c>
      <c r="G8" s="36">
        <f t="shared" si="0"/>
        <v>7</v>
      </c>
      <c r="H8" s="38">
        <f t="shared" si="0"/>
        <v>8</v>
      </c>
      <c r="I8" s="39">
        <f t="shared" si="0"/>
        <v>9</v>
      </c>
      <c r="J8" s="40">
        <f t="shared" si="0"/>
        <v>10</v>
      </c>
      <c r="K8" s="41">
        <v>11</v>
      </c>
      <c r="L8" s="42">
        <v>12</v>
      </c>
      <c r="M8" s="40">
        <f>L8+1</f>
        <v>13</v>
      </c>
      <c r="N8" s="76">
        <f>M8+1</f>
        <v>14</v>
      </c>
      <c r="O8" s="39">
        <f>N8+1</f>
        <v>15</v>
      </c>
      <c r="P8" s="39">
        <f>O8+1</f>
        <v>16</v>
      </c>
      <c r="Q8" s="39">
        <f>P8+1</f>
        <v>17</v>
      </c>
      <c r="R8" s="39">
        <f t="shared" ref="R8" si="1">Q8+1</f>
        <v>18</v>
      </c>
      <c r="S8" s="39">
        <f t="shared" ref="S8" si="2">R8+1</f>
        <v>19</v>
      </c>
      <c r="T8" s="39">
        <f t="shared" ref="T8" si="3">S8+1</f>
        <v>20</v>
      </c>
      <c r="U8" s="39">
        <f t="shared" ref="U8" si="4">T8+1</f>
        <v>21</v>
      </c>
      <c r="V8" s="39">
        <f t="shared" ref="V8" si="5">U8+1</f>
        <v>22</v>
      </c>
      <c r="W8" s="39">
        <f t="shared" ref="W8" si="6">V8+1</f>
        <v>23</v>
      </c>
      <c r="X8" s="39">
        <f t="shared" ref="X8:Z8" si="7">W8+1</f>
        <v>24</v>
      </c>
      <c r="Y8" s="39">
        <f t="shared" si="7"/>
        <v>25</v>
      </c>
      <c r="Z8" s="43">
        <f t="shared" si="7"/>
        <v>26</v>
      </c>
      <c r="AA8" s="199"/>
      <c r="AB8" s="42">
        <f>Z8+1</f>
        <v>27</v>
      </c>
      <c r="AC8" s="39">
        <f t="shared" ref="AC8:AD8" si="8">AB8+1</f>
        <v>28</v>
      </c>
      <c r="AD8" s="39">
        <f t="shared" si="8"/>
        <v>29</v>
      </c>
      <c r="AE8" s="40">
        <f t="shared" ref="AE8" si="9">AD8+1</f>
        <v>30</v>
      </c>
      <c r="AF8" s="80">
        <f t="shared" ref="AF8" si="10">AE8+1</f>
        <v>31</v>
      </c>
      <c r="AG8" s="81">
        <f t="shared" ref="AG8" si="11">AF8+1</f>
        <v>32</v>
      </c>
      <c r="AH8" s="81">
        <f t="shared" ref="AH8" si="12">AG8+1</f>
        <v>33</v>
      </c>
      <c r="AI8" s="81">
        <f t="shared" ref="AI8" si="13">AH8+1</f>
        <v>34</v>
      </c>
      <c r="AJ8" s="81">
        <f t="shared" ref="AJ8" si="14">AI8+1</f>
        <v>35</v>
      </c>
      <c r="AK8" s="81">
        <f t="shared" ref="AK8" si="15">AJ8+1</f>
        <v>36</v>
      </c>
      <c r="AL8" s="81">
        <f t="shared" ref="AL8" si="16">AK8+1</f>
        <v>37</v>
      </c>
      <c r="AM8" s="81">
        <f t="shared" ref="AM8" si="17">AL8+1</f>
        <v>38</v>
      </c>
      <c r="AN8" s="81">
        <f t="shared" ref="AN8" si="18">AM8+1</f>
        <v>39</v>
      </c>
      <c r="AO8" s="81">
        <f t="shared" ref="AO8" si="19">AN8+1</f>
        <v>40</v>
      </c>
      <c r="AP8" s="41">
        <f t="shared" ref="AP8" si="20">AO8+1</f>
        <v>41</v>
      </c>
    </row>
    <row r="9" spans="1:42" ht="13.5" thickBot="1">
      <c r="A9" s="13">
        <v>1</v>
      </c>
      <c r="B9" s="173">
        <v>45658</v>
      </c>
      <c r="C9" s="13"/>
      <c r="D9" s="61" t="s">
        <v>54</v>
      </c>
      <c r="E9" s="141">
        <v>16.600000000000001</v>
      </c>
      <c r="F9" s="146"/>
      <c r="G9" s="64">
        <f>SUM(E9-F9)</f>
        <v>16.600000000000001</v>
      </c>
      <c r="H9" s="62">
        <v>4</v>
      </c>
      <c r="I9" s="63"/>
      <c r="J9" s="64">
        <f>SUM(H9-I9)</f>
        <v>4</v>
      </c>
      <c r="K9" s="13">
        <v>1</v>
      </c>
      <c r="L9" s="152"/>
      <c r="M9" s="149"/>
      <c r="N9" s="62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>
        <v>1</v>
      </c>
      <c r="AB9" s="63"/>
      <c r="AC9" s="63"/>
      <c r="AD9" s="66"/>
      <c r="AE9" s="67"/>
      <c r="AF9" s="65"/>
      <c r="AG9" s="63"/>
      <c r="AH9" s="63"/>
      <c r="AI9" s="63"/>
      <c r="AJ9" s="63"/>
      <c r="AK9" s="63"/>
      <c r="AL9" s="63"/>
      <c r="AM9" s="66"/>
      <c r="AN9" s="66"/>
      <c r="AO9" s="66"/>
      <c r="AP9" s="68"/>
    </row>
    <row r="10" spans="1:42">
      <c r="A10" s="21">
        <f t="shared" ref="A10:A48" si="21">A9+1</f>
        <v>2</v>
      </c>
      <c r="B10" s="163">
        <v>45659</v>
      </c>
      <c r="C10" s="166" t="s">
        <v>172</v>
      </c>
      <c r="D10" s="166" t="s">
        <v>158</v>
      </c>
      <c r="E10" s="142"/>
      <c r="F10" s="147"/>
      <c r="G10" s="11">
        <f t="shared" ref="G10:G48" si="22">G9+E10-F10</f>
        <v>16.600000000000001</v>
      </c>
      <c r="H10" s="71"/>
      <c r="I10" s="72">
        <v>0.3</v>
      </c>
      <c r="J10" s="73">
        <f t="shared" ref="J10:J17" si="23">SUM(J9+H10-I10)</f>
        <v>3.7</v>
      </c>
      <c r="K10" s="37">
        <f>K9+1</f>
        <v>2</v>
      </c>
      <c r="L10" s="153"/>
      <c r="M10" s="150"/>
      <c r="N10" s="60">
        <f t="shared" ref="N10:N28" si="24">SUM(O10:AE10)-AA10</f>
        <v>0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>
        <f>AA9+1</f>
        <v>2</v>
      </c>
      <c r="AB10" s="19"/>
      <c r="AC10" s="19"/>
      <c r="AD10" s="19"/>
      <c r="AE10" s="20"/>
      <c r="AF10" s="48">
        <f t="shared" ref="AF10:AF28" si="25">SUM(AG10:AO10)</f>
        <v>0.3</v>
      </c>
      <c r="AG10" s="45"/>
      <c r="AH10" s="147"/>
      <c r="AI10" s="45"/>
      <c r="AJ10" s="45"/>
      <c r="AK10" s="45">
        <v>0.3</v>
      </c>
      <c r="AL10" s="45"/>
      <c r="AM10" s="49"/>
      <c r="AN10" s="150"/>
      <c r="AO10" s="49"/>
      <c r="AP10" s="55"/>
    </row>
    <row r="11" spans="1:42">
      <c r="A11" s="70">
        <f t="shared" si="21"/>
        <v>3</v>
      </c>
      <c r="B11" s="164">
        <v>45688</v>
      </c>
      <c r="C11" s="167" t="s">
        <v>172</v>
      </c>
      <c r="D11" s="167" t="s">
        <v>158</v>
      </c>
      <c r="E11" s="142"/>
      <c r="F11" s="147"/>
      <c r="G11" s="11">
        <f t="shared" si="22"/>
        <v>16.600000000000001</v>
      </c>
      <c r="H11" s="44"/>
      <c r="I11" s="45">
        <v>8</v>
      </c>
      <c r="J11" s="140">
        <f t="shared" si="23"/>
        <v>-4.3</v>
      </c>
      <c r="K11" s="21">
        <f t="shared" ref="K11:K48" si="26">K10+1</f>
        <v>3</v>
      </c>
      <c r="L11" s="153"/>
      <c r="M11" s="150"/>
      <c r="N11" s="57">
        <f t="shared" si="24"/>
        <v>0</v>
      </c>
      <c r="O11" s="10"/>
      <c r="P11" s="10"/>
      <c r="Q11" s="50"/>
      <c r="R11" s="10"/>
      <c r="S11" s="10"/>
      <c r="T11" s="10"/>
      <c r="U11" s="10"/>
      <c r="V11" s="10"/>
      <c r="W11" s="10"/>
      <c r="X11" s="10"/>
      <c r="Y11" s="10"/>
      <c r="Z11" s="10"/>
      <c r="AA11" s="10">
        <f t="shared" ref="AA11" si="27">AA10+1</f>
        <v>3</v>
      </c>
      <c r="AB11" s="10"/>
      <c r="AC11" s="10"/>
      <c r="AD11" s="10"/>
      <c r="AE11" s="58"/>
      <c r="AF11" s="48">
        <f t="shared" si="25"/>
        <v>8</v>
      </c>
      <c r="AG11" s="45"/>
      <c r="AH11" s="147"/>
      <c r="AI11" s="45"/>
      <c r="AJ11" s="45"/>
      <c r="AK11" s="45">
        <v>8</v>
      </c>
      <c r="AL11" s="45"/>
      <c r="AM11" s="49"/>
      <c r="AN11" s="150"/>
      <c r="AO11" s="49"/>
      <c r="AP11" s="55"/>
    </row>
    <row r="12" spans="1:42">
      <c r="A12" s="70">
        <f t="shared" si="21"/>
        <v>4</v>
      </c>
      <c r="B12" s="164">
        <v>45716</v>
      </c>
      <c r="C12" s="167" t="s">
        <v>173</v>
      </c>
      <c r="D12" s="167" t="s">
        <v>165</v>
      </c>
      <c r="E12" s="142"/>
      <c r="F12" s="147"/>
      <c r="G12" s="11">
        <f t="shared" si="22"/>
        <v>16.600000000000001</v>
      </c>
      <c r="H12" s="44"/>
      <c r="I12" s="45">
        <v>0.06</v>
      </c>
      <c r="J12" s="140">
        <f t="shared" si="23"/>
        <v>-4.3599999999999994</v>
      </c>
      <c r="K12" s="21">
        <f t="shared" si="26"/>
        <v>4</v>
      </c>
      <c r="L12" s="153"/>
      <c r="M12" s="150"/>
      <c r="N12" s="57">
        <f t="shared" si="24"/>
        <v>0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>
        <f t="shared" ref="AA12" si="28">AA11+1</f>
        <v>4</v>
      </c>
      <c r="AB12" s="10"/>
      <c r="AC12" s="10"/>
      <c r="AD12" s="10"/>
      <c r="AE12" s="58"/>
      <c r="AF12" s="48">
        <f t="shared" si="25"/>
        <v>0.06</v>
      </c>
      <c r="AG12" s="45"/>
      <c r="AH12" s="147"/>
      <c r="AI12" s="45"/>
      <c r="AJ12" s="45"/>
      <c r="AK12" s="45">
        <v>0.06</v>
      </c>
      <c r="AL12" s="45"/>
      <c r="AM12" s="49"/>
      <c r="AN12" s="150"/>
      <c r="AO12" s="49"/>
      <c r="AP12" s="55"/>
    </row>
    <row r="13" spans="1:42">
      <c r="A13" s="70">
        <f t="shared" si="21"/>
        <v>5</v>
      </c>
      <c r="B13" s="164">
        <v>45716</v>
      </c>
      <c r="C13" s="167" t="s">
        <v>173</v>
      </c>
      <c r="D13" s="167" t="s">
        <v>158</v>
      </c>
      <c r="E13" s="142"/>
      <c r="F13" s="147"/>
      <c r="G13" s="11">
        <f t="shared" si="22"/>
        <v>16.600000000000001</v>
      </c>
      <c r="H13" s="44"/>
      <c r="I13" s="45">
        <v>8</v>
      </c>
      <c r="J13" s="140">
        <f t="shared" si="23"/>
        <v>-12.36</v>
      </c>
      <c r="K13" s="21">
        <f t="shared" si="26"/>
        <v>5</v>
      </c>
      <c r="L13" s="153"/>
      <c r="M13" s="150"/>
      <c r="N13" s="57">
        <f t="shared" si="24"/>
        <v>0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>
        <f t="shared" ref="AA13" si="29">AA12+1</f>
        <v>5</v>
      </c>
      <c r="AB13" s="10"/>
      <c r="AC13" s="10"/>
      <c r="AD13" s="10"/>
      <c r="AE13" s="58"/>
      <c r="AF13" s="48">
        <f t="shared" si="25"/>
        <v>8</v>
      </c>
      <c r="AG13" s="45"/>
      <c r="AH13" s="147"/>
      <c r="AI13" s="45"/>
      <c r="AJ13" s="45"/>
      <c r="AK13" s="45">
        <v>8</v>
      </c>
      <c r="AL13" s="45"/>
      <c r="AM13" s="49"/>
      <c r="AN13" s="150"/>
      <c r="AO13" s="49"/>
      <c r="AP13" s="55"/>
    </row>
    <row r="14" spans="1:42">
      <c r="A14" s="70">
        <f t="shared" si="21"/>
        <v>6</v>
      </c>
      <c r="B14" s="164">
        <v>45734</v>
      </c>
      <c r="C14" s="167" t="s">
        <v>174</v>
      </c>
      <c r="D14" s="167" t="s">
        <v>166</v>
      </c>
      <c r="E14" s="142"/>
      <c r="F14" s="147"/>
      <c r="G14" s="11">
        <f t="shared" si="22"/>
        <v>16.600000000000001</v>
      </c>
      <c r="H14" s="44">
        <v>100</v>
      </c>
      <c r="I14" s="45"/>
      <c r="J14" s="140">
        <f t="shared" si="23"/>
        <v>87.64</v>
      </c>
      <c r="K14" s="21">
        <f t="shared" si="26"/>
        <v>6</v>
      </c>
      <c r="L14" s="153"/>
      <c r="M14" s="150"/>
      <c r="N14" s="57">
        <f t="shared" si="24"/>
        <v>100</v>
      </c>
      <c r="O14" s="10"/>
      <c r="P14" s="10"/>
      <c r="Q14" s="10"/>
      <c r="R14" s="10"/>
      <c r="S14" s="10"/>
      <c r="T14" s="10"/>
      <c r="U14" s="10"/>
      <c r="V14" s="10"/>
      <c r="W14" s="10"/>
      <c r="X14" s="10">
        <v>100</v>
      </c>
      <c r="Y14" s="10"/>
      <c r="Z14" s="10"/>
      <c r="AA14" s="10">
        <f t="shared" ref="AA14" si="30">AA13+1</f>
        <v>6</v>
      </c>
      <c r="AB14" s="10"/>
      <c r="AC14" s="10"/>
      <c r="AD14" s="10"/>
      <c r="AE14" s="58"/>
      <c r="AF14" s="48">
        <f t="shared" si="25"/>
        <v>0</v>
      </c>
      <c r="AG14" s="45"/>
      <c r="AH14" s="147"/>
      <c r="AI14" s="45"/>
      <c r="AJ14" s="45"/>
      <c r="AK14" s="45"/>
      <c r="AL14" s="45"/>
      <c r="AM14" s="49"/>
      <c r="AN14" s="150"/>
      <c r="AO14" s="49"/>
      <c r="AP14" s="55"/>
    </row>
    <row r="15" spans="1:42">
      <c r="A15" s="70">
        <f t="shared" si="21"/>
        <v>7</v>
      </c>
      <c r="B15" s="164">
        <v>45747</v>
      </c>
      <c r="C15" s="167" t="s">
        <v>174</v>
      </c>
      <c r="D15" s="167" t="s">
        <v>165</v>
      </c>
      <c r="E15" s="142"/>
      <c r="F15" s="147"/>
      <c r="G15" s="11">
        <f t="shared" si="22"/>
        <v>16.600000000000001</v>
      </c>
      <c r="H15" s="44"/>
      <c r="I15" s="45">
        <v>0.1</v>
      </c>
      <c r="J15" s="140">
        <f t="shared" si="23"/>
        <v>87.54</v>
      </c>
      <c r="K15" s="21">
        <f t="shared" si="26"/>
        <v>7</v>
      </c>
      <c r="L15" s="153"/>
      <c r="M15" s="150"/>
      <c r="N15" s="57">
        <f t="shared" si="24"/>
        <v>0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>
        <f t="shared" ref="AA15" si="31">AA14+1</f>
        <v>7</v>
      </c>
      <c r="AB15" s="10"/>
      <c r="AC15" s="10"/>
      <c r="AD15" s="10"/>
      <c r="AE15" s="58"/>
      <c r="AF15" s="48">
        <f t="shared" si="25"/>
        <v>0.1</v>
      </c>
      <c r="AG15" s="45"/>
      <c r="AH15" s="147"/>
      <c r="AI15" s="45"/>
      <c r="AJ15" s="45"/>
      <c r="AK15" s="45">
        <v>0.1</v>
      </c>
      <c r="AL15" s="45"/>
      <c r="AM15" s="49"/>
      <c r="AN15" s="150"/>
      <c r="AO15" s="49"/>
      <c r="AP15" s="55"/>
    </row>
    <row r="16" spans="1:42">
      <c r="A16" s="70">
        <f t="shared" si="21"/>
        <v>8</v>
      </c>
      <c r="B16" s="164">
        <v>45747</v>
      </c>
      <c r="C16" s="167" t="s">
        <v>174</v>
      </c>
      <c r="D16" s="167" t="s">
        <v>158</v>
      </c>
      <c r="E16" s="142"/>
      <c r="F16" s="147"/>
      <c r="G16" s="11">
        <f t="shared" si="22"/>
        <v>16.600000000000001</v>
      </c>
      <c r="H16" s="44"/>
      <c r="I16" s="45">
        <v>8</v>
      </c>
      <c r="J16" s="140">
        <f t="shared" si="23"/>
        <v>79.540000000000006</v>
      </c>
      <c r="K16" s="21">
        <f t="shared" si="26"/>
        <v>8</v>
      </c>
      <c r="L16" s="153"/>
      <c r="M16" s="150"/>
      <c r="N16" s="57">
        <f t="shared" si="24"/>
        <v>0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>
        <f t="shared" ref="AA16" si="32">AA15+1</f>
        <v>8</v>
      </c>
      <c r="AB16" s="10"/>
      <c r="AC16" s="10"/>
      <c r="AD16" s="10"/>
      <c r="AE16" s="58"/>
      <c r="AF16" s="48">
        <f t="shared" si="25"/>
        <v>8</v>
      </c>
      <c r="AG16" s="45"/>
      <c r="AH16" s="147"/>
      <c r="AI16" s="45"/>
      <c r="AJ16" s="45"/>
      <c r="AK16" s="45">
        <v>8</v>
      </c>
      <c r="AL16" s="45"/>
      <c r="AM16" s="49"/>
      <c r="AN16" s="150"/>
      <c r="AO16" s="49"/>
      <c r="AP16" s="55"/>
    </row>
    <row r="17" spans="1:42">
      <c r="A17" s="70">
        <f t="shared" si="21"/>
        <v>9</v>
      </c>
      <c r="B17" s="164">
        <v>45754</v>
      </c>
      <c r="C17" s="167" t="s">
        <v>175</v>
      </c>
      <c r="D17" s="167" t="s">
        <v>158</v>
      </c>
      <c r="E17" s="142"/>
      <c r="F17" s="147"/>
      <c r="G17" s="11">
        <f t="shared" si="22"/>
        <v>16.600000000000001</v>
      </c>
      <c r="H17" s="44"/>
      <c r="I17" s="45">
        <v>0.15</v>
      </c>
      <c r="J17" s="140">
        <f t="shared" si="23"/>
        <v>79.39</v>
      </c>
      <c r="K17" s="21">
        <f t="shared" si="26"/>
        <v>9</v>
      </c>
      <c r="L17" s="153"/>
      <c r="M17" s="150"/>
      <c r="N17" s="57">
        <f t="shared" si="24"/>
        <v>0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>
        <f t="shared" ref="AA17" si="33">AA16+1</f>
        <v>9</v>
      </c>
      <c r="AB17" s="10"/>
      <c r="AC17" s="10"/>
      <c r="AD17" s="10"/>
      <c r="AE17" s="58"/>
      <c r="AF17" s="48">
        <f t="shared" si="25"/>
        <v>0.15</v>
      </c>
      <c r="AG17" s="45"/>
      <c r="AH17" s="147"/>
      <c r="AI17" s="45"/>
      <c r="AJ17" s="45"/>
      <c r="AK17" s="45">
        <v>0.15</v>
      </c>
      <c r="AL17" s="45"/>
      <c r="AM17" s="49"/>
      <c r="AN17" s="150"/>
      <c r="AO17" s="49"/>
      <c r="AP17" s="55"/>
    </row>
    <row r="18" spans="1:42">
      <c r="A18" s="70">
        <f t="shared" si="21"/>
        <v>10</v>
      </c>
      <c r="B18" s="164">
        <v>45775</v>
      </c>
      <c r="C18" s="167" t="s">
        <v>175</v>
      </c>
      <c r="D18" s="167" t="s">
        <v>166</v>
      </c>
      <c r="E18" s="142"/>
      <c r="F18" s="147"/>
      <c r="G18" s="11">
        <f t="shared" si="22"/>
        <v>16.600000000000001</v>
      </c>
      <c r="H18" s="44">
        <v>500</v>
      </c>
      <c r="I18" s="45"/>
      <c r="J18" s="140">
        <f t="shared" ref="J18:J48" si="34">SUM(J17+H18-I18)</f>
        <v>579.39</v>
      </c>
      <c r="K18" s="21">
        <f t="shared" si="26"/>
        <v>10</v>
      </c>
      <c r="L18" s="153"/>
      <c r="M18" s="150"/>
      <c r="N18" s="57">
        <f t="shared" si="24"/>
        <v>500</v>
      </c>
      <c r="O18" s="10"/>
      <c r="P18" s="10"/>
      <c r="Q18" s="10"/>
      <c r="R18" s="10"/>
      <c r="S18" s="10"/>
      <c r="T18" s="10"/>
      <c r="U18" s="10"/>
      <c r="V18" s="10"/>
      <c r="W18" s="10"/>
      <c r="X18" s="10">
        <v>500</v>
      </c>
      <c r="Y18" s="10"/>
      <c r="Z18" s="10"/>
      <c r="AA18" s="10">
        <f t="shared" ref="AA18" si="35">AA17+1</f>
        <v>10</v>
      </c>
      <c r="AB18" s="10"/>
      <c r="AC18" s="10"/>
      <c r="AD18" s="10"/>
      <c r="AE18" s="58"/>
      <c r="AF18" s="48">
        <f t="shared" si="25"/>
        <v>0</v>
      </c>
      <c r="AG18" s="45"/>
      <c r="AH18" s="147"/>
      <c r="AI18" s="45"/>
      <c r="AJ18" s="45"/>
      <c r="AK18" s="45"/>
      <c r="AL18" s="45"/>
      <c r="AM18" s="49"/>
      <c r="AN18" s="150"/>
      <c r="AO18" s="49"/>
      <c r="AP18" s="55"/>
    </row>
    <row r="19" spans="1:42">
      <c r="A19" s="70">
        <f t="shared" si="21"/>
        <v>11</v>
      </c>
      <c r="B19" s="171">
        <v>45777</v>
      </c>
      <c r="C19" s="172" t="s">
        <v>175</v>
      </c>
      <c r="D19" s="172" t="s">
        <v>158</v>
      </c>
      <c r="E19" s="142"/>
      <c r="F19" s="147"/>
      <c r="G19" s="11">
        <f t="shared" si="22"/>
        <v>16.600000000000001</v>
      </c>
      <c r="H19" s="44"/>
      <c r="I19" s="45">
        <v>8</v>
      </c>
      <c r="J19" s="140">
        <f t="shared" si="34"/>
        <v>571.39</v>
      </c>
      <c r="K19" s="21">
        <f t="shared" si="26"/>
        <v>11</v>
      </c>
      <c r="L19" s="153"/>
      <c r="M19" s="150"/>
      <c r="N19" s="57">
        <f t="shared" si="24"/>
        <v>0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>
        <f t="shared" ref="AA19" si="36">AA18+1</f>
        <v>11</v>
      </c>
      <c r="AB19" s="10"/>
      <c r="AC19" s="10"/>
      <c r="AD19" s="10"/>
      <c r="AE19" s="58"/>
      <c r="AF19" s="48">
        <f t="shared" si="25"/>
        <v>8</v>
      </c>
      <c r="AG19" s="45"/>
      <c r="AH19" s="147"/>
      <c r="AI19" s="45"/>
      <c r="AJ19" s="45"/>
      <c r="AK19" s="45">
        <v>8</v>
      </c>
      <c r="AL19" s="45"/>
      <c r="AM19" s="49"/>
      <c r="AN19" s="150"/>
      <c r="AO19" s="49"/>
      <c r="AP19" s="55"/>
    </row>
    <row r="20" spans="1:42">
      <c r="A20" s="70">
        <f t="shared" si="21"/>
        <v>12</v>
      </c>
      <c r="B20" s="171">
        <v>45779</v>
      </c>
      <c r="C20" s="172" t="s">
        <v>176</v>
      </c>
      <c r="D20" s="172" t="s">
        <v>158</v>
      </c>
      <c r="E20" s="142"/>
      <c r="F20" s="147"/>
      <c r="G20" s="11">
        <f t="shared" si="22"/>
        <v>16.600000000000001</v>
      </c>
      <c r="H20" s="44"/>
      <c r="I20" s="45">
        <v>0.15</v>
      </c>
      <c r="J20" s="140">
        <f t="shared" si="34"/>
        <v>571.24</v>
      </c>
      <c r="K20" s="21">
        <f t="shared" si="26"/>
        <v>12</v>
      </c>
      <c r="L20" s="153"/>
      <c r="M20" s="150"/>
      <c r="N20" s="57">
        <f t="shared" si="24"/>
        <v>0</v>
      </c>
      <c r="O20" s="10"/>
      <c r="P20" s="10"/>
      <c r="Q20" s="10"/>
      <c r="R20" s="10"/>
      <c r="S20" s="50"/>
      <c r="T20" s="10"/>
      <c r="U20" s="10"/>
      <c r="V20" s="10"/>
      <c r="W20" s="10"/>
      <c r="X20" s="10"/>
      <c r="Y20" s="10"/>
      <c r="Z20" s="10"/>
      <c r="AA20" s="10">
        <f t="shared" ref="AA20" si="37">AA19+1</f>
        <v>12</v>
      </c>
      <c r="AB20" s="10"/>
      <c r="AC20" s="10"/>
      <c r="AD20" s="10"/>
      <c r="AE20" s="58"/>
      <c r="AF20" s="48">
        <f t="shared" si="25"/>
        <v>0.15</v>
      </c>
      <c r="AG20" s="45"/>
      <c r="AH20" s="147"/>
      <c r="AI20" s="45"/>
      <c r="AJ20" s="45"/>
      <c r="AK20" s="45">
        <v>0.15</v>
      </c>
      <c r="AL20" s="45"/>
      <c r="AM20" s="49"/>
      <c r="AN20" s="150"/>
      <c r="AO20" s="49"/>
      <c r="AP20" s="55"/>
    </row>
    <row r="21" spans="1:42">
      <c r="A21" s="70">
        <f t="shared" si="21"/>
        <v>13</v>
      </c>
      <c r="B21" s="164">
        <v>45807</v>
      </c>
      <c r="C21" s="167" t="s">
        <v>176</v>
      </c>
      <c r="D21" s="167" t="s">
        <v>158</v>
      </c>
      <c r="E21" s="142"/>
      <c r="F21" s="147"/>
      <c r="G21" s="11">
        <f t="shared" si="22"/>
        <v>16.600000000000001</v>
      </c>
      <c r="H21" s="44"/>
      <c r="I21" s="45">
        <v>8</v>
      </c>
      <c r="J21" s="140">
        <f t="shared" si="34"/>
        <v>563.24</v>
      </c>
      <c r="K21" s="21">
        <f t="shared" si="26"/>
        <v>13</v>
      </c>
      <c r="L21" s="153"/>
      <c r="M21" s="150"/>
      <c r="N21" s="57">
        <f t="shared" si="24"/>
        <v>0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>
        <f t="shared" ref="AA21" si="38">AA20+1</f>
        <v>13</v>
      </c>
      <c r="AB21" s="10"/>
      <c r="AC21" s="10"/>
      <c r="AD21" s="10"/>
      <c r="AE21" s="58"/>
      <c r="AF21" s="48">
        <f t="shared" si="25"/>
        <v>8</v>
      </c>
      <c r="AG21" s="45"/>
      <c r="AH21" s="147"/>
      <c r="AI21" s="45"/>
      <c r="AJ21" s="45"/>
      <c r="AK21" s="45">
        <v>8</v>
      </c>
      <c r="AL21" s="45"/>
      <c r="AM21" s="49"/>
      <c r="AN21" s="150"/>
      <c r="AO21" s="49"/>
      <c r="AP21" s="55"/>
    </row>
    <row r="22" spans="1:42">
      <c r="A22" s="70">
        <f t="shared" si="21"/>
        <v>14</v>
      </c>
      <c r="B22" s="164">
        <v>45838</v>
      </c>
      <c r="C22" s="167" t="s">
        <v>177</v>
      </c>
      <c r="D22" s="167" t="s">
        <v>158</v>
      </c>
      <c r="E22" s="142"/>
      <c r="F22" s="147"/>
      <c r="G22" s="11">
        <f t="shared" si="22"/>
        <v>16.600000000000001</v>
      </c>
      <c r="H22" s="44"/>
      <c r="I22" s="45">
        <v>8</v>
      </c>
      <c r="J22" s="140">
        <f t="shared" si="34"/>
        <v>555.24</v>
      </c>
      <c r="K22" s="21">
        <f t="shared" si="26"/>
        <v>14</v>
      </c>
      <c r="L22" s="153"/>
      <c r="M22" s="150"/>
      <c r="N22" s="57">
        <f t="shared" si="24"/>
        <v>0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>
        <f t="shared" ref="AA22" si="39">AA21+1</f>
        <v>14</v>
      </c>
      <c r="AB22" s="10"/>
      <c r="AC22" s="10"/>
      <c r="AD22" s="10"/>
      <c r="AE22" s="58"/>
      <c r="AF22" s="48">
        <f t="shared" si="25"/>
        <v>8</v>
      </c>
      <c r="AG22" s="45"/>
      <c r="AH22" s="147"/>
      <c r="AI22" s="45"/>
      <c r="AJ22" s="45"/>
      <c r="AK22" s="45">
        <v>8</v>
      </c>
      <c r="AL22" s="45"/>
      <c r="AM22" s="49"/>
      <c r="AN22" s="150"/>
      <c r="AO22" s="49"/>
      <c r="AP22" s="55"/>
    </row>
    <row r="23" spans="1:42">
      <c r="A23" s="70">
        <f t="shared" si="21"/>
        <v>15</v>
      </c>
      <c r="B23" s="164">
        <v>45846</v>
      </c>
      <c r="C23" s="167" t="s">
        <v>161</v>
      </c>
      <c r="D23" s="167" t="s">
        <v>169</v>
      </c>
      <c r="E23" s="142">
        <v>72</v>
      </c>
      <c r="F23" s="147"/>
      <c r="G23" s="11">
        <f t="shared" si="22"/>
        <v>88.6</v>
      </c>
      <c r="H23" s="44"/>
      <c r="I23" s="45"/>
      <c r="J23" s="140">
        <f t="shared" si="34"/>
        <v>555.24</v>
      </c>
      <c r="K23" s="21">
        <f t="shared" si="26"/>
        <v>15</v>
      </c>
      <c r="L23" s="153"/>
      <c r="M23" s="150"/>
      <c r="N23" s="57">
        <f t="shared" si="24"/>
        <v>72</v>
      </c>
      <c r="O23" s="10"/>
      <c r="P23" s="10"/>
      <c r="Q23" s="10">
        <v>72</v>
      </c>
      <c r="R23" s="10"/>
      <c r="S23" s="10"/>
      <c r="T23" s="10"/>
      <c r="U23" s="10"/>
      <c r="V23" s="10"/>
      <c r="W23" s="10"/>
      <c r="X23" s="10"/>
      <c r="Y23" s="10"/>
      <c r="Z23" s="10"/>
      <c r="AA23" s="10">
        <f t="shared" ref="AA23" si="40">AA22+1</f>
        <v>15</v>
      </c>
      <c r="AB23" s="10"/>
      <c r="AC23" s="10"/>
      <c r="AD23" s="10"/>
      <c r="AE23" s="58"/>
      <c r="AF23" s="48">
        <f t="shared" si="25"/>
        <v>0</v>
      </c>
      <c r="AG23" s="45"/>
      <c r="AH23" s="147"/>
      <c r="AI23" s="45"/>
      <c r="AJ23" s="45"/>
      <c r="AK23" s="45"/>
      <c r="AL23" s="45"/>
      <c r="AM23" s="49"/>
      <c r="AN23" s="150"/>
      <c r="AO23" s="49"/>
      <c r="AP23" s="55"/>
    </row>
    <row r="24" spans="1:42">
      <c r="A24" s="70">
        <f t="shared" si="21"/>
        <v>16</v>
      </c>
      <c r="B24" s="164">
        <v>45847</v>
      </c>
      <c r="C24" s="167" t="s">
        <v>162</v>
      </c>
      <c r="D24" s="167" t="s">
        <v>167</v>
      </c>
      <c r="E24" s="142"/>
      <c r="F24" s="147">
        <v>88</v>
      </c>
      <c r="G24" s="11">
        <f t="shared" si="22"/>
        <v>0.59999999999999432</v>
      </c>
      <c r="H24" s="44"/>
      <c r="I24" s="45"/>
      <c r="J24" s="140">
        <f t="shared" si="34"/>
        <v>555.24</v>
      </c>
      <c r="K24" s="21">
        <f t="shared" si="26"/>
        <v>16</v>
      </c>
      <c r="L24" s="153"/>
      <c r="M24" s="150"/>
      <c r="N24" s="57">
        <f t="shared" si="24"/>
        <v>0</v>
      </c>
      <c r="O24" s="10"/>
      <c r="P24" s="10"/>
      <c r="Q24" s="10"/>
      <c r="R24" s="10"/>
      <c r="S24" s="50"/>
      <c r="T24" s="10"/>
      <c r="U24" s="10"/>
      <c r="V24" s="10"/>
      <c r="W24" s="10"/>
      <c r="X24" s="10"/>
      <c r="Y24" s="10"/>
      <c r="Z24" s="10"/>
      <c r="AA24" s="10">
        <f t="shared" ref="AA24" si="41">AA23+1</f>
        <v>16</v>
      </c>
      <c r="AB24" s="10"/>
      <c r="AC24" s="10"/>
      <c r="AD24" s="10"/>
      <c r="AE24" s="58"/>
      <c r="AF24" s="48">
        <f t="shared" si="25"/>
        <v>88</v>
      </c>
      <c r="AG24" s="45"/>
      <c r="AH24" s="147"/>
      <c r="AI24" s="45"/>
      <c r="AJ24" s="45"/>
      <c r="AK24" s="45"/>
      <c r="AL24" s="45"/>
      <c r="AM24" s="49">
        <v>88</v>
      </c>
      <c r="AN24" s="150"/>
      <c r="AO24" s="49"/>
      <c r="AP24" s="55"/>
    </row>
    <row r="25" spans="1:42">
      <c r="A25" s="70">
        <f t="shared" si="21"/>
        <v>17</v>
      </c>
      <c r="B25" s="164">
        <v>45869</v>
      </c>
      <c r="C25" s="167" t="s">
        <v>178</v>
      </c>
      <c r="D25" s="167" t="s">
        <v>158</v>
      </c>
      <c r="E25" s="142"/>
      <c r="F25" s="147"/>
      <c r="G25" s="11">
        <f t="shared" si="22"/>
        <v>0.59999999999999432</v>
      </c>
      <c r="H25" s="44"/>
      <c r="I25" s="45">
        <v>8</v>
      </c>
      <c r="J25" s="140">
        <f t="shared" si="34"/>
        <v>547.24</v>
      </c>
      <c r="K25" s="21">
        <f t="shared" si="26"/>
        <v>17</v>
      </c>
      <c r="L25" s="153"/>
      <c r="M25" s="150"/>
      <c r="N25" s="57">
        <f t="shared" si="24"/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>
        <f t="shared" ref="AA25" si="42">AA24+1</f>
        <v>17</v>
      </c>
      <c r="AB25" s="10"/>
      <c r="AC25" s="10"/>
      <c r="AD25" s="10"/>
      <c r="AE25" s="58"/>
      <c r="AF25" s="48">
        <f t="shared" si="25"/>
        <v>8</v>
      </c>
      <c r="AG25" s="45"/>
      <c r="AH25" s="147"/>
      <c r="AI25" s="45"/>
      <c r="AJ25" s="45"/>
      <c r="AK25" s="45">
        <v>8</v>
      </c>
      <c r="AL25" s="45"/>
      <c r="AM25" s="49"/>
      <c r="AN25" s="150"/>
      <c r="AO25" s="49"/>
      <c r="AP25" s="55"/>
    </row>
    <row r="26" spans="1:42">
      <c r="A26" s="70">
        <f t="shared" si="21"/>
        <v>18</v>
      </c>
      <c r="B26" s="164">
        <v>45875</v>
      </c>
      <c r="C26" s="167" t="s">
        <v>179</v>
      </c>
      <c r="D26" s="167" t="s">
        <v>168</v>
      </c>
      <c r="E26" s="142"/>
      <c r="F26" s="147"/>
      <c r="G26" s="11">
        <f t="shared" si="22"/>
        <v>0.59999999999999432</v>
      </c>
      <c r="H26" s="44"/>
      <c r="I26" s="45">
        <v>42</v>
      </c>
      <c r="J26" s="140">
        <f t="shared" si="34"/>
        <v>505.24</v>
      </c>
      <c r="K26" s="21">
        <f t="shared" si="26"/>
        <v>18</v>
      </c>
      <c r="L26" s="153"/>
      <c r="M26" s="150"/>
      <c r="N26" s="57">
        <f t="shared" si="24"/>
        <v>0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>
        <f t="shared" ref="AA26" si="43">AA25+1</f>
        <v>18</v>
      </c>
      <c r="AB26" s="10"/>
      <c r="AC26" s="10"/>
      <c r="AD26" s="10"/>
      <c r="AE26" s="58"/>
      <c r="AF26" s="48">
        <f t="shared" si="25"/>
        <v>42</v>
      </c>
      <c r="AG26" s="45"/>
      <c r="AH26" s="147"/>
      <c r="AI26" s="45"/>
      <c r="AJ26" s="45"/>
      <c r="AK26" s="45"/>
      <c r="AL26" s="45"/>
      <c r="AM26" s="49">
        <v>42</v>
      </c>
      <c r="AN26" s="150"/>
      <c r="AO26" s="49"/>
      <c r="AP26" s="55"/>
    </row>
    <row r="27" spans="1:42">
      <c r="A27" s="70">
        <f t="shared" si="21"/>
        <v>19</v>
      </c>
      <c r="B27" s="164">
        <v>45875</v>
      </c>
      <c r="C27" s="167" t="s">
        <v>179</v>
      </c>
      <c r="D27" s="167" t="s">
        <v>169</v>
      </c>
      <c r="E27" s="144"/>
      <c r="F27" s="148"/>
      <c r="G27" s="11">
        <f t="shared" si="22"/>
        <v>0.59999999999999432</v>
      </c>
      <c r="H27" s="46"/>
      <c r="I27" s="47">
        <v>400</v>
      </c>
      <c r="J27" s="140">
        <f t="shared" si="34"/>
        <v>105.24000000000001</v>
      </c>
      <c r="K27" s="21">
        <f t="shared" si="26"/>
        <v>19</v>
      </c>
      <c r="L27" s="154"/>
      <c r="M27" s="151">
        <v>400</v>
      </c>
      <c r="N27" s="57">
        <f t="shared" si="24"/>
        <v>0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0"/>
      <c r="Z27" s="10"/>
      <c r="AA27" s="10">
        <f t="shared" ref="AA27" si="44">AA26+1</f>
        <v>19</v>
      </c>
      <c r="AB27" s="12"/>
      <c r="AC27" s="12"/>
      <c r="AD27" s="12"/>
      <c r="AE27" s="59"/>
      <c r="AF27" s="48">
        <f t="shared" si="25"/>
        <v>0</v>
      </c>
      <c r="AG27" s="47"/>
      <c r="AH27" s="158"/>
      <c r="AI27" s="47"/>
      <c r="AJ27" s="47"/>
      <c r="AK27" s="47"/>
      <c r="AL27" s="50"/>
      <c r="AM27" s="75"/>
      <c r="AN27" s="151"/>
      <c r="AO27" s="51"/>
      <c r="AP27" s="56"/>
    </row>
    <row r="28" spans="1:42">
      <c r="A28" s="70">
        <f t="shared" si="21"/>
        <v>20</v>
      </c>
      <c r="B28" s="164">
        <v>45875</v>
      </c>
      <c r="C28" s="167" t="s">
        <v>161</v>
      </c>
      <c r="D28" s="167" t="s">
        <v>169</v>
      </c>
      <c r="E28" s="144">
        <v>535</v>
      </c>
      <c r="F28" s="148"/>
      <c r="G28" s="11">
        <f t="shared" si="22"/>
        <v>535.6</v>
      </c>
      <c r="H28" s="46"/>
      <c r="I28" s="45"/>
      <c r="J28" s="140">
        <f t="shared" si="34"/>
        <v>105.24000000000001</v>
      </c>
      <c r="K28" s="21">
        <f t="shared" si="26"/>
        <v>20</v>
      </c>
      <c r="L28" s="154">
        <v>400</v>
      </c>
      <c r="M28" s="151"/>
      <c r="N28" s="57">
        <f t="shared" si="24"/>
        <v>135</v>
      </c>
      <c r="O28" s="12"/>
      <c r="P28" s="12"/>
      <c r="Q28" s="12">
        <v>135</v>
      </c>
      <c r="R28" s="12"/>
      <c r="S28" s="12"/>
      <c r="T28" s="12"/>
      <c r="U28" s="12"/>
      <c r="V28" s="12"/>
      <c r="W28" s="12"/>
      <c r="X28" s="12"/>
      <c r="Y28" s="10"/>
      <c r="Z28" s="10"/>
      <c r="AA28" s="10">
        <f t="shared" ref="AA28:AA48" si="45">AA27+1</f>
        <v>20</v>
      </c>
      <c r="AB28" s="12"/>
      <c r="AC28" s="12"/>
      <c r="AD28" s="12"/>
      <c r="AE28" s="59"/>
      <c r="AF28" s="48">
        <f t="shared" si="25"/>
        <v>0</v>
      </c>
      <c r="AG28" s="47"/>
      <c r="AH28" s="158"/>
      <c r="AI28" s="47"/>
      <c r="AJ28" s="47"/>
      <c r="AK28" s="47"/>
      <c r="AL28" s="50"/>
      <c r="AM28" s="75"/>
      <c r="AN28" s="151"/>
      <c r="AO28" s="51"/>
      <c r="AP28" s="56"/>
    </row>
    <row r="29" spans="1:42">
      <c r="A29" s="70">
        <f t="shared" si="21"/>
        <v>21</v>
      </c>
      <c r="B29" s="164">
        <v>45897</v>
      </c>
      <c r="C29" s="167" t="s">
        <v>179</v>
      </c>
      <c r="D29" s="167" t="s">
        <v>158</v>
      </c>
      <c r="E29" s="144"/>
      <c r="F29" s="148"/>
      <c r="G29" s="11">
        <f t="shared" si="22"/>
        <v>535.6</v>
      </c>
      <c r="H29" s="46"/>
      <c r="I29" s="47">
        <v>8</v>
      </c>
      <c r="J29" s="140">
        <f t="shared" si="34"/>
        <v>97.240000000000009</v>
      </c>
      <c r="K29" s="21">
        <f t="shared" si="26"/>
        <v>21</v>
      </c>
      <c r="L29" s="154"/>
      <c r="M29" s="151"/>
      <c r="N29" s="57">
        <f>SUM(O29:AE29)-AA29</f>
        <v>0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0"/>
      <c r="Z29" s="10"/>
      <c r="AA29" s="10">
        <f t="shared" si="45"/>
        <v>21</v>
      </c>
      <c r="AB29" s="12"/>
      <c r="AC29" s="12"/>
      <c r="AD29" s="12"/>
      <c r="AE29" s="59"/>
      <c r="AF29" s="48">
        <f t="shared" ref="AF29" si="46">SUM(AG29:AO29)</f>
        <v>8</v>
      </c>
      <c r="AG29" s="47"/>
      <c r="AH29" s="158"/>
      <c r="AI29" s="47"/>
      <c r="AJ29" s="47"/>
      <c r="AK29" s="47">
        <v>8</v>
      </c>
      <c r="AL29" s="50"/>
      <c r="AM29" s="75"/>
      <c r="AN29" s="151"/>
      <c r="AO29" s="51"/>
      <c r="AP29" s="56"/>
    </row>
    <row r="30" spans="1:42">
      <c r="A30" s="70">
        <f t="shared" si="21"/>
        <v>22</v>
      </c>
      <c r="B30" s="164">
        <v>45902</v>
      </c>
      <c r="C30" s="172" t="s">
        <v>180</v>
      </c>
      <c r="D30" s="167" t="s">
        <v>158</v>
      </c>
      <c r="E30" s="144"/>
      <c r="F30" s="148"/>
      <c r="G30" s="11">
        <f t="shared" si="22"/>
        <v>535.6</v>
      </c>
      <c r="H30" s="46"/>
      <c r="I30" s="45">
        <v>0.3</v>
      </c>
      <c r="J30" s="140">
        <f t="shared" si="34"/>
        <v>96.940000000000012</v>
      </c>
      <c r="K30" s="21">
        <f t="shared" si="26"/>
        <v>22</v>
      </c>
      <c r="L30" s="154"/>
      <c r="M30" s="151"/>
      <c r="N30" s="57">
        <f t="shared" ref="N30:N48" si="47">SUM(O30:AE30)-AA30</f>
        <v>0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0"/>
      <c r="Z30" s="10"/>
      <c r="AA30" s="10">
        <f t="shared" si="45"/>
        <v>22</v>
      </c>
      <c r="AB30" s="12"/>
      <c r="AC30" s="12"/>
      <c r="AD30" s="12"/>
      <c r="AE30" s="59"/>
      <c r="AF30" s="48">
        <f>SUM(AG30:AO30)</f>
        <v>0.3</v>
      </c>
      <c r="AG30" s="47"/>
      <c r="AH30" s="158"/>
      <c r="AI30" s="47"/>
      <c r="AJ30" s="47"/>
      <c r="AK30" s="47">
        <v>0.3</v>
      </c>
      <c r="AL30" s="50"/>
      <c r="AM30" s="75"/>
      <c r="AN30" s="151"/>
      <c r="AO30" s="51"/>
      <c r="AP30" s="56"/>
    </row>
    <row r="31" spans="1:42">
      <c r="A31" s="70">
        <f t="shared" si="21"/>
        <v>23</v>
      </c>
      <c r="B31" s="164">
        <v>45930</v>
      </c>
      <c r="C31" s="172" t="s">
        <v>180</v>
      </c>
      <c r="D31" s="167" t="s">
        <v>158</v>
      </c>
      <c r="E31" s="144"/>
      <c r="F31" s="148"/>
      <c r="G31" s="11">
        <f t="shared" si="22"/>
        <v>535.6</v>
      </c>
      <c r="H31" s="46"/>
      <c r="I31" s="45">
        <v>8</v>
      </c>
      <c r="J31" s="140">
        <f>SUM(J30+H31-I31)</f>
        <v>88.940000000000012</v>
      </c>
      <c r="K31" s="21">
        <f t="shared" si="26"/>
        <v>23</v>
      </c>
      <c r="L31" s="154"/>
      <c r="M31" s="151"/>
      <c r="N31" s="57">
        <f t="shared" si="47"/>
        <v>0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0"/>
      <c r="Z31" s="10"/>
      <c r="AA31" s="10">
        <f t="shared" si="45"/>
        <v>23</v>
      </c>
      <c r="AB31" s="158"/>
      <c r="AC31" s="12"/>
      <c r="AD31" s="12"/>
      <c r="AE31" s="59"/>
      <c r="AF31" s="48">
        <f t="shared" ref="AF31:AF48" si="48">SUM(AG31:AO31)</f>
        <v>8</v>
      </c>
      <c r="AG31" s="47"/>
      <c r="AH31" s="158"/>
      <c r="AI31" s="47"/>
      <c r="AJ31" s="47"/>
      <c r="AK31" s="47">
        <v>8</v>
      </c>
      <c r="AL31" s="50"/>
      <c r="AM31" s="75"/>
      <c r="AN31" s="151"/>
      <c r="AO31" s="51"/>
      <c r="AP31" s="56"/>
    </row>
    <row r="32" spans="1:42">
      <c r="A32" s="70">
        <f t="shared" si="21"/>
        <v>24</v>
      </c>
      <c r="B32" s="164">
        <v>45961</v>
      </c>
      <c r="C32" s="167" t="s">
        <v>181</v>
      </c>
      <c r="D32" s="167" t="s">
        <v>158</v>
      </c>
      <c r="E32" s="144"/>
      <c r="F32" s="148"/>
      <c r="G32" s="11">
        <f t="shared" si="22"/>
        <v>535.6</v>
      </c>
      <c r="H32" s="46"/>
      <c r="I32" s="45">
        <v>8</v>
      </c>
      <c r="J32" s="140">
        <f t="shared" si="34"/>
        <v>80.940000000000012</v>
      </c>
      <c r="K32" s="21">
        <f t="shared" si="26"/>
        <v>24</v>
      </c>
      <c r="L32" s="154"/>
      <c r="M32" s="151"/>
      <c r="N32" s="57">
        <f t="shared" si="47"/>
        <v>0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0"/>
      <c r="Z32" s="10"/>
      <c r="AA32" s="10">
        <f t="shared" si="45"/>
        <v>24</v>
      </c>
      <c r="AB32" s="158"/>
      <c r="AC32" s="12"/>
      <c r="AD32" s="12"/>
      <c r="AE32" s="59"/>
      <c r="AF32" s="48">
        <f t="shared" si="48"/>
        <v>8</v>
      </c>
      <c r="AG32" s="47"/>
      <c r="AH32" s="158"/>
      <c r="AI32" s="47"/>
      <c r="AJ32" s="47"/>
      <c r="AK32" s="47">
        <v>8</v>
      </c>
      <c r="AL32" s="50"/>
      <c r="AM32" s="75"/>
      <c r="AN32" s="151"/>
      <c r="AO32" s="51"/>
      <c r="AP32" s="56"/>
    </row>
    <row r="33" spans="1:42">
      <c r="A33" s="70">
        <f t="shared" si="21"/>
        <v>25</v>
      </c>
      <c r="B33" s="164">
        <v>45964</v>
      </c>
      <c r="C33" s="167" t="s">
        <v>163</v>
      </c>
      <c r="D33" s="167" t="s">
        <v>170</v>
      </c>
      <c r="E33" s="144"/>
      <c r="F33" s="148">
        <v>250</v>
      </c>
      <c r="G33" s="11">
        <f t="shared" si="22"/>
        <v>285.60000000000002</v>
      </c>
      <c r="H33" s="46"/>
      <c r="I33" s="45"/>
      <c r="J33" s="140">
        <f t="shared" si="34"/>
        <v>80.940000000000012</v>
      </c>
      <c r="K33" s="21">
        <f t="shared" si="26"/>
        <v>25</v>
      </c>
      <c r="L33" s="154"/>
      <c r="M33" s="151"/>
      <c r="N33" s="57">
        <f t="shared" si="47"/>
        <v>0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0"/>
      <c r="Z33" s="10"/>
      <c r="AA33" s="10">
        <f t="shared" si="45"/>
        <v>25</v>
      </c>
      <c r="AB33" s="12"/>
      <c r="AC33" s="12"/>
      <c r="AD33" s="12"/>
      <c r="AE33" s="59"/>
      <c r="AF33" s="48">
        <f t="shared" si="48"/>
        <v>250</v>
      </c>
      <c r="AG33" s="47"/>
      <c r="AH33" s="158"/>
      <c r="AI33" s="47"/>
      <c r="AJ33" s="47"/>
      <c r="AK33" s="47"/>
      <c r="AL33" s="50"/>
      <c r="AM33" s="75">
        <v>250</v>
      </c>
      <c r="AN33" s="151"/>
      <c r="AO33" s="51"/>
      <c r="AP33" s="56"/>
    </row>
    <row r="34" spans="1:42">
      <c r="A34" s="70">
        <f t="shared" si="21"/>
        <v>26</v>
      </c>
      <c r="B34" s="164">
        <v>45965</v>
      </c>
      <c r="C34" s="167" t="s">
        <v>164</v>
      </c>
      <c r="D34" s="167" t="s">
        <v>171</v>
      </c>
      <c r="E34" s="144"/>
      <c r="F34" s="148">
        <v>285</v>
      </c>
      <c r="G34" s="11">
        <f t="shared" si="22"/>
        <v>0.60000000000002274</v>
      </c>
      <c r="H34" s="46"/>
      <c r="I34" s="45"/>
      <c r="J34" s="140">
        <f t="shared" si="34"/>
        <v>80.940000000000012</v>
      </c>
      <c r="K34" s="21">
        <f t="shared" si="26"/>
        <v>26</v>
      </c>
      <c r="L34" s="154"/>
      <c r="M34" s="151"/>
      <c r="N34" s="57">
        <f t="shared" si="47"/>
        <v>0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0"/>
      <c r="Z34" s="10"/>
      <c r="AA34" s="10">
        <f t="shared" si="45"/>
        <v>26</v>
      </c>
      <c r="AB34" s="12"/>
      <c r="AC34" s="12"/>
      <c r="AD34" s="12"/>
      <c r="AE34" s="59"/>
      <c r="AF34" s="48">
        <f t="shared" si="48"/>
        <v>285</v>
      </c>
      <c r="AG34" s="47"/>
      <c r="AH34" s="158"/>
      <c r="AI34" s="47"/>
      <c r="AJ34" s="47"/>
      <c r="AK34" s="47"/>
      <c r="AL34" s="50"/>
      <c r="AM34" s="75">
        <v>285</v>
      </c>
      <c r="AN34" s="151"/>
      <c r="AO34" s="51"/>
      <c r="AP34" s="56"/>
    </row>
    <row r="35" spans="1:42">
      <c r="A35" s="70">
        <f t="shared" si="21"/>
        <v>27</v>
      </c>
      <c r="B35" s="164">
        <v>45989</v>
      </c>
      <c r="C35" s="167" t="s">
        <v>182</v>
      </c>
      <c r="D35" s="167" t="s">
        <v>158</v>
      </c>
      <c r="E35" s="144"/>
      <c r="F35" s="148"/>
      <c r="G35" s="11">
        <f t="shared" si="22"/>
        <v>0.60000000000002274</v>
      </c>
      <c r="H35" s="46"/>
      <c r="I35" s="45">
        <v>8</v>
      </c>
      <c r="J35" s="140">
        <f t="shared" si="34"/>
        <v>72.940000000000012</v>
      </c>
      <c r="K35" s="21">
        <f t="shared" si="26"/>
        <v>27</v>
      </c>
      <c r="L35" s="154"/>
      <c r="M35" s="151"/>
      <c r="N35" s="57">
        <f t="shared" si="47"/>
        <v>0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0"/>
      <c r="Z35" s="10"/>
      <c r="AA35" s="10">
        <f t="shared" si="45"/>
        <v>27</v>
      </c>
      <c r="AB35" s="12"/>
      <c r="AC35" s="12"/>
      <c r="AD35" s="12"/>
      <c r="AE35" s="59"/>
      <c r="AF35" s="48">
        <f t="shared" si="48"/>
        <v>8</v>
      </c>
      <c r="AG35" s="47"/>
      <c r="AH35" s="158"/>
      <c r="AI35" s="47"/>
      <c r="AJ35" s="47"/>
      <c r="AK35" s="47">
        <v>8</v>
      </c>
      <c r="AL35" s="50"/>
      <c r="AM35" s="75"/>
      <c r="AN35" s="151"/>
      <c r="AO35" s="51"/>
      <c r="AP35" s="56"/>
    </row>
    <row r="36" spans="1:42">
      <c r="A36" s="70">
        <f t="shared" si="21"/>
        <v>28</v>
      </c>
      <c r="B36" s="164">
        <v>46001</v>
      </c>
      <c r="C36" s="167" t="s">
        <v>183</v>
      </c>
      <c r="D36" s="167" t="s">
        <v>169</v>
      </c>
      <c r="E36" s="144"/>
      <c r="F36" s="148"/>
      <c r="G36" s="11">
        <f t="shared" si="22"/>
        <v>0.60000000000002274</v>
      </c>
      <c r="H36" s="155">
        <v>400</v>
      </c>
      <c r="I36" s="45">
        <v>400</v>
      </c>
      <c r="J36" s="140">
        <f t="shared" si="34"/>
        <v>72.94</v>
      </c>
      <c r="K36" s="21">
        <f t="shared" si="26"/>
        <v>28</v>
      </c>
      <c r="L36" s="154">
        <v>400</v>
      </c>
      <c r="M36" s="151">
        <v>400</v>
      </c>
      <c r="N36" s="57">
        <f t="shared" si="47"/>
        <v>0</v>
      </c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69"/>
      <c r="Z36" s="69"/>
      <c r="AA36" s="10">
        <f t="shared" si="45"/>
        <v>28</v>
      </c>
      <c r="AB36" s="156"/>
      <c r="AC36" s="156"/>
      <c r="AD36" s="156"/>
      <c r="AE36" s="157"/>
      <c r="AF36" s="48">
        <f t="shared" si="48"/>
        <v>0</v>
      </c>
      <c r="AG36" s="47"/>
      <c r="AH36" s="158"/>
      <c r="AI36" s="47"/>
      <c r="AJ36" s="47"/>
      <c r="AK36" s="47"/>
      <c r="AL36" s="50"/>
      <c r="AM36" s="75"/>
      <c r="AN36" s="151"/>
      <c r="AO36" s="51"/>
      <c r="AP36" s="56"/>
    </row>
    <row r="37" spans="1:42">
      <c r="A37" s="70">
        <f t="shared" si="21"/>
        <v>29</v>
      </c>
      <c r="B37" s="164">
        <v>46022</v>
      </c>
      <c r="C37" s="167" t="s">
        <v>183</v>
      </c>
      <c r="D37" s="167" t="s">
        <v>158</v>
      </c>
      <c r="E37" s="144"/>
      <c r="F37" s="148"/>
      <c r="G37" s="11">
        <f t="shared" si="22"/>
        <v>0.60000000000002274</v>
      </c>
      <c r="H37" s="155"/>
      <c r="I37" s="45">
        <v>2</v>
      </c>
      <c r="J37" s="140">
        <f t="shared" si="34"/>
        <v>70.94</v>
      </c>
      <c r="K37" s="21">
        <f t="shared" si="26"/>
        <v>29</v>
      </c>
      <c r="L37" s="154"/>
      <c r="M37" s="151"/>
      <c r="N37" s="57">
        <f t="shared" si="47"/>
        <v>0</v>
      </c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69"/>
      <c r="Z37" s="69"/>
      <c r="AA37" s="10">
        <f t="shared" si="45"/>
        <v>29</v>
      </c>
      <c r="AB37" s="156"/>
      <c r="AC37" s="156"/>
      <c r="AD37" s="156"/>
      <c r="AE37" s="157"/>
      <c r="AF37" s="48">
        <f t="shared" si="48"/>
        <v>2</v>
      </c>
      <c r="AG37" s="47"/>
      <c r="AH37" s="158"/>
      <c r="AI37" s="47"/>
      <c r="AJ37" s="47"/>
      <c r="AK37" s="47">
        <v>2</v>
      </c>
      <c r="AL37" s="50"/>
      <c r="AM37" s="75"/>
      <c r="AN37" s="151"/>
      <c r="AO37" s="51"/>
      <c r="AP37" s="56"/>
    </row>
    <row r="38" spans="1:42">
      <c r="A38" s="70">
        <f t="shared" si="21"/>
        <v>30</v>
      </c>
      <c r="B38" s="164">
        <v>46022</v>
      </c>
      <c r="C38" s="167" t="s">
        <v>183</v>
      </c>
      <c r="D38" s="167" t="s">
        <v>158</v>
      </c>
      <c r="E38" s="144"/>
      <c r="F38" s="148"/>
      <c r="G38" s="11">
        <f t="shared" si="22"/>
        <v>0.60000000000002274</v>
      </c>
      <c r="H38" s="155"/>
      <c r="I38" s="45">
        <v>8</v>
      </c>
      <c r="J38" s="140">
        <f t="shared" si="34"/>
        <v>62.94</v>
      </c>
      <c r="K38" s="21">
        <f t="shared" si="26"/>
        <v>30</v>
      </c>
      <c r="L38" s="154"/>
      <c r="M38" s="151"/>
      <c r="N38" s="57">
        <f t="shared" si="47"/>
        <v>0</v>
      </c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69"/>
      <c r="Z38" s="69"/>
      <c r="AA38" s="10">
        <f t="shared" si="45"/>
        <v>30</v>
      </c>
      <c r="AB38" s="156"/>
      <c r="AC38" s="156"/>
      <c r="AD38" s="156"/>
      <c r="AE38" s="157"/>
      <c r="AF38" s="48">
        <f t="shared" si="48"/>
        <v>8</v>
      </c>
      <c r="AG38" s="47"/>
      <c r="AH38" s="158"/>
      <c r="AI38" s="47"/>
      <c r="AJ38" s="47"/>
      <c r="AK38" s="47">
        <v>8</v>
      </c>
      <c r="AL38" s="50"/>
      <c r="AM38" s="75"/>
      <c r="AN38" s="151"/>
      <c r="AO38" s="51"/>
      <c r="AP38" s="56"/>
    </row>
    <row r="39" spans="1:42">
      <c r="A39" s="70">
        <f t="shared" si="21"/>
        <v>31</v>
      </c>
      <c r="B39" s="164"/>
      <c r="C39" s="167"/>
      <c r="D39" s="167"/>
      <c r="E39" s="144"/>
      <c r="F39" s="148"/>
      <c r="G39" s="11">
        <f t="shared" si="22"/>
        <v>0.60000000000002274</v>
      </c>
      <c r="H39" s="155"/>
      <c r="I39" s="45"/>
      <c r="J39" s="140">
        <f t="shared" si="34"/>
        <v>62.94</v>
      </c>
      <c r="K39" s="21">
        <f t="shared" si="26"/>
        <v>31</v>
      </c>
      <c r="L39" s="154"/>
      <c r="M39" s="151"/>
      <c r="N39" s="57">
        <f t="shared" si="47"/>
        <v>0</v>
      </c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69"/>
      <c r="Z39" s="69"/>
      <c r="AA39" s="10">
        <f t="shared" si="45"/>
        <v>31</v>
      </c>
      <c r="AB39" s="156"/>
      <c r="AC39" s="156"/>
      <c r="AD39" s="156"/>
      <c r="AE39" s="157"/>
      <c r="AF39" s="48">
        <f t="shared" si="48"/>
        <v>0</v>
      </c>
      <c r="AG39" s="47"/>
      <c r="AH39" s="158"/>
      <c r="AI39" s="47"/>
      <c r="AJ39" s="47"/>
      <c r="AK39" s="47"/>
      <c r="AL39" s="50"/>
      <c r="AM39" s="75"/>
      <c r="AN39" s="151"/>
      <c r="AO39" s="51"/>
      <c r="AP39" s="56"/>
    </row>
    <row r="40" spans="1:42">
      <c r="A40" s="70">
        <f t="shared" si="21"/>
        <v>32</v>
      </c>
      <c r="B40" s="164"/>
      <c r="C40" s="167"/>
      <c r="D40" s="167"/>
      <c r="E40" s="144"/>
      <c r="F40" s="148"/>
      <c r="G40" s="11">
        <f t="shared" si="22"/>
        <v>0.60000000000002274</v>
      </c>
      <c r="H40" s="155"/>
      <c r="I40" s="45"/>
      <c r="J40" s="140">
        <f t="shared" si="34"/>
        <v>62.94</v>
      </c>
      <c r="K40" s="21">
        <f t="shared" si="26"/>
        <v>32</v>
      </c>
      <c r="L40" s="154"/>
      <c r="M40" s="151"/>
      <c r="N40" s="57">
        <f t="shared" si="47"/>
        <v>0</v>
      </c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69"/>
      <c r="Z40" s="69"/>
      <c r="AA40" s="10">
        <f t="shared" si="45"/>
        <v>32</v>
      </c>
      <c r="AB40" s="156"/>
      <c r="AC40" s="156"/>
      <c r="AD40" s="156"/>
      <c r="AE40" s="157"/>
      <c r="AF40" s="48">
        <f t="shared" si="48"/>
        <v>0</v>
      </c>
      <c r="AG40" s="47"/>
      <c r="AH40" s="158"/>
      <c r="AI40" s="47"/>
      <c r="AJ40" s="47"/>
      <c r="AK40" s="47"/>
      <c r="AL40" s="50"/>
      <c r="AM40" s="75"/>
      <c r="AN40" s="151"/>
      <c r="AO40" s="51"/>
      <c r="AP40" s="56"/>
    </row>
    <row r="41" spans="1:42">
      <c r="A41" s="70">
        <f t="shared" si="21"/>
        <v>33</v>
      </c>
      <c r="B41" s="164"/>
      <c r="C41" s="167"/>
      <c r="D41" s="167"/>
      <c r="E41" s="144"/>
      <c r="F41" s="148"/>
      <c r="G41" s="11">
        <f t="shared" si="22"/>
        <v>0.60000000000002274</v>
      </c>
      <c r="H41" s="155"/>
      <c r="I41" s="45"/>
      <c r="J41" s="140">
        <f t="shared" si="34"/>
        <v>62.94</v>
      </c>
      <c r="K41" s="21">
        <f t="shared" si="26"/>
        <v>33</v>
      </c>
      <c r="L41" s="154"/>
      <c r="M41" s="151"/>
      <c r="N41" s="57">
        <f t="shared" si="47"/>
        <v>0</v>
      </c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69"/>
      <c r="Z41" s="69"/>
      <c r="AA41" s="10">
        <f t="shared" si="45"/>
        <v>33</v>
      </c>
      <c r="AB41" s="156"/>
      <c r="AC41" s="156"/>
      <c r="AD41" s="156"/>
      <c r="AE41" s="157"/>
      <c r="AF41" s="48">
        <f t="shared" si="48"/>
        <v>0</v>
      </c>
      <c r="AG41" s="47"/>
      <c r="AH41" s="158"/>
      <c r="AI41" s="47"/>
      <c r="AJ41" s="47"/>
      <c r="AK41" s="47"/>
      <c r="AL41" s="50"/>
      <c r="AM41" s="75"/>
      <c r="AN41" s="151"/>
      <c r="AO41" s="51"/>
      <c r="AP41" s="56"/>
    </row>
    <row r="42" spans="1:42">
      <c r="A42" s="70">
        <f t="shared" si="21"/>
        <v>34</v>
      </c>
      <c r="B42" s="164"/>
      <c r="C42" s="167"/>
      <c r="D42" s="167"/>
      <c r="E42" s="144"/>
      <c r="F42" s="148"/>
      <c r="G42" s="11">
        <f t="shared" si="22"/>
        <v>0.60000000000002274</v>
      </c>
      <c r="H42" s="155"/>
      <c r="I42" s="45"/>
      <c r="J42" s="140">
        <f t="shared" si="34"/>
        <v>62.94</v>
      </c>
      <c r="K42" s="21">
        <f t="shared" si="26"/>
        <v>34</v>
      </c>
      <c r="L42" s="154"/>
      <c r="M42" s="151"/>
      <c r="N42" s="57">
        <f t="shared" si="47"/>
        <v>0</v>
      </c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69"/>
      <c r="Z42" s="69"/>
      <c r="AA42" s="10">
        <f t="shared" si="45"/>
        <v>34</v>
      </c>
      <c r="AB42" s="156"/>
      <c r="AC42" s="156"/>
      <c r="AD42" s="156"/>
      <c r="AE42" s="157"/>
      <c r="AF42" s="48">
        <f t="shared" si="48"/>
        <v>0</v>
      </c>
      <c r="AG42" s="47"/>
      <c r="AH42" s="158"/>
      <c r="AI42" s="47"/>
      <c r="AJ42" s="47"/>
      <c r="AK42" s="47"/>
      <c r="AL42" s="50"/>
      <c r="AM42" s="75"/>
      <c r="AN42" s="151"/>
      <c r="AO42" s="51"/>
      <c r="AP42" s="56"/>
    </row>
    <row r="43" spans="1:42">
      <c r="A43" s="70">
        <f t="shared" si="21"/>
        <v>35</v>
      </c>
      <c r="B43" s="164"/>
      <c r="C43" s="167"/>
      <c r="D43" s="167"/>
      <c r="E43" s="144"/>
      <c r="F43" s="148"/>
      <c r="G43" s="11">
        <f t="shared" si="22"/>
        <v>0.60000000000002274</v>
      </c>
      <c r="H43" s="155"/>
      <c r="I43" s="45"/>
      <c r="J43" s="140">
        <f t="shared" si="34"/>
        <v>62.94</v>
      </c>
      <c r="K43" s="21">
        <f t="shared" si="26"/>
        <v>35</v>
      </c>
      <c r="L43" s="154"/>
      <c r="M43" s="151"/>
      <c r="N43" s="57">
        <f t="shared" si="47"/>
        <v>0</v>
      </c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69"/>
      <c r="Z43" s="69"/>
      <c r="AA43" s="10">
        <f t="shared" si="45"/>
        <v>35</v>
      </c>
      <c r="AB43" s="156"/>
      <c r="AC43" s="156"/>
      <c r="AD43" s="156"/>
      <c r="AE43" s="157"/>
      <c r="AF43" s="48">
        <f t="shared" si="48"/>
        <v>0</v>
      </c>
      <c r="AG43" s="47"/>
      <c r="AH43" s="158"/>
      <c r="AI43" s="47"/>
      <c r="AJ43" s="47"/>
      <c r="AK43" s="47"/>
      <c r="AL43" s="50"/>
      <c r="AM43" s="75"/>
      <c r="AN43" s="151"/>
      <c r="AO43" s="51"/>
      <c r="AP43" s="56"/>
    </row>
    <row r="44" spans="1:42">
      <c r="A44" s="70">
        <f t="shared" si="21"/>
        <v>36</v>
      </c>
      <c r="B44" s="164"/>
      <c r="C44" s="167"/>
      <c r="D44" s="167"/>
      <c r="E44" s="144"/>
      <c r="F44" s="148"/>
      <c r="G44" s="11">
        <f t="shared" si="22"/>
        <v>0.60000000000002274</v>
      </c>
      <c r="H44" s="155"/>
      <c r="I44" s="45"/>
      <c r="J44" s="140">
        <f t="shared" si="34"/>
        <v>62.94</v>
      </c>
      <c r="K44" s="21">
        <f t="shared" si="26"/>
        <v>36</v>
      </c>
      <c r="L44" s="154"/>
      <c r="M44" s="151"/>
      <c r="N44" s="57">
        <f t="shared" si="47"/>
        <v>0</v>
      </c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69"/>
      <c r="Z44" s="69"/>
      <c r="AA44" s="10">
        <f t="shared" si="45"/>
        <v>36</v>
      </c>
      <c r="AB44" s="156"/>
      <c r="AC44" s="156"/>
      <c r="AD44" s="156"/>
      <c r="AE44" s="157"/>
      <c r="AF44" s="48">
        <f t="shared" si="48"/>
        <v>0</v>
      </c>
      <c r="AG44" s="47"/>
      <c r="AH44" s="158"/>
      <c r="AI44" s="47"/>
      <c r="AJ44" s="47"/>
      <c r="AK44" s="47"/>
      <c r="AL44" s="50"/>
      <c r="AM44" s="75"/>
      <c r="AN44" s="151"/>
      <c r="AO44" s="51"/>
      <c r="AP44" s="56"/>
    </row>
    <row r="45" spans="1:42">
      <c r="A45" s="70">
        <f t="shared" si="21"/>
        <v>37</v>
      </c>
      <c r="B45" s="164"/>
      <c r="C45" s="167"/>
      <c r="D45" s="167"/>
      <c r="E45" s="144"/>
      <c r="F45" s="148"/>
      <c r="G45" s="11">
        <f t="shared" si="22"/>
        <v>0.60000000000002274</v>
      </c>
      <c r="H45" s="155"/>
      <c r="I45" s="45"/>
      <c r="J45" s="140">
        <f t="shared" si="34"/>
        <v>62.94</v>
      </c>
      <c r="K45" s="21">
        <f t="shared" si="26"/>
        <v>37</v>
      </c>
      <c r="L45" s="154"/>
      <c r="M45" s="151"/>
      <c r="N45" s="57">
        <f t="shared" si="47"/>
        <v>0</v>
      </c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69"/>
      <c r="Z45" s="69"/>
      <c r="AA45" s="10">
        <f t="shared" si="45"/>
        <v>37</v>
      </c>
      <c r="AB45" s="156"/>
      <c r="AC45" s="156"/>
      <c r="AD45" s="156"/>
      <c r="AE45" s="157"/>
      <c r="AF45" s="48">
        <f t="shared" si="48"/>
        <v>0</v>
      </c>
      <c r="AG45" s="47"/>
      <c r="AH45" s="158"/>
      <c r="AI45" s="47"/>
      <c r="AJ45" s="47"/>
      <c r="AK45" s="47"/>
      <c r="AL45" s="50"/>
      <c r="AM45" s="75"/>
      <c r="AN45" s="151"/>
      <c r="AO45" s="51"/>
      <c r="AP45" s="56"/>
    </row>
    <row r="46" spans="1:42">
      <c r="A46" s="70">
        <f t="shared" si="21"/>
        <v>38</v>
      </c>
      <c r="B46" s="165"/>
      <c r="C46" s="168"/>
      <c r="D46" s="169"/>
      <c r="E46" s="144"/>
      <c r="F46" s="148"/>
      <c r="G46" s="11">
        <f t="shared" si="22"/>
        <v>0.60000000000002274</v>
      </c>
      <c r="H46" s="155"/>
      <c r="I46" s="45"/>
      <c r="J46" s="140">
        <f t="shared" si="34"/>
        <v>62.94</v>
      </c>
      <c r="K46" s="21">
        <f t="shared" si="26"/>
        <v>38</v>
      </c>
      <c r="L46" s="154"/>
      <c r="M46" s="151"/>
      <c r="N46" s="57">
        <f t="shared" si="47"/>
        <v>0</v>
      </c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69"/>
      <c r="Z46" s="69"/>
      <c r="AA46" s="10">
        <f t="shared" si="45"/>
        <v>38</v>
      </c>
      <c r="AB46" s="156"/>
      <c r="AC46" s="156"/>
      <c r="AD46" s="156"/>
      <c r="AE46" s="157"/>
      <c r="AF46" s="48">
        <f t="shared" si="48"/>
        <v>0</v>
      </c>
      <c r="AG46" s="47"/>
      <c r="AH46" s="158"/>
      <c r="AI46" s="47"/>
      <c r="AJ46" s="47"/>
      <c r="AK46" s="47"/>
      <c r="AL46" s="50"/>
      <c r="AM46" s="75"/>
      <c r="AN46" s="151"/>
      <c r="AO46" s="51"/>
      <c r="AP46" s="56"/>
    </row>
    <row r="47" spans="1:42">
      <c r="A47" s="70">
        <f t="shared" si="21"/>
        <v>39</v>
      </c>
      <c r="B47" s="165"/>
      <c r="C47" s="168"/>
      <c r="D47" s="169"/>
      <c r="E47" s="144"/>
      <c r="F47" s="148"/>
      <c r="G47" s="11">
        <f t="shared" si="22"/>
        <v>0.60000000000002274</v>
      </c>
      <c r="H47" s="155"/>
      <c r="I47" s="45"/>
      <c r="J47" s="140">
        <f t="shared" si="34"/>
        <v>62.94</v>
      </c>
      <c r="K47" s="21">
        <f t="shared" si="26"/>
        <v>39</v>
      </c>
      <c r="L47" s="154"/>
      <c r="M47" s="151"/>
      <c r="N47" s="57">
        <f t="shared" si="47"/>
        <v>0</v>
      </c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69"/>
      <c r="Z47" s="69"/>
      <c r="AA47" s="10">
        <f t="shared" si="45"/>
        <v>39</v>
      </c>
      <c r="AB47" s="156"/>
      <c r="AC47" s="156"/>
      <c r="AD47" s="156"/>
      <c r="AE47" s="157"/>
      <c r="AF47" s="48">
        <f t="shared" si="48"/>
        <v>0</v>
      </c>
      <c r="AG47" s="47"/>
      <c r="AH47" s="158"/>
      <c r="AI47" s="47"/>
      <c r="AJ47" s="47"/>
      <c r="AK47" s="47"/>
      <c r="AL47" s="50"/>
      <c r="AM47" s="75"/>
      <c r="AN47" s="151"/>
      <c r="AO47" s="51"/>
      <c r="AP47" s="56"/>
    </row>
    <row r="48" spans="1:42" ht="13.5" thickBot="1">
      <c r="A48" s="70">
        <f t="shared" si="21"/>
        <v>40</v>
      </c>
      <c r="B48" s="165"/>
      <c r="C48" s="168"/>
      <c r="D48" s="169"/>
      <c r="E48" s="144"/>
      <c r="F48" s="148"/>
      <c r="G48" s="11">
        <f t="shared" si="22"/>
        <v>0.60000000000002274</v>
      </c>
      <c r="H48" s="155"/>
      <c r="I48" s="45"/>
      <c r="J48" s="140">
        <f t="shared" si="34"/>
        <v>62.94</v>
      </c>
      <c r="K48" s="21">
        <f t="shared" si="26"/>
        <v>40</v>
      </c>
      <c r="L48" s="154"/>
      <c r="M48" s="151"/>
      <c r="N48" s="57">
        <f t="shared" si="47"/>
        <v>0</v>
      </c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69"/>
      <c r="Z48" s="69"/>
      <c r="AA48" s="10">
        <f t="shared" si="45"/>
        <v>40</v>
      </c>
      <c r="AB48" s="156"/>
      <c r="AC48" s="156"/>
      <c r="AD48" s="156"/>
      <c r="AE48" s="157"/>
      <c r="AF48" s="48">
        <f t="shared" si="48"/>
        <v>0</v>
      </c>
      <c r="AG48" s="47"/>
      <c r="AH48" s="158"/>
      <c r="AI48" s="47"/>
      <c r="AJ48" s="47"/>
      <c r="AK48" s="47"/>
      <c r="AL48" s="50"/>
      <c r="AM48" s="75"/>
      <c r="AN48" s="151"/>
      <c r="AO48" s="51"/>
      <c r="AP48" s="56"/>
    </row>
    <row r="49" spans="1:42" ht="13.5" thickBot="1">
      <c r="A49" s="159" t="s">
        <v>14</v>
      </c>
      <c r="B49" s="53" t="s">
        <v>14</v>
      </c>
      <c r="C49" s="53" t="s">
        <v>14</v>
      </c>
      <c r="D49" s="53" t="s">
        <v>14</v>
      </c>
      <c r="E49" s="145">
        <f>SUM(E9:E48)</f>
        <v>623.6</v>
      </c>
      <c r="F49" s="145">
        <f>SUM(F9:F48)</f>
        <v>623</v>
      </c>
      <c r="G49" s="54">
        <f>E49-F49</f>
        <v>0.60000000000002274</v>
      </c>
      <c r="H49" s="52">
        <f>SUM(H9:H48)</f>
        <v>1004</v>
      </c>
      <c r="I49" s="52">
        <f>SUM(I10:I48)</f>
        <v>941.06</v>
      </c>
      <c r="J49" s="170">
        <f>SUM(J48)</f>
        <v>62.94</v>
      </c>
      <c r="K49" s="160" t="s">
        <v>14</v>
      </c>
      <c r="L49" s="145">
        <f t="shared" ref="L49:Z49" si="49">SUM(L10:L48)</f>
        <v>800</v>
      </c>
      <c r="M49" s="145">
        <f t="shared" si="49"/>
        <v>800</v>
      </c>
      <c r="N49" s="52">
        <f t="shared" si="49"/>
        <v>807</v>
      </c>
      <c r="O49" s="52">
        <f t="shared" si="49"/>
        <v>0</v>
      </c>
      <c r="P49" s="52">
        <f t="shared" si="49"/>
        <v>0</v>
      </c>
      <c r="Q49" s="52">
        <f t="shared" si="49"/>
        <v>207</v>
      </c>
      <c r="R49" s="52">
        <f t="shared" si="49"/>
        <v>0</v>
      </c>
      <c r="S49" s="52">
        <f t="shared" si="49"/>
        <v>0</v>
      </c>
      <c r="T49" s="52">
        <f t="shared" si="49"/>
        <v>0</v>
      </c>
      <c r="U49" s="52">
        <f t="shared" si="49"/>
        <v>0</v>
      </c>
      <c r="V49" s="52">
        <f t="shared" si="49"/>
        <v>0</v>
      </c>
      <c r="W49" s="52">
        <f t="shared" si="49"/>
        <v>0</v>
      </c>
      <c r="X49" s="52">
        <f t="shared" si="49"/>
        <v>600</v>
      </c>
      <c r="Y49" s="52">
        <f t="shared" si="49"/>
        <v>0</v>
      </c>
      <c r="Z49" s="52">
        <f t="shared" si="49"/>
        <v>0</v>
      </c>
      <c r="AA49" s="53" t="s">
        <v>14</v>
      </c>
      <c r="AB49" s="52">
        <f t="shared" ref="AB49:AP49" si="50">SUM(AB10:AB48)</f>
        <v>0</v>
      </c>
      <c r="AC49" s="52">
        <f t="shared" si="50"/>
        <v>0</v>
      </c>
      <c r="AD49" s="52">
        <f t="shared" si="50"/>
        <v>0</v>
      </c>
      <c r="AE49" s="52">
        <f t="shared" si="50"/>
        <v>0</v>
      </c>
      <c r="AF49" s="52">
        <f t="shared" si="50"/>
        <v>764.06</v>
      </c>
      <c r="AG49" s="52">
        <f t="shared" si="50"/>
        <v>0</v>
      </c>
      <c r="AH49" s="143">
        <f t="shared" si="50"/>
        <v>0</v>
      </c>
      <c r="AI49" s="52">
        <f t="shared" si="50"/>
        <v>0</v>
      </c>
      <c r="AJ49" s="52">
        <f t="shared" si="50"/>
        <v>0</v>
      </c>
      <c r="AK49" s="52">
        <f t="shared" si="50"/>
        <v>99.059999999999988</v>
      </c>
      <c r="AL49" s="52">
        <f t="shared" si="50"/>
        <v>0</v>
      </c>
      <c r="AM49" s="52">
        <f t="shared" si="50"/>
        <v>665</v>
      </c>
      <c r="AN49" s="143">
        <f t="shared" si="50"/>
        <v>0</v>
      </c>
      <c r="AO49" s="52">
        <f t="shared" si="50"/>
        <v>0</v>
      </c>
      <c r="AP49" s="52">
        <f t="shared" si="50"/>
        <v>0</v>
      </c>
    </row>
    <row r="50" spans="1:42">
      <c r="A50" s="14"/>
      <c r="B50" s="31"/>
      <c r="C50" s="14"/>
      <c r="D50" s="31"/>
      <c r="E50" s="32"/>
      <c r="F50" s="32"/>
      <c r="G50" s="33"/>
      <c r="H50" s="32"/>
      <c r="I50" s="32"/>
      <c r="J50" s="33"/>
      <c r="K50" s="14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14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</row>
    <row r="51" spans="1:42">
      <c r="A51" s="14"/>
      <c r="B51" s="31"/>
      <c r="C51" s="14"/>
      <c r="D51" s="31"/>
      <c r="E51" s="32"/>
      <c r="F51" s="32"/>
      <c r="G51" s="33"/>
      <c r="H51" s="32"/>
      <c r="I51" s="32"/>
      <c r="J51" s="33"/>
      <c r="K51" s="14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14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</row>
    <row r="52" spans="1:42">
      <c r="A52" s="14"/>
      <c r="B52" s="31"/>
      <c r="C52" s="31"/>
      <c r="D52" s="31"/>
      <c r="E52" s="32"/>
      <c r="F52" s="32"/>
      <c r="G52" s="33"/>
      <c r="H52" s="32"/>
      <c r="I52" s="32"/>
      <c r="J52" s="33"/>
      <c r="K52" s="14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14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</row>
    <row r="53" spans="1:4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>
      <c r="A54" s="2"/>
      <c r="B54" s="2"/>
      <c r="C54" s="2"/>
      <c r="D54" s="3" t="s">
        <v>159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>
      <c r="A55" s="2"/>
      <c r="B55" s="2"/>
      <c r="C55" s="14"/>
      <c r="D55" s="162" t="s">
        <v>16</v>
      </c>
      <c r="E55" s="47">
        <f>SUM(E49+H49-L49)</f>
        <v>827.59999999999991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>
      <c r="A56" s="2"/>
      <c r="B56" s="2"/>
      <c r="C56" s="2"/>
      <c r="D56" s="162" t="s">
        <v>15</v>
      </c>
      <c r="E56" s="47">
        <f>N49</f>
        <v>807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>
      <c r="A57" s="2"/>
      <c r="B57" s="2"/>
      <c r="C57" s="2"/>
      <c r="D57" s="162" t="s">
        <v>17</v>
      </c>
      <c r="E57" s="47">
        <f>SUM(E55-E56)</f>
        <v>20.599999999999909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>
      <c r="A58" s="2"/>
      <c r="B58" s="2"/>
      <c r="C58" s="2"/>
      <c r="D58" s="161" t="s">
        <v>18</v>
      </c>
      <c r="E58" s="47">
        <f>SUM(F49+I49-M49)</f>
        <v>764.06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>
      <c r="A59" s="2"/>
      <c r="B59" s="2"/>
      <c r="C59" s="2"/>
      <c r="D59" s="162" t="s">
        <v>19</v>
      </c>
      <c r="E59" s="47">
        <f>SUM(AF49+AP49)</f>
        <v>764.06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>
      <c r="A60" s="2"/>
      <c r="B60" s="2"/>
      <c r="C60" s="2"/>
      <c r="D60" s="162" t="s">
        <v>17</v>
      </c>
      <c r="E60" s="47">
        <f>SUM(E58-E59)</f>
        <v>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>
      <c r="A61" s="2"/>
      <c r="B61" s="2"/>
      <c r="C61" s="2"/>
      <c r="D61" s="15"/>
      <c r="E61" s="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</sheetData>
  <dataConsolidate/>
  <customSheetViews>
    <customSheetView guid="{E7CC5A0F-E501-4567-AE60-A0ED9EBAD1F3}" scale="90" showPageBreaks="1" topLeftCell="T7">
      <selection activeCell="AH24" sqref="AH24:AH34"/>
      <pageMargins left="0.39370078740157483" right="0.19685039370078741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F2BE077-9A54-4A3E-9A7E-5C6ED4BE98A1}" topLeftCell="A4">
      <selection activeCell="I31" sqref="I31"/>
      <pageMargins left="0.39370078740157483" right="0.19685039370078741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841FB530-8E18-47D3-9584-78CC8DD8CE2B}" topLeftCell="A13">
      <selection activeCell="Z30" sqref="Z29:Z30"/>
      <pageMargins left="0.39370078740157483" right="0.19685039370078741" top="0.98425196850393704" bottom="0.98425196850393704" header="0.51181102362204722" footer="0.51181102362204722"/>
      <pageSetup paperSize="9" orientation="landscape" r:id="rId3"/>
      <headerFooter alignWithMargins="0"/>
    </customSheetView>
    <customSheetView guid="{9782B09C-C226-47E2-995B-F3E56A43B798}" showPageBreaks="1">
      <selection activeCell="B1" sqref="B1"/>
      <pageMargins left="0.39370078740157483" right="0.19685039370078741" top="0.98425196850393704" bottom="0.98425196850393704" header="0.51181102362204722" footer="0.51181102362204722"/>
      <pageSetup paperSize="9" orientation="landscape" r:id="rId4"/>
      <headerFooter alignWithMargins="0"/>
    </customSheetView>
    <customSheetView guid="{382EFD31-2DF5-4738-83BA-FAF8A8A0E904}" scale="90" showPageBreaks="1" topLeftCell="D34">
      <selection activeCell="Q34" sqref="Q34"/>
      <pageMargins left="0.39370078740157483" right="0.19685039370078741" top="0.98425196850393704" bottom="0.98425196850393704" header="0.51181102362204722" footer="0.51181102362204722"/>
      <pageSetup paperSize="9" orientation="landscape" r:id="rId5"/>
      <headerFooter alignWithMargins="0"/>
    </customSheetView>
  </customSheetViews>
  <mergeCells count="16">
    <mergeCell ref="N5:AE5"/>
    <mergeCell ref="O6:AE6"/>
    <mergeCell ref="AF5:AO5"/>
    <mergeCell ref="AF6:AF7"/>
    <mergeCell ref="K6:K7"/>
    <mergeCell ref="E5:M5"/>
    <mergeCell ref="E6:G6"/>
    <mergeCell ref="H6:J6"/>
    <mergeCell ref="N6:N7"/>
    <mergeCell ref="AG6:AO6"/>
    <mergeCell ref="AA7:AA8"/>
    <mergeCell ref="B5:B7"/>
    <mergeCell ref="C5:C7"/>
    <mergeCell ref="D5:D7"/>
    <mergeCell ref="L6:M6"/>
    <mergeCell ref="A5:A7"/>
  </mergeCells>
  <phoneticPr fontId="2" type="noConversion"/>
  <pageMargins left="0.39370078740157483" right="0.19685039370078741" top="0.98425196850393704" bottom="0.98425196850393704" header="0.51181102362204722" footer="0.51181102362204722"/>
  <pageSetup paperSize="9" orientation="landscape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zoomScaleNormal="100" workbookViewId="0">
      <selection activeCell="B33" sqref="B33"/>
    </sheetView>
  </sheetViews>
  <sheetFormatPr defaultRowHeight="12.75"/>
  <cols>
    <col min="1" max="1" width="21.28515625" customWidth="1"/>
    <col min="2" max="2" width="15.85546875" customWidth="1"/>
    <col min="3" max="3" width="16.7109375" customWidth="1"/>
    <col min="4" max="4" width="15.85546875" customWidth="1"/>
    <col min="5" max="5" width="10.5703125" customWidth="1"/>
    <col min="6" max="6" width="11.7109375" customWidth="1"/>
    <col min="7" max="7" width="12.7109375" customWidth="1"/>
    <col min="8" max="8" width="11.28515625" customWidth="1"/>
    <col min="9" max="9" width="14.7109375" customWidth="1"/>
  </cols>
  <sheetData>
    <row r="1" spans="1:9">
      <c r="A1" s="1" t="s">
        <v>151</v>
      </c>
    </row>
    <row r="2" spans="1:9">
      <c r="A2" s="3" t="s">
        <v>153</v>
      </c>
      <c r="B2" s="3"/>
      <c r="C2" s="2"/>
      <c r="D2" s="2"/>
      <c r="E2" s="2"/>
    </row>
    <row r="3" spans="1:9">
      <c r="A3" s="3" t="s">
        <v>160</v>
      </c>
      <c r="B3" s="3"/>
      <c r="C3" s="3"/>
      <c r="D3" s="2"/>
      <c r="E3" s="2"/>
    </row>
    <row r="5" spans="1:9" ht="13.5" thickBot="1"/>
    <row r="6" spans="1:9" ht="15.75" thickBot="1">
      <c r="A6" s="118" t="s">
        <v>112</v>
      </c>
      <c r="B6" s="118" t="s">
        <v>113</v>
      </c>
      <c r="C6" s="119" t="s">
        <v>114</v>
      </c>
      <c r="D6" s="119" t="s">
        <v>114</v>
      </c>
      <c r="E6" s="129" t="s">
        <v>142</v>
      </c>
      <c r="F6" s="130" t="s">
        <v>143</v>
      </c>
      <c r="G6" s="122" t="s">
        <v>144</v>
      </c>
      <c r="H6" s="123" t="s">
        <v>145</v>
      </c>
      <c r="I6" s="119" t="s">
        <v>6</v>
      </c>
    </row>
    <row r="7" spans="1:9" ht="15.75" thickBot="1">
      <c r="A7" s="124" t="s">
        <v>115</v>
      </c>
      <c r="B7" s="124" t="s">
        <v>116</v>
      </c>
      <c r="C7" s="125" t="s">
        <v>117</v>
      </c>
      <c r="D7" s="125" t="s">
        <v>118</v>
      </c>
      <c r="E7" s="125" t="s">
        <v>114</v>
      </c>
      <c r="F7" s="125" t="s">
        <v>69</v>
      </c>
      <c r="G7" s="126" t="s">
        <v>114</v>
      </c>
      <c r="H7" s="127" t="s">
        <v>69</v>
      </c>
      <c r="I7" s="125" t="s">
        <v>119</v>
      </c>
    </row>
    <row r="8" spans="1:9">
      <c r="A8" s="110"/>
      <c r="B8" s="101"/>
      <c r="C8" s="131"/>
      <c r="D8" s="131"/>
      <c r="E8" s="131"/>
      <c r="F8" s="132"/>
      <c r="G8" s="137"/>
      <c r="H8" s="134"/>
      <c r="I8" s="132">
        <v>0</v>
      </c>
    </row>
    <row r="9" spans="1:9">
      <c r="A9" s="109"/>
      <c r="B9" s="109"/>
      <c r="C9" s="136"/>
      <c r="D9" s="131"/>
      <c r="E9" s="136"/>
      <c r="F9" s="133"/>
      <c r="G9" s="138"/>
      <c r="H9" s="135"/>
      <c r="I9" s="133"/>
    </row>
    <row r="10" spans="1:9">
      <c r="A10" s="109"/>
      <c r="B10" s="109"/>
      <c r="C10" s="136"/>
      <c r="D10" s="136"/>
      <c r="E10" s="136"/>
      <c r="F10" s="133"/>
      <c r="G10" s="138"/>
      <c r="H10" s="135"/>
      <c r="I10" s="133"/>
    </row>
    <row r="11" spans="1:9">
      <c r="A11" s="109"/>
      <c r="B11" s="109"/>
      <c r="C11" s="136"/>
      <c r="D11" s="136"/>
      <c r="E11" s="136"/>
      <c r="F11" s="133"/>
      <c r="G11" s="138"/>
      <c r="H11" s="135"/>
      <c r="I11" s="133"/>
    </row>
    <row r="12" spans="1:9">
      <c r="A12" s="109"/>
      <c r="B12" s="109"/>
      <c r="C12" s="136"/>
      <c r="D12" s="136"/>
      <c r="E12" s="136"/>
      <c r="F12" s="133"/>
      <c r="G12" s="138"/>
      <c r="H12" s="135"/>
      <c r="I12" s="133"/>
    </row>
    <row r="15" spans="1:9" ht="15">
      <c r="A15" s="128" t="s">
        <v>120</v>
      </c>
      <c r="B15" s="128"/>
      <c r="C15" s="128"/>
      <c r="D15" s="128"/>
    </row>
    <row r="16" spans="1:9">
      <c r="A16" t="s">
        <v>121</v>
      </c>
    </row>
    <row r="17" spans="1:5">
      <c r="A17" t="s">
        <v>122</v>
      </c>
      <c r="E17" s="87"/>
    </row>
    <row r="18" spans="1:5">
      <c r="A18" t="s">
        <v>123</v>
      </c>
      <c r="E18" s="87"/>
    </row>
  </sheetData>
  <customSheetViews>
    <customSheetView guid="{E7CC5A0F-E501-4567-AE60-A0ED9EBAD1F3}" showPageBreaks="1">
      <selection activeCell="B33" sqref="B33"/>
      <pageMargins left="0.75" right="0.75" top="1" bottom="1" header="0.4921259845" footer="0.4921259845"/>
      <pageSetup paperSize="9" orientation="landscape" r:id="rId1"/>
      <headerFooter alignWithMargins="0"/>
    </customSheetView>
    <customSheetView guid="{3F2BE077-9A54-4A3E-9A7E-5C6ED4BE98A1}">
      <selection activeCell="F8" sqref="F8"/>
      <pageMargins left="0.75" right="0.75" top="1" bottom="1" header="0.4921259845" footer="0.4921259845"/>
      <pageSetup paperSize="9" orientation="landscape" r:id="rId2"/>
      <headerFooter alignWithMargins="0"/>
    </customSheetView>
    <customSheetView guid="{841FB530-8E18-47D3-9584-78CC8DD8CE2B}">
      <selection activeCell="F8" sqref="F8"/>
      <pageMargins left="0.75" right="0.75" top="1" bottom="1" header="0.4921259845" footer="0.4921259845"/>
      <pageSetup paperSize="9" orientation="landscape" r:id="rId3"/>
      <headerFooter alignWithMargins="0"/>
    </customSheetView>
    <customSheetView guid="{9782B09C-C226-47E2-995B-F3E56A43B798}" showPageBreaks="1">
      <selection activeCell="C14" sqref="C14"/>
      <pageMargins left="0.75" right="0.75" top="1" bottom="1" header="0.4921259845" footer="0.4921259845"/>
      <pageSetup paperSize="9" orientation="landscape" r:id="rId4"/>
      <headerFooter alignWithMargins="0"/>
    </customSheetView>
    <customSheetView guid="{382EFD31-2DF5-4738-83BA-FAF8A8A0E904}">
      <selection activeCell="C27" sqref="C27"/>
      <pageMargins left="0.75" right="0.75" top="1" bottom="1" header="0.4921259845" footer="0.4921259845"/>
      <pageSetup paperSize="9" orientation="landscape" r:id="rId5"/>
      <headerFooter alignWithMargins="0"/>
    </customSheetView>
  </customSheetViews>
  <phoneticPr fontId="2" type="noConversion"/>
  <pageMargins left="0.75" right="0.75" top="1" bottom="1" header="0.4921259845" footer="0.4921259845"/>
  <pageSetup paperSize="9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customSheetViews>
    <customSheetView guid="{E7CC5A0F-E501-4567-AE60-A0ED9EBAD1F3}" state="hidden">
      <pageMargins left="0.75" right="0.75" top="1" bottom="1" header="0.4921259845" footer="0.4921259845"/>
      <headerFooter alignWithMargins="0"/>
    </customSheetView>
    <customSheetView guid="{3F2BE077-9A54-4A3E-9A7E-5C6ED4BE98A1}" state="hidden">
      <pageMargins left="0.75" right="0.75" top="1" bottom="1" header="0.4921259845" footer="0.4921259845"/>
      <headerFooter alignWithMargins="0"/>
    </customSheetView>
    <customSheetView guid="{841FB530-8E18-47D3-9584-78CC8DD8CE2B}" state="hidden">
      <pageMargins left="0.75" right="0.75" top="1" bottom="1" header="0.4921259845" footer="0.4921259845"/>
      <headerFooter alignWithMargins="0"/>
    </customSheetView>
    <customSheetView guid="{9782B09C-C226-47E2-995B-F3E56A43B798}" state="hidden">
      <pageMargins left="0.75" right="0.75" top="1" bottom="1" header="0.4921259845" footer="0.4921259845"/>
      <headerFooter alignWithMargins="0"/>
    </customSheetView>
    <customSheetView guid="{382EFD31-2DF5-4738-83BA-FAF8A8A0E904}" state="hidden">
      <pageMargins left="0.75" right="0.75" top="1" bottom="1" header="0.4921259845" footer="0.4921259845"/>
      <headerFooter alignWithMargins="0"/>
    </customSheetView>
  </customSheetViews>
  <phoneticPr fontId="2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>
      <selection activeCell="C30" sqref="C30"/>
    </sheetView>
  </sheetViews>
  <sheetFormatPr defaultRowHeight="12.75"/>
  <cols>
    <col min="1" max="1" width="21.28515625" customWidth="1"/>
    <col min="2" max="3" width="11.85546875" customWidth="1"/>
    <col min="4" max="4" width="11.5703125" customWidth="1"/>
    <col min="5" max="5" width="14.5703125" customWidth="1"/>
    <col min="6" max="6" width="13.140625" customWidth="1"/>
    <col min="7" max="7" width="14" customWidth="1"/>
    <col min="8" max="8" width="13.42578125" customWidth="1"/>
    <col min="9" max="9" width="17.42578125" customWidth="1"/>
  </cols>
  <sheetData>
    <row r="1" spans="1:9">
      <c r="A1" s="1" t="s">
        <v>151</v>
      </c>
    </row>
    <row r="2" spans="1:9">
      <c r="A2" s="3" t="s">
        <v>154</v>
      </c>
      <c r="B2" s="2"/>
      <c r="C2" s="3"/>
      <c r="D2" s="2"/>
      <c r="E2" s="2"/>
      <c r="F2" s="2"/>
    </row>
    <row r="3" spans="1:9">
      <c r="A3" s="3" t="s">
        <v>160</v>
      </c>
      <c r="B3" s="2"/>
      <c r="C3" s="3"/>
      <c r="D3" s="3"/>
      <c r="E3" s="2"/>
      <c r="F3" s="2"/>
    </row>
    <row r="5" spans="1:9" ht="13.5" thickBot="1"/>
    <row r="6" spans="1:9" ht="15.75" thickBot="1">
      <c r="A6" s="118" t="s">
        <v>112</v>
      </c>
      <c r="B6" s="118" t="s">
        <v>113</v>
      </c>
      <c r="C6" s="119" t="s">
        <v>114</v>
      </c>
      <c r="D6" s="119" t="s">
        <v>114</v>
      </c>
      <c r="E6" s="120" t="s">
        <v>143</v>
      </c>
      <c r="F6" s="121" t="s">
        <v>125</v>
      </c>
      <c r="G6" s="122" t="s">
        <v>144</v>
      </c>
      <c r="H6" s="123" t="s">
        <v>145</v>
      </c>
      <c r="I6" s="119" t="s">
        <v>6</v>
      </c>
    </row>
    <row r="7" spans="1:9" ht="15.75" thickBot="1">
      <c r="A7" s="124" t="s">
        <v>124</v>
      </c>
      <c r="B7" s="124" t="s">
        <v>116</v>
      </c>
      <c r="C7" s="125" t="s">
        <v>117</v>
      </c>
      <c r="D7" s="125" t="s">
        <v>118</v>
      </c>
      <c r="E7" s="125" t="s">
        <v>114</v>
      </c>
      <c r="F7" s="125" t="s">
        <v>69</v>
      </c>
      <c r="G7" s="126" t="s">
        <v>114</v>
      </c>
      <c r="H7" s="127" t="s">
        <v>69</v>
      </c>
      <c r="I7" s="125" t="s">
        <v>125</v>
      </c>
    </row>
    <row r="8" spans="1:9">
      <c r="A8" s="110"/>
      <c r="B8" s="110"/>
      <c r="C8" s="131"/>
      <c r="D8" s="139"/>
      <c r="E8" s="131"/>
      <c r="F8" s="132"/>
      <c r="G8" s="137"/>
      <c r="H8" s="134"/>
      <c r="I8" s="132">
        <v>0</v>
      </c>
    </row>
    <row r="9" spans="1:9">
      <c r="A9" s="109"/>
      <c r="B9" s="109"/>
      <c r="C9" s="136"/>
      <c r="D9" s="136"/>
      <c r="E9" s="136"/>
      <c r="F9" s="133"/>
      <c r="G9" s="138"/>
      <c r="H9" s="135"/>
      <c r="I9" s="133">
        <v>0</v>
      </c>
    </row>
    <row r="10" spans="1:9">
      <c r="A10" s="109"/>
      <c r="B10" s="109"/>
      <c r="C10" s="136"/>
      <c r="D10" s="136"/>
      <c r="E10" s="136"/>
      <c r="F10" s="133"/>
      <c r="G10" s="138"/>
      <c r="H10" s="135"/>
      <c r="I10" s="133">
        <v>0</v>
      </c>
    </row>
    <row r="11" spans="1:9">
      <c r="A11" s="109"/>
      <c r="B11" s="109"/>
      <c r="C11" s="136"/>
      <c r="D11" s="136"/>
      <c r="E11" s="136"/>
      <c r="F11" s="133"/>
      <c r="G11" s="138"/>
      <c r="H11" s="135"/>
      <c r="I11" s="133">
        <v>0</v>
      </c>
    </row>
    <row r="12" spans="1:9">
      <c r="A12" s="109"/>
      <c r="B12" s="109"/>
      <c r="C12" s="136"/>
      <c r="D12" s="136"/>
      <c r="E12" s="136"/>
      <c r="F12" s="133"/>
      <c r="G12" s="138"/>
      <c r="H12" s="135"/>
      <c r="I12" s="133">
        <v>0</v>
      </c>
    </row>
    <row r="13" spans="1:9">
      <c r="A13" s="109"/>
      <c r="B13" s="109"/>
      <c r="C13" s="136"/>
      <c r="D13" s="136"/>
      <c r="E13" s="136"/>
      <c r="F13" s="133"/>
      <c r="G13" s="138"/>
      <c r="H13" s="135"/>
      <c r="I13" s="133"/>
    </row>
    <row r="14" spans="1:9">
      <c r="A14" s="109"/>
      <c r="B14" s="109"/>
      <c r="C14" s="136"/>
      <c r="D14" s="136"/>
      <c r="E14" s="136"/>
      <c r="F14" s="133"/>
      <c r="G14" s="138"/>
      <c r="H14" s="135"/>
      <c r="I14" s="133"/>
    </row>
    <row r="15" spans="1:9">
      <c r="A15" s="109"/>
      <c r="B15" s="109"/>
      <c r="C15" s="136"/>
      <c r="D15" s="136"/>
      <c r="E15" s="136"/>
      <c r="F15" s="133"/>
      <c r="G15" s="138"/>
      <c r="H15" s="135"/>
      <c r="I15" s="133"/>
    </row>
    <row r="16" spans="1:9">
      <c r="A16" s="109"/>
      <c r="B16" s="109"/>
      <c r="C16" s="136"/>
      <c r="D16" s="136"/>
      <c r="E16" s="136"/>
      <c r="F16" s="133"/>
      <c r="G16" s="138"/>
      <c r="H16" s="135"/>
      <c r="I16" s="133"/>
    </row>
    <row r="18" spans="1:5" ht="15">
      <c r="A18" s="128" t="s">
        <v>120</v>
      </c>
      <c r="B18" s="128"/>
      <c r="C18" s="128"/>
      <c r="D18" s="128"/>
    </row>
    <row r="19" spans="1:5">
      <c r="A19" t="s">
        <v>126</v>
      </c>
    </row>
    <row r="20" spans="1:5">
      <c r="A20" t="s">
        <v>122</v>
      </c>
      <c r="E20" s="87"/>
    </row>
    <row r="21" spans="1:5">
      <c r="A21" t="s">
        <v>127</v>
      </c>
      <c r="E21" s="87"/>
    </row>
  </sheetData>
  <customSheetViews>
    <customSheetView guid="{E7CC5A0F-E501-4567-AE60-A0ED9EBAD1F3}">
      <selection activeCell="C30" sqref="C30"/>
      <pageMargins left="0.7" right="0.7" top="0.75" bottom="0.75" header="0.3" footer="0.3"/>
      <pageSetup paperSize="9" orientation="landscape" r:id="rId1"/>
    </customSheetView>
    <customSheetView guid="{3F2BE077-9A54-4A3E-9A7E-5C6ED4BE98A1}">
      <selection activeCell="F12" sqref="F12"/>
      <pageMargins left="0.7" right="0.7" top="0.75" bottom="0.75" header="0.3" footer="0.3"/>
      <pageSetup paperSize="9" orientation="landscape" r:id="rId2"/>
    </customSheetView>
    <customSheetView guid="{841FB530-8E18-47D3-9584-78CC8DD8CE2B}">
      <selection activeCell="F12" sqref="F12"/>
      <pageMargins left="0.7" right="0.7" top="0.75" bottom="0.75" header="0.3" footer="0.3"/>
      <pageSetup paperSize="9" orientation="landscape" r:id="rId3"/>
    </customSheetView>
    <customSheetView guid="{9782B09C-C226-47E2-995B-F3E56A43B798}" showPageBreaks="1">
      <selection activeCell="B22" sqref="B22"/>
      <pageMargins left="0.7" right="0.7" top="0.75" bottom="0.75" header="0.3" footer="0.3"/>
      <pageSetup paperSize="9" orientation="landscape" r:id="rId4"/>
    </customSheetView>
    <customSheetView guid="{382EFD31-2DF5-4738-83BA-FAF8A8A0E904}" showPageBreaks="1">
      <selection activeCell="F23" sqref="F23"/>
      <pageMargins left="0.7" right="0.7" top="0.75" bottom="0.75" header="0.3" footer="0.3"/>
      <pageSetup paperSize="9" orientation="landscape" r:id="rId5"/>
    </customSheetView>
  </customSheetViews>
  <pageMargins left="0.7" right="0.7" top="0.75" bottom="0.75" header="0.3" footer="0.3"/>
  <pageSetup paperSize="9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workbookViewId="0">
      <selection activeCell="D27" sqref="D27"/>
    </sheetView>
  </sheetViews>
  <sheetFormatPr defaultRowHeight="12.75"/>
  <cols>
    <col min="1" max="1" width="15" customWidth="1"/>
    <col min="2" max="2" width="14" customWidth="1"/>
    <col min="3" max="3" width="9.7109375" customWidth="1"/>
    <col min="4" max="4" width="12.28515625" customWidth="1"/>
    <col min="5" max="5" width="10.85546875" customWidth="1"/>
    <col min="6" max="6" width="14.85546875" customWidth="1"/>
    <col min="7" max="7" width="11.28515625" customWidth="1"/>
    <col min="8" max="8" width="9.5703125" customWidth="1"/>
    <col min="9" max="9" width="10.7109375" customWidth="1"/>
    <col min="10" max="10" width="11.42578125" customWidth="1"/>
    <col min="11" max="11" width="13.42578125" customWidth="1"/>
  </cols>
  <sheetData>
    <row r="1" spans="1:11">
      <c r="A1" s="1" t="s">
        <v>151</v>
      </c>
    </row>
    <row r="2" spans="1:11">
      <c r="A2" s="3" t="s">
        <v>155</v>
      </c>
      <c r="B2" s="3"/>
      <c r="C2" s="2"/>
      <c r="D2" s="2"/>
      <c r="E2" s="2"/>
    </row>
    <row r="3" spans="1:11">
      <c r="A3" s="3" t="s">
        <v>160</v>
      </c>
      <c r="B3" s="3"/>
      <c r="C3" s="3"/>
      <c r="D3" s="2"/>
      <c r="E3" s="2"/>
    </row>
    <row r="5" spans="1:11" ht="13.5" thickBot="1"/>
    <row r="6" spans="1:11" ht="15">
      <c r="A6" s="118" t="s">
        <v>112</v>
      </c>
      <c r="B6" s="119" t="s">
        <v>128</v>
      </c>
      <c r="C6" s="119" t="s">
        <v>146</v>
      </c>
      <c r="D6" s="119" t="s">
        <v>113</v>
      </c>
      <c r="E6" s="119" t="s">
        <v>114</v>
      </c>
      <c r="F6" s="118" t="s">
        <v>129</v>
      </c>
      <c r="G6" s="119" t="s">
        <v>130</v>
      </c>
      <c r="H6" s="119" t="s">
        <v>131</v>
      </c>
      <c r="I6" s="119" t="s">
        <v>132</v>
      </c>
      <c r="J6" s="119" t="s">
        <v>114</v>
      </c>
      <c r="K6" s="119" t="s">
        <v>133</v>
      </c>
    </row>
    <row r="7" spans="1:11" ht="15.75" thickBot="1">
      <c r="A7" s="124" t="s">
        <v>134</v>
      </c>
      <c r="B7" s="125" t="s">
        <v>134</v>
      </c>
      <c r="C7" s="125"/>
      <c r="D7" s="125" t="s">
        <v>147</v>
      </c>
      <c r="E7" s="125" t="s">
        <v>135</v>
      </c>
      <c r="F7" s="124" t="s">
        <v>149</v>
      </c>
      <c r="G7" s="125" t="s">
        <v>137</v>
      </c>
      <c r="H7" s="125" t="s">
        <v>138</v>
      </c>
      <c r="I7" s="125" t="s">
        <v>136</v>
      </c>
      <c r="J7" s="125" t="s">
        <v>139</v>
      </c>
      <c r="K7" s="125" t="s">
        <v>139</v>
      </c>
    </row>
    <row r="8" spans="1:11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</row>
    <row r="9" spans="1:1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</row>
    <row r="10" spans="1:1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</row>
    <row r="15" spans="1:11" ht="15">
      <c r="A15" s="128" t="s">
        <v>120</v>
      </c>
    </row>
    <row r="16" spans="1:11">
      <c r="A16" t="s">
        <v>140</v>
      </c>
    </row>
    <row r="17" spans="1:3">
      <c r="A17" t="s">
        <v>150</v>
      </c>
      <c r="C17" s="87"/>
    </row>
    <row r="18" spans="1:3">
      <c r="A18" t="s">
        <v>148</v>
      </c>
    </row>
    <row r="19" spans="1:3">
      <c r="A19" t="s">
        <v>141</v>
      </c>
    </row>
  </sheetData>
  <customSheetViews>
    <customSheetView guid="{E7CC5A0F-E501-4567-AE60-A0ED9EBAD1F3}">
      <selection activeCell="D27" sqref="D27"/>
      <pageMargins left="0.7" right="0.7" top="0.75" bottom="0.75" header="0.3" footer="0.3"/>
      <pageSetup paperSize="9" orientation="landscape" r:id="rId1"/>
    </customSheetView>
    <customSheetView guid="{3F2BE077-9A54-4A3E-9A7E-5C6ED4BE98A1}">
      <selection activeCell="D10" sqref="D10"/>
      <pageMargins left="0.7" right="0.7" top="0.75" bottom="0.75" header="0.3" footer="0.3"/>
      <pageSetup paperSize="9" orientation="landscape" r:id="rId2"/>
    </customSheetView>
    <customSheetView guid="{841FB530-8E18-47D3-9584-78CC8DD8CE2B}">
      <selection activeCell="D10" sqref="D10"/>
      <pageMargins left="0.7" right="0.7" top="0.75" bottom="0.75" header="0.3" footer="0.3"/>
      <pageSetup paperSize="9" orientation="landscape" r:id="rId3"/>
    </customSheetView>
    <customSheetView guid="{9782B09C-C226-47E2-995B-F3E56A43B798}" showPageBreaks="1">
      <pageMargins left="0.7" right="0.7" top="0.75" bottom="0.75" header="0.3" footer="0.3"/>
      <pageSetup paperSize="9" orientation="landscape" r:id="rId4"/>
    </customSheetView>
    <customSheetView guid="{382EFD31-2DF5-4738-83BA-FAF8A8A0E904}">
      <selection activeCell="D10" sqref="D10"/>
      <pageMargins left="0.7" right="0.7" top="0.75" bottom="0.75" header="0.3" footer="0.3"/>
      <pageSetup paperSize="9" orientation="landscape" r:id="rId5"/>
    </customSheetView>
  </customSheetViews>
  <pageMargins left="0.7" right="0.7" top="0.75" bottom="0.75" header="0.3" footer="0.3"/>
  <pageSetup paperSize="9" orientation="landscape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9"/>
  <sheetViews>
    <sheetView topLeftCell="A4" workbookViewId="0">
      <selection activeCell="D34" sqref="D34"/>
    </sheetView>
  </sheetViews>
  <sheetFormatPr defaultRowHeight="12.75"/>
  <cols>
    <col min="1" max="1" width="12.5703125" customWidth="1"/>
    <col min="2" max="2" width="10.85546875" customWidth="1"/>
    <col min="3" max="3" width="10.5703125" customWidth="1"/>
    <col min="4" max="4" width="12.28515625" customWidth="1"/>
    <col min="5" max="5" width="17" customWidth="1"/>
    <col min="7" max="7" width="17.28515625" customWidth="1"/>
    <col min="8" max="8" width="13.85546875" customWidth="1"/>
    <col min="9" max="9" width="15.28515625" customWidth="1"/>
    <col min="10" max="10" width="15.42578125" customWidth="1"/>
    <col min="11" max="11" width="24" customWidth="1"/>
    <col min="12" max="12" width="18.5703125" customWidth="1"/>
    <col min="13" max="13" width="12.140625" customWidth="1"/>
    <col min="14" max="14" width="11.7109375" customWidth="1"/>
  </cols>
  <sheetData>
    <row r="1" spans="1:14">
      <c r="A1" s="1" t="s">
        <v>151</v>
      </c>
    </row>
    <row r="2" spans="1:14">
      <c r="A2" s="3" t="s">
        <v>156</v>
      </c>
      <c r="B2" s="3"/>
      <c r="C2" s="2"/>
      <c r="D2" s="2"/>
      <c r="E2" s="2"/>
    </row>
    <row r="3" spans="1:14">
      <c r="A3" s="3" t="s">
        <v>160</v>
      </c>
      <c r="B3" s="3"/>
      <c r="C3" s="3"/>
      <c r="D3" s="2"/>
      <c r="E3" s="2"/>
    </row>
    <row r="4" spans="1:14" ht="13.5" thickBot="1"/>
    <row r="5" spans="1:14" ht="13.5" thickBot="1">
      <c r="A5" s="102" t="s">
        <v>59</v>
      </c>
      <c r="B5" s="103"/>
      <c r="C5" s="103"/>
      <c r="D5" s="103"/>
      <c r="E5" s="104"/>
      <c r="F5" s="102"/>
      <c r="G5" s="106"/>
      <c r="H5" s="106"/>
      <c r="I5" s="107"/>
    </row>
    <row r="6" spans="1:14" ht="13.5" thickBot="1">
      <c r="A6" s="105" t="s">
        <v>58</v>
      </c>
      <c r="B6" s="106"/>
      <c r="C6" s="106"/>
      <c r="D6" s="106"/>
      <c r="E6" s="107"/>
      <c r="F6" s="105"/>
      <c r="G6" s="106"/>
      <c r="H6" s="106"/>
      <c r="I6" s="107"/>
    </row>
    <row r="7" spans="1:14" ht="13.5" thickBot="1">
      <c r="A7" s="105" t="s">
        <v>60</v>
      </c>
      <c r="B7" s="106"/>
      <c r="C7" s="106"/>
      <c r="D7" s="106"/>
      <c r="E7" s="107"/>
      <c r="F7" s="105"/>
      <c r="G7" s="106"/>
      <c r="H7" s="106"/>
      <c r="I7" s="107"/>
    </row>
    <row r="8" spans="1:14" ht="13.5" thickBot="1">
      <c r="A8" s="105" t="s">
        <v>61</v>
      </c>
      <c r="B8" s="106"/>
      <c r="C8" s="106"/>
      <c r="D8" s="106"/>
      <c r="E8" s="107"/>
      <c r="F8" s="105"/>
      <c r="G8" s="106"/>
      <c r="H8" s="106"/>
      <c r="I8" s="107"/>
    </row>
    <row r="9" spans="1:14" ht="13.5" thickBot="1">
      <c r="A9" s="108" t="s">
        <v>93</v>
      </c>
      <c r="B9" s="106"/>
      <c r="C9" s="106"/>
      <c r="D9" s="106"/>
      <c r="E9" s="107"/>
      <c r="F9" s="105"/>
      <c r="G9" s="106"/>
      <c r="H9" s="106"/>
      <c r="I9" s="107"/>
    </row>
    <row r="10" spans="1:14" ht="13.5" thickBot="1">
      <c r="A10" s="105" t="s">
        <v>62</v>
      </c>
      <c r="B10" s="106"/>
      <c r="C10" s="106"/>
      <c r="D10" s="106"/>
      <c r="E10" s="107"/>
      <c r="F10" s="105"/>
      <c r="G10" s="106"/>
      <c r="H10" s="106"/>
      <c r="I10" s="107"/>
    </row>
    <row r="11" spans="1:14" ht="13.5" thickBot="1">
      <c r="A11" s="105" t="s">
        <v>63</v>
      </c>
      <c r="B11" s="106"/>
      <c r="C11" s="106"/>
      <c r="D11" s="106"/>
      <c r="E11" s="107"/>
      <c r="F11" s="105"/>
      <c r="G11" s="106"/>
      <c r="H11" s="106"/>
      <c r="I11" s="107"/>
    </row>
    <row r="12" spans="1:14" ht="13.5" thickBot="1"/>
    <row r="13" spans="1:14">
      <c r="A13" s="97"/>
      <c r="B13" s="91" t="s">
        <v>96</v>
      </c>
      <c r="C13" s="97" t="s">
        <v>66</v>
      </c>
      <c r="D13" s="97" t="s">
        <v>69</v>
      </c>
      <c r="E13" s="89" t="s">
        <v>95</v>
      </c>
      <c r="F13" s="97"/>
      <c r="G13" s="90" t="s">
        <v>74</v>
      </c>
      <c r="H13" s="97"/>
      <c r="I13" s="90" t="s">
        <v>78</v>
      </c>
      <c r="J13" s="97"/>
      <c r="K13" s="91" t="s">
        <v>69</v>
      </c>
      <c r="L13" s="97" t="s">
        <v>69</v>
      </c>
      <c r="M13" s="89" t="s">
        <v>89</v>
      </c>
      <c r="N13" s="97"/>
    </row>
    <row r="14" spans="1:14">
      <c r="A14" s="98" t="s">
        <v>65</v>
      </c>
      <c r="B14" s="94" t="s">
        <v>97</v>
      </c>
      <c r="C14" s="98" t="s">
        <v>91</v>
      </c>
      <c r="D14" s="98" t="s">
        <v>70</v>
      </c>
      <c r="E14" s="92" t="s">
        <v>94</v>
      </c>
      <c r="F14" s="98" t="s">
        <v>73</v>
      </c>
      <c r="G14" s="93" t="s">
        <v>75</v>
      </c>
      <c r="H14" s="98" t="s">
        <v>77</v>
      </c>
      <c r="I14" s="93" t="s">
        <v>79</v>
      </c>
      <c r="J14" s="98" t="s">
        <v>81</v>
      </c>
      <c r="K14" s="94" t="s">
        <v>87</v>
      </c>
      <c r="L14" s="98" t="s">
        <v>85</v>
      </c>
      <c r="M14" s="92" t="s">
        <v>90</v>
      </c>
      <c r="N14" s="98" t="s">
        <v>92</v>
      </c>
    </row>
    <row r="15" spans="1:14">
      <c r="A15" s="98" t="s">
        <v>64</v>
      </c>
      <c r="B15" s="94" t="s">
        <v>99</v>
      </c>
      <c r="C15" s="98" t="s">
        <v>67</v>
      </c>
      <c r="D15" s="98" t="s">
        <v>68</v>
      </c>
      <c r="E15" s="92" t="s">
        <v>71</v>
      </c>
      <c r="F15" s="98" t="s">
        <v>28</v>
      </c>
      <c r="G15" s="93" t="s">
        <v>76</v>
      </c>
      <c r="H15" s="98" t="s">
        <v>67</v>
      </c>
      <c r="I15" s="93" t="s">
        <v>80</v>
      </c>
      <c r="J15" s="98" t="s">
        <v>82</v>
      </c>
      <c r="K15" s="94" t="s">
        <v>83</v>
      </c>
      <c r="L15" s="98" t="s">
        <v>86</v>
      </c>
      <c r="M15" s="92" t="s">
        <v>43</v>
      </c>
      <c r="N15" s="98" t="s">
        <v>67</v>
      </c>
    </row>
    <row r="16" spans="1:14" ht="13.5" thickBot="1">
      <c r="A16" s="99"/>
      <c r="B16" s="96" t="s">
        <v>98</v>
      </c>
      <c r="C16" s="99"/>
      <c r="D16" s="99"/>
      <c r="E16" s="116" t="s">
        <v>72</v>
      </c>
      <c r="F16" s="99"/>
      <c r="G16" s="95"/>
      <c r="H16" s="99"/>
      <c r="I16" s="95"/>
      <c r="J16" s="99"/>
      <c r="K16" s="96" t="s">
        <v>88</v>
      </c>
      <c r="L16" s="100" t="s">
        <v>84</v>
      </c>
      <c r="M16" s="117"/>
      <c r="N16" s="99"/>
    </row>
    <row r="17" spans="1:14">
      <c r="A17" s="110" t="s">
        <v>100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</row>
    <row r="18" spans="1:14">
      <c r="A18" s="109" t="s">
        <v>101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14">
      <c r="A19" s="109" t="s">
        <v>102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</row>
    <row r="20" spans="1:14">
      <c r="A20" s="109" t="s">
        <v>103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  <row r="21" spans="1:14">
      <c r="A21" s="109" t="s">
        <v>104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</row>
    <row r="22" spans="1:14">
      <c r="A22" s="109" t="s">
        <v>105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</row>
    <row r="23" spans="1:14">
      <c r="A23" s="109" t="s">
        <v>106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  <row r="24" spans="1:14">
      <c r="A24" s="109" t="s">
        <v>107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</row>
    <row r="25" spans="1:14">
      <c r="A25" s="109" t="s">
        <v>108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</row>
    <row r="26" spans="1:14">
      <c r="A26" s="109" t="s">
        <v>109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</row>
    <row r="27" spans="1:14">
      <c r="A27" s="109" t="s">
        <v>110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</row>
    <row r="28" spans="1:14" ht="13.5" thickBot="1">
      <c r="A28" s="111" t="s">
        <v>111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14" ht="13.5" thickBot="1">
      <c r="A29" s="115" t="s">
        <v>186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4"/>
    </row>
  </sheetData>
  <dataConsolidate>
    <dataRefs count="2">
      <dataRef ref="A5:F5" sheet="Mzdový list"/>
      <dataRef ref="D5:E5" sheet="Mzdový list"/>
    </dataRefs>
  </dataConsolidate>
  <customSheetViews>
    <customSheetView guid="{E7CC5A0F-E501-4567-AE60-A0ED9EBAD1F3}" topLeftCell="A4">
      <selection activeCell="D34" sqref="D34"/>
      <pageMargins left="0.7" right="0.7" top="0.75" bottom="0.75" header="0.3" footer="0.3"/>
      <pageSetup paperSize="9" orientation="landscape" r:id="rId1"/>
    </customSheetView>
    <customSheetView guid="{3F2BE077-9A54-4A3E-9A7E-5C6ED4BE98A1}">
      <selection activeCell="E22" sqref="E22"/>
      <pageMargins left="0.7" right="0.7" top="0.75" bottom="0.75" header="0.3" footer="0.3"/>
      <pageSetup paperSize="9" orientation="landscape" r:id="rId2"/>
    </customSheetView>
    <customSheetView guid="{841FB530-8E18-47D3-9584-78CC8DD8CE2B}">
      <selection activeCell="E22" sqref="E22"/>
      <pageMargins left="0.7" right="0.7" top="0.75" bottom="0.75" header="0.3" footer="0.3"/>
      <pageSetup paperSize="9" orientation="landscape" r:id="rId3"/>
    </customSheetView>
    <customSheetView guid="{9782B09C-C226-47E2-995B-F3E56A43B798}" showPageBreaks="1">
      <selection activeCell="F2" sqref="F2"/>
      <pageMargins left="0.7" right="0.7" top="0.75" bottom="0.75" header="0.3" footer="0.3"/>
      <pageSetup paperSize="9" orientation="landscape" r:id="rId4"/>
    </customSheetView>
    <customSheetView guid="{382EFD31-2DF5-4738-83BA-FAF8A8A0E904}">
      <selection activeCell="E22" sqref="E22"/>
      <pageMargins left="0.7" right="0.7" top="0.75" bottom="0.75" header="0.3" footer="0.3"/>
      <pageSetup paperSize="9" orientation="landscape" r:id="rId5"/>
    </customSheetView>
  </customSheetViews>
  <pageMargins left="0.7" right="0.7" top="0.75" bottom="0.75" header="0.3" footer="0.3"/>
  <pageSetup paperSize="9" orientation="landscape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8"/>
  <sheetViews>
    <sheetView zoomScaleNormal="100" workbookViewId="0">
      <selection activeCell="B6" sqref="B6"/>
    </sheetView>
  </sheetViews>
  <sheetFormatPr defaultRowHeight="12.75"/>
  <cols>
    <col min="1" max="1" width="24" customWidth="1"/>
    <col min="2" max="2" width="15.42578125" customWidth="1"/>
    <col min="3" max="3" width="13.28515625" customWidth="1"/>
  </cols>
  <sheetData>
    <row r="1" spans="1:3">
      <c r="A1" s="1" t="s">
        <v>151</v>
      </c>
    </row>
    <row r="2" spans="1:3">
      <c r="A2" s="1" t="s">
        <v>157</v>
      </c>
    </row>
    <row r="3" spans="1:3">
      <c r="A3" s="1"/>
    </row>
    <row r="4" spans="1:3">
      <c r="A4" s="1" t="s">
        <v>185</v>
      </c>
    </row>
    <row r="5" spans="1:3" ht="13.5" thickBot="1">
      <c r="A5" s="1"/>
    </row>
    <row r="6" spans="1:3" ht="13.5" thickBot="1">
      <c r="A6" s="22" t="s">
        <v>20</v>
      </c>
      <c r="B6" s="18" t="s">
        <v>52</v>
      </c>
      <c r="C6" s="18" t="s">
        <v>49</v>
      </c>
    </row>
    <row r="7" spans="1:3">
      <c r="A7" s="82" t="s">
        <v>57</v>
      </c>
      <c r="B7" s="23" t="s">
        <v>47</v>
      </c>
      <c r="C7" s="24">
        <v>0</v>
      </c>
    </row>
    <row r="8" spans="1:3">
      <c r="A8" s="83" t="s">
        <v>46</v>
      </c>
      <c r="B8" s="25" t="s">
        <v>47</v>
      </c>
      <c r="C8" s="26">
        <v>0</v>
      </c>
    </row>
    <row r="9" spans="1:3">
      <c r="A9" s="83" t="s">
        <v>48</v>
      </c>
      <c r="B9" s="25">
        <v>0</v>
      </c>
      <c r="C9" s="26">
        <v>0</v>
      </c>
    </row>
    <row r="10" spans="1:3">
      <c r="A10" s="84" t="s">
        <v>49</v>
      </c>
      <c r="B10" s="27">
        <v>0</v>
      </c>
      <c r="C10" s="25" t="s">
        <v>47</v>
      </c>
    </row>
    <row r="11" spans="1:3">
      <c r="A11" s="83" t="s">
        <v>22</v>
      </c>
      <c r="B11" s="26">
        <f>'Peňažný denník'!G49</f>
        <v>0.60000000000002274</v>
      </c>
      <c r="C11" s="26">
        <v>0</v>
      </c>
    </row>
    <row r="12" spans="1:3">
      <c r="A12" s="83" t="s">
        <v>51</v>
      </c>
      <c r="B12" s="25">
        <f>'Peňažný denník'!J49</f>
        <v>62.94</v>
      </c>
      <c r="C12" s="26"/>
    </row>
    <row r="13" spans="1:3" ht="13.5" thickBot="1">
      <c r="A13" s="85" t="s">
        <v>50</v>
      </c>
      <c r="B13" s="28" t="s">
        <v>47</v>
      </c>
      <c r="C13" s="29"/>
    </row>
    <row r="14" spans="1:3" ht="13.5" thickBot="1">
      <c r="A14" s="86" t="s">
        <v>53</v>
      </c>
      <c r="B14" s="30">
        <f>SUM(B7:B13)</f>
        <v>63.54000000000002</v>
      </c>
      <c r="C14" s="30">
        <f>SUM(C7:C13)</f>
        <v>0</v>
      </c>
    </row>
    <row r="16" spans="1:3">
      <c r="A16" s="17" t="s">
        <v>184</v>
      </c>
    </row>
    <row r="18" spans="1:1">
      <c r="A18" t="s">
        <v>21</v>
      </c>
    </row>
  </sheetData>
  <customSheetViews>
    <customSheetView guid="{E7CC5A0F-E501-4567-AE60-A0ED9EBAD1F3}" showPageBreaks="1">
      <selection activeCell="B6" sqref="B6"/>
      <pageMargins left="0.75" right="0.75" top="1" bottom="1" header="0.4921259845" footer="0.4921259845"/>
      <pageSetup paperSize="9" orientation="portrait" horizontalDpi="1200" verticalDpi="1200" r:id="rId1"/>
      <headerFooter alignWithMargins="0"/>
    </customSheetView>
    <customSheetView guid="{3F2BE077-9A54-4A3E-9A7E-5C6ED4BE98A1}">
      <selection activeCell="E18" sqref="E18"/>
      <pageMargins left="0.75" right="0.75" top="1" bottom="1" header="0.4921259845" footer="0.4921259845"/>
      <pageSetup paperSize="9" orientation="portrait" horizontalDpi="1200" verticalDpi="1200" r:id="rId2"/>
      <headerFooter alignWithMargins="0"/>
    </customSheetView>
    <customSheetView guid="{841FB530-8E18-47D3-9584-78CC8DD8CE2B}">
      <selection activeCell="B11" sqref="B11"/>
      <pageMargins left="0.75" right="0.75" top="1" bottom="1" header="0.4921259845" footer="0.4921259845"/>
      <pageSetup paperSize="9" orientation="portrait" horizontalDpi="1200" verticalDpi="1200" r:id="rId3"/>
      <headerFooter alignWithMargins="0"/>
    </customSheetView>
    <customSheetView guid="{9782B09C-C226-47E2-995B-F3E56A43B798}">
      <selection activeCell="D19" sqref="D19"/>
      <pageMargins left="0.75" right="0.75" top="1" bottom="1" header="0.4921259845" footer="0.4921259845"/>
      <pageSetup paperSize="9" orientation="portrait" horizontalDpi="1200" verticalDpi="1200" r:id="rId4"/>
      <headerFooter alignWithMargins="0"/>
    </customSheetView>
    <customSheetView guid="{382EFD31-2DF5-4738-83BA-FAF8A8A0E904}">
      <selection activeCell="E16" sqref="E16"/>
      <pageMargins left="0.75" right="0.75" top="1" bottom="1" header="0.4921259845" footer="0.4921259845"/>
      <pageSetup paperSize="9" orientation="portrait" horizontalDpi="1200" verticalDpi="1200" r:id="rId5"/>
      <headerFooter alignWithMargins="0"/>
    </customSheetView>
  </customSheetViews>
  <phoneticPr fontId="2" type="noConversion"/>
  <pageMargins left="0.75" right="0.75" top="1" bottom="1" header="0.4921259845" footer="0.4921259845"/>
  <pageSetup paperSize="9" orientation="portrait" horizontalDpi="1200" verticalDpi="12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Peňažný denník</vt:lpstr>
      <vt:lpstr>Kniha pohľadávok</vt:lpstr>
      <vt:lpstr>List4</vt:lpstr>
      <vt:lpstr>Kniha záväzkov</vt:lpstr>
      <vt:lpstr>Kniha DM</vt:lpstr>
      <vt:lpstr>Mzdový list</vt:lpstr>
      <vt:lpstr>Inventarizácia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Obecné lesy s.r.o. Sása</cp:lastModifiedBy>
  <cp:lastPrinted>2025-03-10T11:23:00Z</cp:lastPrinted>
  <dcterms:created xsi:type="dcterms:W3CDTF">2007-07-28T16:30:10Z</dcterms:created>
  <dcterms:modified xsi:type="dcterms:W3CDTF">2026-06-29T13:12:25Z</dcterms:modified>
</cp:coreProperties>
</file>