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4220" windowHeight="5775" firstSheet="5" activeTab="9"/>
  </bookViews>
  <sheets>
    <sheet name="Súvaha TS" sheetId="26" state="hidden" r:id="rId1"/>
    <sheet name="Aktíva" sheetId="31" state="hidden" r:id="rId2"/>
    <sheet name="Pasíva" sheetId="32" state="hidden" r:id="rId3"/>
    <sheet name="VZAS TS" sheetId="29" state="hidden" r:id="rId4"/>
    <sheet name="VZAS" sheetId="33" state="hidden" r:id="rId5"/>
    <sheet name="Poznámky TS" sheetId="1" r:id="rId6"/>
    <sheet name="Poznámky text časť" sheetId="19" r:id="rId7"/>
    <sheet name="Poznámky tabuľ. časť" sheetId="2" r:id="rId8"/>
    <sheet name="Cash Flow" sheetId="16" r:id="rId9"/>
    <sheet name="Vysvetlivky" sheetId="25" r:id="rId10"/>
    <sheet name="Hárok1" sheetId="34" r:id="rId11"/>
  </sheets>
  <definedNames>
    <definedName name="_GoBack" localSheetId="6">'Poznámky text časť'!$A$6</definedName>
    <definedName name="_Toc474124189" localSheetId="6">'Poznámky text časť'!$B$4</definedName>
    <definedName name="_Toc474124192" localSheetId="6">'Poznámky text časť'!$A$58</definedName>
    <definedName name="_Toc474124195" localSheetId="6">'Poznámky text časť'!$A$95</definedName>
    <definedName name="_Toc474124196" localSheetId="6">'Poznámky text časť'!$A$106</definedName>
    <definedName name="_Toc474124199" localSheetId="6">'Poznámky text časť'!#REF!</definedName>
    <definedName name="_Toc474124202" localSheetId="6">'Poznámky text časť'!$A$156</definedName>
    <definedName name="_xlnm.Print_Area" localSheetId="1">Aktíva!$A$1:$I$145</definedName>
    <definedName name="_xlnm.Print_Area" localSheetId="2">Pasíva!$A$1:$E$62</definedName>
    <definedName name="_xlnm.Print_Area" localSheetId="7">'Poznámky tabuľ. časť'!$A$4:$AH$951</definedName>
    <definedName name="_xlnm.Print_Area" localSheetId="5">'Poznámky TS'!$A$1:$AH$50</definedName>
  </definedNames>
  <calcPr calcId="145621"/>
</workbook>
</file>

<file path=xl/calcChain.xml><?xml version="1.0" encoding="utf-8"?>
<calcChain xmlns="http://schemas.openxmlformats.org/spreadsheetml/2006/main">
  <c r="AD577" i="2" l="1"/>
  <c r="L165" i="2" l="1"/>
  <c r="N143" i="2" l="1"/>
  <c r="N135" i="2"/>
  <c r="AF135" i="2" s="1"/>
  <c r="AF133" i="2"/>
  <c r="AF132" i="2"/>
  <c r="AF131" i="2"/>
  <c r="AC129" i="2"/>
  <c r="AC144" i="2" s="1"/>
  <c r="N129" i="2"/>
  <c r="AF128" i="2"/>
  <c r="AF127" i="2"/>
  <c r="AF126" i="2"/>
  <c r="AF125" i="2"/>
  <c r="N144" i="2" l="1"/>
  <c r="AF143" i="2"/>
  <c r="AF129" i="2"/>
  <c r="AF144" i="2" s="1"/>
  <c r="AI144" i="2" s="1"/>
  <c r="AE745" i="2"/>
  <c r="AD583" i="2"/>
  <c r="AD575" i="2"/>
  <c r="AD581" i="2"/>
  <c r="AD582" i="2"/>
  <c r="AD573" i="2"/>
  <c r="N104" i="2" l="1"/>
  <c r="N98" i="2"/>
  <c r="AD618" i="2" l="1"/>
  <c r="AD617" i="2"/>
  <c r="AD603" i="2"/>
  <c r="AD602" i="2"/>
  <c r="AD529" i="2"/>
  <c r="W165" i="2" l="1"/>
  <c r="X19" i="16" l="1"/>
  <c r="AF873" i="2"/>
  <c r="V873" i="2"/>
  <c r="AC870" i="2"/>
  <c r="AF870" i="2" s="1"/>
  <c r="AC869" i="2"/>
  <c r="AF869" i="2" s="1"/>
  <c r="AC868" i="2"/>
  <c r="AF868" i="2" s="1"/>
  <c r="S870" i="2"/>
  <c r="V870" i="2" s="1"/>
  <c r="S869" i="2"/>
  <c r="V869" i="2" s="1"/>
  <c r="S868" i="2"/>
  <c r="V868" i="2" s="1"/>
  <c r="M685" i="2"/>
  <c r="M681" i="2"/>
  <c r="AD616" i="2"/>
  <c r="AD615" i="2"/>
  <c r="T600" i="2"/>
  <c r="Y600" i="2"/>
  <c r="AD574" i="2"/>
  <c r="AD572" i="2"/>
  <c r="AD567" i="2"/>
  <c r="AD568" i="2"/>
  <c r="AD569" i="2"/>
  <c r="AD570" i="2"/>
  <c r="Y565" i="2"/>
  <c r="O565" i="2"/>
  <c r="AD441" i="2"/>
  <c r="AI600" i="2" l="1"/>
  <c r="T565" i="2"/>
  <c r="AI565" i="2"/>
  <c r="O871" i="2"/>
  <c r="AI844" i="2"/>
  <c r="AI843" i="2"/>
  <c r="AI838" i="2"/>
  <c r="AI837" i="2"/>
  <c r="AI833" i="2"/>
  <c r="AI831" i="2"/>
  <c r="AI802" i="2"/>
  <c r="AI801" i="2"/>
  <c r="Q755" i="2"/>
  <c r="AI446" i="2"/>
  <c r="AI440" i="2"/>
  <c r="Y371" i="2"/>
  <c r="AI363" i="2"/>
  <c r="F72" i="31"/>
  <c r="AI571" i="2" l="1"/>
  <c r="Y871" i="2" l="1"/>
  <c r="AC867" i="2"/>
  <c r="S867" i="2"/>
  <c r="S871" i="2" s="1"/>
  <c r="S874" i="2" s="1"/>
  <c r="Z791" i="2"/>
  <c r="Q791" i="2"/>
  <c r="Z772" i="2"/>
  <c r="AI772" i="2" s="1"/>
  <c r="Q772" i="2"/>
  <c r="AI773" i="2" s="1"/>
  <c r="Q757" i="2"/>
  <c r="Z755" i="2"/>
  <c r="AI755" i="2" s="1"/>
  <c r="AA745" i="2"/>
  <c r="W745" i="2"/>
  <c r="S745" i="2"/>
  <c r="O745" i="2"/>
  <c r="K745" i="2"/>
  <c r="Y655" i="2"/>
  <c r="Y659" i="2" s="1"/>
  <c r="AI659" i="2" s="1"/>
  <c r="O659" i="2"/>
  <c r="Y638" i="2"/>
  <c r="O638" i="2"/>
  <c r="Y632" i="2"/>
  <c r="O632" i="2"/>
  <c r="Y531" i="2"/>
  <c r="T531" i="2"/>
  <c r="O531" i="2"/>
  <c r="J531" i="2"/>
  <c r="AD530" i="2"/>
  <c r="AD528" i="2"/>
  <c r="AD527" i="2"/>
  <c r="AD526" i="2"/>
  <c r="AD525" i="2"/>
  <c r="AD524" i="2"/>
  <c r="AD523" i="2"/>
  <c r="AD522" i="2"/>
  <c r="AD521" i="2"/>
  <c r="AD520" i="2"/>
  <c r="AD519" i="2"/>
  <c r="AD518" i="2"/>
  <c r="AD517" i="2"/>
  <c r="AD516" i="2"/>
  <c r="AD515" i="2"/>
  <c r="AD514" i="2"/>
  <c r="AD513" i="2"/>
  <c r="AD512" i="2"/>
  <c r="Y459" i="2"/>
  <c r="T459" i="2"/>
  <c r="O459" i="2"/>
  <c r="J459" i="2"/>
  <c r="AD458" i="2"/>
  <c r="AD457" i="2"/>
  <c r="AD455" i="2"/>
  <c r="AD454" i="2"/>
  <c r="AD453" i="2"/>
  <c r="AD452" i="2"/>
  <c r="AD451" i="2"/>
  <c r="AD450" i="2"/>
  <c r="AD449" i="2"/>
  <c r="AD448" i="2"/>
  <c r="AD447" i="2"/>
  <c r="AI447" i="2" s="1"/>
  <c r="AD446" i="2"/>
  <c r="AD445" i="2"/>
  <c r="AD444" i="2"/>
  <c r="AD443" i="2"/>
  <c r="AD442" i="2"/>
  <c r="AI441" i="2"/>
  <c r="R431" i="2"/>
  <c r="Y395" i="2"/>
  <c r="AI395" i="2" s="1"/>
  <c r="O395" i="2"/>
  <c r="AI389" i="2"/>
  <c r="O371" i="2"/>
  <c r="Y335" i="2"/>
  <c r="O335" i="2"/>
  <c r="Y329" i="2"/>
  <c r="S318" i="2"/>
  <c r="K318" i="2"/>
  <c r="AI317" i="2"/>
  <c r="AI313" i="2"/>
  <c r="AI311" i="2"/>
  <c r="AI309" i="2"/>
  <c r="AI307" i="2"/>
  <c r="AI305" i="2"/>
  <c r="S301" i="2"/>
  <c r="K301" i="2"/>
  <c r="AI300" i="2"/>
  <c r="AI298" i="2"/>
  <c r="AI296" i="2"/>
  <c r="AI294" i="2"/>
  <c r="AI292" i="2"/>
  <c r="Y273" i="2"/>
  <c r="T273" i="2"/>
  <c r="O273" i="2"/>
  <c r="AI272" i="2"/>
  <c r="AI270" i="2"/>
  <c r="AI268" i="2"/>
  <c r="AI266" i="2"/>
  <c r="Y214" i="2"/>
  <c r="T214" i="2"/>
  <c r="O214" i="2"/>
  <c r="J214" i="2"/>
  <c r="AI213" i="2"/>
  <c r="AD208" i="2"/>
  <c r="AI209" i="2" s="1"/>
  <c r="AI207" i="2"/>
  <c r="AI205" i="2"/>
  <c r="AI203" i="2"/>
  <c r="AI201" i="2"/>
  <c r="AI383" i="2" l="1"/>
  <c r="AF871" i="2"/>
  <c r="AF872" i="2" s="1"/>
  <c r="AF874" i="2" s="1"/>
  <c r="V871" i="2"/>
  <c r="V872" i="2" s="1"/>
  <c r="V874" i="2" s="1"/>
  <c r="AA318" i="2"/>
  <c r="AD531" i="2"/>
  <c r="AD214" i="2"/>
  <c r="AA301" i="2"/>
  <c r="AD459" i="2"/>
  <c r="AC871" i="2"/>
  <c r="AC874" i="2" s="1"/>
  <c r="B32" i="1"/>
  <c r="C32" i="1"/>
  <c r="D32" i="1"/>
  <c r="E32" i="1"/>
  <c r="F32" i="1"/>
  <c r="G32" i="1"/>
  <c r="H32" i="1"/>
  <c r="I32" i="1"/>
  <c r="J32" i="1"/>
  <c r="K32" i="1"/>
  <c r="L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E48" i="1"/>
  <c r="D48" i="1"/>
  <c r="B48" i="1"/>
  <c r="A48" i="1"/>
  <c r="H38" i="29"/>
  <c r="I38" i="29"/>
  <c r="J38" i="29"/>
  <c r="G38" i="29"/>
  <c r="E38" i="29"/>
  <c r="D38" i="29"/>
  <c r="B38" i="29"/>
  <c r="A38" i="29"/>
  <c r="I34" i="29"/>
  <c r="J34" i="29"/>
  <c r="G34" i="29"/>
  <c r="E34" i="29"/>
  <c r="B34" i="29"/>
  <c r="A34" i="29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41" i="1"/>
  <c r="B31" i="29"/>
  <c r="C31" i="29"/>
  <c r="D31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Y31" i="29"/>
  <c r="Z31" i="29"/>
  <c r="AA31" i="29"/>
  <c r="AB31" i="29"/>
  <c r="AC31" i="29"/>
  <c r="AD31" i="29"/>
  <c r="A31" i="29"/>
  <c r="X38" i="1"/>
  <c r="Y38" i="1"/>
  <c r="Z38" i="1"/>
  <c r="AA38" i="1"/>
  <c r="AB38" i="1"/>
  <c r="AC38" i="1"/>
  <c r="AD38" i="1"/>
  <c r="W38" i="1"/>
  <c r="S38" i="1"/>
  <c r="T38" i="1"/>
  <c r="U38" i="1"/>
  <c r="G38" i="1"/>
  <c r="H38" i="1"/>
  <c r="I38" i="1"/>
  <c r="J38" i="1"/>
  <c r="K38" i="1"/>
  <c r="L38" i="1"/>
  <c r="M38" i="1"/>
  <c r="F38" i="1"/>
  <c r="B38" i="1"/>
  <c r="C38" i="1"/>
  <c r="D38" i="1"/>
  <c r="T29" i="29"/>
  <c r="U29" i="29"/>
  <c r="C29" i="29"/>
  <c r="D29" i="29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H35" i="1"/>
  <c r="C35" i="1"/>
  <c r="E35" i="1"/>
  <c r="A35" i="1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Z27" i="29"/>
  <c r="AA27" i="29"/>
  <c r="AB27" i="29"/>
  <c r="AC27" i="29"/>
  <c r="AD27" i="29"/>
  <c r="AE27" i="29"/>
  <c r="AF27" i="29"/>
  <c r="AG27" i="29"/>
  <c r="AH27" i="29"/>
  <c r="AD32" i="1"/>
  <c r="AE32" i="1"/>
  <c r="AC32" i="1"/>
  <c r="AD25" i="29"/>
  <c r="AE25" i="29"/>
  <c r="AF25" i="29"/>
  <c r="AC25" i="29"/>
  <c r="I25" i="29"/>
  <c r="J25" i="29"/>
  <c r="L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28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27" i="1"/>
  <c r="B2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22" i="29"/>
  <c r="F21" i="29"/>
  <c r="M21" i="29"/>
  <c r="N21" i="29"/>
  <c r="O21" i="29"/>
  <c r="P21" i="29"/>
  <c r="Q21" i="29"/>
  <c r="R21" i="29"/>
  <c r="S21" i="29"/>
  <c r="T21" i="29"/>
  <c r="U21" i="29"/>
  <c r="V21" i="29"/>
  <c r="W21" i="29"/>
  <c r="X21" i="29"/>
  <c r="Y21" i="29"/>
  <c r="Z21" i="29"/>
  <c r="AA21" i="29"/>
  <c r="AB21" i="29"/>
  <c r="AC21" i="29"/>
  <c r="AD21" i="29"/>
  <c r="AE21" i="29"/>
  <c r="AF21" i="29"/>
  <c r="AG21" i="29"/>
  <c r="AH21" i="29"/>
  <c r="AE12" i="1"/>
  <c r="AF12" i="1"/>
  <c r="AC12" i="1"/>
  <c r="AE15" i="1"/>
  <c r="AF15" i="1"/>
  <c r="AC15" i="1"/>
  <c r="AA15" i="1"/>
  <c r="Z15" i="1"/>
  <c r="AA12" i="1"/>
  <c r="Z12" i="1"/>
  <c r="U15" i="1"/>
  <c r="V15" i="1"/>
  <c r="S15" i="1"/>
  <c r="Q15" i="1"/>
  <c r="U12" i="1"/>
  <c r="V12" i="1"/>
  <c r="S12" i="1"/>
  <c r="Q12" i="1"/>
  <c r="Y20" i="1"/>
  <c r="Y19" i="1"/>
  <c r="R20" i="1"/>
  <c r="R21" i="1"/>
  <c r="R19" i="1"/>
  <c r="S14" i="29"/>
  <c r="L14" i="29"/>
  <c r="L15" i="29"/>
  <c r="AA24" i="1"/>
  <c r="Y24" i="1"/>
  <c r="X24" i="1"/>
  <c r="C24" i="1"/>
  <c r="D24" i="1"/>
  <c r="E24" i="1"/>
  <c r="F24" i="1"/>
  <c r="G24" i="1"/>
  <c r="H24" i="1"/>
  <c r="B24" i="1"/>
  <c r="N24" i="1"/>
  <c r="P24" i="1"/>
  <c r="Q24" i="1"/>
  <c r="R24" i="1"/>
  <c r="S24" i="1"/>
  <c r="T24" i="1"/>
  <c r="U24" i="1"/>
  <c r="L24" i="1"/>
  <c r="Y6" i="1"/>
  <c r="X6" i="1"/>
  <c r="V6" i="1"/>
  <c r="T6" i="1"/>
  <c r="S6" i="1"/>
  <c r="Q6" i="1"/>
  <c r="P6" i="1"/>
  <c r="AI874" i="2"/>
  <c r="AI790" i="2"/>
  <c r="AI791" i="2"/>
  <c r="E10" i="33"/>
  <c r="E5" i="33"/>
  <c r="D5" i="33"/>
  <c r="E43" i="32"/>
  <c r="AI632" i="2" s="1"/>
  <c r="D43" i="32"/>
  <c r="AI633" i="2" s="1"/>
  <c r="AI638" i="2"/>
  <c r="D30" i="32"/>
  <c r="AI639" i="2" s="1"/>
  <c r="D25" i="32"/>
  <c r="E20" i="32"/>
  <c r="D20" i="32"/>
  <c r="E16" i="32"/>
  <c r="D16" i="32"/>
  <c r="D4" i="32"/>
  <c r="AI396" i="2"/>
  <c r="F140" i="31"/>
  <c r="AI384" i="2"/>
  <c r="D136" i="31"/>
  <c r="F128" i="31"/>
  <c r="F123" i="31"/>
  <c r="AI364" i="2" s="1"/>
  <c r="G122" i="31"/>
  <c r="AI371" i="2" s="1"/>
  <c r="D121" i="31"/>
  <c r="F105" i="31"/>
  <c r="G104" i="31"/>
  <c r="D104" i="31"/>
  <c r="D103" i="31"/>
  <c r="F101" i="31"/>
  <c r="F80" i="31"/>
  <c r="G71" i="31"/>
  <c r="D71" i="31"/>
  <c r="D70" i="31"/>
  <c r="G25" i="31"/>
  <c r="G7" i="31" s="1"/>
  <c r="D25" i="31"/>
  <c r="D24" i="31"/>
  <c r="D7" i="31" l="1"/>
  <c r="AI302" i="2"/>
  <c r="D69" i="31"/>
  <c r="F121" i="31"/>
  <c r="AI372" i="2" s="1"/>
  <c r="F136" i="31"/>
  <c r="D68" i="31"/>
  <c r="D24" i="32"/>
  <c r="D6" i="31"/>
  <c r="G69" i="31"/>
  <c r="F103" i="31"/>
  <c r="E24" i="32"/>
  <c r="AI215" i="2"/>
  <c r="F24" i="31"/>
  <c r="D13" i="33"/>
  <c r="D28" i="33" s="1"/>
  <c r="D50" i="33"/>
  <c r="AI764" i="2"/>
  <c r="AI873" i="2"/>
  <c r="F84" i="31"/>
  <c r="E50" i="33"/>
  <c r="AI762" i="2"/>
  <c r="F70" i="31"/>
  <c r="E13" i="33"/>
  <c r="E28" i="33" s="1"/>
  <c r="AD117" i="16"/>
  <c r="X117" i="16"/>
  <c r="X105" i="16"/>
  <c r="X99" i="16"/>
  <c r="X37" i="16"/>
  <c r="AD37" i="16"/>
  <c r="AD105" i="16"/>
  <c r="AD99" i="16"/>
  <c r="AD19" i="16"/>
  <c r="AD43" i="16" l="1"/>
  <c r="AD52" i="16" s="1"/>
  <c r="AD60" i="16" s="1"/>
  <c r="F68" i="31"/>
  <c r="D5" i="31"/>
  <c r="E51" i="33"/>
  <c r="E55" i="33" s="1"/>
  <c r="E67" i="33" s="1"/>
  <c r="E23" i="32" s="1"/>
  <c r="E66" i="32" s="1"/>
  <c r="F6" i="31"/>
  <c r="D4" i="31"/>
  <c r="AD149" i="16"/>
  <c r="AD44" i="16"/>
  <c r="AD53" i="16" s="1"/>
  <c r="AD61" i="16" s="1"/>
  <c r="E65" i="33"/>
  <c r="X43" i="16"/>
  <c r="X52" i="16" s="1"/>
  <c r="X60" i="16" s="1"/>
  <c r="X149" i="16"/>
  <c r="D51" i="33"/>
  <c r="N114" i="2"/>
  <c r="AF101" i="2"/>
  <c r="AF102" i="2"/>
  <c r="AF100" i="2"/>
  <c r="N115" i="2"/>
  <c r="AF95" i="2"/>
  <c r="AF96" i="2"/>
  <c r="AF97" i="2"/>
  <c r="AF94" i="2"/>
  <c r="N80" i="2"/>
  <c r="AF69" i="2"/>
  <c r="AF68" i="2"/>
  <c r="N72" i="2"/>
  <c r="AF62" i="2"/>
  <c r="N66" i="2"/>
  <c r="N40" i="2"/>
  <c r="AF29" i="2"/>
  <c r="AF28" i="2"/>
  <c r="N32" i="2"/>
  <c r="AF23" i="2"/>
  <c r="AF22" i="2"/>
  <c r="N26" i="2"/>
  <c r="AD154" i="16" l="1"/>
  <c r="AD158" i="16" s="1"/>
  <c r="AD163" i="16" s="1"/>
  <c r="E3" i="32"/>
  <c r="E2" i="32" s="1"/>
  <c r="E65" i="32" s="1"/>
  <c r="AF40" i="2"/>
  <c r="AI40" i="2" s="1"/>
  <c r="AF80" i="2"/>
  <c r="AF32" i="2"/>
  <c r="X154" i="16"/>
  <c r="X158" i="16" s="1"/>
  <c r="X163" i="16" s="1"/>
  <c r="AI459" i="2"/>
  <c r="D65" i="33"/>
  <c r="D55" i="33"/>
  <c r="D67" i="33" s="1"/>
  <c r="D23" i="32" s="1"/>
  <c r="N81" i="2"/>
  <c r="AF114" i="2"/>
  <c r="AF104" i="2"/>
  <c r="AF72" i="2"/>
  <c r="N41" i="2"/>
  <c r="AF66" i="2"/>
  <c r="AF98" i="2"/>
  <c r="AF26" i="2"/>
  <c r="AF115" i="2" l="1"/>
  <c r="AI115" i="2" s="1"/>
  <c r="D66" i="32"/>
  <c r="D3" i="32"/>
  <c r="AF41" i="2"/>
  <c r="AF81" i="2"/>
  <c r="AI81" i="2" s="1"/>
  <c r="D65" i="32" l="1"/>
</calcChain>
</file>

<file path=xl/comments1.xml><?xml version="1.0" encoding="utf-8"?>
<comments xmlns="http://schemas.openxmlformats.org/spreadsheetml/2006/main">
  <authors>
    <author>zkandlerova</author>
    <author>Zuzana.Markovicova</author>
  </authors>
  <commentList>
    <comment ref="A24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25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30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6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64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65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70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71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76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96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97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02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03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10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27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28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33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34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39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441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441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442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442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443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443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444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444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445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445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446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446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447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447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448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448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449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449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450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450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451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451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452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452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453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453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454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454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455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455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456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458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A512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512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513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513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514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514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515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515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516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516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517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517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518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518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519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519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520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520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521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521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522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522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523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523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524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524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525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525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526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526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527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530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T562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562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T597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597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A791" authorId="1">
      <text>
        <r>
          <rPr>
            <sz val="9"/>
            <color indexed="81"/>
            <rFont val="Tahoma"/>
            <family val="2"/>
            <charset val="238"/>
          </rPr>
          <t xml:space="preserve">
všetky výnosy tried 60*, 64* a 66*</t>
        </r>
      </text>
    </comment>
    <comment ref="A869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870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  <comment ref="O881" authorId="0">
      <text>
        <r>
          <rPr>
            <sz val="8"/>
            <color indexed="81"/>
            <rFont val="Tahoma"/>
            <family val="2"/>
            <charset val="238"/>
          </rPr>
          <t>viď. vysvetlivky</t>
        </r>
      </text>
    </comment>
    <comment ref="O890" authorId="0">
      <text>
        <r>
          <rPr>
            <sz val="8"/>
            <color indexed="81"/>
            <rFont val="Tahoma"/>
            <family val="2"/>
            <charset val="238"/>
          </rPr>
          <t>viď. vysvetlivky</t>
        </r>
      </text>
    </comment>
    <comment ref="O898" authorId="0">
      <text>
        <r>
          <rPr>
            <sz val="8"/>
            <color indexed="81"/>
            <rFont val="Tahoma"/>
            <family val="2"/>
            <charset val="238"/>
          </rPr>
          <t>viď. vysvetlivky</t>
        </r>
      </text>
    </comment>
  </commentList>
</comments>
</file>

<file path=xl/sharedStrings.xml><?xml version="1.0" encoding="utf-8"?>
<sst xmlns="http://schemas.openxmlformats.org/spreadsheetml/2006/main" count="2084" uniqueCount="1278">
  <si>
    <t>Poznámky Úč POD 3-4</t>
  </si>
  <si>
    <t>POZNÁMKY</t>
  </si>
  <si>
    <t>individuálnej účtovnej závierky</t>
  </si>
  <si>
    <t xml:space="preserve">v </t>
  </si>
  <si>
    <t xml:space="preserve"> - eurocentoch</t>
  </si>
  <si>
    <t xml:space="preserve"> - celých eurách *)</t>
  </si>
  <si>
    <t>Za obdobie</t>
  </si>
  <si>
    <t>od</t>
  </si>
  <si>
    <t>mesiac</t>
  </si>
  <si>
    <t>rok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</si>
  <si>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</si>
  <si>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</si>
  <si>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</si>
  <si>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</si>
  <si>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</si>
  <si>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</si>
  <si>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-mimoriadna</t>
  </si>
  <si>
    <t xml:space="preserve"> -priebežná</t>
  </si>
  <si>
    <t xml:space="preserve"> -zostavená</t>
  </si>
  <si>
    <t xml:space="preserve"> -schválená</t>
  </si>
  <si>
    <t>IČO</t>
  </si>
  <si>
    <t>DIČ</t>
  </si>
  <si>
    <t>Kód SK NACE</t>
  </si>
  <si>
    <t>.</t>
  </si>
  <si>
    <t>Ulica</t>
  </si>
  <si>
    <t>Číslo</t>
  </si>
  <si>
    <t>PSČ</t>
  </si>
  <si>
    <t>/</t>
  </si>
  <si>
    <t>*)</t>
  </si>
  <si>
    <t>Vyznačuje sa krížikom</t>
  </si>
  <si>
    <t>X</t>
  </si>
  <si>
    <t>F.</t>
  </si>
  <si>
    <t>1.</t>
  </si>
  <si>
    <t>a)</t>
  </si>
  <si>
    <t>Informácie o dlhodobom nehmotnom majetku:</t>
  </si>
  <si>
    <t>Dlhodobý nehmotný majetok</t>
  </si>
  <si>
    <t>Softvér</t>
  </si>
  <si>
    <t>Goodwill</t>
  </si>
  <si>
    <t>Ostatný DNM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</si>
  <si>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</si>
  <si>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</si>
  <si>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</si>
  <si>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</si>
  <si>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</si>
  <si>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</si>
  <si>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</si>
  <si>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</si>
  <si>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</si>
  <si>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</si>
  <si>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</si>
  <si>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Prírastky</t>
  </si>
  <si>
    <t>Úbytky</t>
  </si>
  <si>
    <t>Presuny</t>
  </si>
  <si>
    <t>Oprávky</t>
  </si>
  <si>
    <t>Opravné položky</t>
  </si>
  <si>
    <t>Zostatková hodnota</t>
  </si>
  <si>
    <t>Bežné účtovné obdobie</t>
  </si>
  <si>
    <t>Bezprostredne predchádzajúce účtovné obdobie</t>
  </si>
  <si>
    <t>b)</t>
  </si>
  <si>
    <t>Informácie o dlhodobom hmotnom majetku:</t>
  </si>
  <si>
    <t>Dlhodobý hmotný majetok</t>
  </si>
  <si>
    <t>Pozemky</t>
  </si>
  <si>
    <t>Stavby</t>
  </si>
  <si>
    <t>Základné stádo a ťažné zvieratá</t>
  </si>
  <si>
    <t>Ostatný DHM</t>
  </si>
  <si>
    <t xml:space="preserve">Dlhodobý hmotný majetok </t>
  </si>
  <si>
    <t>j</t>
  </si>
  <si>
    <t>Pestovateľ-ské celky trvalých porastov</t>
  </si>
  <si>
    <t>x</t>
  </si>
  <si>
    <t xml:space="preserve">b </t>
  </si>
  <si>
    <t>Aktivova-né náklady na vývoj</t>
  </si>
  <si>
    <t>Oceniteľ-né práva</t>
  </si>
  <si>
    <t>Obstará-vaný DNM</t>
  </si>
  <si>
    <t xml:space="preserve">Samostat-né hnuteľné veci a súbory hnuteľ-ných vecí </t>
  </si>
  <si>
    <t>Informácie o rozdelení účtovného zisku alebo o vysporiadaní účtovnej straty</t>
  </si>
  <si>
    <t>Názov položky</t>
  </si>
  <si>
    <t xml:space="preserve">Údaje o údajoch na strane pasív súvahy 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</si>
  <si>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</si>
  <si>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</si>
  <si>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</si>
  <si>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</si>
  <si>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</si>
  <si>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</si>
  <si>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</si>
  <si>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</si>
  <si>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</si>
  <si>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</si>
  <si>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Informácie o zmenách vlastného imania</t>
  </si>
  <si>
    <t>Prehľad o pohybe vlastného imania v priebehu účtovného obdobia je uvedený v nasledujúcej tabuľke.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</si>
  <si>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</si>
  <si>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</si>
  <si>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</si>
  <si>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</si>
  <si>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</si>
  <si>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</si>
  <si>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</si>
  <si>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</si>
  <si>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</si>
  <si>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</si>
  <si>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</si>
  <si>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</si>
  <si>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</si>
  <si>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</si>
  <si>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</si>
  <si>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</si>
  <si>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</si>
  <si>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Ostatné položky vlastného imania</t>
  </si>
  <si>
    <t>Účet 491 - Vlastné imanie fyzickej osoby - podnikateľa</t>
  </si>
  <si>
    <t xml:space="preserve">Prehľad o pohybe vlastného imania v priebehu bezprostredne predchádzajúceho účtovného obdobia je uvedený v nasledujúcej tabuľke. </t>
  </si>
  <si>
    <t>12.</t>
  </si>
  <si>
    <t xml:space="preserve">Informácie o rezervách za bežné účtovné obdobie sú uvedené v nasledujúcej tabuľke: </t>
  </si>
  <si>
    <t>Tvorba</t>
  </si>
  <si>
    <t>Použitie</t>
  </si>
  <si>
    <t>Zrušenie</t>
  </si>
  <si>
    <t>Dlhodobé rezervy, z toho:</t>
  </si>
  <si>
    <t>Krátkodobé rezervy, z toho:</t>
  </si>
  <si>
    <t xml:space="preserve">Informácie o rezervách za bezprostredne predchádzajúce účtovné obdobie sú uvedené v nasledujúcej tabuľke: </t>
  </si>
  <si>
    <t xml:space="preserve">Dlhodobá rezerva na odchodné bude použitá postupne v nasledujúcich rokoch podľa odchodu pracovníkov do dôchodku. </t>
  </si>
  <si>
    <t>2.</t>
  </si>
  <si>
    <t>3.</t>
  </si>
  <si>
    <t>ODLOŽENÁ DAŇ Z PRÍJMOV</t>
  </si>
  <si>
    <t xml:space="preserve">Informácie o odloženej daňovej pohľadávke alebo odloženom daňovom záväzku. </t>
  </si>
  <si>
    <t xml:space="preserve">Dočasné rozdiely medzi účtovnou hodnotou majetku a daňovou základňou, z toho: </t>
  </si>
  <si>
    <t>odpočítateľné</t>
  </si>
  <si>
    <t>zdaniteľné</t>
  </si>
  <si>
    <t xml:space="preserve">Dočasné rozdiely medzi účtovnou hodnotou záväzkov a daňovou základňou, z toho: 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</si>
  <si>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</si>
  <si>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</si>
  <si>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</si>
  <si>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</si>
  <si>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</si>
  <si>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zníženie nákladov</t>
  </si>
  <si>
    <t>Zaúčtovaná do vlastného imania</t>
  </si>
  <si>
    <t xml:space="preserve">Odložený daňový záväzok </t>
  </si>
  <si>
    <t>Zmena odloženého daňového záväzku</t>
  </si>
  <si>
    <t>Zaúčtovaná ako náklad</t>
  </si>
  <si>
    <t>ČASOVÉ ROZLÍŠENIE</t>
  </si>
  <si>
    <t xml:space="preserve">d </t>
  </si>
  <si>
    <t>VÝNOSY A NÁKLADY</t>
  </si>
  <si>
    <t>Tržby</t>
  </si>
  <si>
    <t>Oblasť odbytu</t>
  </si>
  <si>
    <t>Nedokončená výroba a polotovary vlastnej výroby</t>
  </si>
  <si>
    <t>Výrobky</t>
  </si>
  <si>
    <t>Zvieratá</t>
  </si>
  <si>
    <t>Manká a škody</t>
  </si>
  <si>
    <t>Dary</t>
  </si>
  <si>
    <t>Aktivácia nákladov, výnosy z hospodárskej, finančnej činnosti a mimoriadnej činnosti</t>
  </si>
  <si>
    <t>Prehľad o výnosoch pri aktivácii nákladov, výnosov z hospodárskej činnosti, finančnej činnosti a mimoriadnej činnosti je uvedený v tabuľke:</t>
  </si>
  <si>
    <t>Významné položky pri aktivácii nákladov, z toho:</t>
  </si>
  <si>
    <t>Ostatné významné položky výnosov z hospodárskej činnosti, z toho: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</si>
  <si>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</si>
  <si>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</si>
  <si>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</si>
  <si>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</si>
  <si>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</si>
  <si>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</si>
  <si>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</si>
  <si>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</si>
  <si>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</si>
  <si>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</si>
  <si>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</si>
  <si>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</si>
  <si>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</si>
  <si>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</si>
  <si>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</si>
  <si>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</si>
  <si>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</si>
  <si>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</si>
  <si>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</si>
  <si>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súvisiace audítorské služby </t>
  </si>
  <si>
    <t>daňové poradenstvo</t>
  </si>
  <si>
    <t>ostatné neaudítorské služby</t>
  </si>
  <si>
    <t xml:space="preserve">Ostatné významné položky nákladov za poskytnuté služby, z toho: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</si>
  <si>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</si>
  <si>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</si>
  <si>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</si>
  <si>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</si>
  <si>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Ostatné významné položky finančných nákladov, z toho: </t>
  </si>
  <si>
    <t xml:space="preserve">Mimoriadne náklady, z toho: </t>
  </si>
  <si>
    <t xml:space="preserve">Spoločnosť uvádza k nákladom ďalšie doplňujúce informácie: </t>
  </si>
  <si>
    <t>Dane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</si>
  <si>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</si>
  <si>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</si>
  <si>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</si>
  <si>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</si>
  <si>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</si>
  <si>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</si>
  <si>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</si>
  <si>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</si>
  <si>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</si>
  <si>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</si>
  <si>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</si>
  <si>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</si>
  <si>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</si>
  <si>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</si>
  <si>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</si>
  <si>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</si>
  <si>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</si>
  <si>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</si>
  <si>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</si>
  <si>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EKONOMICKÝCH VZŤAHOCH SPOLOČNOSTI SO SPRIAZNENÝMI OSOBAMI</t>
  </si>
  <si>
    <t>Informácie o ekonomických vzťahoch medzi účtovnou jednotkou a spriaznenými osobami</t>
  </si>
  <si>
    <t>Kód obchodu</t>
  </si>
  <si>
    <t>Hodnotové vyjadrenie obchodu</t>
  </si>
  <si>
    <t>VÝZNAMNÉ UDALOSTI, KTORÉ NASTALI PO DNI, KU KTORÉMU SA ZOSTAVUJE ÚČTOVNÁ ZÁVIERKA</t>
  </si>
  <si>
    <t>PREHĽAD O PEŇAŽNÝCH TOKOCH</t>
  </si>
  <si>
    <t>REZERVY</t>
  </si>
  <si>
    <t>VLASTNÉ IMANIE</t>
  </si>
  <si>
    <t>DLHODOBÝ MAJETOK</t>
  </si>
  <si>
    <t xml:space="preserve">Prehľad peňažných tokov /Cash Flow Statement/ </t>
  </si>
  <si>
    <t xml:space="preserve">Názov a sídlo účtovnej jednotky: </t>
  </si>
  <si>
    <t xml:space="preserve">        TVORBA  A  POUŽITIE</t>
  </si>
  <si>
    <t>Bežné úč.obdobie</t>
  </si>
  <si>
    <t>Minulé úč.obdobie</t>
  </si>
  <si>
    <t>A.</t>
  </si>
  <si>
    <t>Peňažné toky z prevádzkovej činnosti</t>
  </si>
  <si>
    <t>Z.</t>
  </si>
  <si>
    <t>Zisk (+) - Výsledok hospodárenia z bežnej činnosti pred zdanením</t>
  </si>
  <si>
    <t>+</t>
  </si>
  <si>
    <t>S.</t>
  </si>
  <si>
    <t>Strata (-)  - Výsledok hospodárenia z bežnej činnosti pred zdanením</t>
  </si>
  <si>
    <t>-</t>
  </si>
  <si>
    <t>A.1.</t>
  </si>
  <si>
    <t>Úpravy o nepeňažné operácie /A1.1.až A1.13./</t>
  </si>
  <si>
    <t>A.1.1.</t>
  </si>
  <si>
    <t>Odpisy dlhodobého nehmotného a dlhodobého hmotného majetku</t>
  </si>
  <si>
    <t>A.1.2.</t>
  </si>
  <si>
    <t>Zost.hod.DNM a DHM účt.pri vyradení do nákl.na BČ,okrem predaja</t>
  </si>
  <si>
    <t>A.1.3.</t>
  </si>
  <si>
    <t>Odpisy opravnej pol. k odplatne nadobud. majet.</t>
  </si>
  <si>
    <t>A.1.4.</t>
  </si>
  <si>
    <t>Zmena stavu dlhodobých rezerv</t>
  </si>
  <si>
    <t>A.1.5.</t>
  </si>
  <si>
    <t xml:space="preserve">Zmena stavu opravných položiek </t>
  </si>
  <si>
    <t>A.1.6.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</si>
  <si>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</si>
  <si>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</si>
  <si>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</si>
  <si>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</si>
  <si>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</si>
  <si>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</si>
  <si>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</si>
  <si>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A.1.11.</t>
  </si>
  <si>
    <t>A.1.12.</t>
  </si>
  <si>
    <t>A.1.13.</t>
  </si>
  <si>
    <t>Ostatné nepeňažné operácie ovplyvňujúce HV z BČ</t>
  </si>
  <si>
    <t>A.2.</t>
  </si>
  <si>
    <t>Zmeny stavu pracovného kapitálu /A2.1. Až A.2.4/</t>
  </si>
  <si>
    <t>A.2.1</t>
  </si>
  <si>
    <t>Zmena stavu pohľadávok zo základných podnik.činností</t>
  </si>
  <si>
    <t>A.2.2</t>
  </si>
  <si>
    <t>Zmena stavu záväzkov zo základných podnik.činností</t>
  </si>
  <si>
    <t>A.2.3</t>
  </si>
  <si>
    <t>Zmena stavu zásob</t>
  </si>
  <si>
    <t>A.2.4</t>
  </si>
  <si>
    <t>A*</t>
  </si>
  <si>
    <t>A.3.</t>
  </si>
  <si>
    <t>Prijaté úroky, s výnimkou tých, ktoré sa začleňujú  do investič.činnosti</t>
  </si>
  <si>
    <t>A.4.</t>
  </si>
  <si>
    <t>Výdavky na zaplatené úroky,okrem tých,ktoré sa začleňujú do fin.činn.</t>
  </si>
  <si>
    <t>A.5.</t>
  </si>
  <si>
    <t>A.6.</t>
  </si>
  <si>
    <t>A**</t>
  </si>
  <si>
    <t>A.7.</t>
  </si>
  <si>
    <t>A.8.</t>
  </si>
  <si>
    <t>A 9.</t>
  </si>
  <si>
    <t>A***</t>
  </si>
  <si>
    <t>B.</t>
  </si>
  <si>
    <t>Peňažné toky z investičnej činnosti</t>
  </si>
  <si>
    <t>B.1</t>
  </si>
  <si>
    <t>Výdavky na obstaranie dlhodobého nehmotného majetku (DNM)</t>
  </si>
  <si>
    <t>B.2</t>
  </si>
  <si>
    <t>Výdavky na obstaranie dlhodobého hmotného majetku (DHM)</t>
  </si>
  <si>
    <t>B.3.</t>
  </si>
  <si>
    <t>B.4.</t>
  </si>
  <si>
    <t>Príjmy z predaja dlhodobého nehmotného majetku</t>
  </si>
  <si>
    <t>B.5.</t>
  </si>
  <si>
    <t>Príjmy z predaja dlhodobého hmotného majetku</t>
  </si>
  <si>
    <t>B.6.</t>
  </si>
  <si>
    <t>B.7.</t>
  </si>
  <si>
    <t>B.8.</t>
  </si>
  <si>
    <t>B.9.</t>
  </si>
  <si>
    <t>B.10.</t>
  </si>
  <si>
    <t>B.11.</t>
  </si>
  <si>
    <t>Prijaté úroky,s výnimkou tých,ktoré sa začleňujú do prevádzkových činností</t>
  </si>
  <si>
    <t>B.12.</t>
  </si>
  <si>
    <t>B.13.</t>
  </si>
  <si>
    <t>B.14.</t>
  </si>
  <si>
    <t>B.15.</t>
  </si>
  <si>
    <t>B.16.</t>
  </si>
  <si>
    <t>Príjmy mimoriadneho charakteru vzťahujúce sa na investičnú činnosť</t>
  </si>
  <si>
    <t>B.17.</t>
  </si>
  <si>
    <t>Výdavky mimoriad.charakteru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</si>
  <si>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</si>
  <si>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</si>
  <si>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</si>
  <si>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</si>
  <si>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B*</t>
  </si>
  <si>
    <t>C.</t>
  </si>
  <si>
    <t>Penažné toky z finančnej činnosti</t>
  </si>
  <si>
    <t>C.1.</t>
  </si>
  <si>
    <t>Peňažné toky vo vlastnom imaní (súčet C.1.1. Až C.1.8.)</t>
  </si>
  <si>
    <t>C.1.1.</t>
  </si>
  <si>
    <t>Príjmy z upísaných akcií a obchodných podielov</t>
  </si>
  <si>
    <t>C.1.2.</t>
  </si>
  <si>
    <t>C.1.3.</t>
  </si>
  <si>
    <t>Prijaté peňažné dary</t>
  </si>
  <si>
    <t>C.1.4.</t>
  </si>
  <si>
    <t>Príjmy z úhrady straty spoločníkmi</t>
  </si>
  <si>
    <t>C.1.5.</t>
  </si>
  <si>
    <t>C.1.6.</t>
  </si>
  <si>
    <t>Výdavky spojené so znížením fondov vytvorených účtovnou jednotkou</t>
  </si>
  <si>
    <t>C.1.7.</t>
  </si>
  <si>
    <t>C.1.8.</t>
  </si>
  <si>
    <t>Výdavky z iných dôvodov,ktoré súvisia so znížením vlastného imania</t>
  </si>
  <si>
    <t>C.2.</t>
  </si>
  <si>
    <t>C.2.1.</t>
  </si>
  <si>
    <t>Príjmy z emisie dlhodobých cenných papierov</t>
  </si>
  <si>
    <t>C.2.2.</t>
  </si>
  <si>
    <t>Výdavky na úhradu záväzkov z dlhových cenných papierov</t>
  </si>
  <si>
    <t>C.2.3.</t>
  </si>
  <si>
    <t>C.2.4.</t>
  </si>
  <si>
    <t>C.2.5.</t>
  </si>
  <si>
    <t>Príjmy z prijatých pôžičiek</t>
  </si>
  <si>
    <t>C.2.6.</t>
  </si>
  <si>
    <t>Výdavky na splácanie pôžičiek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</si>
  <si>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</si>
  <si>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</si>
  <si>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</si>
  <si>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</si>
  <si>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</si>
  <si>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</si>
  <si>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</si>
  <si>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</si>
  <si>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</si>
  <si>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</si>
  <si>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</si>
  <si>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</si>
  <si>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C*</t>
  </si>
  <si>
    <t xml:space="preserve">Čisté peňažné toky z finančnej činnosti (súčet C.1. až C.9.) </t>
  </si>
  <si>
    <t>D.</t>
  </si>
  <si>
    <t>E.</t>
  </si>
  <si>
    <t>Stav peňažných prostriedkov a peňažných ekvivalentov na začiatku</t>
  </si>
  <si>
    <t>účtovného obdobia</t>
  </si>
  <si>
    <t>G.</t>
  </si>
  <si>
    <t xml:space="preserve">H. </t>
  </si>
  <si>
    <t xml:space="preserve"> Skutočnosť v EUR</t>
  </si>
  <si>
    <t xml:space="preserve"> +/-</t>
  </si>
  <si>
    <t>Označe-nie</t>
  </si>
  <si>
    <t xml:space="preserve"> -/+</t>
  </si>
  <si>
    <t>Peňažné toky z prevádz.činn.s výnimkov príjmov a výdavkov, ktoré sa uvádzajú osobitne v iných častiach prehľadu peňažných tokov (+/-), (súčet Z/S+ A.1.+A.2.)</t>
  </si>
  <si>
    <t xml:space="preserve">Zmena stavu krátkodobého finančného majetku /len toho, ktorý nie je súčasťou peňažných ekvivalentov/ </t>
  </si>
  <si>
    <t>Zmena stavu položiek časového rozlíšenia nákladov a výnosov /okrem prech. položiek úrokov a mim.nákl./</t>
  </si>
  <si>
    <t>Kurzový zisk vyčíslený k peňažným prostriedkom a peňaž.ekvivalent. ku dňu, ku ktorému sa zostavuje účtovná závierka</t>
  </si>
  <si>
    <t>Kurzová strata vyčíslená k peňažným prostried.a peňaž.ekvivalent. ku dňu, ku ktorému sa zostavuje účtovná závierka</t>
  </si>
  <si>
    <t xml:space="preserve">Výsledok z predaja dlhodobého majetku,s výnimkou majetku, ktorý sa považuje za peňažný ekvivalent </t>
  </si>
  <si>
    <t>Príjmy z dividend a iných podielov na zisku, s výnimkou tých, ktoré sa začleňujú do investičných činností</t>
  </si>
  <si>
    <t>Výdavky na dividendy a iné podiely na zisku, s výnimkou tých, ktoré sa začleňujú do investičných činností</t>
  </si>
  <si>
    <t>Výdavky na obstaranie dlhodobých cenných papierov a podielov v iných účtovných jednotkách,s výnimkou cenných papierov,ktoré sa považujú za peňažné ekvivalenty a cenných papierov určených na predaj alebo obchodovanie (+)</t>
  </si>
  <si>
    <t>Peňažné toky z prevádzkovej činnosti (súčet A*+A.3. až A.6.) upravené o vplyv.nepeňažných operácií a úrokov</t>
  </si>
  <si>
    <t>Výdavky na daň z príjmov právnických osôb /vrátane zaplatených dodatočných vyrubení a vrátených preplatkov</t>
  </si>
  <si>
    <t>Čisté peňaž.toky z prevádz.činnosti (súčet A**+A.7. Až A.9.) upravené o vplyv.nepeňažných operácií a úrokov</t>
  </si>
  <si>
    <t>Príjmy z predaja dlhodobých cenných papierov a podielov v iných účtovných jednotkách,s výnimkou cenných papierov,ktoré sa považujú za peňažné ekvivalenty a cenných papierov určených na predaj alebo na obchodovanie</t>
  </si>
  <si>
    <t>Výdavky na dlhodobé pôžičky poskytnuté účtovnou jednotkou inej účtovnej jednotke,ktorá je súčasťou konsolidovaného celku</t>
  </si>
  <si>
    <t>Príjmy zo splácania dlhodobých pôžičiek poskytnutých účtovnou jednotkou inej účtovnej jednotke,ktorá je súčasťou konsolidovaného celku</t>
  </si>
  <si>
    <t xml:space="preserve">Výdavky na dlhodobé pôžičky poskytnuté účtovnou jednotkou tretím osobám s výnimkou dlhodobých pôžičiek poskytnutých účtovnej jednotke,ktorá je súčasťou konsolidovaného celku </t>
  </si>
  <si>
    <t xml:space="preserve">Príjmy zo splácania pôžičiek poskytnutých účtovnou jednotkou tretím osobám s výnimkou pôžičiek poskytnutých účtovnej jednotke,ktorá je súčasťou konsolidovaného celku </t>
  </si>
  <si>
    <t>Príjmy z dividend a iných podielov na zisku,s výnimkou tých,ktoré sa začleňujú do prevádzkových činností</t>
  </si>
  <si>
    <t>Výdavky súvisiace s derivátmi s výnimkou,ak sú určené na predaj alebo na obchodovanie,alebo ak sa tieto výdavky považujú za peňažné toky z finančnej činnosti</t>
  </si>
  <si>
    <t>Príjmy súvisiace s derivátmi s výnimkou,ak sú určené na predaj alebo na obchodovanie,alebo ak sa tieto výdavky považujú za peňažné toky z finančnej činnosti</t>
  </si>
  <si>
    <t>Výdavky na daň z príjmov účtovnej jednotky,ak je ju možné začleniť do investičných činností</t>
  </si>
  <si>
    <t>Príjmy z ďalších vkladov do vlastného imania spoločníkmi alebo fyzickou osobou,ktorá je účtovnou jednotkou</t>
  </si>
  <si>
    <t>Výdavky na obstaranie alebo spätné odkúpenie vlastných akcií a vlastných obchodných podielov</t>
  </si>
  <si>
    <t>Čisté peňažné toky z investičnej činnosti  (súčet B.1. až B.19.)</t>
  </si>
  <si>
    <t xml:space="preserve">Výdavky na vyplatenie podielu na vlastnom imaní spoločníkmi účtovnej jednotky a fyzickou osobou,ktorá je účtovnou jednotkou </t>
  </si>
  <si>
    <t>Peňažné toky vznikajúce z dlhodobých záväzkov a krátkodobých záväzkov z finančnej činnosti (súčet C.2.1. Až C.2.10.)</t>
  </si>
  <si>
    <t>Príjmy z úverov,ktoré účtovnej jednotke poskytla banka alebo pobočka zahraničnej banky,s výnimkou úverov,ktoré boli poskytnuté na zabezpečenie hlavného predmetu činnosti</t>
  </si>
  <si>
    <t>Výdavky na splácanie úverov,ktoré účtovnej jednotke poskytla banka alebo pobočka zahraničnej banky,s výnimkou úverov,ktoré boli poskytnuté na zabezpečenie hlavného predmetu činnosti</t>
  </si>
  <si>
    <t>Výdavky na úhradu záväzkov z používania majetku,ktorý je predmetom zmluvy o kúpe prenajatej veci</t>
  </si>
  <si>
    <t xml:space="preserve">Príjmy z ostatných dlhodob.záväzkov a krátkod.záväz.vyplývajúcich vyplývajúcich z finanč.činnosti účtov.jednotky,s výnimkou tých, ktoré sa uvádzajú osobitne v inej časti prehľadu peňažných tokov </t>
  </si>
  <si>
    <t>Výdavky na splácanie ostatných dlhodob.záväzkov a krátkod.záväz. z finanč.činnosti účtov.jednotky,s výnimkou tých,ktoré sa uvádzajú osobitne v inej časti prehľadu peňažných tokov</t>
  </si>
  <si>
    <t>Výdavky na zaplatené úroky,s výnimkou tých,ktoré sa začleňujú do prevádzkových činností</t>
  </si>
  <si>
    <t>Výdavky na vyplatené dividendy a iné podiely na zisku,s výnimkou tých,ktoré sa začleňujú do prevádzkových činností</t>
  </si>
  <si>
    <t>Výdavky súvisiace s derivátmi,s výnimkou,ak sú určené na predaj alebo na obchodovanie,alebo ak sa považujú za peňažné toky z investičnej činnosti</t>
  </si>
  <si>
    <t>Príjmy súvisiace s derivátmi,s výnimkou,ak sú určené na predaj alebo na obchodovanie,alebo ak sa považujú za peňažné toky z investičnej činnosti</t>
  </si>
  <si>
    <t>Výdavky na daň z príjmov účtovnej jednotky,ak ich možno začleniť do finančných činností</t>
  </si>
  <si>
    <t>Čisté zvýšenie alebo čisté zníženie peňažných prostriedkov        (súčet A + B + C)</t>
  </si>
  <si>
    <t>Stav peňažných prostriedkov a peňažných ekvivalentov na konci účtovného obdobia pred zohľadnením kurzových rozdielov vyčíslených ku dňu,ku ktorému sa zostavuje účtovná závierka</t>
  </si>
  <si>
    <t>Kurzové rozdiely vyčíslené k peňažným prostriedkom a peňažným ekvivalentom ku dňu,ku ktorému sa zostavuje účtovná závierka</t>
  </si>
  <si>
    <t>Zostatok peňažných prostriedkov a peňažných ekvivalentov na konci účtovného obdobia,upravený o kurzové rozdiely vyčíslené ku dňu, ku ktorému sa zostavuje účtovná závierka</t>
  </si>
  <si>
    <t xml:space="preserve">Výdavky mimoriadneho charakteru vzťahujúce sa na prevádzkovú činnosť </t>
  </si>
  <si>
    <t xml:space="preserve">Príjmy mimoriadneho charakteru vzťahujúce sa na prevádzkovú činnosť </t>
  </si>
  <si>
    <t>O odloženom daňovom záväzku účtuje spoločnosť vždy, o pohľadávke účtuje, ak je realizovateľná.</t>
  </si>
  <si>
    <r>
      <t xml:space="preserve"> -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>možnosť previesť nevyužité daňové odpočty a iné daňové nároky do budúcich období.</t>
    </r>
  </si>
  <si>
    <r>
      <t xml:space="preserve"> -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>možnosti umorovať daňovú stratu v budúcnosti, pod ktorou sa rozumie možnosť odpočítať daňovú stratu od základu dane v budúcnosti,</t>
    </r>
  </si>
  <si>
    <r>
      <t xml:space="preserve"> -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>dočasné rozdiely medzi účtovnou hodnotou majetku a účtovnou hodnotou záväzkov vykázanou v súvahe a ich daňovou základňou,</t>
    </r>
  </si>
  <si>
    <t>Náklad na daň z príjmov sa počíta pomocou platnej daňovej sadzby z účtovného zisku upraveného o trvalé alebo dočasne daňovo neuznateľné náklady a nezdaňované výnosy. Odložené dane (odložená daňová pohľadávka a odložený daňový záväzok)  sa vzťahujú na:</t>
  </si>
  <si>
    <t xml:space="preserve">Kúpa a predaj cudzej meny sa prepočítava na euro kurzom, za ktorý boli tieto hodnoty nakúpené alebo predané.  </t>
  </si>
  <si>
    <t xml:space="preserve">Prijaté a poskytnuté preddavky v cudzej mene prostredníctvom účtu vedeného v tejto cudzej mene sa prepočítavajú na menu euro referenčným výmenným kurzom určeným a vyhláseným Európskou centrálnou bankou alebo Národnou bankou Slovenska v deň predchádzajúci dňu uskutočnenia účtovného prípadu. Ku dňu, ku ktorému sa zostavuje účtovná závierka, sa na menu euro už neprepočítavajú. </t>
  </si>
  <si>
    <t xml:space="preserve">Majetok a záväzky vyjadrené v cudzej mene (okrem prijatých a poskytnutých preddavkov) sa ku dňu, ku ktorému sa zostavuje účtovná závierka, prepočítavajú na menu euro referenčným výmenným kurzom určeným a vyhláseným Európskou centrálnou bankou alebo Národnou bankou Slovenska v deň, ku ktorému sa zostavuje účtovná závierka, a účtujú sa s vplyvom na výsledok hospodárenia. </t>
  </si>
  <si>
    <t xml:space="preserve">Majetok a záväzky vyjadrené v cudzej mene sa ku dňu uskutočnenia účtovného prípadu prepočítavajú na menu euro referenčným výmenným kurzom určeným a vyhláseným Európskou centrálnou bankou alebo Národnou bankou Slovenska v deň predchádzajúci dňu uskutočnenia účtovného prípadu. </t>
  </si>
  <si>
    <t>Rezervy sú záväzky s neurčitým časovým vymedzením alebo výškou, tvoria sa na krytie  známych rizík alebo strát z podnikania. Oceňujú sa v očakávanej výške záväzku.</t>
  </si>
  <si>
    <r>
      <t>i)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Záväzky </t>
    </r>
  </si>
  <si>
    <t>Náklady budúcich období a príjmy budúcich období sa oceňujú ich menovitou hodnotou, pričom sa vykazujú vo výške, ktorá je potrebná na dodržanie zásady vecnej a časovej súvislosti s účtovným obdobím.</t>
  </si>
  <si>
    <t xml:space="preserve">V prípade prechodného zníženia úžitkovej hodnoty zásob sa tvorí  opravná položka. </t>
  </si>
  <si>
    <t>Dopravné prostriedky</t>
  </si>
  <si>
    <t>Metóda odpisovania</t>
  </si>
  <si>
    <t>Predpokladaná doba používania</t>
  </si>
  <si>
    <t>Odpisovanie</t>
  </si>
  <si>
    <t>Náklady na technické zhodnotenie dlhodobého hmotného majetku zvyšujú jeho obstarávaciu cenu. Opravy a údržba sa účtujú do nákladov.</t>
  </si>
  <si>
    <t>Nakupovaný dlhodobý hmotný majetok sa oceňuje v obstarávacích cenách, ktoré zahŕňajú cenu obstarania, náklady na dopravu, clo a ďalšie náklady súvisiace s obstaraním.</t>
  </si>
  <si>
    <r>
      <t>b)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hmotný majetok</t>
    </r>
  </si>
  <si>
    <t>Oceniteľné práva</t>
  </si>
  <si>
    <r>
      <t>a)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nehmotný majetok</t>
    </r>
  </si>
  <si>
    <t>Počet vedúcich zamestnancov</t>
  </si>
  <si>
    <t>Stav zamestnancov ku dňu, ku ktorému sa zostavuje účtovná závierka, z toho:</t>
  </si>
  <si>
    <t>Priemerný prepočítaný počet zamestnancov</t>
  </si>
  <si>
    <t>Hlavným predmetom činnosti je:</t>
  </si>
  <si>
    <t>Zásoby</t>
  </si>
  <si>
    <t>Nehnuteľnosť na predaj</t>
  </si>
  <si>
    <t>Zásoby spolu</t>
  </si>
  <si>
    <t>Poskytnuté preddavky na zásoby</t>
  </si>
  <si>
    <t>Tovar</t>
  </si>
  <si>
    <t>Materiál</t>
  </si>
  <si>
    <t>Zúčtovanie OP z dôvodu vyradenia majetku z účtovníctva</t>
  </si>
  <si>
    <t>Zúčtovanie OP z dôvodu zániku opodstatnenosti</t>
  </si>
  <si>
    <t>Tvorba OP</t>
  </si>
  <si>
    <t>Informácie o opravných položkách k zásobám</t>
  </si>
  <si>
    <t>Dlhodobé pohľadávky spolu</t>
  </si>
  <si>
    <t>Pohľadávky so zostatkovou dobou splatnosti dlhšou ako päť rokov</t>
  </si>
  <si>
    <t>Pohľadávky so zostatkovou dobou splatnosti jeden rok až päť rokov</t>
  </si>
  <si>
    <t>Krátkodobé pohľadávky spolu</t>
  </si>
  <si>
    <t>Pohľadávky so zostatkovou dobou splatnosti do jedného roka</t>
  </si>
  <si>
    <t>Pohľadávky po lehote splatnosti</t>
  </si>
  <si>
    <t>Pohľadávky podľa zostatkovej doby splatnosti</t>
  </si>
  <si>
    <t>Iné pohľadávky</t>
  </si>
  <si>
    <t>Daňové pohľadávky a dotácie</t>
  </si>
  <si>
    <t>Sociálne poistenie</t>
  </si>
  <si>
    <t>Pohľadávky voči spoločníkom, členom a združeniu</t>
  </si>
  <si>
    <t>Ostatné pohľadávky v rámci konsolidovaného celku</t>
  </si>
  <si>
    <t>Pohľadávky voči dcérskej ÚJ a materskej ÚJ</t>
  </si>
  <si>
    <t>Pohľadávky z obchodného styku</t>
  </si>
  <si>
    <t>Krátkodobé pohľadávky</t>
  </si>
  <si>
    <t>Dlhodobé pohľadávky</t>
  </si>
  <si>
    <t>Pohľadávky spolu</t>
  </si>
  <si>
    <t>Po lehote splatnosti</t>
  </si>
  <si>
    <t>V lehote splatnosti</t>
  </si>
  <si>
    <t>Pohľadávky</t>
  </si>
  <si>
    <t>Informácie o vývoji opravnej položky k pohľadávkam</t>
  </si>
  <si>
    <t>Príjmy budúcich období krátkodobé, z toho:</t>
  </si>
  <si>
    <t>Príjmy budúcich období dlhodobé, z toho:</t>
  </si>
  <si>
    <t>Náklady budúcich období krátkodobé, z toho:</t>
  </si>
  <si>
    <t>Náklady budúcich období dlhodobé, z toho:</t>
  </si>
  <si>
    <t>Opis položky časového rozlíšenia</t>
  </si>
  <si>
    <t>Informácie o významných položkách časového rozlíšenia</t>
  </si>
  <si>
    <t>Peniaze na ceste</t>
  </si>
  <si>
    <t>Bežné bankové účty</t>
  </si>
  <si>
    <t>Pokladnica, ceniny</t>
  </si>
  <si>
    <t>Informácie o krátkodobom finančnom majetku</t>
  </si>
  <si>
    <t>Konečný zostatok sociálneho fondu</t>
  </si>
  <si>
    <t>Čerpanie sociálneho fondu</t>
  </si>
  <si>
    <t>Tvorba sociálneho fondu spolu</t>
  </si>
  <si>
    <t>Ostatná tvorba sociálneho fondu</t>
  </si>
  <si>
    <t>Tvorba sociálneho fondu zo zisku</t>
  </si>
  <si>
    <t>Tvorba sociálneho fondu na ťarchu nákladov</t>
  </si>
  <si>
    <t>Začiatočný stav sociálneho fondu</t>
  </si>
  <si>
    <t>Informácie o záväzkoch zo sociálneho fondu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</si>
  <si>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</si>
  <si>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</si>
  <si>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</si>
  <si>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</si>
  <si>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</si>
  <si>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</si>
  <si>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 záväzkoch</t>
  </si>
  <si>
    <t>Vysvetlivky:</t>
  </si>
  <si>
    <t xml:space="preserve">(1) Identifikačné číslo organizácie (IČO) sa vyplňuje podľa Registra organizácií vedeného Štatistickým úradom Slovenskej republiky. </t>
  </si>
  <si>
    <t xml:space="preserve">(2) Daňové identifikačné číslo (DIČ) sa vyplňuje, ak ho má účtovná jednotka pridelené. </t>
  </si>
  <si>
    <t xml:space="preserve">(3) Kód SK NACE sa vypĺňa podľa vyhlášky Štatistického úradu Slovenskej republiky č. 306/2007 Z. z., ktorou sa vydáva Štatistická klasifikácia ekonomických činností. </t>
  </si>
  <si>
    <t xml:space="preserve">(4) V bodoch č. 3, 5 a 7 sa prvotným ocenením majetku rozumie jeho ocenenie podľa § 25 zákona. </t>
  </si>
  <si>
    <t xml:space="preserve">(5) V bodoch č. 2, 9, 22, 25, 29, 30, 31, 32, 35, 37, 39, 46, 48 a 49 sa obsahová náplň tabuliek a počet riadkov v nich uvádzajú podľa potrieb účtovnej jednotky. </t>
  </si>
  <si>
    <t xml:space="preserve">(6) V bode č. 46 sa kód druhu obchodu vyplňuje takto: </t>
  </si>
  <si>
    <t xml:space="preserve">Kód druhu obchodu </t>
  </si>
  <si>
    <t xml:space="preserve">Druh obchodu: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</si>
  <si>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</si>
  <si>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</si>
  <si>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</si>
  <si>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</si>
  <si>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</si>
  <si>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</si>
  <si>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</si>
  <si>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</si>
  <si>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</si>
  <si>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kúpa</t>
  </si>
  <si>
    <t>predaj</t>
  </si>
  <si>
    <t>poskytnutie služby</t>
  </si>
  <si>
    <t>obchodné zastúpenie</t>
  </si>
  <si>
    <t>licencia</t>
  </si>
  <si>
    <t>transfer</t>
  </si>
  <si>
    <t>know -how</t>
  </si>
  <si>
    <t>úver, pôžička</t>
  </si>
  <si>
    <t>výpomoc</t>
  </si>
  <si>
    <t>záruka</t>
  </si>
  <si>
    <t xml:space="preserve">iný obchod. </t>
  </si>
  <si>
    <t>Použité skratky:</t>
  </si>
  <si>
    <t>kons. - konsolidovaný</t>
  </si>
  <si>
    <t>CP - cenný papier</t>
  </si>
  <si>
    <t xml:space="preserve">DFM - dlhodobý finančný majetok </t>
  </si>
  <si>
    <t>DHM - dlhodobý hmotný majetok</t>
  </si>
  <si>
    <t>DIČ - daňové identifikačné číslo</t>
  </si>
  <si>
    <t>DNM - dlhodobý nehmotný majetok</t>
  </si>
  <si>
    <t>DÚJ - dcérska účtovná jednotka</t>
  </si>
  <si>
    <t>IČO - identifikačné číslo organizácie</t>
  </si>
  <si>
    <t>OP - opravná položka</t>
  </si>
  <si>
    <t>PSČ - poštové smerovacie číslo</t>
  </si>
  <si>
    <t>ÚJ - účtovná jednotka</t>
  </si>
  <si>
    <t>VI - vlastné imanie</t>
  </si>
  <si>
    <t xml:space="preserve">ZI - základné imanie </t>
  </si>
  <si>
    <t>Súvaha Úč POD 1 -01</t>
  </si>
  <si>
    <t>SÚVAHA</t>
  </si>
  <si>
    <t>(v celých eurách)</t>
  </si>
  <si>
    <t>k</t>
  </si>
  <si>
    <t xml:space="preserve">Daňové identifikačné číslo </t>
  </si>
  <si>
    <t xml:space="preserve">Účtovná závierka </t>
  </si>
  <si>
    <t>riadna</t>
  </si>
  <si>
    <t>mimoriadna</t>
  </si>
  <si>
    <t>priebežná</t>
  </si>
  <si>
    <t>Účtovná závierka</t>
  </si>
  <si>
    <t xml:space="preserve">zostavená </t>
  </si>
  <si>
    <t>schválená</t>
  </si>
  <si>
    <t>(vyznačí sa x)</t>
  </si>
  <si>
    <t>Za</t>
  </si>
  <si>
    <t>obdobie</t>
  </si>
  <si>
    <t>Rok</t>
  </si>
  <si>
    <t>Mesiac</t>
  </si>
  <si>
    <t>SK NACE</t>
  </si>
  <si>
    <t>bezprostr.</t>
  </si>
  <si>
    <t>predchá-dzajúce</t>
  </si>
  <si>
    <t>Obchodné meno (názov účtovnej jednotky)</t>
  </si>
  <si>
    <t xml:space="preserve">Sídlo účtovnej jednotky </t>
  </si>
  <si>
    <t>Obec</t>
  </si>
  <si>
    <t>Telefón</t>
  </si>
  <si>
    <t>Fax</t>
  </si>
  <si>
    <t>E-mail</t>
  </si>
  <si>
    <t>Zostavený dňa</t>
  </si>
  <si>
    <t>Schválený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</si>
  <si>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</si>
  <si>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</si>
  <si>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</si>
  <si>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Výkaz ziskov a strát</t>
  </si>
  <si>
    <t>Ozna-
čenie   a</t>
  </si>
  <si>
    <t>STRANA AKTÍV</t>
  </si>
  <si>
    <t xml:space="preserve">Číslo  </t>
  </si>
  <si>
    <t>čenie</t>
  </si>
  <si>
    <t>riadku</t>
  </si>
  <si>
    <r>
      <t xml:space="preserve">Brutto - </t>
    </r>
    <r>
      <rPr>
        <sz val="8"/>
        <rFont val="Verdana"/>
        <family val="2"/>
        <charset val="238"/>
      </rPr>
      <t>časť 1</t>
    </r>
  </si>
  <si>
    <t>Netto 2</t>
  </si>
  <si>
    <r>
      <t>Korekcia</t>
    </r>
    <r>
      <rPr>
        <sz val="8"/>
        <rFont val="Verdana"/>
        <family val="2"/>
        <charset val="238"/>
      </rPr>
      <t xml:space="preserve"> - časť 2</t>
    </r>
  </si>
  <si>
    <t>Netto    3</t>
  </si>
  <si>
    <t>SPOLU MAJETOK                                                                                                      r. 002 + r. 030 + r. 061</t>
  </si>
  <si>
    <t>001</t>
  </si>
  <si>
    <t xml:space="preserve"> </t>
  </si>
  <si>
    <t>Neobežný majetok                                                                                                             r.003 + r. 011 + r. 021</t>
  </si>
  <si>
    <t>002</t>
  </si>
  <si>
    <t xml:space="preserve">A.I. </t>
  </si>
  <si>
    <t>Dlhodobý nehmotný majetok súčet                                                                                    (r. 004 až 010)</t>
  </si>
  <si>
    <t>003</t>
  </si>
  <si>
    <t xml:space="preserve">       A.I.1.</t>
  </si>
  <si>
    <t>Aktivované náklady na vývoj                                                                                                (012) - /072, 091A/</t>
  </si>
  <si>
    <t>004</t>
  </si>
  <si>
    <t xml:space="preserve">       2.</t>
  </si>
  <si>
    <t>Softvér   (013) - /073, 091A/</t>
  </si>
  <si>
    <t>005</t>
  </si>
  <si>
    <t xml:space="preserve">       3.</t>
  </si>
  <si>
    <t>Oceniteľné práva (014) - /074, 091A/</t>
  </si>
  <si>
    <t>006</t>
  </si>
  <si>
    <t xml:space="preserve">       4.</t>
  </si>
  <si>
    <t>Goodwill (015) - /075, 091A/</t>
  </si>
  <si>
    <t>007</t>
  </si>
  <si>
    <t xml:space="preserve">       5.</t>
  </si>
  <si>
    <t>Ostatný dlhodobý nehmotný majetok
 (019, 01X) - /079, 07X, 091A/</t>
  </si>
  <si>
    <t>008</t>
  </si>
  <si>
    <t xml:space="preserve">       6.</t>
  </si>
  <si>
    <t>Obstarávaný dlhodobý nehmotný majetok
(041) - 093</t>
  </si>
  <si>
    <t>009</t>
  </si>
  <si>
    <t xml:space="preserve">       7.</t>
  </si>
  <si>
    <t>Poskytnuté preddavky na dlhodobý nehmotný majetok (051) - 095A</t>
  </si>
  <si>
    <t>010</t>
  </si>
  <si>
    <t xml:space="preserve">  A.II.</t>
  </si>
  <si>
    <t>Dlhodobý hmotný majetok                                                                                              (r. 012 až 020)</t>
  </si>
  <si>
    <t>011</t>
  </si>
  <si>
    <t xml:space="preserve">  A.II.1.</t>
  </si>
  <si>
    <t>Pozemky  (031) - 092A</t>
  </si>
  <si>
    <t>012</t>
  </si>
  <si>
    <t xml:space="preserve">         2.</t>
  </si>
  <si>
    <t>Stavby (021) - /081, 092A/</t>
  </si>
  <si>
    <t>013</t>
  </si>
  <si>
    <t xml:space="preserve">         3.</t>
  </si>
  <si>
    <t>Samostatné hnuteľné veci a súbory hnuteľných vecí 
(022) - /082, 092A/</t>
  </si>
  <si>
    <t>014</t>
  </si>
  <si>
    <t xml:space="preserve">         4.</t>
  </si>
  <si>
    <t>Pestovateľské celky trvalých porastov
 (025) - /085, 092A/</t>
  </si>
  <si>
    <t>15</t>
  </si>
  <si>
    <t xml:space="preserve">         5.</t>
  </si>
  <si>
    <t>Základné stádo a ťažné zvieratá
(026) - /086,092A/</t>
  </si>
  <si>
    <t>16</t>
  </si>
  <si>
    <t xml:space="preserve">         6.</t>
  </si>
  <si>
    <t>Ostatný dlhodobý hmotný majetok
(029, 02X, 032) - /089, 08X, 092A/</t>
  </si>
  <si>
    <t>17</t>
  </si>
  <si>
    <t xml:space="preserve">         7.</t>
  </si>
  <si>
    <t>Obstarávaný dlhodobý hmotný majetok
(042) - 094</t>
  </si>
  <si>
    <t>18</t>
  </si>
  <si>
    <t xml:space="preserve">         8.</t>
  </si>
  <si>
    <t>Poskytnuté preddavky na dlhodobý hmotný majetok
(052) - 095A</t>
  </si>
  <si>
    <t>19</t>
  </si>
  <si>
    <t xml:space="preserve">        9.</t>
  </si>
  <si>
    <t>Opravná položka k nadobudnutému majetku  
 (+/- 097) +/- 098</t>
  </si>
  <si>
    <t>20</t>
  </si>
  <si>
    <t>A.III.</t>
  </si>
  <si>
    <t>Dlhodobý finančný majetok                                                                                                (r. 022 až 029)</t>
  </si>
  <si>
    <t>21</t>
  </si>
  <si>
    <t>A.III. 1.</t>
  </si>
  <si>
    <t>Podielové cenné papiere a podiely v dcérskej účtovnej jednotke
(061) - 096A</t>
  </si>
  <si>
    <t>22</t>
  </si>
  <si>
    <t>Podielové a cenné papiere a podiely v spoločnosti s podstatným vplyvom                                            (062) - 096A</t>
  </si>
  <si>
    <t>23</t>
  </si>
  <si>
    <t>Ostatné dlhodobé cenné papiere a podiely  
(063, 065) - 096A</t>
  </si>
  <si>
    <t>24</t>
  </si>
  <si>
    <t>Pôžičky účtovnej jednotke v konsolidovanom celku  (066A) - 096A</t>
  </si>
  <si>
    <t>25</t>
  </si>
  <si>
    <t>Ostatný dlhodobý finančný majetok                                                                                 (067A, 069, 06XA) - 096A</t>
  </si>
  <si>
    <t>26</t>
  </si>
  <si>
    <t>6.</t>
  </si>
  <si>
    <t>Pôžičky s dobou splatnosti najviac jeden rok  (066A, 067A, 06XA) - 096A</t>
  </si>
  <si>
    <t>27</t>
  </si>
  <si>
    <t>7.</t>
  </si>
  <si>
    <t>Obstarávaný dlhodobý finančný majetok   
(043) - 096A</t>
  </si>
  <si>
    <t>028</t>
  </si>
  <si>
    <t xml:space="preserve">        8.</t>
  </si>
  <si>
    <t>Poskytnuté preddavky na dlhodobý finančný majetok  
(053) - 095A</t>
  </si>
  <si>
    <t>029</t>
  </si>
  <si>
    <t xml:space="preserve">Obežný majetok                                                                                                            r. 031 + r. 038 + r. 046 + r. 055   </t>
  </si>
  <si>
    <t>030</t>
  </si>
  <si>
    <t>B.I.</t>
  </si>
  <si>
    <t>Zásoby súčet (r. 032 až 037)</t>
  </si>
  <si>
    <t>031</t>
  </si>
  <si>
    <t>B.I.1.</t>
  </si>
  <si>
    <t>Materiál  (112, 119, 11X) - /191, 19X/</t>
  </si>
  <si>
    <t>032</t>
  </si>
  <si>
    <t>Nedokončená výroba a polotovary vlastnej výroby
(121, 122, 12X) - /192, 193, 19X/</t>
  </si>
  <si>
    <t>033</t>
  </si>
  <si>
    <t>Výrobky  (123) - 194</t>
  </si>
  <si>
    <t>034</t>
  </si>
  <si>
    <t>4.</t>
  </si>
  <si>
    <t>Zvieratá  (124) - 195</t>
  </si>
  <si>
    <t>035</t>
  </si>
  <si>
    <t>5.</t>
  </si>
  <si>
    <t>Tovar (132, 133, 13X, 139) - /196, 19X/</t>
  </si>
  <si>
    <t>036</t>
  </si>
  <si>
    <t>Poskytnuté preddavky na zásoby                                                                                            (314A) - 391A</t>
  </si>
  <si>
    <t>037</t>
  </si>
  <si>
    <t>B.II.</t>
  </si>
  <si>
    <t>Dlhodobé pohľadávky súčet                                                                                                   (r. 039 až 045)</t>
  </si>
  <si>
    <t>038</t>
  </si>
  <si>
    <t>B.II.1.</t>
  </si>
  <si>
    <t>Pohľadávky z obchodného styku                                                                                           (311A, 312A, 313A, 314A, 315A, 31XA) - 391A</t>
  </si>
  <si>
    <t>039</t>
  </si>
  <si>
    <t>        2.</t>
  </si>
  <si>
    <t>Čistá hodnota zákazky (316A)</t>
  </si>
  <si>
    <t>040</t>
  </si>
  <si>
    <t>        3.</t>
  </si>
  <si>
    <t>Pohľadávky voči dcérskej účtovnej jednotke a materskej účtovnej jednotke (351A) - 391A</t>
  </si>
  <si>
    <t>041</t>
  </si>
  <si>
    <t>        4.</t>
  </si>
  <si>
    <t>Ostatné pohľadávky v rámci konsolidovaného celku
(351A) - 391A</t>
  </si>
  <si>
    <t>042</t>
  </si>
  <si>
    <t>        5.</t>
  </si>
  <si>
    <t>Pohľadávky voči spoločníkom, členom a združeniu                                                                        (354A, 355A, 358A, 35XA) - 391A</t>
  </si>
  <si>
    <t>043</t>
  </si>
  <si>
    <t>        6.</t>
  </si>
  <si>
    <t>Iné pohľadávky (335A, 33XA, 371A, 373A, 374A, 375A, 376A, 378A) - 391A</t>
  </si>
  <si>
    <t>044</t>
  </si>
  <si>
    <t xml:space="preserve">        7.</t>
  </si>
  <si>
    <t>Odložená daňová pohľadávka ( 481A)</t>
  </si>
  <si>
    <t>045</t>
  </si>
  <si>
    <t>B.III.</t>
  </si>
  <si>
    <t>Krátkodobé pohľadávky súčet                                                                                           (r. 047 až 054)</t>
  </si>
  <si>
    <t>046</t>
  </si>
  <si>
    <t>B.III.1.</t>
  </si>
  <si>
    <t>Pohľadávky z obchodného styku                                                                                       (311A, 312A, 313A, 314A 315A, 31XA) - 391A</t>
  </si>
  <si>
    <t>047</t>
  </si>
  <si>
    <t>048</t>
  </si>
  <si>
    <t>049</t>
  </si>
  <si>
    <t>050</t>
  </si>
  <si>
    <t>Pohľadávky voči spoločníkom, členom a združeniu  
(354A, 355A, 358A, 35XA, 398A) - 391A</t>
  </si>
  <si>
    <t>051</t>
  </si>
  <si>
    <r>
      <t>Sociálne poistenie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</si>
  <si>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t>052</t>
  </si>
  <si>
    <t>        7.</t>
  </si>
  <si>
    <t>Daňové pohľadávky a dotácie                                                                                                              (341, 342, 343, 345, 346, 347) - 391A</t>
  </si>
  <si>
    <t>053</t>
  </si>
  <si>
    <t>        8.</t>
  </si>
  <si>
    <t>054</t>
  </si>
  <si>
    <t>B.IV.</t>
  </si>
  <si>
    <t>Finančné účty súčet (r . 056 až r. 060)</t>
  </si>
  <si>
    <t>055</t>
  </si>
  <si>
    <t>B.IV.1.</t>
  </si>
  <si>
    <t xml:space="preserve">Peniaze  (211, 213, 21X) </t>
  </si>
  <si>
    <t>056</t>
  </si>
  <si>
    <t>Účty v bankách  (221A, 22X +/-261)</t>
  </si>
  <si>
    <t>057</t>
  </si>
  <si>
    <t>Účty v bankách s dobou viazanosti dlhšou ako jeden rok 22XA</t>
  </si>
  <si>
    <t>058</t>
  </si>
  <si>
    <t>Krátkodobý finančný majetok 
(251, 253, 256, 257, 25X) - /291, 29X)</t>
  </si>
  <si>
    <t>059</t>
  </si>
  <si>
    <t>         5.</t>
  </si>
  <si>
    <t>Obstarávaný krátkodobý finančný majetok 
(259, 314A) - 291</t>
  </si>
  <si>
    <t>060</t>
  </si>
  <si>
    <t>Časové rozlíšenie ( r. 062 až r. 065)</t>
  </si>
  <si>
    <t>061</t>
  </si>
  <si>
    <t>Náklady budúcich období dlhodobé (381A, 382A)</t>
  </si>
  <si>
    <t>062</t>
  </si>
  <si>
    <t>Náklady budúcich období krátkodobé (381A, 382A)</t>
  </si>
  <si>
    <t>063</t>
  </si>
  <si>
    <t>Príjmy budúcich období dlhodobé (385A)</t>
  </si>
  <si>
    <t>064</t>
  </si>
  <si>
    <t>Príjmy budúcich období krátkodobé (385A)</t>
  </si>
  <si>
    <t>065</t>
  </si>
  <si>
    <t>STRANA PASÍV
b</t>
  </si>
  <si>
    <t>Číslo riadku
 c</t>
  </si>
  <si>
    <t>Bežné účtovné obdobie
4</t>
  </si>
  <si>
    <t>Bezprostredne predchádzajúce účtovné obdobie
5</t>
  </si>
  <si>
    <t>SPOLU VLASTNÉ IMANIE A ZÁVÄZKY                                                                           r. 067 + r. 088 + r. 121</t>
  </si>
  <si>
    <t>066</t>
  </si>
  <si>
    <t xml:space="preserve">Vlastné imanie r. 068 + r. 073 + r. 080 + r. 084 + r. 087 </t>
  </si>
  <si>
    <t>067</t>
  </si>
  <si>
    <t>A.I.</t>
  </si>
  <si>
    <t>Základné imanie súčet (r. 069 až 072)</t>
  </si>
  <si>
    <t>068</t>
  </si>
  <si>
    <t>A.I.1.</t>
  </si>
  <si>
    <t>Základné imanie (411 alebo +/- 491)</t>
  </si>
  <si>
    <t>069</t>
  </si>
  <si>
    <t xml:space="preserve">      2.</t>
  </si>
  <si>
    <t>Vlastné akcie a vlastné obchodné podiely  (/-/252)</t>
  </si>
  <si>
    <t>070</t>
  </si>
  <si>
    <t xml:space="preserve">      3.</t>
  </si>
  <si>
    <t>Zmena základného imania   +/- 419</t>
  </si>
  <si>
    <t>071</t>
  </si>
  <si>
    <t xml:space="preserve">      4.</t>
  </si>
  <si>
    <t>Pohľadávky za upísané vlatsné imanie (/-/353)</t>
  </si>
  <si>
    <t>072</t>
  </si>
  <si>
    <t>A.II.</t>
  </si>
  <si>
    <t>Kapitálové fondy súčet (r. 074 až 079)</t>
  </si>
  <si>
    <t>073</t>
  </si>
  <si>
    <t>A.II.1.</t>
  </si>
  <si>
    <t>Emisné ážio     (412)</t>
  </si>
  <si>
    <t>074</t>
  </si>
  <si>
    <t>Ostatné kapitálové fondy (413)</t>
  </si>
  <si>
    <t>075</t>
  </si>
  <si>
    <t>Zákonný rezervný fond (Nedeliteľný fond) z kapitálových vkladov (417, 418)</t>
  </si>
  <si>
    <t>076</t>
  </si>
  <si>
    <t>Oceňovacie rozdiely z precenenia majetku a záväzkov
(+/- 414)</t>
  </si>
  <si>
    <t>077</t>
  </si>
  <si>
    <t>Oceňovacie rozdiely z kapitálových účastín (+/- 415)</t>
  </si>
  <si>
    <t>078</t>
  </si>
  <si>
    <t>Oceňovacie rozdiely z precenenia pri zlúčení, splynutí a rozdelení (+/- 416)</t>
  </si>
  <si>
    <t>079</t>
  </si>
  <si>
    <t>Fondy zo zisku súčet (r. 081 až r. 083)</t>
  </si>
  <si>
    <t>080</t>
  </si>
  <si>
    <t>A.III.1.</t>
  </si>
  <si>
    <t>Zákonný rezervný fond (421)</t>
  </si>
  <si>
    <t>081</t>
  </si>
  <si>
    <t>Nedeliteľný fond  (422)</t>
  </si>
  <si>
    <t>082</t>
  </si>
  <si>
    <t>Štatutárne fondy a ostatné fondy (423, 427, 42X)</t>
  </si>
  <si>
    <t>083</t>
  </si>
  <si>
    <t>A.IV.</t>
  </si>
  <si>
    <t>Výsledok hospodárenia minulých rokov r. 085 a r. 086</t>
  </si>
  <si>
    <t>084</t>
  </si>
  <si>
    <t>A.IV.1.</t>
  </si>
  <si>
    <t>Nerozdelený zisk minulých rokov (428)</t>
  </si>
  <si>
    <t>085</t>
  </si>
  <si>
    <t xml:space="preserve">        2.</t>
  </si>
  <si>
    <t>Neuhradená strata minulých rokov (/-/429)</t>
  </si>
  <si>
    <t>086</t>
  </si>
  <si>
    <t>A.V.</t>
  </si>
  <si>
    <t>Výsledok hospodárenia za účtovné obdobie/+-/
r. 001 - (r. 068 + r. 073 + r. 080 + r. 084 + r. 088 + r. 121)</t>
  </si>
  <si>
    <t>087</t>
  </si>
  <si>
    <t>Záväzky r. 89 + r. 94 + r. 106+ r. 117 + r. 118</t>
  </si>
  <si>
    <t>088</t>
  </si>
  <si>
    <t>Rezervy súčet(r. 090 až r. 093)</t>
  </si>
  <si>
    <t>089</t>
  </si>
  <si>
    <t>Rezervy zákonné dlhodobé (451A)</t>
  </si>
  <si>
    <t>090</t>
  </si>
  <si>
    <t>Rezervy zákonné krátkodobé (323A, 451A)</t>
  </si>
  <si>
    <t>091</t>
  </si>
  <si>
    <t>Ostatné dlhodobé rezervy (459A, 45XA)</t>
  </si>
  <si>
    <t>092</t>
  </si>
  <si>
    <t>Ostatné krátkodobé rezervy (323A, 32X, 459A, 45XA)</t>
  </si>
  <si>
    <t>093</t>
  </si>
  <si>
    <t>Dlhodobé záväzky súčet (r. 095 až r. 105)</t>
  </si>
  <si>
    <t>094</t>
  </si>
  <si>
    <t>Dlhodobé záväzky z obchodného styku  (321A, 479A)</t>
  </si>
  <si>
    <t>095</t>
  </si>
  <si>
    <t>       2.</t>
  </si>
  <si>
    <t>Čistá hodnota zakázky (316A)</t>
  </si>
  <si>
    <t>096</t>
  </si>
  <si>
    <t>       3.</t>
  </si>
  <si>
    <t>Dlhodobé nevyfakturované dodávky  (476A)</t>
  </si>
  <si>
    <t>097</t>
  </si>
  <si>
    <t>       4.</t>
  </si>
  <si>
    <t>Dlhodobé záväzky voči dcérskej účtovnej jednotke a materskej účtovnej jednotke (471A)</t>
  </si>
  <si>
    <t>098</t>
  </si>
  <si>
    <t>Ostatné dlhodobé záväzky v rámci konsolidovaného celku (471A)</t>
  </si>
  <si>
    <t>099</t>
  </si>
  <si>
    <t>       6.</t>
  </si>
  <si>
    <t>Dlhodobé prijaté preddavky (475A)</t>
  </si>
  <si>
    <t>100</t>
  </si>
  <si>
    <t>       7.</t>
  </si>
  <si>
    <t>Dlhodobé zmenky na úhradu (478A)</t>
  </si>
  <si>
    <t>101</t>
  </si>
  <si>
    <t>       8.</t>
  </si>
  <si>
    <t>Vydané dhopisy (473A/-/255A)</t>
  </si>
  <si>
    <t>102</t>
  </si>
  <si>
    <t>       9.</t>
  </si>
  <si>
    <t>Záväzky zo sociálneho fondu (472)</t>
  </si>
  <si>
    <t>103</t>
  </si>
  <si>
    <t>     10.</t>
  </si>
  <si>
    <t>Ostatné dlhodobé záväzky                                                                                             (474A, 479A, 47XA, 372A, 373A, 377A)</t>
  </si>
  <si>
    <t>104</t>
  </si>
  <si>
    <t xml:space="preserve">     11.</t>
  </si>
  <si>
    <t>Odložený daňový záväzok  (481A)</t>
  </si>
  <si>
    <t>105</t>
  </si>
  <si>
    <t>Krátkodobé záväzky súčet (r. 107 až r. 116)</t>
  </si>
  <si>
    <t>106</t>
  </si>
  <si>
    <t>Záväzky z obchodného styku                                                                                          (321, 322, 324, 325, 32X, 475A, 478A, 479A, 47XA)</t>
  </si>
  <si>
    <t>107</t>
  </si>
  <si>
    <t>108</t>
  </si>
  <si>
    <t>Nevyfaktúrované dodávky (326, 476A)</t>
  </si>
  <si>
    <t>109</t>
  </si>
  <si>
    <t>       4. </t>
  </si>
  <si>
    <t>Záväzky voči dcérskej účtovnej jednotke a materskej účtovnej jednotke  (361A, 471A)</t>
  </si>
  <si>
    <t>110</t>
  </si>
  <si>
    <t>       5.</t>
  </si>
  <si>
    <t>Ostatné záväzky v rámci konsolidovaného celku                                                                 (361A, 36XA, 471A, 47XA)</t>
  </si>
  <si>
    <t>111</t>
  </si>
  <si>
    <t>Záväzky voči spoločníkom a združeniu                                                                            (364, 365, 366, 367, 368, 398A, 478A, 479A)</t>
  </si>
  <si>
    <t>112</t>
  </si>
  <si>
    <t>Záväzky voči zamestnancom (331,333,33X,479A)</t>
  </si>
  <si>
    <t>113</t>
  </si>
  <si>
    <t>Záväzky zo sociálneho poistenia  (336, 479A)</t>
  </si>
  <si>
    <t>114</t>
  </si>
  <si>
    <t xml:space="preserve">       9.</t>
  </si>
  <si>
    <t>Daňové záväzky a dotácie                                                                                                (341, 342, 343, 345, 346, 347, 34X)</t>
  </si>
  <si>
    <t>115</t>
  </si>
  <si>
    <t xml:space="preserve">      10.</t>
  </si>
  <si>
    <t>Ostatné záväzky                                                                                                                   (372A, 373A, 377A, 379A, 474A, 479A, 47X)</t>
  </si>
  <si>
    <t>116</t>
  </si>
  <si>
    <t>Krátkodobé finančné výpomoci                                                                                           (241, 249, 24X, 473A,/-/255A)</t>
  </si>
  <si>
    <t>117</t>
  </si>
  <si>
    <t>B.V.</t>
  </si>
  <si>
    <t>Bankové úvery r. 119 + r. 120</t>
  </si>
  <si>
    <t>118</t>
  </si>
  <si>
    <t>B.V.1.</t>
  </si>
  <si>
    <t>Bankové úvery dlhodobé  (461A, 46XA)</t>
  </si>
  <si>
    <t>119</t>
  </si>
  <si>
    <t>Bežné bankové úvery  (221A, 231, 232, 23X, 461A, 46XA)</t>
  </si>
  <si>
    <t>120</t>
  </si>
  <si>
    <t>Časové rozlíšenie súčet (r. 122 až r. 125)</t>
  </si>
  <si>
    <t>121</t>
  </si>
  <si>
    <t>C.   1.</t>
  </si>
  <si>
    <t>Výdavky budúcich období dlhodobé (383A)</t>
  </si>
  <si>
    <t>122</t>
  </si>
  <si>
    <t>Výdavky budúcich období krátkodobé (383A)</t>
  </si>
  <si>
    <t>123</t>
  </si>
  <si>
    <t>Výnosy budúcich období dlhodobé (384A)</t>
  </si>
  <si>
    <t>124</t>
  </si>
  <si>
    <t>Výnosy budúcich období krátkodobé (384A)</t>
  </si>
  <si>
    <t>125</t>
  </si>
  <si>
    <t>Ozna-čenie
a</t>
  </si>
  <si>
    <t>Text
b</t>
  </si>
  <si>
    <t>Číslo riadku
c</t>
  </si>
  <si>
    <t>Skutočnosť</t>
  </si>
  <si>
    <t>Bežné účtovné obdobie
1</t>
  </si>
  <si>
    <t>Bezprostredne predchádzajúce účtovné obdobie
2</t>
  </si>
  <si>
    <t xml:space="preserve">  I.</t>
  </si>
  <si>
    <t>Tržby z predaja tovaru  (604, 607)</t>
  </si>
  <si>
    <t>Náklady vynaložené na obstaranie predaného tovaru                                                                           (504, 505A, 507)</t>
  </si>
  <si>
    <t>Obchodná marža r. 01 - r. 02</t>
  </si>
  <si>
    <t xml:space="preserve">   II.</t>
  </si>
  <si>
    <t>Výroba r. 05 + r. 06 + r. 07</t>
  </si>
  <si>
    <t xml:space="preserve">   II.1.</t>
  </si>
  <si>
    <t>Tržby z predaja vlastných výrobkov a služieb (601, 602, 606)</t>
  </si>
  <si>
    <t>Zmeny stavu vnútroorganizačných zásob                                                                                            (+/- účtová skupina 61)</t>
  </si>
  <si>
    <t>Aktivácia ( účtová skupina 62)</t>
  </si>
  <si>
    <t>Výrobná spotreba r. 09 + r. 10</t>
  </si>
  <si>
    <t>B. 1.</t>
  </si>
  <si>
    <t>Spotreba materiálu, energie a ostatných neskladovateľných dodávok (501, 502, 503, 505A)</t>
  </si>
  <si>
    <t>    2.</t>
  </si>
  <si>
    <t>Služby (účtová skupina 51)</t>
  </si>
  <si>
    <t>Pridaná hodnota r. 03 + r. 04 - r. 08</t>
  </si>
  <si>
    <t>Osobné náklady súčet (r. 13 až 16)</t>
  </si>
  <si>
    <t>Mzdové náklady (521, 522)</t>
  </si>
  <si>
    <t xml:space="preserve">   2.</t>
  </si>
  <si>
    <t>Odmeny členom orgánov spoločnosti a družstva (523)</t>
  </si>
  <si>
    <t xml:space="preserve">   3.</t>
  </si>
  <si>
    <t>Náklady na sociálne poistenie (524, 525, 526)</t>
  </si>
  <si>
    <t xml:space="preserve">   4.</t>
  </si>
  <si>
    <t>Sociálne náklady (527, 528)</t>
  </si>
  <si>
    <t>Dane a poplatky (účtová skupina 53)</t>
  </si>
  <si>
    <t>Odpisy a opravné položky k dlhodobému nehmotnému majetku a dlhodobému hmotnému majetku (551, 553)</t>
  </si>
  <si>
    <t xml:space="preserve">  III.</t>
  </si>
  <si>
    <t>Tržby z predaja dlhodobého majetku a materiálu (641, 642)</t>
  </si>
  <si>
    <t>Zostatková cena predaného dlhodobého majetku a predaného materiálu (541, 542)</t>
  </si>
  <si>
    <t>Tvorba a zúčtovanie opravných položiek k pohľadávkam (+/-547)</t>
  </si>
  <si>
    <t>IV.</t>
  </si>
  <si>
    <t>Ostatné výnosy z hospodárskej činnosti                                                                                          (644, 645, 646, 648, 655, 657)</t>
  </si>
  <si>
    <t>H.</t>
  </si>
  <si>
    <t>Ostatné náklady na hospodársku činnosť                                                                                        (543, 544, 545, 546, 548, 549, 555, 557)</t>
  </si>
  <si>
    <t>V.</t>
  </si>
  <si>
    <t>Prevod výnosov z hospodárskej činnosti (-)(697)</t>
  </si>
  <si>
    <t>I.</t>
  </si>
  <si>
    <t>Prevod nákladov na hospodársku činnosť (-)(597)</t>
  </si>
  <si>
    <t>*</t>
  </si>
  <si>
    <t>Výsledok hospodárenia z hospodárskej činnosti r. 11 - r. 12 - r. 17 - r. 18 + r. 19 - r. 20 - r. 21 + r. 22 - r. 23 + (- r. 24) - (-r.25)</t>
  </si>
  <si>
    <t>VI.</t>
  </si>
  <si>
    <t>Tržby z predaja cenných papierov a podielov (661)</t>
  </si>
  <si>
    <t>J.</t>
  </si>
  <si>
    <t>Predané cenné papiere a podiely (561)</t>
  </si>
  <si>
    <t>28</t>
  </si>
  <si>
    <t xml:space="preserve"> VII.</t>
  </si>
  <si>
    <t>Výnosy z dlhodobého finančného majetku r. 30 + r. 31 + r. 32</t>
  </si>
  <si>
    <t>29</t>
  </si>
  <si>
    <t>VII. 1.</t>
  </si>
  <si>
    <t>Výnosy z cenných papierov a podielov v dcérskej účtovnej jednotke a v spoločnosti s podstatným vplyvom (665A)</t>
  </si>
  <si>
    <t>30</t>
  </si>
  <si>
    <t>Výnosy z ostatných dlhodobých cenných papierov a podielov (665A)</t>
  </si>
  <si>
    <t>31</t>
  </si>
  <si>
    <t>Výnosy z ostatného dlhodobého finančného majetku (665A)</t>
  </si>
  <si>
    <t>32</t>
  </si>
  <si>
    <t>VIII.</t>
  </si>
  <si>
    <t>Výnosy z krátkodobého finančného majetku (666)</t>
  </si>
  <si>
    <t>33</t>
  </si>
  <si>
    <t xml:space="preserve">K. </t>
  </si>
  <si>
    <t>Náklady na krátkodobý finančný majetok (566)</t>
  </si>
  <si>
    <t>34</t>
  </si>
  <si>
    <t>IX.</t>
  </si>
  <si>
    <t>Výnosy z precenenia cenných papierov a výnosy z derivátových operácií (664, 667)</t>
  </si>
  <si>
    <t>35</t>
  </si>
  <si>
    <t>L.</t>
  </si>
  <si>
    <t>Náklady na precenenie cenných papierov a náklady na derivátové operácie (564, 567)</t>
  </si>
  <si>
    <t>36</t>
  </si>
  <si>
    <t>M.</t>
  </si>
  <si>
    <t>Tvorba a zúčtovanie opravných položiek k finančnému majetku +/- 565</t>
  </si>
  <si>
    <t>37</t>
  </si>
  <si>
    <t>X.</t>
  </si>
  <si>
    <t>Výnosové úroky (662)</t>
  </si>
  <si>
    <t>38</t>
  </si>
  <si>
    <t>N.</t>
  </si>
  <si>
    <t>Nákladové úroky (562)</t>
  </si>
  <si>
    <t>39</t>
  </si>
  <si>
    <t>XI.</t>
  </si>
  <si>
    <t>Kurzové zisky (663)</t>
  </si>
  <si>
    <t>40</t>
  </si>
  <si>
    <t>O.</t>
  </si>
  <si>
    <t>Kurzové straty (563)</t>
  </si>
  <si>
    <t>41</t>
  </si>
  <si>
    <t>XII.</t>
  </si>
  <si>
    <t>Ostatné výnosy z finančnej činnosti (668)</t>
  </si>
  <si>
    <t>42</t>
  </si>
  <si>
    <t>P.</t>
  </si>
  <si>
    <t>Ostatné náklady na finančnú činnosť (568, 569)</t>
  </si>
  <si>
    <t>43</t>
  </si>
  <si>
    <t xml:space="preserve">  XIII.</t>
  </si>
  <si>
    <t>Prevod finančných výnosov (-) (698)</t>
  </si>
  <si>
    <t>44</t>
  </si>
  <si>
    <t>R.</t>
  </si>
  <si>
    <t>Prevod finančných nákladov (-) (598)</t>
  </si>
  <si>
    <t>45</t>
  </si>
  <si>
    <t>Výsledok hospodárenia z finančnej činnosti r. 27 - r. 28 + r. 29 + r. 33 - r. 34 + r. 35 - r. 36 - r. 37 + r. 38 - r. 39 + r. 40 - r. 41 + r. 42 - r. 43 + (- r. 44) - (- r. 45)</t>
  </si>
  <si>
    <t>46</t>
  </si>
  <si>
    <t>**</t>
  </si>
  <si>
    <t>Výsledok hospodárenia z bežnej činnosti pred zdanením r. 26 + r. 46</t>
  </si>
  <si>
    <t>47</t>
  </si>
  <si>
    <t>Daň z príjmov z bežnej činnosti r. 49 + r. 50</t>
  </si>
  <si>
    <t>48</t>
  </si>
  <si>
    <t>S.   1.</t>
  </si>
  <si>
    <t>- splatná (591, 595)</t>
  </si>
  <si>
    <t>49</t>
  </si>
  <si>
    <t>- odložená (+/- 592)</t>
  </si>
  <si>
    <t>50</t>
  </si>
  <si>
    <t>Výsledok hospodárenia z bežnej činnosti po zdanení                                                                                        r. 47 - r. 48</t>
  </si>
  <si>
    <t>51</t>
  </si>
  <si>
    <t xml:space="preserve">  XIV.</t>
  </si>
  <si>
    <t>Mimoriadne výnosy (účtová skupina 68)</t>
  </si>
  <si>
    <t>52</t>
  </si>
  <si>
    <t>T.</t>
  </si>
  <si>
    <t>Mimoriadne náklady (účtová skupina 58)</t>
  </si>
  <si>
    <t>53</t>
  </si>
  <si>
    <t>Výsledok hospodárenia z mimoriadnej činnosti pred zdanením r. 52 - r. 53</t>
  </si>
  <si>
    <t>54</t>
  </si>
  <si>
    <t>U.</t>
  </si>
  <si>
    <t>Daň z príjmov z mimoriadnej činnosti r. 56 + r. 57</t>
  </si>
  <si>
    <t>55</t>
  </si>
  <si>
    <t>U.1.</t>
  </si>
  <si>
    <t>- splatná (593)</t>
  </si>
  <si>
    <t>56</t>
  </si>
  <si>
    <t>- odložená (+/- 594)</t>
  </si>
  <si>
    <t>57</t>
  </si>
  <si>
    <t>Výsledok hospodárenia z mimoriadnej činnosti po zdanením r. 54 - r. 55</t>
  </si>
  <si>
    <t>58</t>
  </si>
  <si>
    <t>***</t>
  </si>
  <si>
    <t>Výsledok hospodárenia za účtovné obdobie pred zdanením (+/-) [r. 47 + r. 54]</t>
  </si>
  <si>
    <t>59</t>
  </si>
  <si>
    <t>Prevod podielov na výsledku hospodárenia spoločníkom                                                                  (+/- 596)</t>
  </si>
  <si>
    <t>60</t>
  </si>
  <si>
    <t>Výsledok hospodárenia za účtovné obdobie po zdanení (+/-) [r. 51 + r. 58 - r. 60]</t>
  </si>
  <si>
    <t>61</t>
  </si>
  <si>
    <t xml:space="preserve">zostavenej k </t>
  </si>
  <si>
    <t>Výkaz ziskov a strát  Úč POD 2 -04</t>
  </si>
  <si>
    <t>kontrola súčtu</t>
  </si>
  <si>
    <t>Informácie o údajoch na strane aktív súvahy</t>
  </si>
  <si>
    <t>ZÁVÄZKY</t>
  </si>
  <si>
    <t>13.</t>
  </si>
  <si>
    <t>FINANČNÉ ÚČTY</t>
  </si>
  <si>
    <t>8.</t>
  </si>
  <si>
    <t>POHĽADÁVKY</t>
  </si>
  <si>
    <t>ZÁSOBY</t>
  </si>
  <si>
    <t>INFORMÁCIE O ÚČTOVNEJ JEDNOTKE</t>
  </si>
  <si>
    <t>ZÁKLADNÉ VÝCHODISKÁ PRE ZOSTAVENIE ÚČTOVNEJ ZÁVIERKY</t>
  </si>
  <si>
    <t>POUŽITÉ ÚČTOVNÉ ZÁSADY A METÓDY</t>
  </si>
  <si>
    <t>kontrola AKÍVA = PASÍVA</t>
  </si>
  <si>
    <t>kontrola VÝSLEDOK v pasívach = VÝSLEDOK vo VZaS</t>
  </si>
  <si>
    <t>Informácie o počte zamestnancov:</t>
  </si>
  <si>
    <t>H</t>
  </si>
  <si>
    <t>w</t>
  </si>
  <si>
    <t>l</t>
  </si>
  <si>
    <t>s</t>
  </si>
  <si>
    <t>r</t>
  </si>
  <si>
    <t>o</t>
  </si>
  <si>
    <t>z</t>
  </si>
  <si>
    <t>n</t>
  </si>
  <si>
    <t>á</t>
  </si>
  <si>
    <t>S</t>
  </si>
  <si>
    <t>P</t>
  </si>
  <si>
    <t xml:space="preserve">Hawle s.r.o.(ďalej len "Spoločnosť") je spoločnosť s ručením obmedzeným, ktorá bola založená zakladateľskou listinou spísanou dňa 06.04.2000. Dňa 07.júna 2000 bola zapísaná do Obchodného registra vedenom na Okresnom súde Bratislava I, oddiel Sro, vložka 21881/B. Spoločnosť sídli  v Senci, Pezinská 30 , Slovenská republika, identifikačné číslo (IČO) je 35 789 760. </t>
  </si>
  <si>
    <t xml:space="preserve">Účtovné zásady a metódy, ktoré spoločnosť používala pri zostavení účtovnej závierky za rok 2013 a 2012 sú nasledovné: </t>
  </si>
  <si>
    <t>Nakupovaný dlhodobý nehmotný majetok sa oceňuje v obstarávacích cenách, ktoré obsahujú cenu obstarania a náklady súvisiace s jeho obstaraním (dopravy,clo,...).</t>
  </si>
  <si>
    <t>lineárna</t>
  </si>
  <si>
    <t>rôzna</t>
  </si>
  <si>
    <t>jednorázový odpis</t>
  </si>
  <si>
    <t>Ročná odpisová sadzba v %</t>
  </si>
  <si>
    <t>Dlhodobý nehmotný majetok sa odpisuje do nákladov počas predpokladanej doby jeho používania a predpokladaného priebehu jeho opotrebenia. Odpisovať sa začína prvým dňom mesiaca nasledujúceho po uvedení dlhodobého majetku do používania. Drobný dlhodobý nehmotný majetok, ktorého obstarávacia cena (resp. vlastné náklady) je 2 400 EUR a nižšia, sa považuje za službu a účtuje sa priamo do nákladov bežného roka. Predpokladaná  doba používania, metóda odpisovania a odpisová sadzba sú  stanovené pre jednotlivé skupiny dlhodobého nehmotného majetku  nasledovne:</t>
  </si>
  <si>
    <t>Dlhodobý hmotný majetok sa odpisuje do nákladov počas predpokladanej doby jeho používania a predpokladaného priebehu jeho opotrebenia. Odpisovať sa začína prvým dňom mesiaca nasledujúceho po uvedení dlhodobého majetku do používania. Drobný dlhodobý hmotný majetok, ktorého obstarávacia cena (resp. vlastné náklady) je 1 700 EUR a nižšia, sa odpisuje jednorazovo pri uvedení do používania. Predpokladaná doba používania, metóda odpisovania a odpisová sadzba sú stanovené pre jednotlivé skupiny dlhodobého hmotného majetku  nasledovne:</t>
  </si>
  <si>
    <t>Ročná odpisová sadzba (%)</t>
  </si>
  <si>
    <t>Inventár a ostatné samostatné hnuteľné veci</t>
  </si>
  <si>
    <t>zrýchlená</t>
  </si>
  <si>
    <t>16,7-12,5</t>
  </si>
  <si>
    <t>6 až 8</t>
  </si>
  <si>
    <t>Pohľadávky pri ich vzniku  sa oceňujú menovitou hodnotou. Ocenenie pochybných pohľadávok sa upravuje na ich realizovateľnú  hodnotu  opravnými  položkami .</t>
  </si>
  <si>
    <t>Dlhodobé i krátkodobé 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</t>
  </si>
  <si>
    <t>Vlastné imanie sa skladá zo základného imania, zákonného rezervného fondu, nerozdeleného zisku minulých rokov a výsledku hospodárenia v schvaľovacom konaní.</t>
  </si>
  <si>
    <t xml:space="preserve"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 </t>
  </si>
  <si>
    <r>
      <t>Spoločnosť vytvára  zákonný rezervný fond.</t>
    </r>
    <r>
      <rPr>
        <i/>
        <sz val="10"/>
        <rFont val="Arial"/>
        <family val="2"/>
        <charset val="238"/>
      </rPr>
      <t xml:space="preserve">  </t>
    </r>
  </si>
  <si>
    <t xml:space="preserve">Tržby za vlastné výkony a tovar neobsahujú daň z pridanej hodnoty. Sú tiež znížené o zľavy a zrážky (rabaty, bonusy, skontá, dobropisy a pod.)., bez ohľadu na to, či zákazník mal vopred na zľavu nárok, alebo či ide o dodatočne uznanú zľavu.Tržby sú účtované ku dňu splnenia dodávky alebo služby. </t>
  </si>
  <si>
    <t>Bežné účtovné obdobie (rok 2013)</t>
  </si>
  <si>
    <t>Bezprostredne predchádzajúce účtovné obdobie ( rok 2012)</t>
  </si>
  <si>
    <t>Stav k 1.1.2012</t>
  </si>
  <si>
    <t>Stav k 31.12.2012</t>
  </si>
  <si>
    <t xml:space="preserve">Prehľad o pohybe dlhodobého hmotného majetku od 1.1.2013 do 31.12.2013 a za porovnateľné obdobie od 1.1.2012 do 31.12.2012 je uvedený v nasledovných tabuľkách. </t>
  </si>
  <si>
    <t>Stav k 1.1.2013</t>
  </si>
  <si>
    <t>Stav k 31.12.2013</t>
  </si>
  <si>
    <t>Bezprostredne predchádzajúce obdobie (rok 2012)</t>
  </si>
  <si>
    <t>Z dlhodobého majetku sú poistené automobily pre prípad škôd výška poistnej sumy je v nasledujúcom prehľade:</t>
  </si>
  <si>
    <t>Poistený majetok (druh vozidla)</t>
  </si>
  <si>
    <t>Poistná suma (v roku 2012)</t>
  </si>
  <si>
    <t>Poistná suma (v roku 2013)</t>
  </si>
  <si>
    <t>Spoločnosť odpisuje nasledovný dlhodobý hmotný a nehmotný majetok ku dňu 31.12.2013:</t>
  </si>
  <si>
    <t>DRUH</t>
  </si>
  <si>
    <t>Identifikácia majetku</t>
  </si>
  <si>
    <t>Softvér SPINNET</t>
  </si>
  <si>
    <t>Octavia LIM CR</t>
  </si>
  <si>
    <t>Octavia Combi CR</t>
  </si>
  <si>
    <t>Octavia Combi ELEGA</t>
  </si>
  <si>
    <t>Poskytnuté preddavky na DNM</t>
  </si>
  <si>
    <t xml:space="preserve">Ocenenie nadbytočných, zastaraných a nízkoobrátkových zásob sa znižuje na nižšiu úžitkovú hodnotu prostredníctvom opravných položiek. Opravnú položku stanovilo vedenie spoločnosti na základe posúdenia doby zastarania zásob (doby bez pohybu) na jednotlivých skladov. </t>
  </si>
  <si>
    <t>Doba bez pohybu</t>
  </si>
  <si>
    <t>%-na hodnota opravnej položky</t>
  </si>
  <si>
    <t>Do 1 roka</t>
  </si>
  <si>
    <t>Od 1 do 2 rokov</t>
  </si>
  <si>
    <t>Nad 4 roky</t>
  </si>
  <si>
    <t>Stav OP k 31.12.2013</t>
  </si>
  <si>
    <t>Stav OP k 1.1.2013</t>
  </si>
  <si>
    <t>Bezprostredne predchádzajúce účtovné obdobie (rok 2012)</t>
  </si>
  <si>
    <t>Účet rezervný fond</t>
  </si>
  <si>
    <t>Poistenie motorových vozidiel</t>
  </si>
  <si>
    <t>Telefóny a internet</t>
  </si>
  <si>
    <t>Ostatné</t>
  </si>
  <si>
    <t>Dotácia sociálneho fondu</t>
  </si>
  <si>
    <t>Povinný prídel do zákonného rezervného fondu nie je potrebný, pretože zákonný rezervný fond už dosiahol svoju maximálnu hranicu stanovenú v právnych predpisoch a v spoločenskej zmluve.</t>
  </si>
  <si>
    <t>Súdne spory</t>
  </si>
  <si>
    <t>Odchodné do dôchodku</t>
  </si>
  <si>
    <t>Energie a kúrenie</t>
  </si>
  <si>
    <t xml:space="preserve">Sprostredkovateľské provízie </t>
  </si>
  <si>
    <t>Odmeny konateľom</t>
  </si>
  <si>
    <t>Pokuty a penále</t>
  </si>
  <si>
    <t>Ostatné rezervy krátkodobé spolu</t>
  </si>
  <si>
    <t>Ostatné rezervy dlhodobé</t>
  </si>
  <si>
    <t>Ostatné rezervy dlhodobé spolu</t>
  </si>
  <si>
    <t>Zákonné rezervy krátkodobé</t>
  </si>
  <si>
    <t xml:space="preserve">Mzdy za dovolenku vrátane </t>
  </si>
  <si>
    <t>sociálneho zabezpečenia</t>
  </si>
  <si>
    <t>Rezerva na overenie účtovnej</t>
  </si>
  <si>
    <t>závierky a zostavenie daňového priznania</t>
  </si>
  <si>
    <t>Zákonné rezervy krátkodobé spolu</t>
  </si>
  <si>
    <t>Spoločnosť má otvorený kontokorentný účet v Tatrabanke a.s., ktorý jej umožňuje čerpať úver do výšky 165 969 EUR. K 31.12.2013 a 31.12.2012 nebol čerpaný.</t>
  </si>
  <si>
    <t xml:space="preserve">Bezprostredne predchádzajúce účtovné obdobie (rok 2012) </t>
  </si>
  <si>
    <t>Bežné účtovné obdobie         (rok 2013)</t>
  </si>
  <si>
    <t>Slovenská republika</t>
  </si>
  <si>
    <t>Česká republika</t>
  </si>
  <si>
    <t>Vodárenské armatúry</t>
  </si>
  <si>
    <t>Služby a tovar</t>
  </si>
  <si>
    <t>Informácie o tržbách za tovar a služby podľa  hlavných teritórií sú uvedené v tabuľke:</t>
  </si>
  <si>
    <t>Po 31.12.2013 nenastali také udalosti, ktoré majú významný vplyv na verné zobrazenie skutočností uvádzaných v tejto účtovnej závierke.</t>
  </si>
  <si>
    <t>E.Hawle Armaturenwerke G.m.b.H, Rakúsko</t>
  </si>
  <si>
    <t>Hawle Beteiligingsgesellschaft G.m.b.H., Rakúsko</t>
  </si>
  <si>
    <t>HAWLE ARMATURY, spol s.r.o., Jesenice, ČR</t>
  </si>
  <si>
    <t>Fabryka Armatury Spólka, Piaskowa 9, Poľsko</t>
  </si>
  <si>
    <t>Hawle Szerelvénygyártó és formalmazó Kft., Szentendre, Maďarsko</t>
  </si>
  <si>
    <t>Hawle Armaturen GmbH, Freilassing, Nemecko</t>
  </si>
  <si>
    <t>Spriaznená osoba/ Materská účtovná jednotka</t>
  </si>
  <si>
    <t>Spriaznená osoba/Sesterská účtovná jednotka</t>
  </si>
  <si>
    <t>Spriaznená osoba/ iná účtovná jednotka</t>
  </si>
  <si>
    <t>Krammer Armaturen, Wiener Neustadt, Rakúsko</t>
  </si>
  <si>
    <t>Hawido AG, Sirnach,Švajčiarsko</t>
  </si>
  <si>
    <t>Poistné náhrady</t>
  </si>
  <si>
    <t>Inventúrne prebytky</t>
  </si>
  <si>
    <t>Výnosové úroky</t>
  </si>
  <si>
    <t>Ostatné finančné výnosy</t>
  </si>
  <si>
    <t>Sprostredkovanie predaja</t>
  </si>
  <si>
    <t>Rozvoz</t>
  </si>
  <si>
    <t>Nájomné a služby spojené s nájmom</t>
  </si>
  <si>
    <t>Ostatné služby-nedaňové</t>
  </si>
  <si>
    <t>Reklama a inzercia</t>
  </si>
  <si>
    <t>Služby zo zahraničia</t>
  </si>
  <si>
    <t>Opravy a udržiavanie</t>
  </si>
  <si>
    <t>Náklady na reprezentáciu</t>
  </si>
  <si>
    <t>Cestovné</t>
  </si>
  <si>
    <t>Telefóny a internetové služby</t>
  </si>
  <si>
    <t>Právne a poradenské služby</t>
  </si>
  <si>
    <t>Výstavy</t>
  </si>
  <si>
    <t>Servisné služby</t>
  </si>
  <si>
    <t>Softvérové služby</t>
  </si>
  <si>
    <t>Poštovné</t>
  </si>
  <si>
    <t>Školenia</t>
  </si>
  <si>
    <t>Teplo</t>
  </si>
  <si>
    <t>Ostatné služby</t>
  </si>
  <si>
    <t>Odpis pohľadávky</t>
  </si>
  <si>
    <t>Ostatné náklady</t>
  </si>
  <si>
    <t>Bankové poplatky</t>
  </si>
  <si>
    <t xml:space="preserve">Prehľad o pohybe dlhodobého nehmotného majetku od 1.1.2013 do 31.12.2013 a za porovnateľné obdobie od 1.1.2012  do 31.12.2012 je uvedený v nasledovných tabuľkách. </t>
  </si>
  <si>
    <t>Poskytnuté preddavky na DHM</t>
  </si>
  <si>
    <t xml:space="preserve">Zákonné rezervy krátkodobé </t>
  </si>
  <si>
    <t>Mzdy za dovolenku vrátane</t>
  </si>
  <si>
    <t xml:space="preserve">Rezerva na overenie účtovnej </t>
  </si>
  <si>
    <t>Sprostredkovateľské provízie</t>
  </si>
  <si>
    <t>Bezprostredne predchádzajúce účtovné obdobie              (rok 2012)</t>
  </si>
  <si>
    <t>k 31.12.2013</t>
  </si>
  <si>
    <t xml:space="preserve">OZ-KAN SU ARMATURLERI IHRACATSAN. VE TIC A.S, IZMIR, Turecko </t>
  </si>
  <si>
    <t>Bežné účtovné obdobie                   (rok 2013)</t>
  </si>
  <si>
    <t>Obstarávaný DHM</t>
  </si>
  <si>
    <t>a vysokozdvižné vozíky</t>
  </si>
  <si>
    <t>Server v počte 1 ks, Klimatizácia</t>
  </si>
  <si>
    <t>Octavia ELE TS 132/1</t>
  </si>
  <si>
    <t>Octava Combi Elangan</t>
  </si>
  <si>
    <t>Vysokozdvižný vozík v počte 3 ks</t>
  </si>
  <si>
    <t>Stav OP na začiatku účtovného obdobia k 1.1.2013</t>
  </si>
  <si>
    <t>Stav OP na konci účtovného obdobia k 31.12.2013</t>
  </si>
  <si>
    <t>Od 2 do 3 rokov</t>
  </si>
  <si>
    <t>Od 3 do 4 rokov</t>
  </si>
  <si>
    <r>
      <t>Pohľadávky voči spriazneným osobám firma Hawle s.r.o. neeviduje k 31.12.2013</t>
    </r>
    <r>
      <rPr>
        <sz val="10"/>
        <rFont val="Arial"/>
        <family val="2"/>
        <charset val="238"/>
      </rPr>
      <t>.</t>
    </r>
  </si>
  <si>
    <t>Pohľadávky k 31.12.2013</t>
  </si>
  <si>
    <t xml:space="preserve">Informácie o vekovej štruktúre pohľadávok </t>
  </si>
  <si>
    <t xml:space="preserve"> -predaj tovaru pre vodné hospodárstvo</t>
  </si>
  <si>
    <t>Bezprostredne predchádzajúce účtovné obdobie                                    (rok 2012)</t>
  </si>
  <si>
    <t>prídel do sociálneho fondu</t>
  </si>
  <si>
    <t>predpokladaná výplata podielov na zisku</t>
  </si>
  <si>
    <t>0 EUR</t>
  </si>
  <si>
    <t xml:space="preserve">Vedenie spoločnosti navrhuje rozdeliť zisk za rok 2013 nasledovne: </t>
  </si>
  <si>
    <t>Bežné účtovné obdobie      (rok 2013)</t>
  </si>
  <si>
    <t>Bezprostredne predchádzajúce účtovné obdobie                               (rok 2012)</t>
  </si>
  <si>
    <t>Bezprostredne predchádzajúce účtovné obdobie                                     (rok 2012)</t>
  </si>
  <si>
    <t>Bezprostredne predchádzajúce účtovné obdobie                                         (rok 2012)</t>
  </si>
  <si>
    <t>Bezprostredne predchádzajúce účtovné obdobie                                  (rok 2012)</t>
  </si>
  <si>
    <t>Bezprostredne predchádzajúce účtovné odbobie         (rok 2012)</t>
  </si>
  <si>
    <t>Bežné účtovné obdobie                    (rok 2013)</t>
  </si>
  <si>
    <t>Bezprostredne predchádzajúce účtovné obdobie                                 (rok 2012)</t>
  </si>
  <si>
    <t>Zmluvné pokuty, penále a úroky z omeškania</t>
  </si>
  <si>
    <t xml:space="preserve">Vyradenie neuhradeného záväzku </t>
  </si>
  <si>
    <t>Bežné účtovné obdobie                 (rok 2013)</t>
  </si>
  <si>
    <t xml:space="preserve">Nevyfakturované dodávky </t>
  </si>
  <si>
    <t>Rezervy na nevyfakturované dodávky sa nevykazujú s vplyvom na výsledok hospodárenia.</t>
  </si>
  <si>
    <t>Bežné účtovné obdobie                          (rok 2013)</t>
  </si>
  <si>
    <t>Bežné účtovné obdobie                        (rok 2013)</t>
  </si>
  <si>
    <t>Obstarávaný DNM</t>
  </si>
  <si>
    <t>14.</t>
  </si>
  <si>
    <t xml:space="preserve">V roku 2013 neboli uskutočnené  žiadne významné zmeny v zápise do Obchodného registra. </t>
  </si>
  <si>
    <t>Bežné účtovné obdobie             (rok 2013)</t>
  </si>
  <si>
    <t>Spoločnosť nie je neobmedzene ručiacim spoločníkom v iných spoločnostich podľa § 56 ods.5 Obchodného zákonníka.</t>
  </si>
  <si>
    <t xml:space="preserve">Dlhodobý nehmotný majetok a dlhodobý hmotný majetok </t>
  </si>
  <si>
    <t>Účtovná závierka spoločnosti za predchádzajúce účtovné obdobie, t.j. k 31.12.2012 bola schválená valným zhromaždením spoločnosti dňa 05. marca 2013.</t>
  </si>
  <si>
    <t>2013.</t>
  </si>
  <si>
    <t xml:space="preserve">Účtovná závierka Spoločnosti k 31.decembru 2012 bola zverejnená v obchodnom vestníku dňa 05.apríla  </t>
  </si>
  <si>
    <t>Účtovná závierka Spoločnosti k 31.decembru 2012 spolu s výročnou správou a správou audítora o overení účtovnej závierky k 31. decembru 2012 bola uložená do zbierky listín obchodného registra 17. júla 2013.</t>
  </si>
  <si>
    <t>Valné zhromaždenie dňa 05. marca 2013 schválilo spoločnosť Rödl &amp; Partner Audit, s.r.o. ako audítora na overenie účtovnej závierky za účtovné obdobie od 1. januára 2013 do 31. decembra 2013.</t>
  </si>
  <si>
    <t>Drobný dlhodobý nehmotný majetok</t>
  </si>
  <si>
    <t>Drobný dlhodobý hmotný majetok</t>
  </si>
  <si>
    <r>
      <t>c)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Zásoby</t>
    </r>
  </si>
  <si>
    <t>Stroje,prístroje a zariadenia</t>
  </si>
  <si>
    <r>
      <t>d)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Pohľadávky</t>
    </r>
  </si>
  <si>
    <r>
      <t>e)</t>
    </r>
    <r>
      <rPr>
        <b/>
        <sz val="7"/>
        <rFont val="Times New Roman"/>
        <family val="1"/>
        <charset val="238"/>
      </rPr>
      <t>       </t>
    </r>
    <r>
      <rPr>
        <b/>
        <sz val="10"/>
        <rFont val="Arial"/>
        <family val="2"/>
        <charset val="238"/>
      </rPr>
      <t>  Peňažné prostriedky a ceniny</t>
    </r>
  </si>
  <si>
    <t>Peňažné prostriedky a ceniny sa oceňujú ich menovitou hodnotou.</t>
  </si>
  <si>
    <r>
      <t>f)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Náklady budúcich období a príjmy budúcich období</t>
    </r>
  </si>
  <si>
    <r>
      <t>g)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Vlastné imanie</t>
    </r>
  </si>
  <si>
    <r>
      <t>h)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Rezervy </t>
    </r>
  </si>
  <si>
    <r>
      <t>j)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Transakcie v cudzích menách</t>
    </r>
  </si>
  <si>
    <r>
      <t>k)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Výnosy</t>
    </r>
  </si>
  <si>
    <r>
      <t>l)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Daň z príjmu</t>
    </r>
  </si>
  <si>
    <t>Percento tvorby opravnej položky k zásobám v závislosti na dobe bez pohybu na sklade je uvedené v nasledujúcej tabuľke:</t>
  </si>
  <si>
    <t xml:space="preserve">9. </t>
  </si>
  <si>
    <t>Základné imanie spoločnosti je zložené z peňažného vkladu  s nominálnou hodnotou 266 600 EUR.</t>
  </si>
  <si>
    <t xml:space="preserve">K 31.12.2013 a 31.12.2012 spoločnosť nezvyšovala základné imanie. </t>
  </si>
  <si>
    <t>10.</t>
  </si>
  <si>
    <t>11.</t>
  </si>
  <si>
    <t>Záväzky voči spriazneným osobám sú vo výške 770 538 EUR.</t>
  </si>
  <si>
    <t>Sociálny fond sa podľa zákona o sociálnom fonde čerpá na stravovacie potreby zamestnancov. Spoločnosť už od roku 2010 pravidelne tvorí sociálny fond z nerozdeleného zisku minulých rokov vo výške 3 000 EUR za účelom podpory sociálnej politiky svojich zamestnancov. Zo sociálneho fondu tvoreného zo zisku sa v roku 2013 čerpala výška 1 010 EUR, nakoľko bol zostatok z r.2012 vo výške 30 EUR.</t>
  </si>
  <si>
    <t>Tržby z predaja hmotného investičného majetku</t>
  </si>
  <si>
    <t>Kód druhu obchodu</t>
  </si>
  <si>
    <t>Druh obchodu</t>
  </si>
  <si>
    <t>obstaranie tovaru</t>
  </si>
  <si>
    <t>poskytnutie služieb</t>
  </si>
  <si>
    <t>Účtovné odpisy dlhodobého majetku sa nezhodujú s daňovými odpismi. V roku 2013 účtovné odpisy boli 27 643 EUR. Daňové odpisy boli v sume 26 884 EUR. Rozdiel medzi účtovnými a daňovými odpismi predstavuje 759 EUR.</t>
  </si>
  <si>
    <t>K pochybným pohľadávkam boli v roku 2013  vytvorené opravné položky podľa doby splatnosti, ktorá predstavuje:</t>
  </si>
  <si>
    <t>prevod na nerozdelený zisk</t>
  </si>
  <si>
    <t xml:space="preserve">Spoločnosť zaúčtovala  odloženú daňovú pohľadávku k 31.12.2013 vo výške 1 372 EUR. </t>
  </si>
  <si>
    <t xml:space="preserve">Spoločnosť pri transakciách so spriaznenými osobami používa ceny obstaravacie porovnateľné s trhovými cenami. 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</si>
  <si>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</si>
  <si>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 xml:space="preserve">Spoločnosť uvádza k výnosom súvisiacim s bežnou činnosťou z toho výnosové úroky sú 22 EUR (rok 2013) a 16 EUR (rok 2012). </t>
  </si>
  <si>
    <t>157 100 EUR</t>
  </si>
  <si>
    <t>3 000 EUR</t>
  </si>
  <si>
    <t>Bežné účtovné obdobie       (rok 2013)</t>
  </si>
  <si>
    <t>IČO: 35789760</t>
  </si>
  <si>
    <t xml:space="preserve">z toho dopravné prostriedky </t>
  </si>
  <si>
    <t xml:space="preserve">Renault Master </t>
  </si>
  <si>
    <t>Bežné  účtovné obdobie                                    (rok 2013)</t>
  </si>
  <si>
    <t>Škoda Fabia v počte 2 ks</t>
  </si>
  <si>
    <t xml:space="preserve">Škoda Octavia  v počte 7 ks </t>
  </si>
  <si>
    <t>Najväčší podiel zníženia hodnoty zásob z hľadiska doby bez pohybu je uvedené v nasledujúcej tabuľke:</t>
  </si>
  <si>
    <t>Zásoby sa oceňujú nižšou z nasledujúcich hodnôt: obstarávacou cenou (nakupované zásoby) alebo  čistou realizačnou hodnotou.</t>
  </si>
  <si>
    <t>Obstarávacia cena zahŕňa cenu zásob a náklady súvisiace s obstaraním (clo, prepravu, poistné, provízie, skonto a pod.). Úroky z cudzích zdrojov nie sú súčasťou obstarávacej ceny. Nakupované zásoby sa pri úbytku oceňujú metótou FIFO.</t>
  </si>
  <si>
    <t>Čistá realizačná hodnota je predpokladaná predajná cena znížená o predpokladané náklady na ich dokončenie a o predpokladané náklady súvisiace s ich predajom.</t>
  </si>
  <si>
    <t xml:space="preserve">Účtovná závierka bola zostavená podľa Zákona č. 431/2002 Z.z. o účtovníctve v znení neskorších predpisov za predpokladu nepretržitého trvania jej činnosti a je zostavená ako riadna účtovná závierka. </t>
  </si>
  <si>
    <t>Hawle s.r.o., Pezinská 30, 903 01 Senec</t>
  </si>
  <si>
    <t>25% (od 0 do 180 dní)                          8 706 EUR</t>
  </si>
  <si>
    <t>75% (od 281 dní do 365 dní)                     809 EUR</t>
  </si>
  <si>
    <t>100% (nad 365 dní)                             16 366 EUR</t>
  </si>
  <si>
    <t>SPOLU                                              25 881  EUR</t>
  </si>
  <si>
    <t>50% (od 181 dní do 270 dní)                        0 EUR</t>
  </si>
  <si>
    <t>PODSÚVAHOVÉ POLOŽKY</t>
  </si>
  <si>
    <t>Spoločnosť má v nájme kancelárske a skladové priestory od tretej osoby. Zmluva je dohodnutá na dobu neurčitú so 6 mesačnou výpovednou lehotou.</t>
  </si>
  <si>
    <t xml:space="preserve">Informácie o významných podsúvahových položkách </t>
  </si>
  <si>
    <t>Prenajatý majetok</t>
  </si>
  <si>
    <t>Odpísané záväzky</t>
  </si>
  <si>
    <t>15.</t>
  </si>
  <si>
    <t xml:space="preserve">16. </t>
  </si>
  <si>
    <t>17.</t>
  </si>
  <si>
    <t xml:space="preserve">Prehľad o peňažných tokoch bol spracovaný nepriamou  metódou a je uvedený v Prílohe č. 1. </t>
  </si>
  <si>
    <t>Na základe rozhodnutia Valného zhromaždenia, ktoré sa konalo dňa 05.03.2013 spoločnosť vyplatila spoločníkom dividendy  z výsledku hospodárenia za rok 2012 v sume 201 519 EUR a z výsledku hospodárenia minulých rokov v sume 68 481 EUR, čo je spolu 270 000 EUR.</t>
  </si>
  <si>
    <t xml:space="preserve">Nepriama metóda vykazovania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</si>
</sst>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Sk&quot;_-;\-* #,##0.00\ &quot;Sk&quot;_-;_-* &quot;-&quot;??\ &quot;Sk&quot;_-;_-@_-"/>
  </numFmts>
  <fonts count="5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Times New Roman"/>
      <family val="1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  <charset val="238"/>
    </font>
    <font>
      <b/>
      <sz val="9"/>
      <name val="Verdana"/>
      <family val="2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0000"/>
      <name val="Arial CE"/>
      <family val="2"/>
      <charset val="238"/>
    </font>
    <font>
      <i/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1" fillId="0" borderId="0" applyFont="0" applyFill="0" applyBorder="0" applyAlignment="0" applyProtection="0"/>
    <xf numFmtId="0" fontId="29" fillId="0" borderId="0"/>
    <xf numFmtId="0" fontId="39" fillId="0" borderId="0"/>
    <xf numFmtId="164" fontId="39" fillId="0" borderId="0" applyFont="0" applyFill="0" applyBorder="0" applyAlignment="0" applyProtection="0"/>
  </cellStyleXfs>
  <cellXfs count="1099"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Border="1"/>
    <xf numFmtId="3" fontId="3" fillId="0" borderId="0" xfId="0" applyNumberFormat="1" applyFont="1" applyBorder="1" applyAlignment="1">
      <alignment horizontal="right" vertical="center"/>
    </xf>
    <xf numFmtId="0" fontId="12" fillId="0" borderId="0" xfId="0" applyFont="1"/>
    <xf numFmtId="0" fontId="3" fillId="0" borderId="11" xfId="0" applyFont="1" applyBorder="1"/>
    <xf numFmtId="0" fontId="8" fillId="0" borderId="0" xfId="0" applyFont="1"/>
    <xf numFmtId="0" fontId="12" fillId="0" borderId="0" xfId="0" applyFont="1" applyBorder="1"/>
    <xf numFmtId="3" fontId="0" fillId="0" borderId="0" xfId="0" applyNumberFormat="1" applyBorder="1"/>
    <xf numFmtId="3" fontId="25" fillId="0" borderId="0" xfId="0" applyNumberFormat="1" applyFont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2"/>
    <xf numFmtId="0" fontId="15" fillId="0" borderId="0" xfId="2" applyFont="1" applyAlignment="1">
      <alignment horizontal="left"/>
    </xf>
    <xf numFmtId="0" fontId="35" fillId="0" borderId="0" xfId="2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right"/>
    </xf>
    <xf numFmtId="0" fontId="4" fillId="0" borderId="1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9" xfId="0" applyFont="1" applyBorder="1"/>
    <xf numFmtId="0" fontId="4" fillId="0" borderId="8" xfId="0" applyFont="1" applyBorder="1"/>
    <xf numFmtId="0" fontId="3" fillId="0" borderId="10" xfId="0" applyFont="1" applyBorder="1"/>
    <xf numFmtId="0" fontId="4" fillId="0" borderId="40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0" fillId="3" borderId="7" xfId="3" applyFont="1" applyFill="1" applyBorder="1" applyAlignment="1">
      <alignment horizontal="center"/>
    </xf>
    <xf numFmtId="0" fontId="30" fillId="0" borderId="0" xfId="3" applyFont="1"/>
    <xf numFmtId="0" fontId="40" fillId="3" borderId="9" xfId="3" applyFont="1" applyFill="1" applyBorder="1" applyAlignment="1">
      <alignment horizontal="center"/>
    </xf>
    <xf numFmtId="0" fontId="40" fillId="3" borderId="40" xfId="3" applyFont="1" applyFill="1" applyBorder="1" applyAlignment="1">
      <alignment horizontal="center"/>
    </xf>
    <xf numFmtId="0" fontId="40" fillId="3" borderId="11" xfId="3" applyFont="1" applyFill="1" applyBorder="1" applyAlignment="1">
      <alignment horizontal="center"/>
    </xf>
    <xf numFmtId="0" fontId="40" fillId="3" borderId="0" xfId="3" applyFont="1" applyFill="1" applyBorder="1" applyAlignment="1">
      <alignment horizontal="center"/>
    </xf>
    <xf numFmtId="0" fontId="41" fillId="3" borderId="40" xfId="3" applyFont="1" applyFill="1" applyBorder="1"/>
    <xf numFmtId="3" fontId="42" fillId="0" borderId="1" xfId="3" applyNumberFormat="1" applyFont="1" applyFill="1" applyBorder="1" applyAlignment="1">
      <alignment horizontal="right"/>
    </xf>
    <xf numFmtId="0" fontId="15" fillId="0" borderId="0" xfId="3" applyFont="1"/>
    <xf numFmtId="3" fontId="45" fillId="0" borderId="1" xfId="3" applyNumberFormat="1" applyFont="1" applyFill="1" applyBorder="1" applyAlignment="1">
      <alignment horizontal="right"/>
    </xf>
    <xf numFmtId="0" fontId="40" fillId="3" borderId="41" xfId="3" applyFont="1" applyFill="1" applyBorder="1" applyAlignment="1"/>
    <xf numFmtId="0" fontId="40" fillId="3" borderId="1" xfId="3" applyFont="1" applyFill="1" applyBorder="1" applyAlignment="1">
      <alignment horizontal="center"/>
    </xf>
    <xf numFmtId="0" fontId="40" fillId="3" borderId="42" xfId="3" applyFont="1" applyFill="1" applyBorder="1" applyAlignment="1"/>
    <xf numFmtId="0" fontId="34" fillId="0" borderId="0" xfId="3" applyFont="1"/>
    <xf numFmtId="0" fontId="40" fillId="3" borderId="1" xfId="3" applyFont="1" applyFill="1" applyBorder="1" applyAlignment="1"/>
    <xf numFmtId="0" fontId="40" fillId="3" borderId="42" xfId="3" applyFont="1" applyFill="1" applyBorder="1" applyAlignment="1">
      <alignment horizontal="center"/>
    </xf>
    <xf numFmtId="0" fontId="41" fillId="0" borderId="0" xfId="3" applyFont="1"/>
    <xf numFmtId="0" fontId="41" fillId="0" borderId="0" xfId="3" applyFont="1" applyAlignment="1">
      <alignment wrapText="1"/>
    </xf>
    <xf numFmtId="49" fontId="41" fillId="0" borderId="0" xfId="3" applyNumberFormat="1" applyFont="1"/>
    <xf numFmtId="3" fontId="41" fillId="0" borderId="0" xfId="3" applyNumberFormat="1" applyFont="1"/>
    <xf numFmtId="0" fontId="40" fillId="3" borderId="1" xfId="3" applyFont="1" applyFill="1" applyBorder="1" applyAlignment="1">
      <alignment horizontal="center" wrapText="1"/>
    </xf>
    <xf numFmtId="49" fontId="40" fillId="3" borderId="1" xfId="3" applyNumberFormat="1" applyFont="1" applyFill="1" applyBorder="1" applyAlignment="1">
      <alignment horizontal="center" wrapText="1"/>
    </xf>
    <xf numFmtId="0" fontId="35" fillId="0" borderId="0" xfId="3" applyFont="1" applyFill="1" applyBorder="1" applyAlignment="1">
      <alignment horizontal="center" wrapText="1"/>
    </xf>
    <xf numFmtId="0" fontId="40" fillId="0" borderId="1" xfId="3" applyFont="1" applyBorder="1" applyAlignment="1">
      <alignment vertical="center"/>
    </xf>
    <xf numFmtId="0" fontId="40" fillId="0" borderId="1" xfId="3" applyFont="1" applyBorder="1" applyAlignment="1">
      <alignment vertical="center" wrapText="1" shrinkToFit="1"/>
    </xf>
    <xf numFmtId="49" fontId="40" fillId="0" borderId="1" xfId="3" applyNumberFormat="1" applyFont="1" applyBorder="1" applyAlignment="1">
      <alignment horizontal="center" vertical="center"/>
    </xf>
    <xf numFmtId="3" fontId="42" fillId="0" borderId="1" xfId="3" applyNumberFormat="1" applyFont="1" applyBorder="1"/>
    <xf numFmtId="0" fontId="30" fillId="0" borderId="0" xfId="3" applyFont="1" applyFill="1" applyBorder="1"/>
    <xf numFmtId="0" fontId="40" fillId="0" borderId="1" xfId="3" applyFont="1" applyBorder="1" applyAlignment="1">
      <alignment horizontal="left" vertical="center"/>
    </xf>
    <xf numFmtId="0" fontId="15" fillId="0" borderId="0" xfId="3" applyFont="1" applyFill="1" applyBorder="1"/>
    <xf numFmtId="0" fontId="41" fillId="0" borderId="1" xfId="3" applyFont="1" applyBorder="1" applyAlignment="1">
      <alignment horizontal="left" vertical="center"/>
    </xf>
    <xf numFmtId="0" fontId="41" fillId="0" borderId="1" xfId="3" applyFont="1" applyBorder="1" applyAlignment="1">
      <alignment vertical="center" wrapText="1" shrinkToFit="1"/>
    </xf>
    <xf numFmtId="49" fontId="41" fillId="0" borderId="1" xfId="3" applyNumberFormat="1" applyFont="1" applyBorder="1" applyAlignment="1">
      <alignment horizontal="center" vertical="center"/>
    </xf>
    <xf numFmtId="3" fontId="45" fillId="0" borderId="1" xfId="3" applyNumberFormat="1" applyFont="1" applyBorder="1"/>
    <xf numFmtId="0" fontId="41" fillId="0" borderId="1" xfId="3" applyFont="1" applyBorder="1" applyAlignment="1">
      <alignment horizontal="right" vertical="center"/>
    </xf>
    <xf numFmtId="0" fontId="41" fillId="0" borderId="1" xfId="3" applyFont="1" applyFill="1" applyBorder="1" applyAlignment="1">
      <alignment vertical="center" wrapText="1" shrinkToFit="1"/>
    </xf>
    <xf numFmtId="49" fontId="41" fillId="0" borderId="1" xfId="3" applyNumberFormat="1" applyFont="1" applyFill="1" applyBorder="1" applyAlignment="1">
      <alignment horizontal="center" vertical="center"/>
    </xf>
    <xf numFmtId="3" fontId="45" fillId="0" borderId="1" xfId="3" applyNumberFormat="1" applyFont="1" applyFill="1" applyBorder="1"/>
    <xf numFmtId="0" fontId="40" fillId="0" borderId="1" xfId="3" applyFont="1" applyFill="1" applyBorder="1" applyAlignment="1">
      <alignment vertical="center" wrapText="1" shrinkToFit="1"/>
    </xf>
    <xf numFmtId="49" fontId="40" fillId="0" borderId="1" xfId="3" applyNumberFormat="1" applyFont="1" applyFill="1" applyBorder="1" applyAlignment="1">
      <alignment horizontal="center" vertical="center"/>
    </xf>
    <xf numFmtId="3" fontId="42" fillId="0" borderId="1" xfId="3" applyNumberFormat="1" applyFont="1" applyFill="1" applyBorder="1"/>
    <xf numFmtId="0" fontId="34" fillId="0" borderId="0" xfId="3" applyFont="1" applyBorder="1" applyAlignment="1">
      <alignment horizontal="left" vertical="center"/>
    </xf>
    <xf numFmtId="0" fontId="34" fillId="0" borderId="0" xfId="3" applyFont="1" applyBorder="1" applyAlignment="1">
      <alignment vertical="center" wrapText="1" shrinkToFit="1"/>
    </xf>
    <xf numFmtId="49" fontId="34" fillId="0" borderId="0" xfId="3" applyNumberFormat="1" applyFont="1" applyBorder="1" applyAlignment="1">
      <alignment horizontal="center" vertical="center"/>
    </xf>
    <xf numFmtId="49" fontId="43" fillId="0" borderId="1" xfId="3" applyNumberFormat="1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left" vertical="center"/>
    </xf>
    <xf numFmtId="0" fontId="41" fillId="0" borderId="1" xfId="3" applyFont="1" applyFill="1" applyBorder="1" applyAlignment="1">
      <alignment vertical="center"/>
    </xf>
    <xf numFmtId="3" fontId="46" fillId="0" borderId="1" xfId="3" applyNumberFormat="1" applyFont="1" applyFill="1" applyBorder="1"/>
    <xf numFmtId="0" fontId="41" fillId="0" borderId="1" xfId="3" applyFont="1" applyBorder="1" applyAlignment="1">
      <alignment vertical="center"/>
    </xf>
    <xf numFmtId="0" fontId="15" fillId="0" borderId="0" xfId="3" applyFont="1" applyBorder="1"/>
    <xf numFmtId="0" fontId="41" fillId="0" borderId="1" xfId="3" applyFont="1" applyBorder="1" applyAlignment="1">
      <alignment horizontal="left" vertical="center" indent="1"/>
    </xf>
    <xf numFmtId="0" fontId="40" fillId="0" borderId="1" xfId="3" applyFont="1" applyBorder="1" applyAlignment="1">
      <alignment horizontal="left" vertical="center" indent="1"/>
    </xf>
    <xf numFmtId="0" fontId="41" fillId="0" borderId="1" xfId="3" applyFont="1" applyBorder="1" applyAlignment="1">
      <alignment horizontal="center"/>
    </xf>
    <xf numFmtId="0" fontId="41" fillId="0" borderId="1" xfId="3" applyFont="1" applyBorder="1" applyAlignment="1">
      <alignment wrapText="1"/>
    </xf>
    <xf numFmtId="0" fontId="34" fillId="0" borderId="0" xfId="3" applyFont="1" applyBorder="1"/>
    <xf numFmtId="0" fontId="41" fillId="0" borderId="1" xfId="3" applyFont="1" applyBorder="1" applyAlignment="1">
      <alignment horizontal="center" vertical="center"/>
    </xf>
    <xf numFmtId="0" fontId="47" fillId="0" borderId="0" xfId="3" applyFont="1" applyBorder="1" applyAlignment="1">
      <alignment vertical="center" wrapText="1" shrinkToFit="1"/>
    </xf>
    <xf numFmtId="0" fontId="41" fillId="0" borderId="42" xfId="3" applyFont="1" applyBorder="1" applyAlignment="1">
      <alignment vertical="center" wrapText="1" shrinkToFit="1"/>
    </xf>
    <xf numFmtId="0" fontId="41" fillId="0" borderId="41" xfId="3" applyFont="1" applyBorder="1" applyAlignment="1">
      <alignment vertical="center" wrapText="1" shrinkToFit="1"/>
    </xf>
    <xf numFmtId="49" fontId="41" fillId="0" borderId="1" xfId="3" applyNumberFormat="1" applyFont="1" applyBorder="1" applyAlignment="1">
      <alignment vertical="center" wrapText="1" shrinkToFit="1"/>
    </xf>
    <xf numFmtId="0" fontId="41" fillId="0" borderId="0" xfId="3" applyFont="1" applyBorder="1"/>
    <xf numFmtId="0" fontId="41" fillId="0" borderId="0" xfId="3" applyFont="1" applyBorder="1" applyAlignment="1">
      <alignment wrapText="1"/>
    </xf>
    <xf numFmtId="49" fontId="41" fillId="0" borderId="0" xfId="3" applyNumberFormat="1" applyFont="1" applyBorder="1" applyAlignment="1">
      <alignment horizontal="center" vertical="center"/>
    </xf>
    <xf numFmtId="0" fontId="40" fillId="0" borderId="0" xfId="3" applyFont="1" applyBorder="1"/>
    <xf numFmtId="49" fontId="40" fillId="0" borderId="0" xfId="3" applyNumberFormat="1" applyFont="1" applyBorder="1" applyAlignment="1">
      <alignment horizontal="center" vertical="center"/>
    </xf>
    <xf numFmtId="0" fontId="40" fillId="0" borderId="0" xfId="3" applyFont="1" applyBorder="1" applyAlignment="1">
      <alignment horizontal="left" vertical="center" indent="1"/>
    </xf>
    <xf numFmtId="0" fontId="40" fillId="0" borderId="0" xfId="3" applyFont="1" applyBorder="1" applyAlignment="1">
      <alignment vertical="center" wrapText="1" shrinkToFit="1"/>
    </xf>
    <xf numFmtId="0" fontId="41" fillId="0" borderId="0" xfId="3" applyFont="1" applyBorder="1" applyAlignment="1"/>
    <xf numFmtId="0" fontId="41" fillId="0" borderId="0" xfId="3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Fill="1" applyBorder="1"/>
    <xf numFmtId="0" fontId="6" fillId="0" borderId="11" xfId="0" applyFont="1" applyBorder="1" applyAlignment="1">
      <alignment horizontal="left"/>
    </xf>
    <xf numFmtId="0" fontId="3" fillId="0" borderId="5" xfId="0" applyFont="1" applyFill="1" applyBorder="1"/>
    <xf numFmtId="0" fontId="3" fillId="0" borderId="4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5" fillId="0" borderId="0" xfId="2" applyFont="1" applyBorder="1" applyAlignment="1">
      <alignment horizontal="center" vertical="center" wrapText="1"/>
    </xf>
    <xf numFmtId="3" fontId="34" fillId="0" borderId="0" xfId="2" applyNumberFormat="1" applyFont="1" applyBorder="1" applyAlignment="1">
      <alignment horizontal="center" vertical="center" wrapText="1"/>
    </xf>
    <xf numFmtId="0" fontId="34" fillId="0" borderId="0" xfId="2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15" fillId="0" borderId="0" xfId="2" applyFont="1" applyAlignment="1">
      <alignment wrapText="1"/>
    </xf>
    <xf numFmtId="0" fontId="4" fillId="0" borderId="0" xfId="0" applyFont="1" applyAlignment="1">
      <alignment horizontal="left" vertical="center" wrapText="1"/>
    </xf>
    <xf numFmtId="3" fontId="45" fillId="4" borderId="1" xfId="3" applyNumberFormat="1" applyFont="1" applyFill="1" applyBorder="1"/>
    <xf numFmtId="3" fontId="42" fillId="4" borderId="1" xfId="3" applyNumberFormat="1" applyFont="1" applyFill="1" applyBorder="1"/>
    <xf numFmtId="0" fontId="48" fillId="0" borderId="0" xfId="0" applyFont="1"/>
    <xf numFmtId="0" fontId="15" fillId="0" borderId="0" xfId="2" applyFont="1" applyAlignment="1"/>
    <xf numFmtId="0" fontId="29" fillId="0" borderId="0" xfId="2" applyAlignment="1"/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29" fillId="0" borderId="0" xfId="2" applyFill="1"/>
    <xf numFmtId="0" fontId="15" fillId="0" borderId="0" xfId="2" applyFont="1" applyFill="1" applyAlignment="1">
      <alignment wrapText="1"/>
    </xf>
    <xf numFmtId="0" fontId="37" fillId="0" borderId="0" xfId="2" applyFont="1" applyFill="1" applyAlignment="1">
      <alignment wrapText="1"/>
    </xf>
    <xf numFmtId="0" fontId="37" fillId="2" borderId="0" xfId="2" applyFont="1" applyFill="1" applyAlignment="1"/>
    <xf numFmtId="0" fontId="37" fillId="0" borderId="0" xfId="2" applyFont="1" applyFill="1" applyAlignment="1"/>
    <xf numFmtId="0" fontId="0" fillId="0" borderId="0" xfId="0" applyFill="1" applyAlignment="1"/>
    <xf numFmtId="0" fontId="37" fillId="0" borderId="0" xfId="2" applyFont="1" applyFill="1" applyAlignment="1">
      <alignment horizontal="left"/>
    </xf>
    <xf numFmtId="0" fontId="15" fillId="0" borderId="0" xfId="2" applyFont="1"/>
    <xf numFmtId="0" fontId="10" fillId="0" borderId="0" xfId="2" applyFont="1"/>
    <xf numFmtId="0" fontId="15" fillId="0" borderId="0" xfId="2" applyFont="1" applyFill="1" applyAlignment="1"/>
    <xf numFmtId="0" fontId="41" fillId="0" borderId="0" xfId="0" applyFont="1" applyAlignment="1">
      <alignment wrapText="1"/>
    </xf>
    <xf numFmtId="49" fontId="41" fillId="0" borderId="0" xfId="0" applyNumberFormat="1" applyFont="1"/>
    <xf numFmtId="3" fontId="41" fillId="0" borderId="0" xfId="0" applyNumberFormat="1" applyFont="1" applyAlignment="1">
      <alignment horizontal="center"/>
    </xf>
    <xf numFmtId="0" fontId="0" fillId="0" borderId="0" xfId="0" applyFill="1" applyAlignment="1">
      <alignment horizontal="left" vertical="center"/>
    </xf>
    <xf numFmtId="0" fontId="5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5" fillId="0" borderId="0" xfId="2" applyFont="1" applyFill="1"/>
    <xf numFmtId="0" fontId="48" fillId="0" borderId="0" xfId="0" applyFont="1" applyFill="1"/>
    <xf numFmtId="0" fontId="4" fillId="0" borderId="42" xfId="0" applyFont="1" applyBorder="1" applyAlignment="1">
      <alignment horizontal="center"/>
    </xf>
    <xf numFmtId="0" fontId="4" fillId="0" borderId="42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5" fillId="0" borderId="0" xfId="0" applyFont="1"/>
    <xf numFmtId="0" fontId="1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5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3" xfId="0" applyFont="1" applyBorder="1"/>
    <xf numFmtId="0" fontId="0" fillId="0" borderId="0" xfId="0" applyFont="1" applyFill="1"/>
    <xf numFmtId="0" fontId="29" fillId="0" borderId="0" xfId="2" applyBorder="1"/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5" fillId="0" borderId="0" xfId="2" applyFont="1" applyAlignment="1">
      <alignment horizontal="justify" wrapText="1"/>
    </xf>
    <xf numFmtId="0" fontId="29" fillId="0" borderId="0" xfId="2" applyAlignment="1">
      <alignment wrapText="1"/>
    </xf>
    <xf numFmtId="0" fontId="15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horizontal="justify" wrapText="1"/>
    </xf>
    <xf numFmtId="0" fontId="15" fillId="0" borderId="0" xfId="2" applyFont="1" applyAlignment="1">
      <alignment wrapText="1"/>
    </xf>
    <xf numFmtId="0" fontId="29" fillId="0" borderId="0" xfId="2" applyAlignment="1">
      <alignment wrapText="1"/>
    </xf>
    <xf numFmtId="0" fontId="34" fillId="0" borderId="0" xfId="2" applyFont="1" applyBorder="1" applyAlignment="1">
      <alignment horizontal="center" vertical="center" wrapText="1"/>
    </xf>
    <xf numFmtId="0" fontId="15" fillId="0" borderId="0" xfId="2" applyFont="1" applyAlignment="1">
      <alignment horizontal="justify" wrapText="1"/>
    </xf>
    <xf numFmtId="0" fontId="15" fillId="0" borderId="0" xfId="2" applyFont="1" applyAlignment="1">
      <alignment wrapText="1"/>
    </xf>
    <xf numFmtId="0" fontId="29" fillId="0" borderId="0" xfId="2" applyAlignment="1">
      <alignment wrapText="1"/>
    </xf>
    <xf numFmtId="0" fontId="30" fillId="0" borderId="0" xfId="2" applyFont="1" applyAlignment="1">
      <alignment horizontal="justify" wrapText="1"/>
    </xf>
    <xf numFmtId="0" fontId="15" fillId="0" borderId="0" xfId="2" applyFont="1" applyFill="1" applyAlignment="1">
      <alignment horizontal="justify" wrapText="1"/>
    </xf>
    <xf numFmtId="0" fontId="15" fillId="0" borderId="0" xfId="2" applyFont="1" applyFill="1" applyAlignment="1">
      <alignment wrapText="1"/>
    </xf>
    <xf numFmtId="0" fontId="34" fillId="0" borderId="0" xfId="2" applyFont="1" applyBorder="1" applyAlignment="1">
      <alignment wrapText="1"/>
    </xf>
    <xf numFmtId="0" fontId="15" fillId="0" borderId="0" xfId="2" applyFont="1" applyAlignment="1">
      <alignment horizontal="justify" wrapText="1"/>
    </xf>
    <xf numFmtId="0" fontId="29" fillId="0" borderId="0" xfId="2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4" xfId="0" applyBorder="1"/>
    <xf numFmtId="0" fontId="12" fillId="0" borderId="0" xfId="0" applyFont="1" applyFill="1" applyBorder="1"/>
    <xf numFmtId="0" fontId="4" fillId="0" borderId="0" xfId="0" applyFont="1" applyFill="1"/>
    <xf numFmtId="0" fontId="3" fillId="0" borderId="0" xfId="0" applyFont="1" applyBorder="1" applyAlignment="1">
      <alignment horizontal="center" vertical="center" wrapText="1"/>
    </xf>
    <xf numFmtId="0" fontId="15" fillId="0" borderId="0" xfId="2" applyFont="1" applyFill="1" applyAlignment="1">
      <alignment horizontal="justify" wrapText="1"/>
    </xf>
    <xf numFmtId="0" fontId="15" fillId="0" borderId="0" xfId="2" applyFont="1" applyAlignment="1">
      <alignment horizontal="justify" wrapText="1"/>
    </xf>
    <xf numFmtId="0" fontId="15" fillId="0" borderId="0" xfId="2" applyFont="1" applyAlignment="1">
      <alignment wrapText="1"/>
    </xf>
    <xf numFmtId="0" fontId="15" fillId="0" borderId="0" xfId="2" applyFont="1" applyFill="1" applyAlignment="1">
      <alignment wrapText="1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left" wrapText="1"/>
    </xf>
    <xf numFmtId="0" fontId="8" fillId="0" borderId="0" xfId="0" applyFont="1" applyFill="1"/>
    <xf numFmtId="0" fontId="15" fillId="0" borderId="0" xfId="2" applyFont="1" applyAlignment="1">
      <alignment horizontal="justify" wrapText="1"/>
    </xf>
    <xf numFmtId="0" fontId="15" fillId="0" borderId="0" xfId="2" applyFont="1" applyAlignment="1">
      <alignment wrapText="1"/>
    </xf>
    <xf numFmtId="0" fontId="30" fillId="0" borderId="0" xfId="2" applyFont="1" applyAlignment="1">
      <alignment horizontal="justify" wrapText="1"/>
    </xf>
    <xf numFmtId="0" fontId="29" fillId="0" borderId="0" xfId="2" applyAlignment="1">
      <alignment wrapText="1"/>
    </xf>
    <xf numFmtId="0" fontId="4" fillId="0" borderId="0" xfId="0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15" fillId="0" borderId="0" xfId="2" applyFont="1" applyFill="1" applyAlignment="1">
      <alignment horizontal="justify" wrapText="1"/>
    </xf>
    <xf numFmtId="0" fontId="29" fillId="0" borderId="0" xfId="2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15" fillId="0" borderId="43" xfId="2" applyFont="1" applyFill="1" applyBorder="1"/>
    <xf numFmtId="0" fontId="29" fillId="0" borderId="43" xfId="2" applyFill="1" applyBorder="1"/>
    <xf numFmtId="0" fontId="30" fillId="0" borderId="0" xfId="2" applyFont="1" applyFill="1"/>
    <xf numFmtId="0" fontId="35" fillId="0" borderId="0" xfId="2" applyFont="1" applyFill="1" applyBorder="1" applyAlignment="1">
      <alignment horizontal="left" vertical="center" wrapText="1"/>
    </xf>
    <xf numFmtId="3" fontId="35" fillId="0" borderId="0" xfId="2" applyNumberFormat="1" applyFont="1" applyFill="1" applyBorder="1" applyAlignment="1">
      <alignment horizontal="right" vertical="center" wrapText="1"/>
    </xf>
    <xf numFmtId="0" fontId="34" fillId="0" borderId="0" xfId="2" applyFont="1" applyFill="1" applyBorder="1" applyAlignment="1">
      <alignment vertical="center" wrapText="1"/>
    </xf>
    <xf numFmtId="3" fontId="34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164" fontId="40" fillId="0" borderId="1" xfId="4" applyFont="1" applyFill="1" applyBorder="1" applyAlignment="1">
      <alignment horizontal="left" vertical="center"/>
    </xf>
    <xf numFmtId="0" fontId="40" fillId="0" borderId="1" xfId="3" applyFont="1" applyFill="1" applyBorder="1" applyAlignment="1">
      <alignment horizontal="left" vertical="center" wrapText="1" shrinkToFit="1"/>
    </xf>
    <xf numFmtId="49" fontId="40" fillId="0" borderId="41" xfId="3" applyNumberFormat="1" applyFont="1" applyFill="1" applyBorder="1" applyAlignment="1">
      <alignment horizontal="center" vertical="center"/>
    </xf>
    <xf numFmtId="49" fontId="40" fillId="0" borderId="42" xfId="3" applyNumberFormat="1" applyFont="1" applyFill="1" applyBorder="1" applyAlignment="1">
      <alignment horizontal="center" vertical="center"/>
    </xf>
    <xf numFmtId="3" fontId="42" fillId="0" borderId="1" xfId="3" applyNumberFormat="1" applyFont="1" applyFill="1" applyBorder="1" applyAlignment="1">
      <alignment horizontal="right"/>
    </xf>
    <xf numFmtId="0" fontId="40" fillId="3" borderId="41" xfId="3" applyFont="1" applyFill="1" applyBorder="1" applyAlignment="1">
      <alignment horizontal="center" vertical="center" wrapText="1"/>
    </xf>
    <xf numFmtId="0" fontId="40" fillId="3" borderId="40" xfId="3" applyFont="1" applyFill="1" applyBorder="1" applyAlignment="1">
      <alignment horizontal="center" vertical="center" wrapText="1"/>
    </xf>
    <xf numFmtId="0" fontId="40" fillId="3" borderId="42" xfId="3" applyFont="1" applyFill="1" applyBorder="1" applyAlignment="1">
      <alignment horizontal="center" vertical="center" wrapText="1"/>
    </xf>
    <xf numFmtId="0" fontId="40" fillId="3" borderId="41" xfId="3" applyFont="1" applyFill="1" applyBorder="1" applyAlignment="1">
      <alignment horizontal="center"/>
    </xf>
    <xf numFmtId="0" fontId="40" fillId="3" borderId="40" xfId="3" applyFont="1" applyFill="1" applyBorder="1" applyAlignment="1">
      <alignment horizontal="center"/>
    </xf>
    <xf numFmtId="0" fontId="40" fillId="3" borderId="1" xfId="3" applyFont="1" applyFill="1" applyBorder="1" applyAlignment="1">
      <alignment horizontal="center"/>
    </xf>
    <xf numFmtId="0" fontId="40" fillId="3" borderId="1" xfId="3" applyFont="1" applyFill="1" applyBorder="1" applyAlignment="1">
      <alignment horizontal="center" vertical="center" wrapText="1"/>
    </xf>
    <xf numFmtId="0" fontId="40" fillId="3" borderId="10" xfId="3" applyFont="1" applyFill="1" applyBorder="1" applyAlignment="1">
      <alignment horizontal="center"/>
    </xf>
    <xf numFmtId="0" fontId="40" fillId="3" borderId="12" xfId="3" applyFont="1" applyFill="1" applyBorder="1" applyAlignment="1">
      <alignment horizontal="center"/>
    </xf>
    <xf numFmtId="0" fontId="40" fillId="3" borderId="6" xfId="3" applyFont="1" applyFill="1" applyBorder="1" applyAlignment="1">
      <alignment horizontal="center"/>
    </xf>
    <xf numFmtId="0" fontId="40" fillId="3" borderId="7" xfId="3" applyFont="1" applyFill="1" applyBorder="1" applyAlignment="1">
      <alignment horizontal="center"/>
    </xf>
    <xf numFmtId="0" fontId="40" fillId="0" borderId="1" xfId="3" applyFont="1" applyFill="1" applyBorder="1" applyAlignment="1">
      <alignment horizontal="left" vertical="center"/>
    </xf>
    <xf numFmtId="49" fontId="43" fillId="0" borderId="41" xfId="3" applyNumberFormat="1" applyFont="1" applyFill="1" applyBorder="1" applyAlignment="1">
      <alignment horizontal="center" vertical="center"/>
    </xf>
    <xf numFmtId="49" fontId="43" fillId="0" borderId="42" xfId="3" applyNumberFormat="1" applyFont="1" applyFill="1" applyBorder="1" applyAlignment="1">
      <alignment horizontal="center" vertical="center"/>
    </xf>
    <xf numFmtId="164" fontId="40" fillId="0" borderId="1" xfId="4" applyFont="1" applyFill="1" applyBorder="1" applyAlignment="1">
      <alignment vertical="center"/>
    </xf>
    <xf numFmtId="164" fontId="40" fillId="0" borderId="1" xfId="4" applyFont="1" applyFill="1" applyBorder="1" applyAlignment="1">
      <alignment horizontal="left" vertical="center" wrapText="1" shrinkToFit="1"/>
    </xf>
    <xf numFmtId="0" fontId="41" fillId="0" borderId="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left" vertical="center" wrapText="1" shrinkToFit="1"/>
    </xf>
    <xf numFmtId="49" fontId="44" fillId="0" borderId="41" xfId="3" applyNumberFormat="1" applyFont="1" applyFill="1" applyBorder="1" applyAlignment="1">
      <alignment horizontal="center" vertical="center"/>
    </xf>
    <xf numFmtId="49" fontId="44" fillId="0" borderId="42" xfId="3" applyNumberFormat="1" applyFont="1" applyFill="1" applyBorder="1" applyAlignment="1">
      <alignment horizontal="center" vertical="center"/>
    </xf>
    <xf numFmtId="3" fontId="45" fillId="0" borderId="1" xfId="3" applyNumberFormat="1" applyFont="1" applyFill="1" applyBorder="1" applyAlignment="1">
      <alignment horizontal="right"/>
    </xf>
    <xf numFmtId="3" fontId="45" fillId="0" borderId="2" xfId="3" applyNumberFormat="1" applyFont="1" applyFill="1" applyBorder="1" applyAlignment="1">
      <alignment horizontal="right"/>
    </xf>
    <xf numFmtId="3" fontId="45" fillId="0" borderId="3" xfId="3" applyNumberFormat="1" applyFont="1" applyFill="1" applyBorder="1" applyAlignment="1">
      <alignment horizontal="right"/>
    </xf>
    <xf numFmtId="3" fontId="45" fillId="0" borderId="4" xfId="3" applyNumberFormat="1" applyFont="1" applyFill="1" applyBorder="1" applyAlignment="1">
      <alignment horizontal="right"/>
    </xf>
    <xf numFmtId="0" fontId="41" fillId="0" borderId="41" xfId="3" applyFont="1" applyFill="1" applyBorder="1" applyAlignment="1">
      <alignment horizontal="right" vertical="center"/>
    </xf>
    <xf numFmtId="0" fontId="41" fillId="0" borderId="42" xfId="3" applyFont="1" applyFill="1" applyBorder="1" applyAlignment="1">
      <alignment horizontal="right" vertical="center"/>
    </xf>
    <xf numFmtId="3" fontId="45" fillId="0" borderId="1" xfId="4" applyNumberFormat="1" applyFont="1" applyFill="1" applyBorder="1" applyAlignment="1">
      <alignment horizontal="right"/>
    </xf>
    <xf numFmtId="164" fontId="41" fillId="0" borderId="1" xfId="4" applyFont="1" applyFill="1" applyBorder="1" applyAlignment="1">
      <alignment horizontal="left" vertical="center" wrapText="1" shrinkToFit="1"/>
    </xf>
    <xf numFmtId="0" fontId="40" fillId="0" borderId="1" xfId="3" applyFont="1" applyFill="1" applyBorder="1" applyAlignment="1">
      <alignment horizontal="center" vertical="center"/>
    </xf>
    <xf numFmtId="3" fontId="42" fillId="0" borderId="2" xfId="3" applyNumberFormat="1" applyFont="1" applyFill="1" applyBorder="1" applyAlignment="1">
      <alignment horizontal="right"/>
    </xf>
    <xf numFmtId="3" fontId="42" fillId="0" borderId="3" xfId="3" applyNumberFormat="1" applyFont="1" applyFill="1" applyBorder="1" applyAlignment="1">
      <alignment horizontal="right"/>
    </xf>
    <xf numFmtId="3" fontId="42" fillId="0" borderId="4" xfId="3" applyNumberFormat="1" applyFont="1" applyFill="1" applyBorder="1" applyAlignment="1">
      <alignment horizontal="right"/>
    </xf>
    <xf numFmtId="164" fontId="41" fillId="0" borderId="41" xfId="4" applyFont="1" applyFill="1" applyBorder="1" applyAlignment="1">
      <alignment horizontal="right" vertical="center"/>
    </xf>
    <xf numFmtId="164" fontId="41" fillId="0" borderId="42" xfId="4" applyFont="1" applyFill="1" applyBorder="1" applyAlignment="1">
      <alignment horizontal="right" vertical="center"/>
    </xf>
    <xf numFmtId="0" fontId="40" fillId="3" borderId="5" xfId="3" applyFont="1" applyFill="1" applyBorder="1" applyAlignment="1">
      <alignment horizontal="center"/>
    </xf>
    <xf numFmtId="164" fontId="41" fillId="0" borderId="1" xfId="4" applyFont="1" applyFill="1" applyBorder="1" applyAlignment="1">
      <alignment horizontal="right" vertical="center"/>
    </xf>
    <xf numFmtId="49" fontId="41" fillId="0" borderId="1" xfId="3" applyNumberFormat="1" applyFont="1" applyFill="1" applyBorder="1" applyAlignment="1">
      <alignment horizontal="center" vertical="center"/>
    </xf>
    <xf numFmtId="164" fontId="40" fillId="0" borderId="1" xfId="4" applyFont="1" applyFill="1" applyBorder="1" applyAlignment="1">
      <alignment horizontal="center" vertical="center"/>
    </xf>
    <xf numFmtId="49" fontId="43" fillId="0" borderId="1" xfId="3" applyNumberFormat="1" applyFont="1" applyFill="1" applyBorder="1" applyAlignment="1">
      <alignment horizontal="center" vertical="center"/>
    </xf>
    <xf numFmtId="49" fontId="44" fillId="0" borderId="1" xfId="3" applyNumberFormat="1" applyFont="1" applyFill="1" applyBorder="1" applyAlignment="1">
      <alignment horizontal="center" vertical="center"/>
    </xf>
    <xf numFmtId="0" fontId="40" fillId="0" borderId="41" xfId="3" applyFont="1" applyFill="1" applyBorder="1" applyAlignment="1">
      <alignment horizontal="center" vertical="center"/>
    </xf>
    <xf numFmtId="0" fontId="40" fillId="0" borderId="42" xfId="3" applyFont="1" applyFill="1" applyBorder="1" applyAlignment="1">
      <alignment horizontal="center" vertical="center"/>
    </xf>
    <xf numFmtId="0" fontId="40" fillId="0" borderId="41" xfId="3" applyFont="1" applyFill="1" applyBorder="1" applyAlignment="1">
      <alignment horizontal="left" vertical="center" wrapText="1" shrinkToFit="1"/>
    </xf>
    <xf numFmtId="0" fontId="40" fillId="0" borderId="42" xfId="3" applyFont="1" applyFill="1" applyBorder="1" applyAlignment="1">
      <alignment horizontal="left" vertical="center" wrapText="1" shrinkToFit="1"/>
    </xf>
    <xf numFmtId="49" fontId="40" fillId="0" borderId="1" xfId="3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wrapText="1"/>
    </xf>
    <xf numFmtId="0" fontId="41" fillId="0" borderId="1" xfId="3" applyFont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wrapText="1"/>
    </xf>
    <xf numFmtId="0" fontId="41" fillId="0" borderId="1" xfId="3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8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15" fillId="0" borderId="0" xfId="2" applyFont="1" applyFill="1" applyAlignment="1">
      <alignment horizontal="justify" wrapText="1"/>
    </xf>
    <xf numFmtId="0" fontId="29" fillId="0" borderId="0" xfId="2" applyFill="1" applyAlignment="1">
      <alignment wrapText="1"/>
    </xf>
    <xf numFmtId="0" fontId="15" fillId="0" borderId="0" xfId="2" applyFont="1" applyAlignment="1">
      <alignment horizontal="justify" wrapText="1"/>
    </xf>
    <xf numFmtId="0" fontId="15" fillId="0" borderId="0" xfId="2" applyFont="1" applyAlignment="1">
      <alignment wrapText="1"/>
    </xf>
    <xf numFmtId="0" fontId="15" fillId="0" borderId="0" xfId="2" applyFont="1" applyFill="1" applyAlignment="1">
      <alignment wrapText="1"/>
    </xf>
    <xf numFmtId="0" fontId="34" fillId="0" borderId="1" xfId="2" applyFont="1" applyBorder="1" applyAlignment="1">
      <alignment horizontal="center" vertical="center" wrapText="1"/>
    </xf>
    <xf numFmtId="0" fontId="35" fillId="0" borderId="1" xfId="2" applyFont="1" applyBorder="1" applyAlignment="1">
      <alignment horizontal="center" vertical="center" wrapText="1"/>
    </xf>
    <xf numFmtId="0" fontId="30" fillId="0" borderId="0" xfId="2" applyFont="1" applyAlignment="1">
      <alignment horizontal="justify" wrapText="1"/>
    </xf>
    <xf numFmtId="0" fontId="29" fillId="0" borderId="0" xfId="2" applyAlignment="1">
      <alignment wrapText="1"/>
    </xf>
    <xf numFmtId="0" fontId="36" fillId="0" borderId="0" xfId="2" applyFont="1" applyAlignment="1">
      <alignment horizontal="justify" wrapText="1"/>
    </xf>
    <xf numFmtId="0" fontId="34" fillId="0" borderId="2" xfId="2" applyFont="1" applyBorder="1" applyAlignment="1">
      <alignment horizontal="center" vertical="center" wrapText="1"/>
    </xf>
    <xf numFmtId="0" fontId="34" fillId="0" borderId="4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left" vertical="center" wrapText="1"/>
    </xf>
    <xf numFmtId="0" fontId="29" fillId="0" borderId="1" xfId="2" applyBorder="1" applyAlignment="1">
      <alignment horizontal="left" vertical="center" wrapText="1"/>
    </xf>
    <xf numFmtId="0" fontId="34" fillId="0" borderId="6" xfId="2" applyFont="1" applyBorder="1" applyAlignment="1">
      <alignment horizontal="center" vertical="center" wrapText="1"/>
    </xf>
    <xf numFmtId="0" fontId="29" fillId="0" borderId="5" xfId="2" applyBorder="1" applyAlignment="1">
      <alignment horizontal="center" vertical="center" wrapText="1"/>
    </xf>
    <xf numFmtId="0" fontId="29" fillId="0" borderId="7" xfId="2" applyBorder="1" applyAlignment="1">
      <alignment horizontal="center" vertical="center" wrapText="1"/>
    </xf>
    <xf numFmtId="0" fontId="29" fillId="0" borderId="10" xfId="2" applyBorder="1" applyAlignment="1">
      <alignment horizontal="center" vertical="center" wrapText="1"/>
    </xf>
    <xf numFmtId="0" fontId="29" fillId="0" borderId="11" xfId="2" applyBorder="1" applyAlignment="1">
      <alignment horizontal="center" vertical="center" wrapText="1"/>
    </xf>
    <xf numFmtId="0" fontId="29" fillId="0" borderId="12" xfId="2" applyBorder="1" applyAlignment="1">
      <alignment horizontal="center" vertical="center" wrapText="1"/>
    </xf>
    <xf numFmtId="0" fontId="34" fillId="0" borderId="6" xfId="2" applyFont="1" applyBorder="1" applyAlignment="1">
      <alignment horizontal="left" vertical="center" wrapText="1"/>
    </xf>
    <xf numFmtId="0" fontId="34" fillId="0" borderId="5" xfId="2" applyFont="1" applyBorder="1" applyAlignment="1">
      <alignment horizontal="left" vertical="center" wrapText="1"/>
    </xf>
    <xf numFmtId="0" fontId="34" fillId="0" borderId="7" xfId="2" applyFont="1" applyBorder="1" applyAlignment="1">
      <alignment horizontal="left" vertical="center" wrapText="1"/>
    </xf>
    <xf numFmtId="0" fontId="34" fillId="0" borderId="8" xfId="2" applyFont="1" applyBorder="1" applyAlignment="1">
      <alignment horizontal="left" vertical="center" wrapText="1"/>
    </xf>
    <xf numFmtId="0" fontId="34" fillId="0" borderId="0" xfId="2" applyFont="1" applyAlignment="1">
      <alignment horizontal="left" vertical="center" wrapText="1"/>
    </xf>
    <xf numFmtId="0" fontId="34" fillId="0" borderId="9" xfId="2" applyFont="1" applyBorder="1" applyAlignment="1">
      <alignment horizontal="left" vertical="center" wrapText="1"/>
    </xf>
    <xf numFmtId="0" fontId="34" fillId="0" borderId="1" xfId="2" applyFont="1" applyBorder="1" applyAlignment="1">
      <alignment wrapText="1"/>
    </xf>
    <xf numFmtId="16" fontId="34" fillId="0" borderId="2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35" fillId="0" borderId="6" xfId="2" applyFont="1" applyBorder="1" applyAlignment="1">
      <alignment horizontal="left" vertical="center" wrapText="1"/>
    </xf>
    <xf numFmtId="0" fontId="35" fillId="0" borderId="5" xfId="2" applyFont="1" applyBorder="1" applyAlignment="1">
      <alignment horizontal="left" vertical="center" wrapText="1"/>
    </xf>
    <xf numFmtId="0" fontId="35" fillId="0" borderId="7" xfId="2" applyFont="1" applyBorder="1" applyAlignment="1">
      <alignment horizontal="left" vertical="center" wrapText="1"/>
    </xf>
    <xf numFmtId="0" fontId="35" fillId="0" borderId="10" xfId="2" applyFont="1" applyBorder="1" applyAlignment="1">
      <alignment horizontal="left" vertical="center" wrapText="1"/>
    </xf>
    <xf numFmtId="0" fontId="35" fillId="0" borderId="11" xfId="2" applyFont="1" applyBorder="1" applyAlignment="1">
      <alignment horizontal="left" vertical="center" wrapText="1"/>
    </xf>
    <xf numFmtId="0" fontId="35" fillId="0" borderId="12" xfId="2" applyFont="1" applyBorder="1" applyAlignment="1">
      <alignment horizontal="left" vertical="center" wrapText="1"/>
    </xf>
    <xf numFmtId="3" fontId="35" fillId="0" borderId="1" xfId="2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" fontId="15" fillId="0" borderId="0" xfId="2" applyNumberFormat="1" applyFont="1" applyFill="1" applyAlignment="1">
      <alignment horizontal="justify" wrapText="1"/>
    </xf>
    <xf numFmtId="3" fontId="15" fillId="0" borderId="0" xfId="2" applyNumberFormat="1" applyFont="1" applyFill="1" applyAlignment="1">
      <alignment wrapText="1"/>
    </xf>
    <xf numFmtId="3" fontId="34" fillId="0" borderId="1" xfId="2" applyNumberFormat="1" applyFont="1" applyBorder="1" applyAlignment="1">
      <alignment horizontal="right" vertical="center" wrapText="1"/>
    </xf>
    <xf numFmtId="0" fontId="34" fillId="0" borderId="10" xfId="2" applyFont="1" applyBorder="1" applyAlignment="1">
      <alignment horizontal="left" vertical="center" wrapText="1"/>
    </xf>
    <xf numFmtId="0" fontId="34" fillId="0" borderId="11" xfId="2" applyFont="1" applyBorder="1" applyAlignment="1">
      <alignment horizontal="left" vertical="center" wrapText="1"/>
    </xf>
    <xf numFmtId="0" fontId="34" fillId="0" borderId="12" xfId="2" applyFont="1" applyBorder="1" applyAlignment="1">
      <alignment horizontal="left" vertical="center" wrapText="1"/>
    </xf>
    <xf numFmtId="3" fontId="34" fillId="0" borderId="1" xfId="2" applyNumberFormat="1" applyFont="1" applyFill="1" applyBorder="1" applyAlignment="1">
      <alignment horizontal="right" vertical="center" wrapText="1"/>
    </xf>
    <xf numFmtId="0" fontId="52" fillId="0" borderId="2" xfId="0" applyFont="1" applyBorder="1" applyAlignment="1">
      <alignment horizontal="left" vertical="center"/>
    </xf>
    <xf numFmtId="0" fontId="52" fillId="0" borderId="3" xfId="0" applyFont="1" applyBorder="1" applyAlignment="1">
      <alignment horizontal="left" vertical="center"/>
    </xf>
    <xf numFmtId="0" fontId="52" fillId="0" borderId="4" xfId="0" applyFont="1" applyBorder="1" applyAlignment="1">
      <alignment horizontal="left" vertical="center"/>
    </xf>
    <xf numFmtId="3" fontId="34" fillId="0" borderId="1" xfId="2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5" fillId="0" borderId="1" xfId="2" applyFont="1" applyBorder="1" applyAlignment="1">
      <alignment wrapText="1"/>
    </xf>
    <xf numFmtId="3" fontId="35" fillId="0" borderId="1" xfId="2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left" vertical="center" wrapText="1"/>
    </xf>
    <xf numFmtId="0" fontId="34" fillId="0" borderId="2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0" fontId="51" fillId="0" borderId="1" xfId="2" applyFont="1" applyBorder="1" applyAlignment="1">
      <alignment wrapText="1"/>
    </xf>
    <xf numFmtId="3" fontId="51" fillId="0" borderId="1" xfId="2" applyNumberFormat="1" applyFont="1" applyFill="1" applyBorder="1" applyAlignment="1">
      <alignment horizontal="right" vertical="center" wrapText="1"/>
    </xf>
    <xf numFmtId="3" fontId="51" fillId="0" borderId="1" xfId="2" applyNumberFormat="1" applyFont="1" applyBorder="1" applyAlignment="1">
      <alignment horizontal="right" vertical="center" wrapText="1"/>
    </xf>
    <xf numFmtId="0" fontId="35" fillId="0" borderId="1" xfId="2" applyFont="1" applyBorder="1" applyAlignment="1">
      <alignment horizontal="left" vertical="center" wrapText="1"/>
    </xf>
    <xf numFmtId="0" fontId="29" fillId="0" borderId="1" xfId="2" applyBorder="1" applyAlignment="1">
      <alignment wrapText="1"/>
    </xf>
    <xf numFmtId="3" fontId="29" fillId="0" borderId="1" xfId="2" applyNumberFormat="1" applyFill="1" applyBorder="1" applyAlignment="1">
      <alignment horizontal="right" vertical="center" wrapText="1"/>
    </xf>
    <xf numFmtId="3" fontId="29" fillId="0" borderId="1" xfId="2" applyNumberFormat="1" applyBorder="1" applyAlignment="1">
      <alignment horizontal="right" vertical="center" wrapText="1"/>
    </xf>
    <xf numFmtId="0" fontId="37" fillId="0" borderId="0" xfId="2" applyFont="1" applyFill="1" applyAlignment="1">
      <alignment horizontal="left" wrapText="1"/>
    </xf>
    <xf numFmtId="0" fontId="30" fillId="0" borderId="0" xfId="2" applyFont="1" applyFill="1" applyAlignment="1">
      <alignment horizontal="left" wrapText="1"/>
    </xf>
    <xf numFmtId="0" fontId="34" fillId="0" borderId="1" xfId="2" applyFont="1" applyFill="1" applyBorder="1" applyAlignment="1">
      <alignment horizontal="left" vertical="center" wrapText="1"/>
    </xf>
    <xf numFmtId="0" fontId="35" fillId="0" borderId="1" xfId="2" applyFont="1" applyFill="1" applyBorder="1" applyAlignment="1">
      <alignment horizontal="left" vertical="center" wrapText="1"/>
    </xf>
    <xf numFmtId="0" fontId="35" fillId="0" borderId="1" xfId="2" applyFont="1" applyFill="1" applyBorder="1" applyAlignment="1">
      <alignment horizontal="center" vertical="center" wrapText="1"/>
    </xf>
    <xf numFmtId="0" fontId="35" fillId="0" borderId="2" xfId="2" applyFont="1" applyFill="1" applyBorder="1" applyAlignment="1">
      <alignment horizontal="left" vertical="center" wrapText="1"/>
    </xf>
    <xf numFmtId="0" fontId="35" fillId="0" borderId="3" xfId="2" applyFont="1" applyFill="1" applyBorder="1" applyAlignment="1">
      <alignment horizontal="left" vertical="center" wrapText="1"/>
    </xf>
    <xf numFmtId="0" fontId="35" fillId="0" borderId="4" xfId="2" applyFont="1" applyFill="1" applyBorder="1" applyAlignment="1">
      <alignment horizontal="left" vertical="center" wrapText="1"/>
    </xf>
    <xf numFmtId="0" fontId="34" fillId="0" borderId="0" xfId="2" applyFont="1" applyBorder="1" applyAlignment="1">
      <alignment horizontal="left" vertical="center" wrapText="1"/>
    </xf>
    <xf numFmtId="0" fontId="34" fillId="0" borderId="0" xfId="2" applyFont="1" applyBorder="1" applyAlignment="1">
      <alignment horizontal="center" vertical="center" wrapText="1"/>
    </xf>
    <xf numFmtId="3" fontId="34" fillId="0" borderId="6" xfId="2" applyNumberFormat="1" applyFont="1" applyBorder="1" applyAlignment="1">
      <alignment horizontal="right" vertical="center" wrapText="1"/>
    </xf>
    <xf numFmtId="3" fontId="34" fillId="0" borderId="5" xfId="2" applyNumberFormat="1" applyFont="1" applyBorder="1" applyAlignment="1">
      <alignment horizontal="right" vertical="center" wrapText="1"/>
    </xf>
    <xf numFmtId="3" fontId="34" fillId="0" borderId="7" xfId="2" applyNumberFormat="1" applyFont="1" applyBorder="1" applyAlignment="1">
      <alignment horizontal="right" vertical="center" wrapText="1"/>
    </xf>
    <xf numFmtId="3" fontId="34" fillId="0" borderId="10" xfId="2" applyNumberFormat="1" applyFont="1" applyBorder="1" applyAlignment="1">
      <alignment horizontal="right" vertical="center" wrapText="1"/>
    </xf>
    <xf numFmtId="3" fontId="34" fillId="0" borderId="11" xfId="2" applyNumberFormat="1" applyFont="1" applyBorder="1" applyAlignment="1">
      <alignment horizontal="right" vertical="center" wrapText="1"/>
    </xf>
    <xf numFmtId="3" fontId="34" fillId="0" borderId="12" xfId="2" applyNumberFormat="1" applyFont="1" applyBorder="1" applyAlignment="1">
      <alignment horizontal="right" vertical="center" wrapText="1"/>
    </xf>
    <xf numFmtId="3" fontId="34" fillId="0" borderId="6" xfId="2" applyNumberFormat="1" applyFont="1" applyFill="1" applyBorder="1" applyAlignment="1">
      <alignment horizontal="right" vertical="center" wrapText="1"/>
    </xf>
    <xf numFmtId="3" fontId="34" fillId="0" borderId="5" xfId="2" applyNumberFormat="1" applyFont="1" applyFill="1" applyBorder="1" applyAlignment="1">
      <alignment horizontal="right" vertical="center" wrapText="1"/>
    </xf>
    <xf numFmtId="3" fontId="34" fillId="0" borderId="7" xfId="2" applyNumberFormat="1" applyFont="1" applyFill="1" applyBorder="1" applyAlignment="1">
      <alignment horizontal="right" vertical="center" wrapText="1"/>
    </xf>
    <xf numFmtId="3" fontId="34" fillId="0" borderId="10" xfId="2" applyNumberFormat="1" applyFont="1" applyFill="1" applyBorder="1" applyAlignment="1">
      <alignment horizontal="right" vertical="center" wrapText="1"/>
    </xf>
    <xf numFmtId="3" fontId="34" fillId="0" borderId="11" xfId="2" applyNumberFormat="1" applyFont="1" applyFill="1" applyBorder="1" applyAlignment="1">
      <alignment horizontal="right" vertical="center" wrapText="1"/>
    </xf>
    <xf numFmtId="3" fontId="34" fillId="0" borderId="12" xfId="2" applyNumberFormat="1" applyFont="1" applyFill="1" applyBorder="1" applyAlignment="1">
      <alignment horizontal="right" vertical="center" wrapText="1"/>
    </xf>
    <xf numFmtId="0" fontId="34" fillId="0" borderId="6" xfId="2" applyFont="1" applyFill="1" applyBorder="1" applyAlignment="1">
      <alignment vertical="center" wrapText="1"/>
    </xf>
    <xf numFmtId="0" fontId="34" fillId="0" borderId="5" xfId="2" applyFont="1" applyFill="1" applyBorder="1" applyAlignment="1">
      <alignment vertical="center" wrapText="1"/>
    </xf>
    <xf numFmtId="0" fontId="34" fillId="0" borderId="7" xfId="2" applyFont="1" applyFill="1" applyBorder="1" applyAlignment="1">
      <alignment vertical="center" wrapText="1"/>
    </xf>
    <xf numFmtId="0" fontId="34" fillId="0" borderId="10" xfId="2" applyFont="1" applyFill="1" applyBorder="1" applyAlignment="1">
      <alignment vertical="center" wrapText="1"/>
    </xf>
    <xf numFmtId="0" fontId="34" fillId="0" borderId="11" xfId="2" applyFont="1" applyFill="1" applyBorder="1" applyAlignment="1">
      <alignment vertical="center" wrapText="1"/>
    </xf>
    <xf numFmtId="0" fontId="34" fillId="0" borderId="12" xfId="2" applyFont="1" applyFill="1" applyBorder="1" applyAlignment="1">
      <alignment vertical="center" wrapText="1"/>
    </xf>
    <xf numFmtId="3" fontId="34" fillId="0" borderId="1" xfId="2" applyNumberFormat="1" applyFont="1" applyFill="1" applyBorder="1" applyAlignment="1">
      <alignment horizontal="center" vertical="center" wrapText="1"/>
    </xf>
    <xf numFmtId="0" fontId="34" fillId="0" borderId="1" xfId="2" applyFont="1" applyFill="1" applyBorder="1" applyAlignment="1">
      <alignment vertical="center" wrapText="1"/>
    </xf>
    <xf numFmtId="0" fontId="34" fillId="0" borderId="1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left" wrapText="1"/>
    </xf>
    <xf numFmtId="3" fontId="35" fillId="0" borderId="1" xfId="2" applyNumberFormat="1" applyFont="1" applyBorder="1" applyAlignment="1">
      <alignment horizontal="center" vertical="center" wrapText="1"/>
    </xf>
    <xf numFmtId="0" fontId="34" fillId="0" borderId="6" xfId="2" applyFont="1" applyFill="1" applyBorder="1" applyAlignment="1">
      <alignment horizontal="left" vertical="center" wrapText="1"/>
    </xf>
    <xf numFmtId="0" fontId="34" fillId="0" borderId="5" xfId="2" applyFont="1" applyFill="1" applyBorder="1" applyAlignment="1">
      <alignment horizontal="left" vertical="center" wrapText="1"/>
    </xf>
    <xf numFmtId="0" fontId="34" fillId="0" borderId="7" xfId="2" applyFont="1" applyFill="1" applyBorder="1" applyAlignment="1">
      <alignment horizontal="left" vertical="center" wrapText="1"/>
    </xf>
    <xf numFmtId="0" fontId="34" fillId="0" borderId="10" xfId="2" applyFont="1" applyFill="1" applyBorder="1" applyAlignment="1">
      <alignment horizontal="left" vertical="center" wrapText="1"/>
    </xf>
    <xf numFmtId="0" fontId="34" fillId="0" borderId="11" xfId="2" applyFont="1" applyFill="1" applyBorder="1" applyAlignment="1">
      <alignment horizontal="left" vertical="center" wrapText="1"/>
    </xf>
    <xf numFmtId="0" fontId="34" fillId="0" borderId="12" xfId="2" applyFont="1" applyFill="1" applyBorder="1" applyAlignment="1">
      <alignment horizontal="left" vertical="center" wrapText="1"/>
    </xf>
    <xf numFmtId="0" fontId="35" fillId="0" borderId="6" xfId="2" applyFont="1" applyFill="1" applyBorder="1" applyAlignment="1">
      <alignment horizontal="left" vertical="center" wrapText="1"/>
    </xf>
    <xf numFmtId="0" fontId="35" fillId="0" borderId="5" xfId="2" applyFont="1" applyFill="1" applyBorder="1" applyAlignment="1">
      <alignment horizontal="left" vertical="center" wrapText="1"/>
    </xf>
    <xf numFmtId="0" fontId="35" fillId="0" borderId="7" xfId="2" applyFont="1" applyFill="1" applyBorder="1" applyAlignment="1">
      <alignment horizontal="left" vertical="center" wrapText="1"/>
    </xf>
    <xf numFmtId="0" fontId="35" fillId="0" borderId="10" xfId="2" applyFont="1" applyFill="1" applyBorder="1" applyAlignment="1">
      <alignment horizontal="left" vertical="center" wrapText="1"/>
    </xf>
    <xf numFmtId="0" fontId="35" fillId="0" borderId="11" xfId="2" applyFont="1" applyFill="1" applyBorder="1" applyAlignment="1">
      <alignment horizontal="left" vertical="center" wrapText="1"/>
    </xf>
    <xf numFmtId="0" fontId="35" fillId="0" borderId="12" xfId="2" applyFont="1" applyFill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4" fillId="0" borderId="2" xfId="0" applyNumberFormat="1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4" fillId="0" borderId="4" xfId="0" applyFont="1" applyBorder="1" applyAlignment="1">
      <alignment horizontal="right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3" fontId="34" fillId="0" borderId="2" xfId="0" applyNumberFormat="1" applyFont="1" applyFill="1" applyBorder="1" applyAlignment="1">
      <alignment horizontal="right"/>
    </xf>
    <xf numFmtId="0" fontId="34" fillId="0" borderId="3" xfId="0" applyFont="1" applyFill="1" applyBorder="1" applyAlignment="1">
      <alignment horizontal="right"/>
    </xf>
    <xf numFmtId="0" fontId="34" fillId="0" borderId="4" xfId="0" applyFont="1" applyFill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35" fillId="0" borderId="2" xfId="0" applyNumberFormat="1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/>
    </xf>
    <xf numFmtId="0" fontId="52" fillId="0" borderId="5" xfId="0" applyFont="1" applyBorder="1" applyAlignment="1">
      <alignment horizontal="left" vertical="center"/>
    </xf>
    <xf numFmtId="0" fontId="52" fillId="0" borderId="7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4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3" fontId="3" fillId="4" borderId="2" xfId="0" applyNumberFormat="1" applyFont="1" applyFill="1" applyBorder="1" applyAlignment="1">
      <alignment horizontal="right" vertical="center"/>
    </xf>
    <xf numFmtId="3" fontId="3" fillId="4" borderId="3" xfId="0" applyNumberFormat="1" applyFont="1" applyFill="1" applyBorder="1" applyAlignment="1">
      <alignment horizontal="right" vertical="center"/>
    </xf>
    <xf numFmtId="3" fontId="3" fillId="4" borderId="4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wrapText="1"/>
    </xf>
    <xf numFmtId="3" fontId="13" fillId="0" borderId="2" xfId="0" applyNumberFormat="1" applyFont="1" applyFill="1" applyBorder="1" applyAlignment="1">
      <alignment horizontal="right" wrapText="1"/>
    </xf>
    <xf numFmtId="3" fontId="13" fillId="0" borderId="3" xfId="0" applyNumberFormat="1" applyFont="1" applyFill="1" applyBorder="1" applyAlignment="1">
      <alignment horizontal="right" wrapText="1"/>
    </xf>
    <xf numFmtId="3" fontId="13" fillId="0" borderId="4" xfId="0" applyNumberFormat="1" applyFont="1" applyFill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 wrapText="1"/>
    </xf>
    <xf numFmtId="3" fontId="34" fillId="4" borderId="2" xfId="0" applyNumberFormat="1" applyFont="1" applyFill="1" applyBorder="1" applyAlignment="1">
      <alignment horizontal="right" vertical="center" wrapText="1"/>
    </xf>
    <xf numFmtId="3" fontId="34" fillId="4" borderId="3" xfId="0" applyNumberFormat="1" applyFont="1" applyFill="1" applyBorder="1" applyAlignment="1">
      <alignment horizontal="right" vertical="center" wrapText="1"/>
    </xf>
    <xf numFmtId="3" fontId="34" fillId="4" borderId="4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9" fontId="34" fillId="0" borderId="2" xfId="1" applyFont="1" applyBorder="1" applyAlignment="1">
      <alignment horizontal="right" vertical="center" wrapText="1"/>
    </xf>
    <xf numFmtId="9" fontId="34" fillId="0" borderId="3" xfId="1" applyFont="1" applyBorder="1" applyAlignment="1">
      <alignment horizontal="right" vertical="center" wrapText="1"/>
    </xf>
    <xf numFmtId="9" fontId="34" fillId="0" borderId="4" xfId="1" applyFont="1" applyBorder="1" applyAlignment="1">
      <alignment horizontal="right" vertical="center" wrapText="1"/>
    </xf>
    <xf numFmtId="9" fontId="3" fillId="0" borderId="2" xfId="1" applyFont="1" applyBorder="1" applyAlignment="1">
      <alignment horizontal="right" vertical="center" wrapText="1"/>
    </xf>
    <xf numFmtId="9" fontId="3" fillId="0" borderId="3" xfId="1" applyFont="1" applyBorder="1" applyAlignment="1">
      <alignment horizontal="right" vertical="center" wrapText="1"/>
    </xf>
    <xf numFmtId="9" fontId="3" fillId="0" borderId="4" xfId="1" applyFont="1" applyBorder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5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8" fillId="0" borderId="0" xfId="0" applyFont="1" applyFill="1" applyAlignment="1">
      <alignment horizontal="left" vertical="center" wrapText="1"/>
    </xf>
    <xf numFmtId="3" fontId="13" fillId="0" borderId="6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3" fontId="3" fillId="0" borderId="11" xfId="0" applyNumberFormat="1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52" fillId="0" borderId="11" xfId="0" applyNumberFormat="1" applyFont="1" applyBorder="1" applyAlignment="1">
      <alignment horizontal="right" vertical="center"/>
    </xf>
    <xf numFmtId="3" fontId="52" fillId="0" borderId="12" xfId="0" applyNumberFormat="1" applyFont="1" applyBorder="1" applyAlignment="1">
      <alignment horizontal="right" vertical="center"/>
    </xf>
    <xf numFmtId="3" fontId="52" fillId="0" borderId="10" xfId="0" applyNumberFormat="1" applyFont="1" applyBorder="1" applyAlignment="1">
      <alignment horizontal="right" vertical="center"/>
    </xf>
    <xf numFmtId="3" fontId="13" fillId="0" borderId="10" xfId="0" applyNumberFormat="1" applyFont="1" applyBorder="1" applyAlignment="1">
      <alignment horizontal="right" vertical="center"/>
    </xf>
    <xf numFmtId="3" fontId="13" fillId="0" borderId="11" xfId="0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35" fillId="0" borderId="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23" fillId="0" borderId="35" xfId="0" applyNumberFormat="1" applyFont="1" applyFill="1" applyBorder="1" applyAlignment="1">
      <alignment horizontal="right" vertical="center" wrapText="1"/>
    </xf>
    <xf numFmtId="3" fontId="23" fillId="0" borderId="18" xfId="0" applyNumberFormat="1" applyFont="1" applyFill="1" applyBorder="1" applyAlignment="1">
      <alignment horizontal="right" vertical="center" wrapText="1"/>
    </xf>
    <xf numFmtId="3" fontId="23" fillId="0" borderId="19" xfId="0" applyNumberFormat="1" applyFont="1" applyFill="1" applyBorder="1" applyAlignment="1">
      <alignment horizontal="right" vertical="center" wrapText="1"/>
    </xf>
    <xf numFmtId="3" fontId="23" fillId="0" borderId="8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3" fontId="23" fillId="0" borderId="9" xfId="0" applyNumberFormat="1" applyFont="1" applyFill="1" applyBorder="1" applyAlignment="1">
      <alignment horizontal="right" vertical="center" wrapText="1"/>
    </xf>
    <xf numFmtId="3" fontId="23" fillId="0" borderId="36" xfId="0" applyNumberFormat="1" applyFont="1" applyFill="1" applyBorder="1" applyAlignment="1">
      <alignment horizontal="right" vertical="center" wrapText="1"/>
    </xf>
    <xf numFmtId="3" fontId="23" fillId="0" borderId="20" xfId="0" applyNumberFormat="1" applyFont="1" applyFill="1" applyBorder="1" applyAlignment="1">
      <alignment horizontal="right" vertical="center" wrapText="1"/>
    </xf>
    <xf numFmtId="3" fontId="23" fillId="0" borderId="16" xfId="0" applyNumberFormat="1" applyFont="1" applyFill="1" applyBorder="1" applyAlignment="1">
      <alignment horizontal="right" vertical="center" wrapText="1"/>
    </xf>
    <xf numFmtId="3" fontId="23" fillId="0" borderId="35" xfId="0" applyNumberFormat="1" applyFont="1" applyFill="1" applyBorder="1" applyAlignment="1">
      <alignment horizontal="right"/>
    </xf>
    <xf numFmtId="3" fontId="23" fillId="0" borderId="18" xfId="0" applyNumberFormat="1" applyFont="1" applyFill="1" applyBorder="1" applyAlignment="1">
      <alignment horizontal="right"/>
    </xf>
    <xf numFmtId="3" fontId="23" fillId="0" borderId="19" xfId="0" applyNumberFormat="1" applyFont="1" applyFill="1" applyBorder="1" applyAlignment="1">
      <alignment horizontal="right"/>
    </xf>
    <xf numFmtId="3" fontId="23" fillId="0" borderId="36" xfId="0" applyNumberFormat="1" applyFont="1" applyFill="1" applyBorder="1" applyAlignment="1">
      <alignment horizontal="right"/>
    </xf>
    <xf numFmtId="3" fontId="23" fillId="0" borderId="20" xfId="0" applyNumberFormat="1" applyFont="1" applyFill="1" applyBorder="1" applyAlignment="1">
      <alignment horizontal="right"/>
    </xf>
    <xf numFmtId="3" fontId="23" fillId="0" borderId="16" xfId="0" applyNumberFormat="1" applyFont="1" applyFill="1" applyBorder="1" applyAlignment="1">
      <alignment horizontal="right"/>
    </xf>
    <xf numFmtId="0" fontId="22" fillId="0" borderId="18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3" fillId="0" borderId="35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left" vertical="center" wrapText="1"/>
    </xf>
    <xf numFmtId="0" fontId="28" fillId="0" borderId="18" xfId="0" applyFont="1" applyFill="1" applyBorder="1" applyAlignment="1">
      <alignment horizontal="left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8" fillId="0" borderId="36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3" fontId="18" fillId="0" borderId="33" xfId="0" applyNumberFormat="1" applyFont="1" applyFill="1" applyBorder="1" applyAlignment="1">
      <alignment horizontal="right" vertical="center" wrapText="1"/>
    </xf>
    <xf numFmtId="3" fontId="18" fillId="0" borderId="31" xfId="0" applyNumberFormat="1" applyFont="1" applyFill="1" applyBorder="1" applyAlignment="1">
      <alignment horizontal="right" vertical="center" wrapText="1"/>
    </xf>
    <xf numFmtId="3" fontId="18" fillId="0" borderId="1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7" xfId="0" applyNumberFormat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34" xfId="0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28" xfId="0" applyFont="1" applyBorder="1" applyAlignment="1">
      <alignment horizontal="center" vertical="top"/>
    </xf>
    <xf numFmtId="14" fontId="18" fillId="4" borderId="6" xfId="0" applyNumberFormat="1" applyFont="1" applyFill="1" applyBorder="1" applyAlignment="1">
      <alignment horizontal="center" vertical="center" wrapText="1"/>
    </xf>
    <xf numFmtId="14" fontId="18" fillId="4" borderId="5" xfId="0" applyNumberFormat="1" applyFont="1" applyFill="1" applyBorder="1" applyAlignment="1">
      <alignment horizontal="center" vertical="center" wrapText="1"/>
    </xf>
    <xf numFmtId="14" fontId="18" fillId="4" borderId="7" xfId="0" applyNumberFormat="1" applyFont="1" applyFill="1" applyBorder="1" applyAlignment="1">
      <alignment horizontal="center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31" xfId="0" applyNumberFormat="1" applyFont="1" applyFill="1" applyBorder="1" applyAlignment="1">
      <alignment horizontal="right" vertical="center" wrapText="1"/>
    </xf>
    <xf numFmtId="3" fontId="23" fillId="0" borderId="15" xfId="0" applyNumberFormat="1" applyFont="1" applyFill="1" applyBorder="1" applyAlignment="1">
      <alignment horizontal="right" vertical="center" wrapText="1"/>
    </xf>
    <xf numFmtId="3" fontId="18" fillId="0" borderId="33" xfId="0" applyNumberFormat="1" applyFont="1" applyFill="1" applyBorder="1" applyAlignment="1">
      <alignment horizontal="right" wrapText="1"/>
    </xf>
    <xf numFmtId="3" fontId="18" fillId="0" borderId="31" xfId="0" applyNumberFormat="1" applyFont="1" applyFill="1" applyBorder="1" applyAlignment="1">
      <alignment horizontal="right" wrapText="1"/>
    </xf>
    <xf numFmtId="3" fontId="18" fillId="0" borderId="15" xfId="0" applyNumberFormat="1" applyFont="1" applyFill="1" applyBorder="1" applyAlignment="1">
      <alignment horizontal="right" wrapText="1"/>
    </xf>
    <xf numFmtId="3" fontId="23" fillId="0" borderId="10" xfId="0" applyNumberFormat="1" applyFont="1" applyFill="1" applyBorder="1" applyAlignment="1">
      <alignment horizontal="right" vertical="center" wrapText="1"/>
    </xf>
    <xf numFmtId="3" fontId="23" fillId="0" borderId="11" xfId="0" applyNumberFormat="1" applyFont="1" applyFill="1" applyBorder="1" applyAlignment="1">
      <alignment horizontal="right" vertical="center" wrapText="1"/>
    </xf>
    <xf numFmtId="3" fontId="23" fillId="0" borderId="2" xfId="0" applyNumberFormat="1" applyFont="1" applyFill="1" applyBorder="1" applyAlignment="1">
      <alignment horizontal="right" vertical="center" wrapText="1"/>
    </xf>
    <xf numFmtId="3" fontId="23" fillId="0" borderId="3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8" fillId="0" borderId="35" xfId="0" applyNumberFormat="1" applyFont="1" applyFill="1" applyBorder="1" applyAlignment="1">
      <alignment horizontal="right" vertical="center" wrapText="1"/>
    </xf>
    <xf numFmtId="3" fontId="18" fillId="0" borderId="18" xfId="0" applyNumberFormat="1" applyFont="1" applyFill="1" applyBorder="1" applyAlignment="1">
      <alignment horizontal="right" vertical="center" wrapText="1"/>
    </xf>
    <xf numFmtId="3" fontId="18" fillId="0" borderId="19" xfId="0" applyNumberFormat="1" applyFont="1" applyFill="1" applyBorder="1" applyAlignment="1">
      <alignment horizontal="right" vertical="center" wrapText="1"/>
    </xf>
    <xf numFmtId="3" fontId="18" fillId="0" borderId="36" xfId="0" applyNumberFormat="1" applyFont="1" applyFill="1" applyBorder="1" applyAlignment="1">
      <alignment horizontal="right" vertical="center" wrapText="1"/>
    </xf>
    <xf numFmtId="3" fontId="18" fillId="0" borderId="20" xfId="0" applyNumberFormat="1" applyFont="1" applyFill="1" applyBorder="1" applyAlignment="1">
      <alignment horizontal="right" vertical="center" wrapText="1"/>
    </xf>
    <xf numFmtId="3" fontId="18" fillId="0" borderId="16" xfId="0" applyNumberFormat="1" applyFont="1" applyFill="1" applyBorder="1" applyAlignment="1">
      <alignment horizontal="right" vertical="center" wrapText="1"/>
    </xf>
    <xf numFmtId="3" fontId="23" fillId="0" borderId="34" xfId="0" applyNumberFormat="1" applyFont="1" applyFill="1" applyBorder="1" applyAlignment="1">
      <alignment horizontal="right" vertical="center" wrapText="1"/>
    </xf>
    <xf numFmtId="3" fontId="23" fillId="0" borderId="13" xfId="0" applyNumberFormat="1" applyFont="1" applyFill="1" applyBorder="1" applyAlignment="1">
      <alignment horizontal="right" vertical="center" wrapText="1"/>
    </xf>
    <xf numFmtId="3" fontId="23" fillId="0" borderId="28" xfId="0" applyNumberFormat="1" applyFont="1" applyFill="1" applyBorder="1" applyAlignment="1">
      <alignment horizontal="right" vertical="center" wrapText="1"/>
    </xf>
    <xf numFmtId="3" fontId="23" fillId="0" borderId="12" xfId="0" applyNumberFormat="1" applyFont="1" applyFill="1" applyBorder="1" applyAlignment="1">
      <alignment horizontal="right" vertical="center" wrapText="1"/>
    </xf>
    <xf numFmtId="3" fontId="23" fillId="0" borderId="32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23" fillId="0" borderId="14" xfId="0" applyNumberFormat="1" applyFont="1" applyFill="1" applyBorder="1" applyAlignment="1">
      <alignment horizontal="right" vertical="center" wrapText="1"/>
    </xf>
    <xf numFmtId="3" fontId="18" fillId="0" borderId="33" xfId="0" applyNumberFormat="1" applyFont="1" applyFill="1" applyBorder="1" applyAlignment="1">
      <alignment horizontal="right" vertical="center"/>
    </xf>
    <xf numFmtId="3" fontId="18" fillId="0" borderId="31" xfId="0" applyNumberFormat="1" applyFont="1" applyFill="1" applyBorder="1" applyAlignment="1">
      <alignment horizontal="right" vertical="center"/>
    </xf>
    <xf numFmtId="3" fontId="18" fillId="0" borderId="15" xfId="0" applyNumberFormat="1" applyFont="1" applyFill="1" applyBorder="1" applyAlignment="1">
      <alignment horizontal="right" vertical="center"/>
    </xf>
    <xf numFmtId="3" fontId="23" fillId="0" borderId="2" xfId="0" applyNumberFormat="1" applyFont="1" applyFill="1" applyBorder="1" applyAlignment="1">
      <alignment horizontal="right" wrapText="1"/>
    </xf>
    <xf numFmtId="3" fontId="23" fillId="0" borderId="3" xfId="0" applyNumberFormat="1" applyFont="1" applyFill="1" applyBorder="1" applyAlignment="1">
      <alignment horizontal="right" wrapText="1"/>
    </xf>
    <xf numFmtId="3" fontId="23" fillId="0" borderId="4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left" vertical="center"/>
    </xf>
    <xf numFmtId="0" fontId="21" fillId="0" borderId="25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21" fillId="0" borderId="2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2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left" vertical="center"/>
    </xf>
    <xf numFmtId="0" fontId="19" fillId="0" borderId="31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22" fillId="0" borderId="33" xfId="0" applyFont="1" applyFill="1" applyBorder="1" applyAlignment="1">
      <alignment horizontal="left" vertical="center"/>
    </xf>
    <xf numFmtId="0" fontId="22" fillId="0" borderId="31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22" fillId="0" borderId="34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1" fillId="0" borderId="34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8" fillId="0" borderId="29" xfId="0" applyFont="1" applyFill="1" applyBorder="1" applyAlignment="1">
      <alignment horizontal="left" vertical="center" wrapText="1"/>
    </xf>
    <xf numFmtId="0" fontId="18" fillId="0" borderId="31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/>
    </xf>
    <xf numFmtId="0" fontId="20" fillId="0" borderId="31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7" xfId="0" applyNumberFormat="1" applyFont="1" applyFill="1" applyBorder="1" applyAlignment="1">
      <alignment vertical="center" wrapText="1"/>
    </xf>
    <xf numFmtId="3" fontId="23" fillId="0" borderId="10" xfId="0" applyNumberFormat="1" applyFont="1" applyFill="1" applyBorder="1" applyAlignment="1">
      <alignment vertical="center" wrapText="1"/>
    </xf>
    <xf numFmtId="3" fontId="23" fillId="0" borderId="11" xfId="0" applyNumberFormat="1" applyFont="1" applyFill="1" applyBorder="1" applyAlignment="1">
      <alignment vertical="center" wrapText="1"/>
    </xf>
    <xf numFmtId="3" fontId="23" fillId="0" borderId="12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14" xfId="0" applyNumberFormat="1" applyFont="1" applyFill="1" applyBorder="1" applyAlignment="1">
      <alignment vertical="center" wrapText="1"/>
    </xf>
    <xf numFmtId="3" fontId="23" fillId="0" borderId="8" xfId="0" applyNumberFormat="1" applyFont="1" applyFill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23" fillId="0" borderId="9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/>
    </xf>
    <xf numFmtId="0" fontId="20" fillId="0" borderId="22" xfId="0" applyFont="1" applyFill="1" applyBorder="1" applyAlignment="1">
      <alignment horizontal="left" vertical="center"/>
    </xf>
    <xf numFmtId="0" fontId="20" fillId="0" borderId="20" xfId="0" applyFont="1" applyFill="1" applyBorder="1" applyAlignment="1">
      <alignment horizontal="left" vertical="center"/>
    </xf>
    <xf numFmtId="0" fontId="26" fillId="0" borderId="26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26" fillId="0" borderId="22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/>
    </xf>
    <xf numFmtId="0" fontId="20" fillId="0" borderId="28" xfId="0" applyFont="1" applyFill="1" applyBorder="1" applyAlignment="1">
      <alignment horizontal="left" vertical="center"/>
    </xf>
    <xf numFmtId="0" fontId="20" fillId="0" borderId="26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/>
    </xf>
    <xf numFmtId="0" fontId="20" fillId="0" borderId="27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1" fillId="0" borderId="32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left" vertical="center"/>
    </xf>
    <xf numFmtId="0" fontId="21" fillId="0" borderId="38" xfId="0" applyFont="1" applyFill="1" applyBorder="1" applyAlignment="1">
      <alignment horizontal="left" vertical="center"/>
    </xf>
    <xf numFmtId="0" fontId="21" fillId="0" borderId="30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/>
    </xf>
    <xf numFmtId="0" fontId="21" fillId="0" borderId="22" xfId="0" applyFont="1" applyFill="1" applyBorder="1" applyAlignment="1">
      <alignment horizontal="left" vertical="center" wrapText="1"/>
    </xf>
    <xf numFmtId="0" fontId="21" fillId="0" borderId="20" xfId="0" applyFont="1" applyFill="1" applyBorder="1" applyAlignment="1">
      <alignment horizontal="left"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36" xfId="0" applyFont="1" applyFill="1" applyBorder="1" applyAlignment="1">
      <alignment horizontal="left" vertical="center" wrapText="1"/>
    </xf>
    <xf numFmtId="0" fontId="22" fillId="0" borderId="35" xfId="0" applyFont="1" applyFill="1" applyBorder="1" applyAlignment="1">
      <alignment horizontal="left" vertical="center" wrapText="1"/>
    </xf>
    <xf numFmtId="0" fontId="22" fillId="0" borderId="32" xfId="0" applyFont="1" applyFill="1" applyBorder="1" applyAlignment="1">
      <alignment horizontal="left" vertical="center" wrapText="1"/>
    </xf>
    <xf numFmtId="0" fontId="22" fillId="0" borderId="30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2" fillId="0" borderId="33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3" fontId="23" fillId="0" borderId="2" xfId="0" applyNumberFormat="1" applyFont="1" applyFill="1" applyBorder="1" applyAlignment="1">
      <alignment horizontal="right" vertical="center"/>
    </xf>
    <xf numFmtId="3" fontId="23" fillId="0" borderId="3" xfId="0" applyNumberFormat="1" applyFont="1" applyFill="1" applyBorder="1" applyAlignment="1">
      <alignment horizontal="right" vertical="center"/>
    </xf>
    <xf numFmtId="3" fontId="23" fillId="0" borderId="4" xfId="0" applyNumberFormat="1" applyFont="1" applyFill="1" applyBorder="1" applyAlignment="1">
      <alignment horizontal="right" vertical="center"/>
    </xf>
    <xf numFmtId="3" fontId="23" fillId="0" borderId="34" xfId="0" applyNumberFormat="1" applyFont="1" applyFill="1" applyBorder="1" applyAlignment="1">
      <alignment horizontal="right" vertical="center"/>
    </xf>
    <xf numFmtId="3" fontId="23" fillId="0" borderId="13" xfId="0" applyNumberFormat="1" applyFont="1" applyFill="1" applyBorder="1" applyAlignment="1">
      <alignment horizontal="right" vertical="center"/>
    </xf>
    <xf numFmtId="3" fontId="23" fillId="0" borderId="28" xfId="0" applyNumberFormat="1" applyFont="1" applyFill="1" applyBorder="1" applyAlignment="1">
      <alignment horizontal="right" vertical="center"/>
    </xf>
    <xf numFmtId="0" fontId="22" fillId="0" borderId="34" xfId="0" applyFont="1" applyFill="1" applyBorder="1" applyAlignment="1">
      <alignment horizontal="left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28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19" fillId="0" borderId="35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3" fontId="23" fillId="0" borderId="6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10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 vertical="center"/>
    </xf>
    <xf numFmtId="3" fontId="23" fillId="0" borderId="5" xfId="0" applyNumberFormat="1" applyFont="1" applyFill="1" applyBorder="1" applyAlignment="1">
      <alignment horizontal="right" vertical="center"/>
    </xf>
    <xf numFmtId="3" fontId="23" fillId="0" borderId="7" xfId="0" applyNumberFormat="1" applyFont="1" applyFill="1" applyBorder="1" applyAlignment="1">
      <alignment horizontal="right" vertical="center"/>
    </xf>
    <xf numFmtId="3" fontId="23" fillId="0" borderId="8" xfId="0" applyNumberFormat="1" applyFont="1" applyFill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right" vertical="center"/>
    </xf>
    <xf numFmtId="3" fontId="23" fillId="0" borderId="9" xfId="0" applyNumberFormat="1" applyFont="1" applyFill="1" applyBorder="1" applyAlignment="1">
      <alignment horizontal="right" vertical="center"/>
    </xf>
    <xf numFmtId="3" fontId="23" fillId="0" borderId="10" xfId="0" applyNumberFormat="1" applyFont="1" applyFill="1" applyBorder="1" applyAlignment="1">
      <alignment horizontal="right" vertical="center"/>
    </xf>
    <xf numFmtId="3" fontId="23" fillId="0" borderId="11" xfId="0" applyNumberFormat="1" applyFont="1" applyFill="1" applyBorder="1" applyAlignment="1">
      <alignment horizontal="right" vertical="center"/>
    </xf>
    <xf numFmtId="3" fontId="23" fillId="0" borderId="12" xfId="0" applyNumberFormat="1" applyFont="1" applyFill="1" applyBorder="1" applyAlignment="1">
      <alignment horizontal="right" vertical="center"/>
    </xf>
    <xf numFmtId="3" fontId="27" fillId="0" borderId="33" xfId="0" applyNumberFormat="1" applyFont="1" applyFill="1" applyBorder="1" applyAlignment="1">
      <alignment horizontal="right"/>
    </xf>
    <xf numFmtId="3" fontId="27" fillId="0" borderId="31" xfId="0" applyNumberFormat="1" applyFont="1" applyFill="1" applyBorder="1" applyAlignment="1">
      <alignment horizontal="right"/>
    </xf>
    <xf numFmtId="3" fontId="27" fillId="0" borderId="39" xfId="0" applyNumberFormat="1" applyFont="1" applyFill="1" applyBorder="1" applyAlignment="1">
      <alignment horizontal="right"/>
    </xf>
    <xf numFmtId="3" fontId="23" fillId="0" borderId="24" xfId="0" applyNumberFormat="1" applyFont="1" applyFill="1" applyBorder="1" applyAlignment="1">
      <alignment horizontal="right" vertical="center" wrapText="1"/>
    </xf>
    <xf numFmtId="3" fontId="23" fillId="0" borderId="23" xfId="0" applyNumberFormat="1" applyFont="1" applyFill="1" applyBorder="1" applyAlignment="1">
      <alignment horizontal="right" vertical="center" wrapText="1"/>
    </xf>
    <xf numFmtId="3" fontId="23" fillId="0" borderId="36" xfId="0" applyNumberFormat="1" applyFont="1" applyFill="1" applyBorder="1" applyAlignment="1">
      <alignment horizontal="right" vertical="center"/>
    </xf>
    <xf numFmtId="3" fontId="23" fillId="0" borderId="20" xfId="0" applyNumberFormat="1" applyFont="1" applyFill="1" applyBorder="1" applyAlignment="1">
      <alignment horizontal="right" vertical="center"/>
    </xf>
    <xf numFmtId="3" fontId="23" fillId="0" borderId="16" xfId="0" applyNumberFormat="1" applyFont="1" applyFill="1" applyBorder="1" applyAlignment="1">
      <alignment horizontal="right" vertical="center"/>
    </xf>
    <xf numFmtId="3" fontId="23" fillId="0" borderId="35" xfId="0" applyNumberFormat="1" applyFont="1" applyFill="1" applyBorder="1" applyAlignment="1">
      <alignment horizontal="right" vertical="center"/>
    </xf>
    <xf numFmtId="3" fontId="23" fillId="0" borderId="18" xfId="0" applyNumberFormat="1" applyFont="1" applyFill="1" applyBorder="1" applyAlignment="1">
      <alignment horizontal="right" vertical="center"/>
    </xf>
    <xf numFmtId="3" fontId="23" fillId="0" borderId="19" xfId="0" applyNumberFormat="1" applyFont="1" applyFill="1" applyBorder="1" applyAlignment="1">
      <alignment horizontal="right" vertical="center"/>
    </xf>
    <xf numFmtId="3" fontId="27" fillId="0" borderId="15" xfId="0" applyNumberFormat="1" applyFont="1" applyFill="1" applyBorder="1" applyAlignment="1">
      <alignment horizontal="right"/>
    </xf>
    <xf numFmtId="3" fontId="23" fillId="0" borderId="33" xfId="0" applyNumberFormat="1" applyFont="1" applyFill="1" applyBorder="1" applyAlignment="1">
      <alignment horizontal="right" vertical="center"/>
    </xf>
    <xf numFmtId="3" fontId="23" fillId="0" borderId="31" xfId="0" applyNumberFormat="1" applyFont="1" applyFill="1" applyBorder="1" applyAlignment="1">
      <alignment horizontal="right" vertical="center"/>
    </xf>
    <xf numFmtId="3" fontId="23" fillId="0" borderId="15" xfId="0" applyNumberFormat="1" applyFont="1" applyFill="1" applyBorder="1" applyAlignment="1">
      <alignment horizontal="right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horizontal="left" vertical="center"/>
    </xf>
    <xf numFmtId="0" fontId="23" fillId="0" borderId="34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/>
    </xf>
    <xf numFmtId="0" fontId="21" fillId="0" borderId="21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12" xfId="0" applyFont="1" applyFill="1" applyBorder="1" applyAlignment="1">
      <alignment horizontal="left" vertical="center"/>
    </xf>
    <xf numFmtId="0" fontId="21" fillId="0" borderId="26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3" fontId="23" fillId="0" borderId="39" xfId="0" applyNumberFormat="1" applyFont="1" applyFill="1" applyBorder="1" applyAlignment="1">
      <alignment horizontal="righ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left" vertical="center"/>
    </xf>
    <xf numFmtId="0" fontId="22" fillId="0" borderId="30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horizontal="left" vertical="center"/>
    </xf>
    <xf numFmtId="0" fontId="21" fillId="0" borderId="35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3" fillId="0" borderId="31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</cellXfs>
  <cellStyles count="5">
    <cellStyle name="meny 2" xfId="4"/>
    <cellStyle name="Normálna" xfId="0" builtinId="0"/>
    <cellStyle name="normálne 2" xfId="2"/>
    <cellStyle name="normálne 3" xfId="3"/>
    <cellStyle name="Percentá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8"/>
  <sheetViews>
    <sheetView topLeftCell="A13" workbookViewId="0">
      <selection activeCell="H42" sqref="H42"/>
    </sheetView>
  </sheetViews>
  <sheetFormatPr defaultColWidth="9.140625" defaultRowHeight="12.75" x14ac:dyDescent="0.2"/>
  <cols>
    <col min="1" max="25" width="2.42578125" style="5" customWidth="1"/>
    <col min="26" max="26" width="2.85546875" style="5" customWidth="1"/>
    <col min="27" max="34" width="2.42578125" style="5" customWidth="1"/>
    <col min="35" max="16384" width="9.140625" style="5"/>
  </cols>
  <sheetData>
    <row r="3" spans="1:34" x14ac:dyDescent="0.2">
      <c r="A3" s="52" t="s">
        <v>517</v>
      </c>
      <c r="B3" s="53"/>
      <c r="C3" s="53"/>
      <c r="D3" s="53"/>
      <c r="E3" s="53"/>
      <c r="F3" s="53"/>
      <c r="G3" s="53"/>
      <c r="H3" s="54"/>
    </row>
    <row r="6" spans="1:34" ht="21.75" customHeight="1" x14ac:dyDescent="0.2">
      <c r="A6" s="279" t="s">
        <v>518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</row>
    <row r="7" spans="1:34" x14ac:dyDescent="0.2">
      <c r="K7" s="51" t="s">
        <v>520</v>
      </c>
      <c r="M7" s="31">
        <v>3</v>
      </c>
      <c r="N7" s="31">
        <v>1</v>
      </c>
      <c r="O7" s="5" t="s">
        <v>23</v>
      </c>
      <c r="P7" s="31">
        <v>1</v>
      </c>
      <c r="Q7" s="31">
        <v>2</v>
      </c>
      <c r="R7" s="5" t="s">
        <v>23</v>
      </c>
      <c r="S7" s="31">
        <v>2</v>
      </c>
      <c r="T7" s="31">
        <v>0</v>
      </c>
      <c r="U7" s="31">
        <v>1</v>
      </c>
      <c r="V7" s="31">
        <v>3</v>
      </c>
      <c r="W7" s="4" t="s">
        <v>519</v>
      </c>
      <c r="X7" s="4"/>
      <c r="Y7" s="4"/>
      <c r="Z7" s="4"/>
      <c r="AA7" s="4"/>
      <c r="AB7" s="4"/>
    </row>
    <row r="12" spans="1:34" ht="16.5" customHeight="1" x14ac:dyDescent="0.2">
      <c r="A12" s="34" t="s">
        <v>521</v>
      </c>
      <c r="B12" s="35"/>
      <c r="C12" s="35"/>
      <c r="D12" s="35"/>
      <c r="E12" s="35"/>
      <c r="F12" s="35"/>
      <c r="G12" s="35"/>
      <c r="H12" s="35"/>
      <c r="I12" s="35"/>
      <c r="J12" s="35"/>
      <c r="K12" s="36"/>
      <c r="L12" s="34" t="s">
        <v>522</v>
      </c>
      <c r="M12" s="35"/>
      <c r="N12" s="35"/>
      <c r="O12" s="35"/>
      <c r="P12" s="35"/>
      <c r="Q12" s="35"/>
      <c r="R12" s="35" t="s">
        <v>526</v>
      </c>
      <c r="S12" s="35"/>
      <c r="T12" s="35"/>
      <c r="U12" s="35"/>
      <c r="V12" s="35"/>
      <c r="W12" s="36"/>
      <c r="X12" s="34"/>
      <c r="Y12" s="35"/>
      <c r="Z12" s="35"/>
      <c r="AA12" s="35"/>
      <c r="AB12" s="35" t="s">
        <v>533</v>
      </c>
      <c r="AC12" s="35"/>
      <c r="AD12" s="35"/>
      <c r="AE12" s="35" t="s">
        <v>532</v>
      </c>
      <c r="AF12" s="35"/>
      <c r="AG12" s="35"/>
      <c r="AH12" s="36"/>
    </row>
    <row r="13" spans="1:34" ht="16.5" customHeight="1" x14ac:dyDescent="0.2">
      <c r="A13" s="125">
        <v>2</v>
      </c>
      <c r="B13" s="125">
        <v>0</v>
      </c>
      <c r="C13" s="125">
        <v>2</v>
      </c>
      <c r="D13" s="125">
        <v>0</v>
      </c>
      <c r="E13" s="125">
        <v>2</v>
      </c>
      <c r="F13" s="125">
        <v>5</v>
      </c>
      <c r="G13" s="125">
        <v>6</v>
      </c>
      <c r="H13" s="125">
        <v>9</v>
      </c>
      <c r="I13" s="125">
        <v>6</v>
      </c>
      <c r="J13" s="125">
        <v>4</v>
      </c>
      <c r="K13" s="39"/>
      <c r="L13" s="31" t="s">
        <v>68</v>
      </c>
      <c r="M13" s="32" t="s">
        <v>523</v>
      </c>
      <c r="N13" s="32"/>
      <c r="O13" s="8"/>
      <c r="P13" s="8"/>
      <c r="Q13" s="8"/>
      <c r="R13" s="8"/>
      <c r="S13" s="31" t="s">
        <v>68</v>
      </c>
      <c r="T13" s="32" t="s">
        <v>527</v>
      </c>
      <c r="U13" s="8"/>
      <c r="V13" s="8"/>
      <c r="W13" s="39"/>
      <c r="X13" s="37" t="s">
        <v>530</v>
      </c>
      <c r="Y13" s="32"/>
      <c r="Z13" s="32"/>
      <c r="AA13" s="32" t="s">
        <v>7</v>
      </c>
      <c r="AB13" s="125">
        <v>0</v>
      </c>
      <c r="AC13" s="125">
        <v>1</v>
      </c>
      <c r="AD13" s="38"/>
      <c r="AE13" s="125">
        <v>2</v>
      </c>
      <c r="AF13" s="125">
        <v>0</v>
      </c>
      <c r="AG13" s="125">
        <v>1</v>
      </c>
      <c r="AH13" s="125">
        <v>3</v>
      </c>
    </row>
    <row r="14" spans="1:34" ht="16.5" customHeight="1" x14ac:dyDescent="0.2">
      <c r="A14" s="37" t="s">
        <v>20</v>
      </c>
      <c r="B14" s="32"/>
      <c r="C14" s="32"/>
      <c r="D14" s="32"/>
      <c r="E14" s="32"/>
      <c r="F14" s="32"/>
      <c r="G14" s="32"/>
      <c r="H14" s="32"/>
      <c r="I14" s="8"/>
      <c r="J14" s="8"/>
      <c r="K14" s="39"/>
      <c r="L14" s="31"/>
      <c r="M14" s="32" t="s">
        <v>524</v>
      </c>
      <c r="N14" s="32"/>
      <c r="O14" s="8"/>
      <c r="P14" s="8"/>
      <c r="Q14" s="8"/>
      <c r="R14" s="8"/>
      <c r="S14" s="31"/>
      <c r="T14" s="32" t="s">
        <v>528</v>
      </c>
      <c r="U14" s="8"/>
      <c r="V14" s="8"/>
      <c r="W14" s="39"/>
      <c r="X14" s="37" t="s">
        <v>531</v>
      </c>
      <c r="Y14" s="32"/>
      <c r="Z14" s="32"/>
      <c r="AA14" s="32" t="s">
        <v>10</v>
      </c>
      <c r="AB14" s="125">
        <v>1</v>
      </c>
      <c r="AC14" s="125">
        <v>2</v>
      </c>
      <c r="AD14" s="38"/>
      <c r="AE14" s="125">
        <v>2</v>
      </c>
      <c r="AF14" s="125">
        <v>0</v>
      </c>
      <c r="AG14" s="125">
        <v>1</v>
      </c>
      <c r="AH14" s="125">
        <v>3</v>
      </c>
    </row>
    <row r="15" spans="1:34" ht="16.5" customHeight="1" x14ac:dyDescent="0.2">
      <c r="A15" s="125">
        <v>3</v>
      </c>
      <c r="B15" s="125">
        <v>5</v>
      </c>
      <c r="C15" s="125">
        <v>7</v>
      </c>
      <c r="D15" s="125">
        <v>8</v>
      </c>
      <c r="E15" s="125">
        <v>9</v>
      </c>
      <c r="F15" s="125">
        <v>7</v>
      </c>
      <c r="G15" s="125">
        <v>6</v>
      </c>
      <c r="H15" s="125">
        <v>0</v>
      </c>
      <c r="I15" s="38"/>
      <c r="J15" s="8"/>
      <c r="K15" s="39"/>
      <c r="L15" s="31"/>
      <c r="M15" s="32" t="s">
        <v>525</v>
      </c>
      <c r="N15" s="32"/>
      <c r="O15" s="8"/>
      <c r="P15" s="8"/>
      <c r="Q15" s="8"/>
      <c r="R15" s="8"/>
      <c r="S15" s="32" t="s">
        <v>529</v>
      </c>
      <c r="T15" s="32"/>
      <c r="U15" s="32"/>
      <c r="V15" s="32"/>
      <c r="W15" s="43"/>
      <c r="X15" s="37" t="s">
        <v>535</v>
      </c>
      <c r="Y15" s="32"/>
      <c r="Z15" s="32"/>
      <c r="AA15" s="32" t="s">
        <v>7</v>
      </c>
      <c r="AB15" s="125">
        <v>0</v>
      </c>
      <c r="AC15" s="125">
        <v>1</v>
      </c>
      <c r="AD15" s="38"/>
      <c r="AE15" s="125">
        <v>2</v>
      </c>
      <c r="AF15" s="125">
        <v>0</v>
      </c>
      <c r="AG15" s="125">
        <v>1</v>
      </c>
      <c r="AH15" s="125">
        <v>2</v>
      </c>
    </row>
    <row r="16" spans="1:34" ht="16.5" customHeight="1" x14ac:dyDescent="0.2">
      <c r="A16" s="37" t="s">
        <v>534</v>
      </c>
      <c r="B16" s="32"/>
      <c r="C16" s="32"/>
      <c r="D16" s="32"/>
      <c r="E16" s="32"/>
      <c r="F16" s="32"/>
      <c r="G16" s="32"/>
      <c r="H16" s="32"/>
      <c r="I16" s="8"/>
      <c r="J16" s="8"/>
      <c r="K16" s="39"/>
      <c r="L16" s="44"/>
      <c r="M16" s="8"/>
      <c r="N16" s="8"/>
      <c r="O16" s="8"/>
      <c r="P16" s="8"/>
      <c r="Q16" s="8"/>
      <c r="R16" s="8"/>
      <c r="S16" s="8"/>
      <c r="T16" s="8"/>
      <c r="U16" s="8"/>
      <c r="V16" s="8"/>
      <c r="W16" s="39"/>
      <c r="X16" s="280" t="s">
        <v>536</v>
      </c>
      <c r="Y16" s="281"/>
      <c r="Z16" s="281"/>
      <c r="AA16" s="32" t="s">
        <v>10</v>
      </c>
      <c r="AB16" s="125">
        <v>1</v>
      </c>
      <c r="AC16" s="125">
        <v>2</v>
      </c>
      <c r="AD16" s="38"/>
      <c r="AE16" s="125">
        <v>2</v>
      </c>
      <c r="AF16" s="125">
        <v>0</v>
      </c>
      <c r="AG16" s="125">
        <v>1</v>
      </c>
      <c r="AH16" s="125">
        <v>2</v>
      </c>
    </row>
    <row r="17" spans="1:34" ht="16.5" customHeight="1" x14ac:dyDescent="0.2">
      <c r="A17" s="125">
        <v>4</v>
      </c>
      <c r="B17" s="125">
        <v>6</v>
      </c>
      <c r="C17" s="38" t="s">
        <v>23</v>
      </c>
      <c r="D17" s="125">
        <v>9</v>
      </c>
      <c r="E17" s="125">
        <v>0</v>
      </c>
      <c r="F17" s="38" t="s">
        <v>23</v>
      </c>
      <c r="G17" s="125">
        <v>0</v>
      </c>
      <c r="H17" s="38"/>
      <c r="I17" s="8"/>
      <c r="J17" s="8"/>
      <c r="K17" s="39"/>
      <c r="L17" s="44"/>
      <c r="M17" s="8"/>
      <c r="N17" s="8"/>
      <c r="O17" s="8"/>
      <c r="P17" s="8"/>
      <c r="Q17" s="8"/>
      <c r="R17" s="8"/>
      <c r="S17" s="8"/>
      <c r="T17" s="8"/>
      <c r="U17" s="8"/>
      <c r="V17" s="8"/>
      <c r="W17" s="39"/>
      <c r="X17" s="280"/>
      <c r="Y17" s="281"/>
      <c r="Z17" s="281"/>
      <c r="AA17" s="8"/>
      <c r="AB17" s="8"/>
      <c r="AC17" s="8"/>
      <c r="AD17" s="8"/>
      <c r="AE17" s="8"/>
      <c r="AF17" s="8"/>
      <c r="AG17" s="8"/>
      <c r="AH17" s="39"/>
    </row>
    <row r="18" spans="1:34" ht="16.5" customHeight="1" x14ac:dyDescent="0.2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2"/>
      <c r="L18" s="40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2"/>
      <c r="X18" s="45" t="s">
        <v>531</v>
      </c>
      <c r="Y18" s="41"/>
      <c r="Z18" s="41"/>
      <c r="AA18" s="41"/>
      <c r="AB18" s="41"/>
      <c r="AC18" s="41"/>
      <c r="AD18" s="41"/>
      <c r="AE18" s="41"/>
      <c r="AF18" s="41"/>
      <c r="AG18" s="41"/>
      <c r="AH18" s="42"/>
    </row>
    <row r="19" spans="1:34" ht="16.5" customHeight="1" x14ac:dyDescent="0.2">
      <c r="A19" s="4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39"/>
    </row>
    <row r="20" spans="1:34" s="4" customFormat="1" ht="16.5" customHeight="1" x14ac:dyDescent="0.2">
      <c r="A20" s="37" t="s">
        <v>537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3"/>
    </row>
    <row r="21" spans="1:34" ht="16.5" customHeight="1" x14ac:dyDescent="0.2">
      <c r="A21" s="125" t="s">
        <v>1033</v>
      </c>
      <c r="B21" s="125" t="s">
        <v>40</v>
      </c>
      <c r="C21" s="125" t="s">
        <v>1034</v>
      </c>
      <c r="D21" s="125" t="s">
        <v>1035</v>
      </c>
      <c r="E21" s="125" t="s">
        <v>44</v>
      </c>
      <c r="F21" s="125"/>
      <c r="G21" s="125" t="s">
        <v>1036</v>
      </c>
      <c r="H21" s="125" t="s">
        <v>23</v>
      </c>
      <c r="I21" s="125" t="s">
        <v>1037</v>
      </c>
      <c r="J21" s="125" t="s">
        <v>23</v>
      </c>
      <c r="K21" s="125" t="s">
        <v>1038</v>
      </c>
      <c r="L21" s="125" t="s">
        <v>23</v>
      </c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</row>
    <row r="22" spans="1:34" ht="16.5" customHeight="1" x14ac:dyDescent="0.2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</row>
    <row r="23" spans="1:34" ht="16.5" customHeight="1" x14ac:dyDescent="0.2">
      <c r="A23" s="47" t="s">
        <v>538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9"/>
    </row>
    <row r="24" spans="1:34" ht="16.5" customHeight="1" x14ac:dyDescent="0.2">
      <c r="A24" s="37" t="s">
        <v>24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 t="s">
        <v>25</v>
      </c>
      <c r="AD24" s="32"/>
      <c r="AE24" s="32"/>
      <c r="AF24" s="32"/>
      <c r="AG24" s="32"/>
      <c r="AH24" s="43"/>
    </row>
    <row r="25" spans="1:34" ht="16.5" customHeight="1" x14ac:dyDescent="0.2">
      <c r="A25" s="125" t="s">
        <v>1043</v>
      </c>
      <c r="B25" s="125" t="s">
        <v>44</v>
      </c>
      <c r="C25" s="125" t="s">
        <v>1039</v>
      </c>
      <c r="D25" s="125" t="s">
        <v>48</v>
      </c>
      <c r="E25" s="125" t="s">
        <v>1040</v>
      </c>
      <c r="F25" s="125" t="s">
        <v>1036</v>
      </c>
      <c r="G25" s="125" t="s">
        <v>520</v>
      </c>
      <c r="H25" s="125" t="s">
        <v>1041</v>
      </c>
      <c r="I25" s="125"/>
      <c r="J25" s="125"/>
      <c r="K25" s="125"/>
      <c r="L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38"/>
      <c r="AB25" s="38"/>
      <c r="AC25" s="125"/>
      <c r="AD25" s="125"/>
      <c r="AE25" s="125"/>
      <c r="AF25" s="125"/>
      <c r="AG25" s="125">
        <v>3</v>
      </c>
      <c r="AH25" s="125">
        <v>0</v>
      </c>
    </row>
    <row r="26" spans="1:34" ht="16.5" customHeight="1" x14ac:dyDescent="0.2">
      <c r="A26" s="37" t="s">
        <v>26</v>
      </c>
      <c r="B26" s="32"/>
      <c r="C26" s="32"/>
      <c r="D26" s="32"/>
      <c r="E26" s="32"/>
      <c r="F26" s="32"/>
      <c r="G26" s="32"/>
      <c r="H26" s="32" t="s">
        <v>539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43"/>
    </row>
    <row r="27" spans="1:34" ht="16.5" customHeight="1" x14ac:dyDescent="0.2">
      <c r="A27" s="125">
        <v>9</v>
      </c>
      <c r="B27" s="125">
        <v>0</v>
      </c>
      <c r="C27" s="125">
        <v>3</v>
      </c>
      <c r="D27" s="125">
        <v>0</v>
      </c>
      <c r="E27" s="125">
        <v>1</v>
      </c>
      <c r="F27" s="38"/>
      <c r="G27" s="38"/>
      <c r="H27" s="125" t="s">
        <v>1042</v>
      </c>
      <c r="I27" s="125" t="s">
        <v>44</v>
      </c>
      <c r="J27" s="125" t="s">
        <v>1040</v>
      </c>
      <c r="K27" s="125" t="s">
        <v>44</v>
      </c>
      <c r="L27" s="125" t="s">
        <v>42</v>
      </c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</row>
    <row r="28" spans="1:34" s="4" customFormat="1" ht="16.5" customHeight="1" x14ac:dyDescent="0.2">
      <c r="A28" s="37" t="s">
        <v>540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 t="s">
        <v>541</v>
      </c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43"/>
    </row>
    <row r="29" spans="1:34" ht="16.5" customHeight="1" x14ac:dyDescent="0.2">
      <c r="A29" s="31">
        <v>0</v>
      </c>
      <c r="B29" s="31">
        <v>2</v>
      </c>
      <c r="C29" s="31"/>
      <c r="D29" s="31"/>
      <c r="E29" s="38" t="s">
        <v>27</v>
      </c>
      <c r="F29" s="31">
        <v>4</v>
      </c>
      <c r="G29" s="31">
        <v>5</v>
      </c>
      <c r="H29" s="31">
        <v>9</v>
      </c>
      <c r="I29" s="31">
        <v>2</v>
      </c>
      <c r="J29" s="31">
        <v>2</v>
      </c>
      <c r="K29" s="31">
        <v>1</v>
      </c>
      <c r="L29" s="31">
        <v>8</v>
      </c>
      <c r="M29" s="31">
        <v>7</v>
      </c>
      <c r="N29" s="8"/>
      <c r="O29" s="8"/>
      <c r="P29" s="8"/>
      <c r="Q29" s="8"/>
      <c r="R29" s="31">
        <v>0</v>
      </c>
      <c r="S29" s="31">
        <v>2</v>
      </c>
      <c r="T29" s="31"/>
      <c r="U29" s="31"/>
      <c r="V29" s="38" t="s">
        <v>27</v>
      </c>
      <c r="W29" s="31">
        <v>4</v>
      </c>
      <c r="X29" s="31">
        <v>5</v>
      </c>
      <c r="Y29" s="31">
        <v>9</v>
      </c>
      <c r="Z29" s="31">
        <v>2</v>
      </c>
      <c r="AA29" s="31">
        <v>2</v>
      </c>
      <c r="AB29" s="31">
        <v>1</v>
      </c>
      <c r="AC29" s="31">
        <v>8</v>
      </c>
      <c r="AD29" s="31">
        <v>8</v>
      </c>
      <c r="AE29" s="8"/>
      <c r="AF29" s="8"/>
      <c r="AG29" s="8"/>
      <c r="AH29" s="39"/>
    </row>
    <row r="30" spans="1:34" s="4" customFormat="1" ht="16.5" customHeight="1" x14ac:dyDescent="0.2">
      <c r="A30" s="37" t="s">
        <v>542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43"/>
    </row>
    <row r="31" spans="1:34" s="128" customFormat="1" ht="16.5" customHeight="1" x14ac:dyDescent="0.2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38"/>
      <c r="AF31" s="38"/>
      <c r="AG31" s="38"/>
      <c r="AH31" s="139"/>
    </row>
    <row r="32" spans="1:34" ht="16.5" customHeight="1" x14ac:dyDescent="0.2">
      <c r="A32" s="4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39"/>
    </row>
    <row r="33" spans="1:34" s="4" customFormat="1" ht="16.5" customHeight="1" x14ac:dyDescent="0.2">
      <c r="A33" s="47" t="s">
        <v>543</v>
      </c>
      <c r="B33" s="48"/>
      <c r="C33" s="35"/>
      <c r="D33" s="48"/>
      <c r="E33" s="48"/>
      <c r="F33" s="35"/>
      <c r="G33" s="48"/>
      <c r="H33" s="48"/>
      <c r="I33" s="48"/>
      <c r="J33" s="49"/>
      <c r="K33" s="282" t="s">
        <v>545</v>
      </c>
      <c r="L33" s="283"/>
      <c r="M33" s="283"/>
      <c r="N33" s="283"/>
      <c r="O33" s="283"/>
      <c r="P33" s="283"/>
      <c r="Q33" s="283"/>
      <c r="R33" s="284"/>
      <c r="S33" s="282" t="s">
        <v>546</v>
      </c>
      <c r="T33" s="283"/>
      <c r="U33" s="283"/>
      <c r="V33" s="283"/>
      <c r="W33" s="283"/>
      <c r="X33" s="283"/>
      <c r="Y33" s="283"/>
      <c r="Z33" s="284"/>
      <c r="AA33" s="282" t="s">
        <v>547</v>
      </c>
      <c r="AB33" s="283"/>
      <c r="AC33" s="283"/>
      <c r="AD33" s="283"/>
      <c r="AE33" s="283"/>
      <c r="AF33" s="283"/>
      <c r="AG33" s="283"/>
      <c r="AH33" s="284"/>
    </row>
    <row r="34" spans="1:34" ht="16.5" customHeight="1" x14ac:dyDescent="0.2">
      <c r="A34" s="31">
        <v>1</v>
      </c>
      <c r="B34" s="31">
        <v>8</v>
      </c>
      <c r="C34" s="46" t="s">
        <v>23</v>
      </c>
      <c r="D34" s="31">
        <v>0</v>
      </c>
      <c r="E34" s="31">
        <v>2</v>
      </c>
      <c r="F34" s="46" t="s">
        <v>23</v>
      </c>
      <c r="G34" s="31">
        <v>2</v>
      </c>
      <c r="H34" s="31">
        <v>0</v>
      </c>
      <c r="I34" s="31">
        <v>1</v>
      </c>
      <c r="J34" s="31">
        <v>4</v>
      </c>
      <c r="K34" s="285"/>
      <c r="L34" s="286"/>
      <c r="M34" s="286"/>
      <c r="N34" s="286"/>
      <c r="O34" s="286"/>
      <c r="P34" s="286"/>
      <c r="Q34" s="286"/>
      <c r="R34" s="287"/>
      <c r="S34" s="285"/>
      <c r="T34" s="286"/>
      <c r="U34" s="286"/>
      <c r="V34" s="286"/>
      <c r="W34" s="286"/>
      <c r="X34" s="286"/>
      <c r="Y34" s="286"/>
      <c r="Z34" s="287"/>
      <c r="AA34" s="285"/>
      <c r="AB34" s="286"/>
      <c r="AC34" s="286"/>
      <c r="AD34" s="286"/>
      <c r="AE34" s="286"/>
      <c r="AF34" s="286"/>
      <c r="AG34" s="286"/>
      <c r="AH34" s="287"/>
    </row>
    <row r="35" spans="1:34" ht="16.5" customHeight="1" x14ac:dyDescent="0.2">
      <c r="A35" s="44"/>
      <c r="B35" s="8"/>
      <c r="C35" s="38"/>
      <c r="D35" s="8"/>
      <c r="E35" s="8"/>
      <c r="F35" s="38"/>
      <c r="G35" s="8"/>
      <c r="H35" s="8"/>
      <c r="I35" s="8"/>
      <c r="J35" s="39"/>
      <c r="K35" s="285"/>
      <c r="L35" s="286"/>
      <c r="M35" s="286"/>
      <c r="N35" s="286"/>
      <c r="O35" s="286"/>
      <c r="P35" s="286"/>
      <c r="Q35" s="286"/>
      <c r="R35" s="287"/>
      <c r="S35" s="285"/>
      <c r="T35" s="286"/>
      <c r="U35" s="286"/>
      <c r="V35" s="286"/>
      <c r="W35" s="286"/>
      <c r="X35" s="286"/>
      <c r="Y35" s="286"/>
      <c r="Z35" s="287"/>
      <c r="AA35" s="285"/>
      <c r="AB35" s="286"/>
      <c r="AC35" s="286"/>
      <c r="AD35" s="286"/>
      <c r="AE35" s="286"/>
      <c r="AF35" s="286"/>
      <c r="AG35" s="286"/>
      <c r="AH35" s="287"/>
    </row>
    <row r="36" spans="1:34" ht="16.5" customHeight="1" x14ac:dyDescent="0.2">
      <c r="A36" s="44"/>
      <c r="B36" s="8"/>
      <c r="C36" s="8"/>
      <c r="D36" s="8"/>
      <c r="E36" s="8"/>
      <c r="F36" s="8"/>
      <c r="G36" s="8"/>
      <c r="H36" s="8"/>
      <c r="I36" s="8"/>
      <c r="J36" s="39"/>
      <c r="K36" s="285"/>
      <c r="L36" s="286"/>
      <c r="M36" s="286"/>
      <c r="N36" s="286"/>
      <c r="O36" s="286"/>
      <c r="P36" s="286"/>
      <c r="Q36" s="286"/>
      <c r="R36" s="287"/>
      <c r="S36" s="285"/>
      <c r="T36" s="286"/>
      <c r="U36" s="286"/>
      <c r="V36" s="286"/>
      <c r="W36" s="286"/>
      <c r="X36" s="286"/>
      <c r="Y36" s="286"/>
      <c r="Z36" s="287"/>
      <c r="AA36" s="285"/>
      <c r="AB36" s="286"/>
      <c r="AC36" s="286"/>
      <c r="AD36" s="286"/>
      <c r="AE36" s="286"/>
      <c r="AF36" s="286"/>
      <c r="AG36" s="286"/>
      <c r="AH36" s="287"/>
    </row>
    <row r="37" spans="1:34" ht="16.5" customHeight="1" x14ac:dyDescent="0.2">
      <c r="A37" s="37" t="s">
        <v>544</v>
      </c>
      <c r="B37" s="8"/>
      <c r="C37" s="8"/>
      <c r="D37" s="8"/>
      <c r="E37" s="8"/>
      <c r="F37" s="8"/>
      <c r="G37" s="8"/>
      <c r="H37" s="8"/>
      <c r="I37" s="8"/>
      <c r="J37" s="39"/>
      <c r="K37" s="285"/>
      <c r="L37" s="286"/>
      <c r="M37" s="286"/>
      <c r="N37" s="286"/>
      <c r="O37" s="286"/>
      <c r="P37" s="286"/>
      <c r="Q37" s="286"/>
      <c r="R37" s="287"/>
      <c r="S37" s="285"/>
      <c r="T37" s="286"/>
      <c r="U37" s="286"/>
      <c r="V37" s="286"/>
      <c r="W37" s="286"/>
      <c r="X37" s="286"/>
      <c r="Y37" s="286"/>
      <c r="Z37" s="287"/>
      <c r="AA37" s="285"/>
      <c r="AB37" s="286"/>
      <c r="AC37" s="286"/>
      <c r="AD37" s="286"/>
      <c r="AE37" s="286"/>
      <c r="AF37" s="286"/>
      <c r="AG37" s="286"/>
      <c r="AH37" s="287"/>
    </row>
    <row r="38" spans="1:34" ht="16.5" customHeight="1" x14ac:dyDescent="0.2">
      <c r="A38" s="31"/>
      <c r="B38" s="31"/>
      <c r="C38" s="50" t="s">
        <v>23</v>
      </c>
      <c r="D38" s="31"/>
      <c r="E38" s="31"/>
      <c r="F38" s="50" t="s">
        <v>23</v>
      </c>
      <c r="G38" s="31"/>
      <c r="H38" s="31"/>
      <c r="I38" s="31"/>
      <c r="J38" s="31"/>
      <c r="K38" s="288"/>
      <c r="L38" s="289"/>
      <c r="M38" s="289"/>
      <c r="N38" s="289"/>
      <c r="O38" s="289"/>
      <c r="P38" s="289"/>
      <c r="Q38" s="289"/>
      <c r="R38" s="290"/>
      <c r="S38" s="288"/>
      <c r="T38" s="289"/>
      <c r="U38" s="289"/>
      <c r="V38" s="289"/>
      <c r="W38" s="289"/>
      <c r="X38" s="289"/>
      <c r="Y38" s="289"/>
      <c r="Z38" s="290"/>
      <c r="AA38" s="288"/>
      <c r="AB38" s="289"/>
      <c r="AC38" s="289"/>
      <c r="AD38" s="289"/>
      <c r="AE38" s="289"/>
      <c r="AF38" s="289"/>
      <c r="AG38" s="289"/>
      <c r="AH38" s="290"/>
    </row>
  </sheetData>
  <mergeCells count="5">
    <mergeCell ref="A6:AH6"/>
    <mergeCell ref="X16:Z17"/>
    <mergeCell ref="K33:R38"/>
    <mergeCell ref="S33:Z38"/>
    <mergeCell ref="AA33:AH3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tabSelected="1" workbookViewId="0">
      <selection activeCell="Q25" sqref="Q25"/>
    </sheetView>
  </sheetViews>
  <sheetFormatPr defaultColWidth="9.140625" defaultRowHeight="12.75" x14ac:dyDescent="0.2"/>
  <cols>
    <col min="1" max="1" width="3" style="5" customWidth="1"/>
    <col min="2" max="34" width="2.42578125" style="5" customWidth="1"/>
    <col min="35" max="16384" width="9.140625" style="5"/>
  </cols>
  <sheetData>
    <row r="1" spans="1:34" x14ac:dyDescent="0.2">
      <c r="A1" s="12" t="s">
        <v>474</v>
      </c>
    </row>
    <row r="3" spans="1:34" x14ac:dyDescent="0.2">
      <c r="A3" s="502" t="s">
        <v>475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</row>
    <row r="4" spans="1:34" x14ac:dyDescent="0.2">
      <c r="A4" s="502"/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502"/>
      <c r="Z4" s="502"/>
      <c r="AA4" s="502"/>
      <c r="AB4" s="502"/>
      <c r="AC4" s="502"/>
      <c r="AD4" s="502"/>
      <c r="AE4" s="502"/>
      <c r="AF4" s="502"/>
      <c r="AG4" s="502"/>
      <c r="AH4" s="502"/>
    </row>
    <row r="6" spans="1:34" x14ac:dyDescent="0.2">
      <c r="A6" s="5" t="s">
        <v>476</v>
      </c>
    </row>
    <row r="8" spans="1:34" x14ac:dyDescent="0.2">
      <c r="A8" s="502" t="s">
        <v>477</v>
      </c>
      <c r="B8" s="502"/>
      <c r="C8" s="502"/>
      <c r="D8" s="502"/>
      <c r="E8" s="502"/>
      <c r="F8" s="502"/>
      <c r="G8" s="502"/>
      <c r="H8" s="502"/>
      <c r="I8" s="502"/>
      <c r="J8" s="502"/>
      <c r="K8" s="502"/>
      <c r="L8" s="502"/>
      <c r="M8" s="502"/>
      <c r="N8" s="502"/>
      <c r="O8" s="502"/>
      <c r="P8" s="502"/>
      <c r="Q8" s="502"/>
      <c r="R8" s="502"/>
      <c r="S8" s="502"/>
      <c r="T8" s="502"/>
      <c r="U8" s="502"/>
      <c r="V8" s="502"/>
      <c r="W8" s="502"/>
      <c r="X8" s="502"/>
      <c r="Y8" s="502"/>
      <c r="Z8" s="502"/>
      <c r="AA8" s="502"/>
      <c r="AB8" s="502"/>
      <c r="AC8" s="502"/>
      <c r="AD8" s="502"/>
      <c r="AE8" s="502"/>
      <c r="AF8" s="502"/>
      <c r="AG8" s="502"/>
      <c r="AH8" s="502"/>
    </row>
    <row r="9" spans="1:34" x14ac:dyDescent="0.2">
      <c r="A9" s="502"/>
      <c r="B9" s="502"/>
      <c r="C9" s="502"/>
      <c r="D9" s="502"/>
      <c r="E9" s="502"/>
      <c r="F9" s="502"/>
      <c r="G9" s="502"/>
      <c r="H9" s="502"/>
      <c r="I9" s="502"/>
      <c r="J9" s="502"/>
      <c r="K9" s="502"/>
      <c r="L9" s="502"/>
      <c r="M9" s="502"/>
      <c r="N9" s="502"/>
      <c r="O9" s="502"/>
      <c r="P9" s="502"/>
      <c r="Q9" s="502"/>
      <c r="R9" s="502"/>
      <c r="S9" s="502"/>
      <c r="T9" s="502"/>
      <c r="U9" s="502"/>
      <c r="V9" s="502"/>
      <c r="W9" s="502"/>
      <c r="X9" s="502"/>
      <c r="Y9" s="502"/>
      <c r="Z9" s="502"/>
      <c r="AA9" s="502"/>
      <c r="AB9" s="502"/>
      <c r="AC9" s="502"/>
      <c r="AD9" s="502"/>
      <c r="AE9" s="502"/>
      <c r="AF9" s="502"/>
      <c r="AG9" s="502"/>
      <c r="AH9" s="502"/>
    </row>
    <row r="11" spans="1:34" x14ac:dyDescent="0.2">
      <c r="A11" s="5" t="s">
        <v>478</v>
      </c>
    </row>
    <row r="13" spans="1:34" x14ac:dyDescent="0.2">
      <c r="A13" s="502" t="s">
        <v>479</v>
      </c>
      <c r="B13" s="502"/>
      <c r="C13" s="502"/>
      <c r="D13" s="502"/>
      <c r="E13" s="502"/>
      <c r="F13" s="502"/>
      <c r="G13" s="502"/>
      <c r="H13" s="502"/>
      <c r="I13" s="502"/>
      <c r="J13" s="502"/>
      <c r="K13" s="502"/>
      <c r="L13" s="502"/>
      <c r="M13" s="502"/>
      <c r="N13" s="502"/>
      <c r="O13" s="502"/>
      <c r="P13" s="502"/>
      <c r="Q13" s="502"/>
      <c r="R13" s="502"/>
      <c r="S13" s="502"/>
      <c r="T13" s="502"/>
      <c r="U13" s="502"/>
      <c r="V13" s="502"/>
      <c r="W13" s="502"/>
      <c r="X13" s="502"/>
      <c r="Y13" s="502"/>
      <c r="Z13" s="502"/>
      <c r="AA13" s="502"/>
      <c r="AB13" s="502"/>
      <c r="AC13" s="502"/>
      <c r="AD13" s="502"/>
      <c r="AE13" s="502"/>
      <c r="AF13" s="502"/>
      <c r="AG13" s="502"/>
      <c r="AH13" s="502"/>
    </row>
    <row r="14" spans="1:34" x14ac:dyDescent="0.2">
      <c r="A14" s="502"/>
      <c r="B14" s="502"/>
      <c r="C14" s="502"/>
      <c r="D14" s="502"/>
      <c r="E14" s="502"/>
      <c r="F14" s="502"/>
      <c r="G14" s="502"/>
      <c r="H14" s="502"/>
      <c r="I14" s="502"/>
      <c r="J14" s="502"/>
      <c r="K14" s="502"/>
      <c r="L14" s="502"/>
      <c r="M14" s="502"/>
      <c r="N14" s="502"/>
      <c r="O14" s="502"/>
      <c r="P14" s="502"/>
      <c r="Q14" s="502"/>
      <c r="R14" s="502"/>
      <c r="S14" s="502"/>
      <c r="T14" s="502"/>
      <c r="U14" s="502"/>
      <c r="V14" s="502"/>
      <c r="W14" s="502"/>
      <c r="X14" s="502"/>
      <c r="Y14" s="502"/>
      <c r="Z14" s="502"/>
      <c r="AA14" s="502"/>
      <c r="AB14" s="502"/>
      <c r="AC14" s="502"/>
      <c r="AD14" s="502"/>
      <c r="AE14" s="502"/>
      <c r="AF14" s="502"/>
      <c r="AG14" s="502"/>
      <c r="AH14" s="502"/>
    </row>
    <row r="16" spans="1:34" x14ac:dyDescent="0.2">
      <c r="A16" s="5" t="s">
        <v>480</v>
      </c>
    </row>
    <row r="18" spans="1:9" x14ac:dyDescent="0.2">
      <c r="A18" s="5" t="s">
        <v>481</v>
      </c>
      <c r="I18" s="5" t="s">
        <v>482</v>
      </c>
    </row>
    <row r="19" spans="1:9" x14ac:dyDescent="0.2">
      <c r="A19" s="30" t="s">
        <v>483</v>
      </c>
      <c r="I19" s="5" t="s">
        <v>492</v>
      </c>
    </row>
    <row r="20" spans="1:9" x14ac:dyDescent="0.2">
      <c r="A20" s="30" t="s">
        <v>484</v>
      </c>
      <c r="I20" s="5" t="s">
        <v>493</v>
      </c>
    </row>
    <row r="21" spans="1:9" x14ac:dyDescent="0.2">
      <c r="A21" s="30" t="s">
        <v>485</v>
      </c>
      <c r="I21" s="5" t="s">
        <v>494</v>
      </c>
    </row>
    <row r="22" spans="1:9" x14ac:dyDescent="0.2">
      <c r="A22" s="30" t="s">
        <v>486</v>
      </c>
      <c r="I22" s="5" t="s">
        <v>495</v>
      </c>
    </row>
    <row r="23" spans="1:9" x14ac:dyDescent="0.2">
      <c r="A23" s="30" t="s">
        <v>487</v>
      </c>
      <c r="I23" s="5" t="s">
        <v>496</v>
      </c>
    </row>
    <row r="24" spans="1:9" x14ac:dyDescent="0.2">
      <c r="A24" s="30" t="s">
        <v>488</v>
      </c>
      <c r="I24" s="5" t="s">
        <v>497</v>
      </c>
    </row>
    <row r="25" spans="1:9" x14ac:dyDescent="0.2">
      <c r="A25" s="30" t="s">
        <v>489</v>
      </c>
      <c r="I25" s="5" t="s">
        <v>498</v>
      </c>
    </row>
    <row r="26" spans="1:9" x14ac:dyDescent="0.2">
      <c r="A26" s="30" t="s">
        <v>490</v>
      </c>
      <c r="I26" s="5" t="s">
        <v>499</v>
      </c>
    </row>
    <row r="27" spans="1:9" x14ac:dyDescent="0.2">
      <c r="A27" s="30" t="s">
        <v>491</v>
      </c>
      <c r="I27" s="5" t="s">
        <v>500</v>
      </c>
    </row>
    <row r="28" spans="1:9" x14ac:dyDescent="0.2">
      <c r="A28" s="30">
        <v>10</v>
      </c>
      <c r="I28" s="5" t="s">
        <v>501</v>
      </c>
    </row>
    <row r="29" spans="1:9" x14ac:dyDescent="0.2">
      <c r="A29" s="30">
        <v>11</v>
      </c>
      <c r="I29" s="5" t="s">
        <v>502</v>
      </c>
    </row>
    <row r="31" spans="1:9" x14ac:dyDescent="0.2">
      <c r="A31" s="12" t="s">
        <v>503</v>
      </c>
    </row>
    <row r="33" spans="1:1" x14ac:dyDescent="0.2">
      <c r="A33" s="5" t="s">
        <v>504</v>
      </c>
    </row>
    <row r="34" spans="1:1" x14ac:dyDescent="0.2">
      <c r="A34" s="5" t="s">
        <v>505</v>
      </c>
    </row>
    <row r="35" spans="1:1" x14ac:dyDescent="0.2">
      <c r="A35" s="5" t="s">
        <v>506</v>
      </c>
    </row>
    <row r="36" spans="1:1" x14ac:dyDescent="0.2">
      <c r="A36" s="5" t="s">
        <v>507</v>
      </c>
    </row>
    <row r="37" spans="1:1" x14ac:dyDescent="0.2">
      <c r="A37" s="5" t="s">
        <v>508</v>
      </c>
    </row>
    <row r="38" spans="1:1" x14ac:dyDescent="0.2">
      <c r="A38" s="5" t="s">
        <v>509</v>
      </c>
    </row>
    <row r="39" spans="1:1" x14ac:dyDescent="0.2">
      <c r="A39" s="5" t="s">
        <v>510</v>
      </c>
    </row>
    <row r="40" spans="1:1" x14ac:dyDescent="0.2">
      <c r="A40" s="5" t="s">
        <v>511</v>
      </c>
    </row>
    <row r="41" spans="1:1" x14ac:dyDescent="0.2">
      <c r="A41" s="5" t="s">
        <v>512</v>
      </c>
    </row>
    <row r="42" spans="1:1" x14ac:dyDescent="0.2">
      <c r="A42" s="5" t="s">
        <v>513</v>
      </c>
    </row>
    <row r="43" spans="1:1" x14ac:dyDescent="0.2">
      <c r="A43" s="5" t="s">
        <v>514</v>
      </c>
    </row>
    <row r="44" spans="1:1" x14ac:dyDescent="0.2">
      <c r="A44" s="5" t="s">
        <v>515</v>
      </c>
    </row>
    <row r="45" spans="1:1" x14ac:dyDescent="0.2">
      <c r="A45" s="5" t="s">
        <v>516</v>
      </c>
    </row>
  </sheetData>
  <mergeCells count="3">
    <mergeCell ref="A3:AH4"/>
    <mergeCell ref="A8:AH9"/>
    <mergeCell ref="A13:AH1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H18:I19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2"/>
  <sheetViews>
    <sheetView topLeftCell="A100" zoomScaleNormal="100" zoomScaleSheetLayoutView="100" workbookViewId="0">
      <selection activeCell="D106" sqref="D106:E106"/>
    </sheetView>
  </sheetViews>
  <sheetFormatPr defaultRowHeight="12.75" x14ac:dyDescent="0.2"/>
  <cols>
    <col min="1" max="1" width="5.5703125" style="71" customWidth="1"/>
    <col min="2" max="2" width="29.5703125" style="72" customWidth="1"/>
    <col min="3" max="3" width="5.5703125" style="73" customWidth="1"/>
    <col min="4" max="4" width="2.5703125" style="71" customWidth="1"/>
    <col min="5" max="5" width="25.5703125" style="71" customWidth="1"/>
    <col min="6" max="7" width="9" style="71" customWidth="1"/>
    <col min="8" max="8" width="19.85546875" style="71" customWidth="1"/>
    <col min="9" max="9" width="9" style="71" customWidth="1"/>
    <col min="10" max="256" width="9.140625" style="63"/>
    <col min="257" max="257" width="5.5703125" style="63" customWidth="1"/>
    <col min="258" max="258" width="29.5703125" style="63" customWidth="1"/>
    <col min="259" max="259" width="5.5703125" style="63" customWidth="1"/>
    <col min="260" max="260" width="2.5703125" style="63" customWidth="1"/>
    <col min="261" max="261" width="25.5703125" style="63" customWidth="1"/>
    <col min="262" max="263" width="9" style="63" customWidth="1"/>
    <col min="264" max="264" width="19.85546875" style="63" customWidth="1"/>
    <col min="265" max="265" width="9" style="63" customWidth="1"/>
    <col min="266" max="512" width="9.140625" style="63"/>
    <col min="513" max="513" width="5.5703125" style="63" customWidth="1"/>
    <col min="514" max="514" width="29.5703125" style="63" customWidth="1"/>
    <col min="515" max="515" width="5.5703125" style="63" customWidth="1"/>
    <col min="516" max="516" width="2.5703125" style="63" customWidth="1"/>
    <col min="517" max="517" width="25.5703125" style="63" customWidth="1"/>
    <col min="518" max="519" width="9" style="63" customWidth="1"/>
    <col min="520" max="520" width="19.85546875" style="63" customWidth="1"/>
    <col min="521" max="521" width="9" style="63" customWidth="1"/>
    <col min="522" max="768" width="9.140625" style="63"/>
    <col min="769" max="769" width="5.5703125" style="63" customWidth="1"/>
    <col min="770" max="770" width="29.5703125" style="63" customWidth="1"/>
    <col min="771" max="771" width="5.5703125" style="63" customWidth="1"/>
    <col min="772" max="772" width="2.5703125" style="63" customWidth="1"/>
    <col min="773" max="773" width="25.5703125" style="63" customWidth="1"/>
    <col min="774" max="775" width="9" style="63" customWidth="1"/>
    <col min="776" max="776" width="19.85546875" style="63" customWidth="1"/>
    <col min="777" max="777" width="9" style="63" customWidth="1"/>
    <col min="778" max="1024" width="9.140625" style="63"/>
    <col min="1025" max="1025" width="5.5703125" style="63" customWidth="1"/>
    <col min="1026" max="1026" width="29.5703125" style="63" customWidth="1"/>
    <col min="1027" max="1027" width="5.5703125" style="63" customWidth="1"/>
    <col min="1028" max="1028" width="2.5703125" style="63" customWidth="1"/>
    <col min="1029" max="1029" width="25.5703125" style="63" customWidth="1"/>
    <col min="1030" max="1031" width="9" style="63" customWidth="1"/>
    <col min="1032" max="1032" width="19.85546875" style="63" customWidth="1"/>
    <col min="1033" max="1033" width="9" style="63" customWidth="1"/>
    <col min="1034" max="1280" width="9.140625" style="63"/>
    <col min="1281" max="1281" width="5.5703125" style="63" customWidth="1"/>
    <col min="1282" max="1282" width="29.5703125" style="63" customWidth="1"/>
    <col min="1283" max="1283" width="5.5703125" style="63" customWidth="1"/>
    <col min="1284" max="1284" width="2.5703125" style="63" customWidth="1"/>
    <col min="1285" max="1285" width="25.5703125" style="63" customWidth="1"/>
    <col min="1286" max="1287" width="9" style="63" customWidth="1"/>
    <col min="1288" max="1288" width="19.85546875" style="63" customWidth="1"/>
    <col min="1289" max="1289" width="9" style="63" customWidth="1"/>
    <col min="1290" max="1536" width="9.140625" style="63"/>
    <col min="1537" max="1537" width="5.5703125" style="63" customWidth="1"/>
    <col min="1538" max="1538" width="29.5703125" style="63" customWidth="1"/>
    <col min="1539" max="1539" width="5.5703125" style="63" customWidth="1"/>
    <col min="1540" max="1540" width="2.5703125" style="63" customWidth="1"/>
    <col min="1541" max="1541" width="25.5703125" style="63" customWidth="1"/>
    <col min="1542" max="1543" width="9" style="63" customWidth="1"/>
    <col min="1544" max="1544" width="19.85546875" style="63" customWidth="1"/>
    <col min="1545" max="1545" width="9" style="63" customWidth="1"/>
    <col min="1546" max="1792" width="9.140625" style="63"/>
    <col min="1793" max="1793" width="5.5703125" style="63" customWidth="1"/>
    <col min="1794" max="1794" width="29.5703125" style="63" customWidth="1"/>
    <col min="1795" max="1795" width="5.5703125" style="63" customWidth="1"/>
    <col min="1796" max="1796" width="2.5703125" style="63" customWidth="1"/>
    <col min="1797" max="1797" width="25.5703125" style="63" customWidth="1"/>
    <col min="1798" max="1799" width="9" style="63" customWidth="1"/>
    <col min="1800" max="1800" width="19.85546875" style="63" customWidth="1"/>
    <col min="1801" max="1801" width="9" style="63" customWidth="1"/>
    <col min="1802" max="2048" width="9.140625" style="63"/>
    <col min="2049" max="2049" width="5.5703125" style="63" customWidth="1"/>
    <col min="2050" max="2050" width="29.5703125" style="63" customWidth="1"/>
    <col min="2051" max="2051" width="5.5703125" style="63" customWidth="1"/>
    <col min="2052" max="2052" width="2.5703125" style="63" customWidth="1"/>
    <col min="2053" max="2053" width="25.5703125" style="63" customWidth="1"/>
    <col min="2054" max="2055" width="9" style="63" customWidth="1"/>
    <col min="2056" max="2056" width="19.85546875" style="63" customWidth="1"/>
    <col min="2057" max="2057" width="9" style="63" customWidth="1"/>
    <col min="2058" max="2304" width="9.140625" style="63"/>
    <col min="2305" max="2305" width="5.5703125" style="63" customWidth="1"/>
    <col min="2306" max="2306" width="29.5703125" style="63" customWidth="1"/>
    <col min="2307" max="2307" width="5.5703125" style="63" customWidth="1"/>
    <col min="2308" max="2308" width="2.5703125" style="63" customWidth="1"/>
    <col min="2309" max="2309" width="25.5703125" style="63" customWidth="1"/>
    <col min="2310" max="2311" width="9" style="63" customWidth="1"/>
    <col min="2312" max="2312" width="19.85546875" style="63" customWidth="1"/>
    <col min="2313" max="2313" width="9" style="63" customWidth="1"/>
    <col min="2314" max="2560" width="9.140625" style="63"/>
    <col min="2561" max="2561" width="5.5703125" style="63" customWidth="1"/>
    <col min="2562" max="2562" width="29.5703125" style="63" customWidth="1"/>
    <col min="2563" max="2563" width="5.5703125" style="63" customWidth="1"/>
    <col min="2564" max="2564" width="2.5703125" style="63" customWidth="1"/>
    <col min="2565" max="2565" width="25.5703125" style="63" customWidth="1"/>
    <col min="2566" max="2567" width="9" style="63" customWidth="1"/>
    <col min="2568" max="2568" width="19.85546875" style="63" customWidth="1"/>
    <col min="2569" max="2569" width="9" style="63" customWidth="1"/>
    <col min="2570" max="2816" width="9.140625" style="63"/>
    <col min="2817" max="2817" width="5.5703125" style="63" customWidth="1"/>
    <col min="2818" max="2818" width="29.5703125" style="63" customWidth="1"/>
    <col min="2819" max="2819" width="5.5703125" style="63" customWidth="1"/>
    <col min="2820" max="2820" width="2.5703125" style="63" customWidth="1"/>
    <col min="2821" max="2821" width="25.5703125" style="63" customWidth="1"/>
    <col min="2822" max="2823" width="9" style="63" customWidth="1"/>
    <col min="2824" max="2824" width="19.85546875" style="63" customWidth="1"/>
    <col min="2825" max="2825" width="9" style="63" customWidth="1"/>
    <col min="2826" max="3072" width="9.140625" style="63"/>
    <col min="3073" max="3073" width="5.5703125" style="63" customWidth="1"/>
    <col min="3074" max="3074" width="29.5703125" style="63" customWidth="1"/>
    <col min="3075" max="3075" width="5.5703125" style="63" customWidth="1"/>
    <col min="3076" max="3076" width="2.5703125" style="63" customWidth="1"/>
    <col min="3077" max="3077" width="25.5703125" style="63" customWidth="1"/>
    <col min="3078" max="3079" width="9" style="63" customWidth="1"/>
    <col min="3080" max="3080" width="19.85546875" style="63" customWidth="1"/>
    <col min="3081" max="3081" width="9" style="63" customWidth="1"/>
    <col min="3082" max="3328" width="9.140625" style="63"/>
    <col min="3329" max="3329" width="5.5703125" style="63" customWidth="1"/>
    <col min="3330" max="3330" width="29.5703125" style="63" customWidth="1"/>
    <col min="3331" max="3331" width="5.5703125" style="63" customWidth="1"/>
    <col min="3332" max="3332" width="2.5703125" style="63" customWidth="1"/>
    <col min="3333" max="3333" width="25.5703125" style="63" customWidth="1"/>
    <col min="3334" max="3335" width="9" style="63" customWidth="1"/>
    <col min="3336" max="3336" width="19.85546875" style="63" customWidth="1"/>
    <col min="3337" max="3337" width="9" style="63" customWidth="1"/>
    <col min="3338" max="3584" width="9.140625" style="63"/>
    <col min="3585" max="3585" width="5.5703125" style="63" customWidth="1"/>
    <col min="3586" max="3586" width="29.5703125" style="63" customWidth="1"/>
    <col min="3587" max="3587" width="5.5703125" style="63" customWidth="1"/>
    <col min="3588" max="3588" width="2.5703125" style="63" customWidth="1"/>
    <col min="3589" max="3589" width="25.5703125" style="63" customWidth="1"/>
    <col min="3590" max="3591" width="9" style="63" customWidth="1"/>
    <col min="3592" max="3592" width="19.85546875" style="63" customWidth="1"/>
    <col min="3593" max="3593" width="9" style="63" customWidth="1"/>
    <col min="3594" max="3840" width="9.140625" style="63"/>
    <col min="3841" max="3841" width="5.5703125" style="63" customWidth="1"/>
    <col min="3842" max="3842" width="29.5703125" style="63" customWidth="1"/>
    <col min="3843" max="3843" width="5.5703125" style="63" customWidth="1"/>
    <col min="3844" max="3844" width="2.5703125" style="63" customWidth="1"/>
    <col min="3845" max="3845" width="25.5703125" style="63" customWidth="1"/>
    <col min="3846" max="3847" width="9" style="63" customWidth="1"/>
    <col min="3848" max="3848" width="19.85546875" style="63" customWidth="1"/>
    <col min="3849" max="3849" width="9" style="63" customWidth="1"/>
    <col min="3850" max="4096" width="9.140625" style="63"/>
    <col min="4097" max="4097" width="5.5703125" style="63" customWidth="1"/>
    <col min="4098" max="4098" width="29.5703125" style="63" customWidth="1"/>
    <col min="4099" max="4099" width="5.5703125" style="63" customWidth="1"/>
    <col min="4100" max="4100" width="2.5703125" style="63" customWidth="1"/>
    <col min="4101" max="4101" width="25.5703125" style="63" customWidth="1"/>
    <col min="4102" max="4103" width="9" style="63" customWidth="1"/>
    <col min="4104" max="4104" width="19.85546875" style="63" customWidth="1"/>
    <col min="4105" max="4105" width="9" style="63" customWidth="1"/>
    <col min="4106" max="4352" width="9.140625" style="63"/>
    <col min="4353" max="4353" width="5.5703125" style="63" customWidth="1"/>
    <col min="4354" max="4354" width="29.5703125" style="63" customWidth="1"/>
    <col min="4355" max="4355" width="5.5703125" style="63" customWidth="1"/>
    <col min="4356" max="4356" width="2.5703125" style="63" customWidth="1"/>
    <col min="4357" max="4357" width="25.5703125" style="63" customWidth="1"/>
    <col min="4358" max="4359" width="9" style="63" customWidth="1"/>
    <col min="4360" max="4360" width="19.85546875" style="63" customWidth="1"/>
    <col min="4361" max="4361" width="9" style="63" customWidth="1"/>
    <col min="4362" max="4608" width="9.140625" style="63"/>
    <col min="4609" max="4609" width="5.5703125" style="63" customWidth="1"/>
    <col min="4610" max="4610" width="29.5703125" style="63" customWidth="1"/>
    <col min="4611" max="4611" width="5.5703125" style="63" customWidth="1"/>
    <col min="4612" max="4612" width="2.5703125" style="63" customWidth="1"/>
    <col min="4613" max="4613" width="25.5703125" style="63" customWidth="1"/>
    <col min="4614" max="4615" width="9" style="63" customWidth="1"/>
    <col min="4616" max="4616" width="19.85546875" style="63" customWidth="1"/>
    <col min="4617" max="4617" width="9" style="63" customWidth="1"/>
    <col min="4618" max="4864" width="9.140625" style="63"/>
    <col min="4865" max="4865" width="5.5703125" style="63" customWidth="1"/>
    <col min="4866" max="4866" width="29.5703125" style="63" customWidth="1"/>
    <col min="4867" max="4867" width="5.5703125" style="63" customWidth="1"/>
    <col min="4868" max="4868" width="2.5703125" style="63" customWidth="1"/>
    <col min="4869" max="4869" width="25.5703125" style="63" customWidth="1"/>
    <col min="4870" max="4871" width="9" style="63" customWidth="1"/>
    <col min="4872" max="4872" width="19.85546875" style="63" customWidth="1"/>
    <col min="4873" max="4873" width="9" style="63" customWidth="1"/>
    <col min="4874" max="5120" width="9.140625" style="63"/>
    <col min="5121" max="5121" width="5.5703125" style="63" customWidth="1"/>
    <col min="5122" max="5122" width="29.5703125" style="63" customWidth="1"/>
    <col min="5123" max="5123" width="5.5703125" style="63" customWidth="1"/>
    <col min="5124" max="5124" width="2.5703125" style="63" customWidth="1"/>
    <col min="5125" max="5125" width="25.5703125" style="63" customWidth="1"/>
    <col min="5126" max="5127" width="9" style="63" customWidth="1"/>
    <col min="5128" max="5128" width="19.85546875" style="63" customWidth="1"/>
    <col min="5129" max="5129" width="9" style="63" customWidth="1"/>
    <col min="5130" max="5376" width="9.140625" style="63"/>
    <col min="5377" max="5377" width="5.5703125" style="63" customWidth="1"/>
    <col min="5378" max="5378" width="29.5703125" style="63" customWidth="1"/>
    <col min="5379" max="5379" width="5.5703125" style="63" customWidth="1"/>
    <col min="5380" max="5380" width="2.5703125" style="63" customWidth="1"/>
    <col min="5381" max="5381" width="25.5703125" style="63" customWidth="1"/>
    <col min="5382" max="5383" width="9" style="63" customWidth="1"/>
    <col min="5384" max="5384" width="19.85546875" style="63" customWidth="1"/>
    <col min="5385" max="5385" width="9" style="63" customWidth="1"/>
    <col min="5386" max="5632" width="9.140625" style="63"/>
    <col min="5633" max="5633" width="5.5703125" style="63" customWidth="1"/>
    <col min="5634" max="5634" width="29.5703125" style="63" customWidth="1"/>
    <col min="5635" max="5635" width="5.5703125" style="63" customWidth="1"/>
    <col min="5636" max="5636" width="2.5703125" style="63" customWidth="1"/>
    <col min="5637" max="5637" width="25.5703125" style="63" customWidth="1"/>
    <col min="5638" max="5639" width="9" style="63" customWidth="1"/>
    <col min="5640" max="5640" width="19.85546875" style="63" customWidth="1"/>
    <col min="5641" max="5641" width="9" style="63" customWidth="1"/>
    <col min="5642" max="5888" width="9.140625" style="63"/>
    <col min="5889" max="5889" width="5.5703125" style="63" customWidth="1"/>
    <col min="5890" max="5890" width="29.5703125" style="63" customWidth="1"/>
    <col min="5891" max="5891" width="5.5703125" style="63" customWidth="1"/>
    <col min="5892" max="5892" width="2.5703125" style="63" customWidth="1"/>
    <col min="5893" max="5893" width="25.5703125" style="63" customWidth="1"/>
    <col min="5894" max="5895" width="9" style="63" customWidth="1"/>
    <col min="5896" max="5896" width="19.85546875" style="63" customWidth="1"/>
    <col min="5897" max="5897" width="9" style="63" customWidth="1"/>
    <col min="5898" max="6144" width="9.140625" style="63"/>
    <col min="6145" max="6145" width="5.5703125" style="63" customWidth="1"/>
    <col min="6146" max="6146" width="29.5703125" style="63" customWidth="1"/>
    <col min="6147" max="6147" width="5.5703125" style="63" customWidth="1"/>
    <col min="6148" max="6148" width="2.5703125" style="63" customWidth="1"/>
    <col min="6149" max="6149" width="25.5703125" style="63" customWidth="1"/>
    <col min="6150" max="6151" width="9" style="63" customWidth="1"/>
    <col min="6152" max="6152" width="19.85546875" style="63" customWidth="1"/>
    <col min="6153" max="6153" width="9" style="63" customWidth="1"/>
    <col min="6154" max="6400" width="9.140625" style="63"/>
    <col min="6401" max="6401" width="5.5703125" style="63" customWidth="1"/>
    <col min="6402" max="6402" width="29.5703125" style="63" customWidth="1"/>
    <col min="6403" max="6403" width="5.5703125" style="63" customWidth="1"/>
    <col min="6404" max="6404" width="2.5703125" style="63" customWidth="1"/>
    <col min="6405" max="6405" width="25.5703125" style="63" customWidth="1"/>
    <col min="6406" max="6407" width="9" style="63" customWidth="1"/>
    <col min="6408" max="6408" width="19.85546875" style="63" customWidth="1"/>
    <col min="6409" max="6409" width="9" style="63" customWidth="1"/>
    <col min="6410" max="6656" width="9.140625" style="63"/>
    <col min="6657" max="6657" width="5.5703125" style="63" customWidth="1"/>
    <col min="6658" max="6658" width="29.5703125" style="63" customWidth="1"/>
    <col min="6659" max="6659" width="5.5703125" style="63" customWidth="1"/>
    <col min="6660" max="6660" width="2.5703125" style="63" customWidth="1"/>
    <col min="6661" max="6661" width="25.5703125" style="63" customWidth="1"/>
    <col min="6662" max="6663" width="9" style="63" customWidth="1"/>
    <col min="6664" max="6664" width="19.85546875" style="63" customWidth="1"/>
    <col min="6665" max="6665" width="9" style="63" customWidth="1"/>
    <col min="6666" max="6912" width="9.140625" style="63"/>
    <col min="6913" max="6913" width="5.5703125" style="63" customWidth="1"/>
    <col min="6914" max="6914" width="29.5703125" style="63" customWidth="1"/>
    <col min="6915" max="6915" width="5.5703125" style="63" customWidth="1"/>
    <col min="6916" max="6916" width="2.5703125" style="63" customWidth="1"/>
    <col min="6917" max="6917" width="25.5703125" style="63" customWidth="1"/>
    <col min="6918" max="6919" width="9" style="63" customWidth="1"/>
    <col min="6920" max="6920" width="19.85546875" style="63" customWidth="1"/>
    <col min="6921" max="6921" width="9" style="63" customWidth="1"/>
    <col min="6922" max="7168" width="9.140625" style="63"/>
    <col min="7169" max="7169" width="5.5703125" style="63" customWidth="1"/>
    <col min="7170" max="7170" width="29.5703125" style="63" customWidth="1"/>
    <col min="7171" max="7171" width="5.5703125" style="63" customWidth="1"/>
    <col min="7172" max="7172" width="2.5703125" style="63" customWidth="1"/>
    <col min="7173" max="7173" width="25.5703125" style="63" customWidth="1"/>
    <col min="7174" max="7175" width="9" style="63" customWidth="1"/>
    <col min="7176" max="7176" width="19.85546875" style="63" customWidth="1"/>
    <col min="7177" max="7177" width="9" style="63" customWidth="1"/>
    <col min="7178" max="7424" width="9.140625" style="63"/>
    <col min="7425" max="7425" width="5.5703125" style="63" customWidth="1"/>
    <col min="7426" max="7426" width="29.5703125" style="63" customWidth="1"/>
    <col min="7427" max="7427" width="5.5703125" style="63" customWidth="1"/>
    <col min="7428" max="7428" width="2.5703125" style="63" customWidth="1"/>
    <col min="7429" max="7429" width="25.5703125" style="63" customWidth="1"/>
    <col min="7430" max="7431" width="9" style="63" customWidth="1"/>
    <col min="7432" max="7432" width="19.85546875" style="63" customWidth="1"/>
    <col min="7433" max="7433" width="9" style="63" customWidth="1"/>
    <col min="7434" max="7680" width="9.140625" style="63"/>
    <col min="7681" max="7681" width="5.5703125" style="63" customWidth="1"/>
    <col min="7682" max="7682" width="29.5703125" style="63" customWidth="1"/>
    <col min="7683" max="7683" width="5.5703125" style="63" customWidth="1"/>
    <col min="7684" max="7684" width="2.5703125" style="63" customWidth="1"/>
    <col min="7685" max="7685" width="25.5703125" style="63" customWidth="1"/>
    <col min="7686" max="7687" width="9" style="63" customWidth="1"/>
    <col min="7688" max="7688" width="19.85546875" style="63" customWidth="1"/>
    <col min="7689" max="7689" width="9" style="63" customWidth="1"/>
    <col min="7690" max="7936" width="9.140625" style="63"/>
    <col min="7937" max="7937" width="5.5703125" style="63" customWidth="1"/>
    <col min="7938" max="7938" width="29.5703125" style="63" customWidth="1"/>
    <col min="7939" max="7939" width="5.5703125" style="63" customWidth="1"/>
    <col min="7940" max="7940" width="2.5703125" style="63" customWidth="1"/>
    <col min="7941" max="7941" width="25.5703125" style="63" customWidth="1"/>
    <col min="7942" max="7943" width="9" style="63" customWidth="1"/>
    <col min="7944" max="7944" width="19.85546875" style="63" customWidth="1"/>
    <col min="7945" max="7945" width="9" style="63" customWidth="1"/>
    <col min="7946" max="8192" width="9.140625" style="63"/>
    <col min="8193" max="8193" width="5.5703125" style="63" customWidth="1"/>
    <col min="8194" max="8194" width="29.5703125" style="63" customWidth="1"/>
    <col min="8195" max="8195" width="5.5703125" style="63" customWidth="1"/>
    <col min="8196" max="8196" width="2.5703125" style="63" customWidth="1"/>
    <col min="8197" max="8197" width="25.5703125" style="63" customWidth="1"/>
    <col min="8198" max="8199" width="9" style="63" customWidth="1"/>
    <col min="8200" max="8200" width="19.85546875" style="63" customWidth="1"/>
    <col min="8201" max="8201" width="9" style="63" customWidth="1"/>
    <col min="8202" max="8448" width="9.140625" style="63"/>
    <col min="8449" max="8449" width="5.5703125" style="63" customWidth="1"/>
    <col min="8450" max="8450" width="29.5703125" style="63" customWidth="1"/>
    <col min="8451" max="8451" width="5.5703125" style="63" customWidth="1"/>
    <col min="8452" max="8452" width="2.5703125" style="63" customWidth="1"/>
    <col min="8453" max="8453" width="25.5703125" style="63" customWidth="1"/>
    <col min="8454" max="8455" width="9" style="63" customWidth="1"/>
    <col min="8456" max="8456" width="19.85546875" style="63" customWidth="1"/>
    <col min="8457" max="8457" width="9" style="63" customWidth="1"/>
    <col min="8458" max="8704" width="9.140625" style="63"/>
    <col min="8705" max="8705" width="5.5703125" style="63" customWidth="1"/>
    <col min="8706" max="8706" width="29.5703125" style="63" customWidth="1"/>
    <col min="8707" max="8707" width="5.5703125" style="63" customWidth="1"/>
    <col min="8708" max="8708" width="2.5703125" style="63" customWidth="1"/>
    <col min="8709" max="8709" width="25.5703125" style="63" customWidth="1"/>
    <col min="8710" max="8711" width="9" style="63" customWidth="1"/>
    <col min="8712" max="8712" width="19.85546875" style="63" customWidth="1"/>
    <col min="8713" max="8713" width="9" style="63" customWidth="1"/>
    <col min="8714" max="8960" width="9.140625" style="63"/>
    <col min="8961" max="8961" width="5.5703125" style="63" customWidth="1"/>
    <col min="8962" max="8962" width="29.5703125" style="63" customWidth="1"/>
    <col min="8963" max="8963" width="5.5703125" style="63" customWidth="1"/>
    <col min="8964" max="8964" width="2.5703125" style="63" customWidth="1"/>
    <col min="8965" max="8965" width="25.5703125" style="63" customWidth="1"/>
    <col min="8966" max="8967" width="9" style="63" customWidth="1"/>
    <col min="8968" max="8968" width="19.85546875" style="63" customWidth="1"/>
    <col min="8969" max="8969" width="9" style="63" customWidth="1"/>
    <col min="8970" max="9216" width="9.140625" style="63"/>
    <col min="9217" max="9217" width="5.5703125" style="63" customWidth="1"/>
    <col min="9218" max="9218" width="29.5703125" style="63" customWidth="1"/>
    <col min="9219" max="9219" width="5.5703125" style="63" customWidth="1"/>
    <col min="9220" max="9220" width="2.5703125" style="63" customWidth="1"/>
    <col min="9221" max="9221" width="25.5703125" style="63" customWidth="1"/>
    <col min="9222" max="9223" width="9" style="63" customWidth="1"/>
    <col min="9224" max="9224" width="19.85546875" style="63" customWidth="1"/>
    <col min="9225" max="9225" width="9" style="63" customWidth="1"/>
    <col min="9226" max="9472" width="9.140625" style="63"/>
    <col min="9473" max="9473" width="5.5703125" style="63" customWidth="1"/>
    <col min="9474" max="9474" width="29.5703125" style="63" customWidth="1"/>
    <col min="9475" max="9475" width="5.5703125" style="63" customWidth="1"/>
    <col min="9476" max="9476" width="2.5703125" style="63" customWidth="1"/>
    <col min="9477" max="9477" width="25.5703125" style="63" customWidth="1"/>
    <col min="9478" max="9479" width="9" style="63" customWidth="1"/>
    <col min="9480" max="9480" width="19.85546875" style="63" customWidth="1"/>
    <col min="9481" max="9481" width="9" style="63" customWidth="1"/>
    <col min="9482" max="9728" width="9.140625" style="63"/>
    <col min="9729" max="9729" width="5.5703125" style="63" customWidth="1"/>
    <col min="9730" max="9730" width="29.5703125" style="63" customWidth="1"/>
    <col min="9731" max="9731" width="5.5703125" style="63" customWidth="1"/>
    <col min="9732" max="9732" width="2.5703125" style="63" customWidth="1"/>
    <col min="9733" max="9733" width="25.5703125" style="63" customWidth="1"/>
    <col min="9734" max="9735" width="9" style="63" customWidth="1"/>
    <col min="9736" max="9736" width="19.85546875" style="63" customWidth="1"/>
    <col min="9737" max="9737" width="9" style="63" customWidth="1"/>
    <col min="9738" max="9984" width="9.140625" style="63"/>
    <col min="9985" max="9985" width="5.5703125" style="63" customWidth="1"/>
    <col min="9986" max="9986" width="29.5703125" style="63" customWidth="1"/>
    <col min="9987" max="9987" width="5.5703125" style="63" customWidth="1"/>
    <col min="9988" max="9988" width="2.5703125" style="63" customWidth="1"/>
    <col min="9989" max="9989" width="25.5703125" style="63" customWidth="1"/>
    <col min="9990" max="9991" width="9" style="63" customWidth="1"/>
    <col min="9992" max="9992" width="19.85546875" style="63" customWidth="1"/>
    <col min="9993" max="9993" width="9" style="63" customWidth="1"/>
    <col min="9994" max="10240" width="9.140625" style="63"/>
    <col min="10241" max="10241" width="5.5703125" style="63" customWidth="1"/>
    <col min="10242" max="10242" width="29.5703125" style="63" customWidth="1"/>
    <col min="10243" max="10243" width="5.5703125" style="63" customWidth="1"/>
    <col min="10244" max="10244" width="2.5703125" style="63" customWidth="1"/>
    <col min="10245" max="10245" width="25.5703125" style="63" customWidth="1"/>
    <col min="10246" max="10247" width="9" style="63" customWidth="1"/>
    <col min="10248" max="10248" width="19.85546875" style="63" customWidth="1"/>
    <col min="10249" max="10249" width="9" style="63" customWidth="1"/>
    <col min="10250" max="10496" width="9.140625" style="63"/>
    <col min="10497" max="10497" width="5.5703125" style="63" customWidth="1"/>
    <col min="10498" max="10498" width="29.5703125" style="63" customWidth="1"/>
    <col min="10499" max="10499" width="5.5703125" style="63" customWidth="1"/>
    <col min="10500" max="10500" width="2.5703125" style="63" customWidth="1"/>
    <col min="10501" max="10501" width="25.5703125" style="63" customWidth="1"/>
    <col min="10502" max="10503" width="9" style="63" customWidth="1"/>
    <col min="10504" max="10504" width="19.85546875" style="63" customWidth="1"/>
    <col min="10505" max="10505" width="9" style="63" customWidth="1"/>
    <col min="10506" max="10752" width="9.140625" style="63"/>
    <col min="10753" max="10753" width="5.5703125" style="63" customWidth="1"/>
    <col min="10754" max="10754" width="29.5703125" style="63" customWidth="1"/>
    <col min="10755" max="10755" width="5.5703125" style="63" customWidth="1"/>
    <col min="10756" max="10756" width="2.5703125" style="63" customWidth="1"/>
    <col min="10757" max="10757" width="25.5703125" style="63" customWidth="1"/>
    <col min="10758" max="10759" width="9" style="63" customWidth="1"/>
    <col min="10760" max="10760" width="19.85546875" style="63" customWidth="1"/>
    <col min="10761" max="10761" width="9" style="63" customWidth="1"/>
    <col min="10762" max="11008" width="9.140625" style="63"/>
    <col min="11009" max="11009" width="5.5703125" style="63" customWidth="1"/>
    <col min="11010" max="11010" width="29.5703125" style="63" customWidth="1"/>
    <col min="11011" max="11011" width="5.5703125" style="63" customWidth="1"/>
    <col min="11012" max="11012" width="2.5703125" style="63" customWidth="1"/>
    <col min="11013" max="11013" width="25.5703125" style="63" customWidth="1"/>
    <col min="11014" max="11015" width="9" style="63" customWidth="1"/>
    <col min="11016" max="11016" width="19.85546875" style="63" customWidth="1"/>
    <col min="11017" max="11017" width="9" style="63" customWidth="1"/>
    <col min="11018" max="11264" width="9.140625" style="63"/>
    <col min="11265" max="11265" width="5.5703125" style="63" customWidth="1"/>
    <col min="11266" max="11266" width="29.5703125" style="63" customWidth="1"/>
    <col min="11267" max="11267" width="5.5703125" style="63" customWidth="1"/>
    <col min="11268" max="11268" width="2.5703125" style="63" customWidth="1"/>
    <col min="11269" max="11269" width="25.5703125" style="63" customWidth="1"/>
    <col min="11270" max="11271" width="9" style="63" customWidth="1"/>
    <col min="11272" max="11272" width="19.85546875" style="63" customWidth="1"/>
    <col min="11273" max="11273" width="9" style="63" customWidth="1"/>
    <col min="11274" max="11520" width="9.140625" style="63"/>
    <col min="11521" max="11521" width="5.5703125" style="63" customWidth="1"/>
    <col min="11522" max="11522" width="29.5703125" style="63" customWidth="1"/>
    <col min="11523" max="11523" width="5.5703125" style="63" customWidth="1"/>
    <col min="11524" max="11524" width="2.5703125" style="63" customWidth="1"/>
    <col min="11525" max="11525" width="25.5703125" style="63" customWidth="1"/>
    <col min="11526" max="11527" width="9" style="63" customWidth="1"/>
    <col min="11528" max="11528" width="19.85546875" style="63" customWidth="1"/>
    <col min="11529" max="11529" width="9" style="63" customWidth="1"/>
    <col min="11530" max="11776" width="9.140625" style="63"/>
    <col min="11777" max="11777" width="5.5703125" style="63" customWidth="1"/>
    <col min="11778" max="11778" width="29.5703125" style="63" customWidth="1"/>
    <col min="11779" max="11779" width="5.5703125" style="63" customWidth="1"/>
    <col min="11780" max="11780" width="2.5703125" style="63" customWidth="1"/>
    <col min="11781" max="11781" width="25.5703125" style="63" customWidth="1"/>
    <col min="11782" max="11783" width="9" style="63" customWidth="1"/>
    <col min="11784" max="11784" width="19.85546875" style="63" customWidth="1"/>
    <col min="11785" max="11785" width="9" style="63" customWidth="1"/>
    <col min="11786" max="12032" width="9.140625" style="63"/>
    <col min="12033" max="12033" width="5.5703125" style="63" customWidth="1"/>
    <col min="12034" max="12034" width="29.5703125" style="63" customWidth="1"/>
    <col min="12035" max="12035" width="5.5703125" style="63" customWidth="1"/>
    <col min="12036" max="12036" width="2.5703125" style="63" customWidth="1"/>
    <col min="12037" max="12037" width="25.5703125" style="63" customWidth="1"/>
    <col min="12038" max="12039" width="9" style="63" customWidth="1"/>
    <col min="12040" max="12040" width="19.85546875" style="63" customWidth="1"/>
    <col min="12041" max="12041" width="9" style="63" customWidth="1"/>
    <col min="12042" max="12288" width="9.140625" style="63"/>
    <col min="12289" max="12289" width="5.5703125" style="63" customWidth="1"/>
    <col min="12290" max="12290" width="29.5703125" style="63" customWidth="1"/>
    <col min="12291" max="12291" width="5.5703125" style="63" customWidth="1"/>
    <col min="12292" max="12292" width="2.5703125" style="63" customWidth="1"/>
    <col min="12293" max="12293" width="25.5703125" style="63" customWidth="1"/>
    <col min="12294" max="12295" width="9" style="63" customWidth="1"/>
    <col min="12296" max="12296" width="19.85546875" style="63" customWidth="1"/>
    <col min="12297" max="12297" width="9" style="63" customWidth="1"/>
    <col min="12298" max="12544" width="9.140625" style="63"/>
    <col min="12545" max="12545" width="5.5703125" style="63" customWidth="1"/>
    <col min="12546" max="12546" width="29.5703125" style="63" customWidth="1"/>
    <col min="12547" max="12547" width="5.5703125" style="63" customWidth="1"/>
    <col min="12548" max="12548" width="2.5703125" style="63" customWidth="1"/>
    <col min="12549" max="12549" width="25.5703125" style="63" customWidth="1"/>
    <col min="12550" max="12551" width="9" style="63" customWidth="1"/>
    <col min="12552" max="12552" width="19.85546875" style="63" customWidth="1"/>
    <col min="12553" max="12553" width="9" style="63" customWidth="1"/>
    <col min="12554" max="12800" width="9.140625" style="63"/>
    <col min="12801" max="12801" width="5.5703125" style="63" customWidth="1"/>
    <col min="12802" max="12802" width="29.5703125" style="63" customWidth="1"/>
    <col min="12803" max="12803" width="5.5703125" style="63" customWidth="1"/>
    <col min="12804" max="12804" width="2.5703125" style="63" customWidth="1"/>
    <col min="12805" max="12805" width="25.5703125" style="63" customWidth="1"/>
    <col min="12806" max="12807" width="9" style="63" customWidth="1"/>
    <col min="12808" max="12808" width="19.85546875" style="63" customWidth="1"/>
    <col min="12809" max="12809" width="9" style="63" customWidth="1"/>
    <col min="12810" max="13056" width="9.140625" style="63"/>
    <col min="13057" max="13057" width="5.5703125" style="63" customWidth="1"/>
    <col min="13058" max="13058" width="29.5703125" style="63" customWidth="1"/>
    <col min="13059" max="13059" width="5.5703125" style="63" customWidth="1"/>
    <col min="13060" max="13060" width="2.5703125" style="63" customWidth="1"/>
    <col min="13061" max="13061" width="25.5703125" style="63" customWidth="1"/>
    <col min="13062" max="13063" width="9" style="63" customWidth="1"/>
    <col min="13064" max="13064" width="19.85546875" style="63" customWidth="1"/>
    <col min="13065" max="13065" width="9" style="63" customWidth="1"/>
    <col min="13066" max="13312" width="9.140625" style="63"/>
    <col min="13313" max="13313" width="5.5703125" style="63" customWidth="1"/>
    <col min="13314" max="13314" width="29.5703125" style="63" customWidth="1"/>
    <col min="13315" max="13315" width="5.5703125" style="63" customWidth="1"/>
    <col min="13316" max="13316" width="2.5703125" style="63" customWidth="1"/>
    <col min="13317" max="13317" width="25.5703125" style="63" customWidth="1"/>
    <col min="13318" max="13319" width="9" style="63" customWidth="1"/>
    <col min="13320" max="13320" width="19.85546875" style="63" customWidth="1"/>
    <col min="13321" max="13321" width="9" style="63" customWidth="1"/>
    <col min="13322" max="13568" width="9.140625" style="63"/>
    <col min="13569" max="13569" width="5.5703125" style="63" customWidth="1"/>
    <col min="13570" max="13570" width="29.5703125" style="63" customWidth="1"/>
    <col min="13571" max="13571" width="5.5703125" style="63" customWidth="1"/>
    <col min="13572" max="13572" width="2.5703125" style="63" customWidth="1"/>
    <col min="13573" max="13573" width="25.5703125" style="63" customWidth="1"/>
    <col min="13574" max="13575" width="9" style="63" customWidth="1"/>
    <col min="13576" max="13576" width="19.85546875" style="63" customWidth="1"/>
    <col min="13577" max="13577" width="9" style="63" customWidth="1"/>
    <col min="13578" max="13824" width="9.140625" style="63"/>
    <col min="13825" max="13825" width="5.5703125" style="63" customWidth="1"/>
    <col min="13826" max="13826" width="29.5703125" style="63" customWidth="1"/>
    <col min="13827" max="13827" width="5.5703125" style="63" customWidth="1"/>
    <col min="13828" max="13828" width="2.5703125" style="63" customWidth="1"/>
    <col min="13829" max="13829" width="25.5703125" style="63" customWidth="1"/>
    <col min="13830" max="13831" width="9" style="63" customWidth="1"/>
    <col min="13832" max="13832" width="19.85546875" style="63" customWidth="1"/>
    <col min="13833" max="13833" width="9" style="63" customWidth="1"/>
    <col min="13834" max="14080" width="9.140625" style="63"/>
    <col min="14081" max="14081" width="5.5703125" style="63" customWidth="1"/>
    <col min="14082" max="14082" width="29.5703125" style="63" customWidth="1"/>
    <col min="14083" max="14083" width="5.5703125" style="63" customWidth="1"/>
    <col min="14084" max="14084" width="2.5703125" style="63" customWidth="1"/>
    <col min="14085" max="14085" width="25.5703125" style="63" customWidth="1"/>
    <col min="14086" max="14087" width="9" style="63" customWidth="1"/>
    <col min="14088" max="14088" width="19.85546875" style="63" customWidth="1"/>
    <col min="14089" max="14089" width="9" style="63" customWidth="1"/>
    <col min="14090" max="14336" width="9.140625" style="63"/>
    <col min="14337" max="14337" width="5.5703125" style="63" customWidth="1"/>
    <col min="14338" max="14338" width="29.5703125" style="63" customWidth="1"/>
    <col min="14339" max="14339" width="5.5703125" style="63" customWidth="1"/>
    <col min="14340" max="14340" width="2.5703125" style="63" customWidth="1"/>
    <col min="14341" max="14341" width="25.5703125" style="63" customWidth="1"/>
    <col min="14342" max="14343" width="9" style="63" customWidth="1"/>
    <col min="14344" max="14344" width="19.85546875" style="63" customWidth="1"/>
    <col min="14345" max="14345" width="9" style="63" customWidth="1"/>
    <col min="14346" max="14592" width="9.140625" style="63"/>
    <col min="14593" max="14593" width="5.5703125" style="63" customWidth="1"/>
    <col min="14594" max="14594" width="29.5703125" style="63" customWidth="1"/>
    <col min="14595" max="14595" width="5.5703125" style="63" customWidth="1"/>
    <col min="14596" max="14596" width="2.5703125" style="63" customWidth="1"/>
    <col min="14597" max="14597" width="25.5703125" style="63" customWidth="1"/>
    <col min="14598" max="14599" width="9" style="63" customWidth="1"/>
    <col min="14600" max="14600" width="19.85546875" style="63" customWidth="1"/>
    <col min="14601" max="14601" width="9" style="63" customWidth="1"/>
    <col min="14602" max="14848" width="9.140625" style="63"/>
    <col min="14849" max="14849" width="5.5703125" style="63" customWidth="1"/>
    <col min="14850" max="14850" width="29.5703125" style="63" customWidth="1"/>
    <col min="14851" max="14851" width="5.5703125" style="63" customWidth="1"/>
    <col min="14852" max="14852" width="2.5703125" style="63" customWidth="1"/>
    <col min="14853" max="14853" width="25.5703125" style="63" customWidth="1"/>
    <col min="14854" max="14855" width="9" style="63" customWidth="1"/>
    <col min="14856" max="14856" width="19.85546875" style="63" customWidth="1"/>
    <col min="14857" max="14857" width="9" style="63" customWidth="1"/>
    <col min="14858" max="15104" width="9.140625" style="63"/>
    <col min="15105" max="15105" width="5.5703125" style="63" customWidth="1"/>
    <col min="15106" max="15106" width="29.5703125" style="63" customWidth="1"/>
    <col min="15107" max="15107" width="5.5703125" style="63" customWidth="1"/>
    <col min="15108" max="15108" width="2.5703125" style="63" customWidth="1"/>
    <col min="15109" max="15109" width="25.5703125" style="63" customWidth="1"/>
    <col min="15110" max="15111" width="9" style="63" customWidth="1"/>
    <col min="15112" max="15112" width="19.85546875" style="63" customWidth="1"/>
    <col min="15113" max="15113" width="9" style="63" customWidth="1"/>
    <col min="15114" max="15360" width="9.140625" style="63"/>
    <col min="15361" max="15361" width="5.5703125" style="63" customWidth="1"/>
    <col min="15362" max="15362" width="29.5703125" style="63" customWidth="1"/>
    <col min="15363" max="15363" width="5.5703125" style="63" customWidth="1"/>
    <col min="15364" max="15364" width="2.5703125" style="63" customWidth="1"/>
    <col min="15365" max="15365" width="25.5703125" style="63" customWidth="1"/>
    <col min="15366" max="15367" width="9" style="63" customWidth="1"/>
    <col min="15368" max="15368" width="19.85546875" style="63" customWidth="1"/>
    <col min="15369" max="15369" width="9" style="63" customWidth="1"/>
    <col min="15370" max="15616" width="9.140625" style="63"/>
    <col min="15617" max="15617" width="5.5703125" style="63" customWidth="1"/>
    <col min="15618" max="15618" width="29.5703125" style="63" customWidth="1"/>
    <col min="15619" max="15619" width="5.5703125" style="63" customWidth="1"/>
    <col min="15620" max="15620" width="2.5703125" style="63" customWidth="1"/>
    <col min="15621" max="15621" width="25.5703125" style="63" customWidth="1"/>
    <col min="15622" max="15623" width="9" style="63" customWidth="1"/>
    <col min="15624" max="15624" width="19.85546875" style="63" customWidth="1"/>
    <col min="15625" max="15625" width="9" style="63" customWidth="1"/>
    <col min="15626" max="15872" width="9.140625" style="63"/>
    <col min="15873" max="15873" width="5.5703125" style="63" customWidth="1"/>
    <col min="15874" max="15874" width="29.5703125" style="63" customWidth="1"/>
    <col min="15875" max="15875" width="5.5703125" style="63" customWidth="1"/>
    <col min="15876" max="15876" width="2.5703125" style="63" customWidth="1"/>
    <col min="15877" max="15877" width="25.5703125" style="63" customWidth="1"/>
    <col min="15878" max="15879" width="9" style="63" customWidth="1"/>
    <col min="15880" max="15880" width="19.85546875" style="63" customWidth="1"/>
    <col min="15881" max="15881" width="9" style="63" customWidth="1"/>
    <col min="15882" max="16128" width="9.140625" style="63"/>
    <col min="16129" max="16129" width="5.5703125" style="63" customWidth="1"/>
    <col min="16130" max="16130" width="29.5703125" style="63" customWidth="1"/>
    <col min="16131" max="16131" width="5.5703125" style="63" customWidth="1"/>
    <col min="16132" max="16132" width="2.5703125" style="63" customWidth="1"/>
    <col min="16133" max="16133" width="25.5703125" style="63" customWidth="1"/>
    <col min="16134" max="16135" width="9" style="63" customWidth="1"/>
    <col min="16136" max="16136" width="19.85546875" style="63" customWidth="1"/>
    <col min="16137" max="16137" width="9" style="63" customWidth="1"/>
    <col min="16138" max="16384" width="9.140625" style="63"/>
  </cols>
  <sheetData>
    <row r="1" spans="1:9" s="56" customFormat="1" ht="12.95" customHeight="1" x14ac:dyDescent="0.2">
      <c r="A1" s="296" t="s">
        <v>549</v>
      </c>
      <c r="B1" s="299" t="s">
        <v>550</v>
      </c>
      <c r="C1" s="55" t="s">
        <v>551</v>
      </c>
      <c r="D1" s="301" t="s">
        <v>56</v>
      </c>
      <c r="E1" s="301"/>
      <c r="F1" s="301"/>
      <c r="G1" s="301"/>
      <c r="H1" s="302" t="s">
        <v>57</v>
      </c>
      <c r="I1" s="302"/>
    </row>
    <row r="2" spans="1:9" s="56" customFormat="1" x14ac:dyDescent="0.2">
      <c r="A2" s="297" t="s">
        <v>552</v>
      </c>
      <c r="B2" s="300"/>
      <c r="C2" s="57" t="s">
        <v>553</v>
      </c>
      <c r="D2" s="58">
        <v>1</v>
      </c>
      <c r="E2" s="59" t="s">
        <v>554</v>
      </c>
      <c r="F2" s="303" t="s">
        <v>555</v>
      </c>
      <c r="G2" s="304"/>
      <c r="H2" s="302"/>
      <c r="I2" s="302"/>
    </row>
    <row r="3" spans="1:9" s="56" customFormat="1" ht="12.95" customHeight="1" x14ac:dyDescent="0.2">
      <c r="A3" s="298" t="s">
        <v>40</v>
      </c>
      <c r="B3" s="58" t="s">
        <v>41</v>
      </c>
      <c r="C3" s="60" t="s">
        <v>42</v>
      </c>
      <c r="D3" s="61"/>
      <c r="E3" s="60" t="s">
        <v>556</v>
      </c>
      <c r="F3" s="305"/>
      <c r="G3" s="306"/>
      <c r="H3" s="301" t="s">
        <v>557</v>
      </c>
      <c r="I3" s="301"/>
    </row>
    <row r="4" spans="1:9" s="56" customFormat="1" ht="27.95" customHeight="1" x14ac:dyDescent="0.2">
      <c r="A4" s="291"/>
      <c r="B4" s="292" t="s">
        <v>558</v>
      </c>
      <c r="C4" s="293" t="s">
        <v>559</v>
      </c>
      <c r="D4" s="295">
        <f>D6+D68+D136</f>
        <v>2219457</v>
      </c>
      <c r="E4" s="295"/>
      <c r="F4" s="295">
        <v>1930681</v>
      </c>
      <c r="G4" s="295"/>
      <c r="H4" s="295"/>
      <c r="I4" s="62" t="s">
        <v>560</v>
      </c>
    </row>
    <row r="5" spans="1:9" ht="27.95" customHeight="1" x14ac:dyDescent="0.2">
      <c r="A5" s="291"/>
      <c r="B5" s="292"/>
      <c r="C5" s="294"/>
      <c r="D5" s="295">
        <f>D7+D69+D137</f>
        <v>288776.41000000003</v>
      </c>
      <c r="E5" s="295"/>
      <c r="F5" s="62"/>
      <c r="G5" s="295">
        <v>2074875</v>
      </c>
      <c r="H5" s="295"/>
      <c r="I5" s="295"/>
    </row>
    <row r="6" spans="1:9" ht="27.95" customHeight="1" x14ac:dyDescent="0.2">
      <c r="A6" s="310" t="s">
        <v>214</v>
      </c>
      <c r="B6" s="311" t="s">
        <v>561</v>
      </c>
      <c r="C6" s="308" t="s">
        <v>562</v>
      </c>
      <c r="D6" s="295">
        <f>D8+D24+D47</f>
        <v>308124</v>
      </c>
      <c r="E6" s="295"/>
      <c r="F6" s="295">
        <f>F8+F24+F47</f>
        <v>74251</v>
      </c>
      <c r="G6" s="295"/>
      <c r="H6" s="295"/>
      <c r="I6" s="62" t="s">
        <v>560</v>
      </c>
    </row>
    <row r="7" spans="1:9" ht="27.95" customHeight="1" x14ac:dyDescent="0.2">
      <c r="A7" s="310"/>
      <c r="B7" s="311"/>
      <c r="C7" s="309"/>
      <c r="D7" s="295">
        <f>D9+D25+D48</f>
        <v>233873</v>
      </c>
      <c r="E7" s="295"/>
      <c r="F7" s="62" t="s">
        <v>560</v>
      </c>
      <c r="G7" s="295">
        <f>G9+G25+G48</f>
        <v>51588</v>
      </c>
      <c r="H7" s="295"/>
      <c r="I7" s="295"/>
    </row>
    <row r="8" spans="1:9" ht="27.95" customHeight="1" x14ac:dyDescent="0.2">
      <c r="A8" s="307" t="s">
        <v>563</v>
      </c>
      <c r="B8" s="292" t="s">
        <v>564</v>
      </c>
      <c r="C8" s="308" t="s">
        <v>565</v>
      </c>
      <c r="D8" s="295">
        <v>22121</v>
      </c>
      <c r="E8" s="295"/>
      <c r="F8" s="295">
        <v>1925</v>
      </c>
      <c r="G8" s="295"/>
      <c r="H8" s="295"/>
      <c r="I8" s="62" t="s">
        <v>560</v>
      </c>
    </row>
    <row r="9" spans="1:9" ht="27.95" customHeight="1" x14ac:dyDescent="0.2">
      <c r="A9" s="307"/>
      <c r="B9" s="292"/>
      <c r="C9" s="309"/>
      <c r="D9" s="295">
        <v>20196</v>
      </c>
      <c r="E9" s="295"/>
      <c r="F9" s="62" t="s">
        <v>560</v>
      </c>
      <c r="G9" s="295">
        <v>1993</v>
      </c>
      <c r="H9" s="295"/>
      <c r="I9" s="295"/>
    </row>
    <row r="10" spans="1:9" ht="27.95" customHeight="1" x14ac:dyDescent="0.2">
      <c r="A10" s="320" t="s">
        <v>566</v>
      </c>
      <c r="B10" s="313" t="s">
        <v>567</v>
      </c>
      <c r="C10" s="314" t="s">
        <v>568</v>
      </c>
      <c r="D10" s="322"/>
      <c r="E10" s="322"/>
      <c r="F10" s="317"/>
      <c r="G10" s="318"/>
      <c r="H10" s="319"/>
      <c r="I10" s="64"/>
    </row>
    <row r="11" spans="1:9" ht="27.95" customHeight="1" x14ac:dyDescent="0.2">
      <c r="A11" s="321"/>
      <c r="B11" s="313"/>
      <c r="C11" s="315"/>
      <c r="D11" s="316"/>
      <c r="E11" s="316"/>
      <c r="F11" s="64"/>
      <c r="G11" s="316"/>
      <c r="H11" s="316"/>
      <c r="I11" s="316"/>
    </row>
    <row r="12" spans="1:9" ht="28.5" customHeight="1" x14ac:dyDescent="0.2">
      <c r="A12" s="312" t="s">
        <v>569</v>
      </c>
      <c r="B12" s="313" t="s">
        <v>570</v>
      </c>
      <c r="C12" s="314" t="s">
        <v>571</v>
      </c>
      <c r="D12" s="316">
        <v>22121</v>
      </c>
      <c r="E12" s="316"/>
      <c r="F12" s="317">
        <v>1925</v>
      </c>
      <c r="G12" s="318"/>
      <c r="H12" s="319"/>
      <c r="I12" s="64"/>
    </row>
    <row r="13" spans="1:9" ht="27.95" customHeight="1" x14ac:dyDescent="0.2">
      <c r="A13" s="312"/>
      <c r="B13" s="313"/>
      <c r="C13" s="315"/>
      <c r="D13" s="316">
        <v>20196</v>
      </c>
      <c r="E13" s="316"/>
      <c r="F13" s="64"/>
      <c r="G13" s="316">
        <v>1993</v>
      </c>
      <c r="H13" s="316"/>
      <c r="I13" s="316"/>
    </row>
    <row r="14" spans="1:9" ht="27.95" customHeight="1" x14ac:dyDescent="0.2">
      <c r="A14" s="312" t="s">
        <v>572</v>
      </c>
      <c r="B14" s="313" t="s">
        <v>573</v>
      </c>
      <c r="C14" s="314" t="s">
        <v>574</v>
      </c>
      <c r="D14" s="322"/>
      <c r="E14" s="322"/>
      <c r="F14" s="317"/>
      <c r="G14" s="318"/>
      <c r="H14" s="319"/>
      <c r="I14" s="64"/>
    </row>
    <row r="15" spans="1:9" ht="27.95" customHeight="1" x14ac:dyDescent="0.2">
      <c r="A15" s="312"/>
      <c r="B15" s="313"/>
      <c r="C15" s="315"/>
      <c r="D15" s="316"/>
      <c r="E15" s="316"/>
      <c r="F15" s="64"/>
      <c r="G15" s="316"/>
      <c r="H15" s="316"/>
      <c r="I15" s="316"/>
    </row>
    <row r="16" spans="1:9" ht="27.95" customHeight="1" x14ac:dyDescent="0.2">
      <c r="A16" s="312" t="s">
        <v>575</v>
      </c>
      <c r="B16" s="323" t="s">
        <v>576</v>
      </c>
      <c r="C16" s="314" t="s">
        <v>577</v>
      </c>
      <c r="D16" s="316"/>
      <c r="E16" s="316"/>
      <c r="F16" s="317"/>
      <c r="G16" s="318"/>
      <c r="H16" s="319"/>
      <c r="I16" s="64"/>
    </row>
    <row r="17" spans="1:9" ht="27.95" customHeight="1" x14ac:dyDescent="0.2">
      <c r="A17" s="312"/>
      <c r="B17" s="323"/>
      <c r="C17" s="315"/>
      <c r="D17" s="316"/>
      <c r="E17" s="316"/>
      <c r="F17" s="64"/>
      <c r="G17" s="316"/>
      <c r="H17" s="316"/>
      <c r="I17" s="316"/>
    </row>
    <row r="18" spans="1:9" ht="27.95" customHeight="1" x14ac:dyDescent="0.2">
      <c r="A18" s="312" t="s">
        <v>578</v>
      </c>
      <c r="B18" s="323" t="s">
        <v>579</v>
      </c>
      <c r="C18" s="314" t="s">
        <v>580</v>
      </c>
      <c r="D18" s="316"/>
      <c r="E18" s="316"/>
      <c r="F18" s="317"/>
      <c r="G18" s="318"/>
      <c r="H18" s="319"/>
      <c r="I18" s="64"/>
    </row>
    <row r="19" spans="1:9" ht="27.95" customHeight="1" x14ac:dyDescent="0.2">
      <c r="A19" s="312"/>
      <c r="B19" s="323"/>
      <c r="C19" s="315"/>
      <c r="D19" s="316"/>
      <c r="E19" s="316"/>
      <c r="F19" s="64"/>
      <c r="G19" s="316"/>
      <c r="H19" s="316"/>
      <c r="I19" s="316"/>
    </row>
    <row r="20" spans="1:9" ht="27.95" customHeight="1" x14ac:dyDescent="0.2">
      <c r="A20" s="312" t="s">
        <v>581</v>
      </c>
      <c r="B20" s="313" t="s">
        <v>582</v>
      </c>
      <c r="C20" s="314" t="s">
        <v>583</v>
      </c>
      <c r="D20" s="316"/>
      <c r="E20" s="316"/>
      <c r="F20" s="317"/>
      <c r="G20" s="318"/>
      <c r="H20" s="319"/>
      <c r="I20" s="64"/>
    </row>
    <row r="21" spans="1:9" ht="27.95" customHeight="1" x14ac:dyDescent="0.2">
      <c r="A21" s="312"/>
      <c r="B21" s="313"/>
      <c r="C21" s="315"/>
      <c r="D21" s="316"/>
      <c r="E21" s="316"/>
      <c r="F21" s="64"/>
      <c r="G21" s="316"/>
      <c r="H21" s="316"/>
      <c r="I21" s="316"/>
    </row>
    <row r="22" spans="1:9" ht="27.95" customHeight="1" x14ac:dyDescent="0.2">
      <c r="A22" s="312" t="s">
        <v>584</v>
      </c>
      <c r="B22" s="313" t="s">
        <v>585</v>
      </c>
      <c r="C22" s="314" t="s">
        <v>586</v>
      </c>
      <c r="D22" s="316"/>
      <c r="E22" s="316"/>
      <c r="F22" s="317"/>
      <c r="G22" s="318"/>
      <c r="H22" s="319"/>
      <c r="I22" s="64"/>
    </row>
    <row r="23" spans="1:9" ht="27.95" customHeight="1" x14ac:dyDescent="0.2">
      <c r="A23" s="312"/>
      <c r="B23" s="313"/>
      <c r="C23" s="315"/>
      <c r="D23" s="316"/>
      <c r="E23" s="316"/>
      <c r="F23" s="64"/>
      <c r="G23" s="316"/>
      <c r="H23" s="316"/>
      <c r="I23" s="316"/>
    </row>
    <row r="24" spans="1:9" ht="27.95" customHeight="1" x14ac:dyDescent="0.2">
      <c r="A24" s="324" t="s">
        <v>587</v>
      </c>
      <c r="B24" s="292" t="s">
        <v>588</v>
      </c>
      <c r="C24" s="308" t="s">
        <v>589</v>
      </c>
      <c r="D24" s="295">
        <f>D26+D28+D30+D35+D37+D39+D41+D43+D45</f>
        <v>286003</v>
      </c>
      <c r="E24" s="295"/>
      <c r="F24" s="325">
        <f>F26+F28+F30+F35+F37+F39+F41+F43+F45</f>
        <v>72326</v>
      </c>
      <c r="G24" s="326"/>
      <c r="H24" s="327"/>
      <c r="I24" s="62" t="s">
        <v>560</v>
      </c>
    </row>
    <row r="25" spans="1:9" ht="27.95" customHeight="1" x14ac:dyDescent="0.2">
      <c r="A25" s="324"/>
      <c r="B25" s="292"/>
      <c r="C25" s="309"/>
      <c r="D25" s="295">
        <f>D27+D29+D31+D36+D38+D40+D42+D44+D46</f>
        <v>213677</v>
      </c>
      <c r="E25" s="295"/>
      <c r="F25" s="62" t="s">
        <v>560</v>
      </c>
      <c r="G25" s="295">
        <f>G27+G29+G31+G36+G38+G40+G42+G44+G46</f>
        <v>49595</v>
      </c>
      <c r="H25" s="295"/>
      <c r="I25" s="295"/>
    </row>
    <row r="26" spans="1:9" ht="27.95" customHeight="1" x14ac:dyDescent="0.2">
      <c r="A26" s="312" t="s">
        <v>590</v>
      </c>
      <c r="B26" s="313" t="s">
        <v>591</v>
      </c>
      <c r="C26" s="314" t="s">
        <v>592</v>
      </c>
      <c r="D26" s="316"/>
      <c r="E26" s="316"/>
      <c r="F26" s="317"/>
      <c r="G26" s="318"/>
      <c r="H26" s="319"/>
      <c r="I26" s="64"/>
    </row>
    <row r="27" spans="1:9" ht="27.75" customHeight="1" x14ac:dyDescent="0.2">
      <c r="A27" s="312"/>
      <c r="B27" s="313"/>
      <c r="C27" s="315"/>
      <c r="D27" s="316"/>
      <c r="E27" s="316"/>
      <c r="F27" s="64"/>
      <c r="G27" s="316"/>
      <c r="H27" s="316"/>
      <c r="I27" s="316"/>
    </row>
    <row r="28" spans="1:9" ht="27.75" customHeight="1" x14ac:dyDescent="0.2">
      <c r="A28" s="328" t="s">
        <v>593</v>
      </c>
      <c r="B28" s="313" t="s">
        <v>594</v>
      </c>
      <c r="C28" s="314" t="s">
        <v>595</v>
      </c>
      <c r="D28" s="316"/>
      <c r="E28" s="316"/>
      <c r="F28" s="317"/>
      <c r="G28" s="318"/>
      <c r="H28" s="319"/>
      <c r="I28" s="64"/>
    </row>
    <row r="29" spans="1:9" ht="27.75" customHeight="1" x14ac:dyDescent="0.2">
      <c r="A29" s="329"/>
      <c r="B29" s="313"/>
      <c r="C29" s="315"/>
      <c r="D29" s="316"/>
      <c r="E29" s="316"/>
      <c r="F29" s="64"/>
      <c r="G29" s="316"/>
      <c r="H29" s="316"/>
      <c r="I29" s="316"/>
    </row>
    <row r="30" spans="1:9" ht="27.95" customHeight="1" x14ac:dyDescent="0.2">
      <c r="A30" s="328" t="s">
        <v>596</v>
      </c>
      <c r="B30" s="313" t="s">
        <v>597</v>
      </c>
      <c r="C30" s="314" t="s">
        <v>598</v>
      </c>
      <c r="D30" s="316">
        <v>286003</v>
      </c>
      <c r="E30" s="316"/>
      <c r="F30" s="317">
        <v>72326</v>
      </c>
      <c r="G30" s="318"/>
      <c r="H30" s="319"/>
      <c r="I30" s="64"/>
    </row>
    <row r="31" spans="1:9" ht="27.95" customHeight="1" x14ac:dyDescent="0.2">
      <c r="A31" s="329"/>
      <c r="B31" s="313"/>
      <c r="C31" s="315"/>
      <c r="D31" s="316">
        <v>213677</v>
      </c>
      <c r="E31" s="316"/>
      <c r="F31" s="64"/>
      <c r="G31" s="316">
        <v>47666</v>
      </c>
      <c r="H31" s="316"/>
      <c r="I31" s="316"/>
    </row>
    <row r="32" spans="1:9" s="56" customFormat="1" ht="12.95" customHeight="1" x14ac:dyDescent="0.2">
      <c r="A32" s="296" t="s">
        <v>549</v>
      </c>
      <c r="B32" s="299" t="s">
        <v>550</v>
      </c>
      <c r="C32" s="55" t="s">
        <v>551</v>
      </c>
      <c r="D32" s="305" t="s">
        <v>56</v>
      </c>
      <c r="E32" s="330"/>
      <c r="F32" s="330"/>
      <c r="G32" s="306"/>
      <c r="H32" s="302" t="s">
        <v>57</v>
      </c>
      <c r="I32" s="302"/>
    </row>
    <row r="33" spans="1:22" s="56" customFormat="1" ht="12.95" customHeight="1" x14ac:dyDescent="0.2">
      <c r="A33" s="297" t="s">
        <v>552</v>
      </c>
      <c r="B33" s="300"/>
      <c r="C33" s="57" t="s">
        <v>553</v>
      </c>
      <c r="D33" s="65">
        <v>1</v>
      </c>
      <c r="E33" s="66" t="s">
        <v>554</v>
      </c>
      <c r="F33" s="301" t="s">
        <v>555</v>
      </c>
      <c r="G33" s="301"/>
      <c r="H33" s="302"/>
      <c r="I33" s="302"/>
    </row>
    <row r="34" spans="1:22" s="56" customFormat="1" ht="16.5" customHeight="1" x14ac:dyDescent="0.2">
      <c r="A34" s="298" t="s">
        <v>40</v>
      </c>
      <c r="B34" s="58" t="s">
        <v>41</v>
      </c>
      <c r="C34" s="60" t="s">
        <v>42</v>
      </c>
      <c r="D34" s="67"/>
      <c r="E34" s="66" t="s">
        <v>556</v>
      </c>
      <c r="F34" s="301" t="s">
        <v>560</v>
      </c>
      <c r="G34" s="301"/>
      <c r="H34" s="301" t="s">
        <v>557</v>
      </c>
      <c r="I34" s="301"/>
    </row>
    <row r="35" spans="1:22" ht="27.95" customHeight="1" x14ac:dyDescent="0.2">
      <c r="A35" s="331" t="s">
        <v>599</v>
      </c>
      <c r="B35" s="323" t="s">
        <v>600</v>
      </c>
      <c r="C35" s="332" t="s">
        <v>601</v>
      </c>
      <c r="D35" s="316"/>
      <c r="E35" s="316"/>
      <c r="F35" s="317"/>
      <c r="G35" s="318"/>
      <c r="H35" s="319"/>
      <c r="I35" s="64"/>
    </row>
    <row r="36" spans="1:22" ht="27.95" customHeight="1" x14ac:dyDescent="0.2">
      <c r="A36" s="331"/>
      <c r="B36" s="323"/>
      <c r="C36" s="332"/>
      <c r="D36" s="316"/>
      <c r="E36" s="316"/>
      <c r="F36" s="64"/>
      <c r="G36" s="316"/>
      <c r="H36" s="316"/>
      <c r="I36" s="316"/>
      <c r="U36" s="68"/>
      <c r="V36" s="68"/>
    </row>
    <row r="37" spans="1:22" ht="27.95" customHeight="1" x14ac:dyDescent="0.2">
      <c r="A37" s="331" t="s">
        <v>602</v>
      </c>
      <c r="B37" s="313" t="s">
        <v>603</v>
      </c>
      <c r="C37" s="332" t="s">
        <v>604</v>
      </c>
      <c r="D37" s="316"/>
      <c r="E37" s="316"/>
      <c r="F37" s="317"/>
      <c r="G37" s="318"/>
      <c r="H37" s="319"/>
      <c r="I37" s="64"/>
    </row>
    <row r="38" spans="1:22" ht="27.95" customHeight="1" x14ac:dyDescent="0.2">
      <c r="A38" s="331"/>
      <c r="B38" s="313"/>
      <c r="C38" s="332"/>
      <c r="D38" s="316"/>
      <c r="E38" s="316"/>
      <c r="F38" s="64"/>
      <c r="G38" s="316"/>
      <c r="H38" s="316"/>
      <c r="I38" s="316"/>
    </row>
    <row r="39" spans="1:22" ht="27.95" customHeight="1" x14ac:dyDescent="0.2">
      <c r="A39" s="331" t="s">
        <v>605</v>
      </c>
      <c r="B39" s="313" t="s">
        <v>606</v>
      </c>
      <c r="C39" s="332" t="s">
        <v>607</v>
      </c>
      <c r="D39" s="316"/>
      <c r="E39" s="316"/>
      <c r="F39" s="317"/>
      <c r="G39" s="318"/>
      <c r="H39" s="319"/>
      <c r="I39" s="64"/>
    </row>
    <row r="40" spans="1:22" ht="27.95" customHeight="1" x14ac:dyDescent="0.2">
      <c r="A40" s="331"/>
      <c r="B40" s="313"/>
      <c r="C40" s="332"/>
      <c r="D40" s="316"/>
      <c r="E40" s="316"/>
      <c r="F40" s="64"/>
      <c r="G40" s="316"/>
      <c r="H40" s="316"/>
      <c r="I40" s="316"/>
    </row>
    <row r="41" spans="1:22" ht="27.95" customHeight="1" x14ac:dyDescent="0.2">
      <c r="A41" s="331" t="s">
        <v>608</v>
      </c>
      <c r="B41" s="313" t="s">
        <v>609</v>
      </c>
      <c r="C41" s="332" t="s">
        <v>610</v>
      </c>
      <c r="D41" s="316"/>
      <c r="E41" s="316"/>
      <c r="F41" s="317"/>
      <c r="G41" s="318"/>
      <c r="H41" s="319"/>
      <c r="I41" s="64"/>
    </row>
    <row r="42" spans="1:22" ht="27.95" customHeight="1" x14ac:dyDescent="0.2">
      <c r="A42" s="331"/>
      <c r="B42" s="313"/>
      <c r="C42" s="332"/>
      <c r="D42" s="316"/>
      <c r="E42" s="316"/>
      <c r="F42" s="64"/>
      <c r="G42" s="316"/>
      <c r="H42" s="316"/>
      <c r="I42" s="316"/>
    </row>
    <row r="43" spans="1:22" ht="27.95" customHeight="1" x14ac:dyDescent="0.2">
      <c r="A43" s="331" t="s">
        <v>611</v>
      </c>
      <c r="B43" s="313" t="s">
        <v>612</v>
      </c>
      <c r="C43" s="332" t="s">
        <v>613</v>
      </c>
      <c r="D43" s="316"/>
      <c r="E43" s="316"/>
      <c r="F43" s="317"/>
      <c r="G43" s="318"/>
      <c r="H43" s="319"/>
      <c r="I43" s="64"/>
    </row>
    <row r="44" spans="1:22" ht="27.95" customHeight="1" x14ac:dyDescent="0.2">
      <c r="A44" s="331"/>
      <c r="B44" s="313"/>
      <c r="C44" s="332"/>
      <c r="D44" s="316"/>
      <c r="E44" s="316"/>
      <c r="F44" s="64"/>
      <c r="G44" s="316">
        <v>1929</v>
      </c>
      <c r="H44" s="316"/>
      <c r="I44" s="316"/>
    </row>
    <row r="45" spans="1:22" ht="27.95" customHeight="1" x14ac:dyDescent="0.2">
      <c r="A45" s="331" t="s">
        <v>614</v>
      </c>
      <c r="B45" s="313" t="s">
        <v>615</v>
      </c>
      <c r="C45" s="332" t="s">
        <v>616</v>
      </c>
      <c r="D45" s="316"/>
      <c r="E45" s="316"/>
      <c r="F45" s="317"/>
      <c r="G45" s="318"/>
      <c r="H45" s="319"/>
      <c r="I45" s="64"/>
    </row>
    <row r="46" spans="1:22" ht="27.95" customHeight="1" x14ac:dyDescent="0.2">
      <c r="A46" s="331"/>
      <c r="B46" s="313"/>
      <c r="C46" s="332"/>
      <c r="D46" s="316"/>
      <c r="E46" s="316"/>
      <c r="F46" s="64"/>
      <c r="G46" s="316"/>
      <c r="H46" s="316"/>
      <c r="I46" s="316"/>
    </row>
    <row r="47" spans="1:22" ht="27.95" customHeight="1" x14ac:dyDescent="0.2">
      <c r="A47" s="333" t="s">
        <v>617</v>
      </c>
      <c r="B47" s="311" t="s">
        <v>618</v>
      </c>
      <c r="C47" s="334" t="s">
        <v>619</v>
      </c>
      <c r="D47" s="295"/>
      <c r="E47" s="295"/>
      <c r="F47" s="295"/>
      <c r="G47" s="295"/>
      <c r="H47" s="295"/>
      <c r="I47" s="64"/>
    </row>
    <row r="48" spans="1:22" ht="27.95" customHeight="1" x14ac:dyDescent="0.2">
      <c r="A48" s="333"/>
      <c r="B48" s="311"/>
      <c r="C48" s="334"/>
      <c r="D48" s="295"/>
      <c r="E48" s="295"/>
      <c r="F48" s="64"/>
      <c r="G48" s="295"/>
      <c r="H48" s="295"/>
      <c r="I48" s="295"/>
    </row>
    <row r="49" spans="1:9" ht="27.95" customHeight="1" x14ac:dyDescent="0.2">
      <c r="A49" s="312" t="s">
        <v>620</v>
      </c>
      <c r="B49" s="323" t="s">
        <v>621</v>
      </c>
      <c r="C49" s="332" t="s">
        <v>622</v>
      </c>
      <c r="D49" s="316"/>
      <c r="E49" s="316"/>
      <c r="F49" s="317"/>
      <c r="G49" s="318"/>
      <c r="H49" s="319"/>
      <c r="I49" s="64"/>
    </row>
    <row r="50" spans="1:9" ht="27.95" customHeight="1" x14ac:dyDescent="0.2">
      <c r="A50" s="312"/>
      <c r="B50" s="323"/>
      <c r="C50" s="332"/>
      <c r="D50" s="316"/>
      <c r="E50" s="316"/>
      <c r="F50" s="64"/>
      <c r="G50" s="316"/>
      <c r="H50" s="316"/>
      <c r="I50" s="316"/>
    </row>
    <row r="51" spans="1:9" ht="27.95" customHeight="1" x14ac:dyDescent="0.2">
      <c r="A51" s="331" t="s">
        <v>593</v>
      </c>
      <c r="B51" s="313" t="s">
        <v>623</v>
      </c>
      <c r="C51" s="332" t="s">
        <v>624</v>
      </c>
      <c r="D51" s="316"/>
      <c r="E51" s="316"/>
      <c r="F51" s="317"/>
      <c r="G51" s="318"/>
      <c r="H51" s="319"/>
      <c r="I51" s="64"/>
    </row>
    <row r="52" spans="1:9" ht="27.95" customHeight="1" x14ac:dyDescent="0.2">
      <c r="A52" s="331"/>
      <c r="B52" s="313"/>
      <c r="C52" s="332"/>
      <c r="D52" s="316"/>
      <c r="E52" s="316"/>
      <c r="F52" s="64"/>
      <c r="G52" s="316"/>
      <c r="H52" s="316"/>
      <c r="I52" s="316"/>
    </row>
    <row r="53" spans="1:9" ht="27.95" customHeight="1" x14ac:dyDescent="0.2">
      <c r="A53" s="331" t="s">
        <v>596</v>
      </c>
      <c r="B53" s="313" t="s">
        <v>625</v>
      </c>
      <c r="C53" s="332" t="s">
        <v>626</v>
      </c>
      <c r="D53" s="316"/>
      <c r="E53" s="316"/>
      <c r="F53" s="317"/>
      <c r="G53" s="318"/>
      <c r="H53" s="319"/>
      <c r="I53" s="64"/>
    </row>
    <row r="54" spans="1:9" ht="27.95" customHeight="1" x14ac:dyDescent="0.2">
      <c r="A54" s="331"/>
      <c r="B54" s="313"/>
      <c r="C54" s="332"/>
      <c r="D54" s="316"/>
      <c r="E54" s="316"/>
      <c r="F54" s="64"/>
      <c r="G54" s="316"/>
      <c r="H54" s="316"/>
      <c r="I54" s="316"/>
    </row>
    <row r="55" spans="1:9" ht="27.95" customHeight="1" x14ac:dyDescent="0.2">
      <c r="A55" s="331" t="s">
        <v>599</v>
      </c>
      <c r="B55" s="313" t="s">
        <v>627</v>
      </c>
      <c r="C55" s="332" t="s">
        <v>628</v>
      </c>
      <c r="D55" s="316"/>
      <c r="E55" s="316"/>
      <c r="F55" s="317"/>
      <c r="G55" s="318"/>
      <c r="H55" s="319"/>
      <c r="I55" s="64"/>
    </row>
    <row r="56" spans="1:9" ht="27.95" customHeight="1" x14ac:dyDescent="0.2">
      <c r="A56" s="331"/>
      <c r="B56" s="313"/>
      <c r="C56" s="332"/>
      <c r="D56" s="316"/>
      <c r="E56" s="316"/>
      <c r="F56" s="64"/>
      <c r="G56" s="316"/>
      <c r="H56" s="316"/>
      <c r="I56" s="316"/>
    </row>
    <row r="57" spans="1:9" ht="27.95" customHeight="1" x14ac:dyDescent="0.2">
      <c r="A57" s="331" t="s">
        <v>602</v>
      </c>
      <c r="B57" s="313" t="s">
        <v>629</v>
      </c>
      <c r="C57" s="332" t="s">
        <v>630</v>
      </c>
      <c r="D57" s="316"/>
      <c r="E57" s="316"/>
      <c r="F57" s="317"/>
      <c r="G57" s="318"/>
      <c r="H57" s="319"/>
      <c r="I57" s="64"/>
    </row>
    <row r="58" spans="1:9" ht="27.75" customHeight="1" x14ac:dyDescent="0.2">
      <c r="A58" s="331"/>
      <c r="B58" s="313"/>
      <c r="C58" s="332"/>
      <c r="D58" s="316"/>
      <c r="E58" s="316"/>
      <c r="F58" s="64"/>
      <c r="G58" s="316"/>
      <c r="H58" s="316"/>
      <c r="I58" s="316"/>
    </row>
    <row r="59" spans="1:9" ht="27.75" customHeight="1" x14ac:dyDescent="0.2">
      <c r="A59" s="331" t="s">
        <v>631</v>
      </c>
      <c r="B59" s="313" t="s">
        <v>632</v>
      </c>
      <c r="C59" s="332" t="s">
        <v>633</v>
      </c>
      <c r="D59" s="316"/>
      <c r="E59" s="316"/>
      <c r="F59" s="317"/>
      <c r="G59" s="318"/>
      <c r="H59" s="319"/>
      <c r="I59" s="64"/>
    </row>
    <row r="60" spans="1:9" ht="27.75" customHeight="1" x14ac:dyDescent="0.2">
      <c r="A60" s="331"/>
      <c r="B60" s="313"/>
      <c r="C60" s="332"/>
      <c r="D60" s="316"/>
      <c r="E60" s="316"/>
      <c r="F60" s="64"/>
      <c r="G60" s="316"/>
      <c r="H60" s="316"/>
      <c r="I60" s="316"/>
    </row>
    <row r="61" spans="1:9" ht="27.95" customHeight="1" x14ac:dyDescent="0.2">
      <c r="A61" s="331" t="s">
        <v>634</v>
      </c>
      <c r="B61" s="313" t="s">
        <v>635</v>
      </c>
      <c r="C61" s="332" t="s">
        <v>636</v>
      </c>
      <c r="D61" s="316"/>
      <c r="E61" s="316"/>
      <c r="F61" s="317"/>
      <c r="G61" s="318"/>
      <c r="H61" s="319"/>
      <c r="I61" s="64"/>
    </row>
    <row r="62" spans="1:9" ht="27.95" customHeight="1" x14ac:dyDescent="0.2">
      <c r="A62" s="331"/>
      <c r="B62" s="313"/>
      <c r="C62" s="332"/>
      <c r="D62" s="316"/>
      <c r="E62" s="316"/>
      <c r="F62" s="64"/>
      <c r="G62" s="316"/>
      <c r="H62" s="316"/>
      <c r="I62" s="316"/>
    </row>
    <row r="63" spans="1:9" s="56" customFormat="1" ht="12.95" customHeight="1" x14ac:dyDescent="0.2">
      <c r="A63" s="296" t="s">
        <v>549</v>
      </c>
      <c r="B63" s="299" t="s">
        <v>550</v>
      </c>
      <c r="C63" s="55" t="s">
        <v>551</v>
      </c>
      <c r="D63" s="305" t="s">
        <v>56</v>
      </c>
      <c r="E63" s="330"/>
      <c r="F63" s="330"/>
      <c r="G63" s="306"/>
      <c r="H63" s="302" t="s">
        <v>57</v>
      </c>
      <c r="I63" s="302"/>
    </row>
    <row r="64" spans="1:9" s="56" customFormat="1" ht="12.95" customHeight="1" x14ac:dyDescent="0.2">
      <c r="A64" s="297" t="s">
        <v>552</v>
      </c>
      <c r="B64" s="300"/>
      <c r="C64" s="57" t="s">
        <v>553</v>
      </c>
      <c r="D64" s="65">
        <v>1</v>
      </c>
      <c r="E64" s="66" t="s">
        <v>554</v>
      </c>
      <c r="F64" s="301" t="s">
        <v>555</v>
      </c>
      <c r="G64" s="301"/>
      <c r="H64" s="302"/>
      <c r="I64" s="302"/>
    </row>
    <row r="65" spans="1:9" s="56" customFormat="1" ht="12.95" customHeight="1" x14ac:dyDescent="0.2">
      <c r="A65" s="298" t="s">
        <v>40</v>
      </c>
      <c r="B65" s="58" t="s">
        <v>41</v>
      </c>
      <c r="C65" s="60" t="s">
        <v>42</v>
      </c>
      <c r="D65" s="67"/>
      <c r="E65" s="66" t="s">
        <v>556</v>
      </c>
      <c r="F65" s="301" t="s">
        <v>560</v>
      </c>
      <c r="G65" s="301"/>
      <c r="H65" s="301" t="s">
        <v>557</v>
      </c>
      <c r="I65" s="301"/>
    </row>
    <row r="66" spans="1:9" ht="27.95" customHeight="1" x14ac:dyDescent="0.2">
      <c r="A66" s="331" t="s">
        <v>637</v>
      </c>
      <c r="B66" s="323" t="s">
        <v>638</v>
      </c>
      <c r="C66" s="332" t="s">
        <v>639</v>
      </c>
      <c r="D66" s="316"/>
      <c r="E66" s="316"/>
      <c r="F66" s="317"/>
      <c r="G66" s="318"/>
      <c r="H66" s="319"/>
      <c r="I66" s="64"/>
    </row>
    <row r="67" spans="1:9" ht="27.95" customHeight="1" x14ac:dyDescent="0.2">
      <c r="A67" s="331"/>
      <c r="B67" s="323"/>
      <c r="C67" s="332"/>
      <c r="D67" s="316"/>
      <c r="E67" s="316"/>
      <c r="F67" s="64"/>
      <c r="G67" s="316"/>
      <c r="H67" s="316"/>
      <c r="I67" s="316"/>
    </row>
    <row r="68" spans="1:9" ht="27.95" customHeight="1" x14ac:dyDescent="0.2">
      <c r="A68" s="307" t="s">
        <v>267</v>
      </c>
      <c r="B68" s="292" t="s">
        <v>640</v>
      </c>
      <c r="C68" s="334" t="s">
        <v>641</v>
      </c>
      <c r="D68" s="295">
        <f>D70+D84+D103+D121</f>
        <v>1906194</v>
      </c>
      <c r="E68" s="295"/>
      <c r="F68" s="295">
        <f>D68-D69</f>
        <v>1851290.59</v>
      </c>
      <c r="G68" s="295"/>
      <c r="H68" s="295"/>
      <c r="I68" s="62"/>
    </row>
    <row r="69" spans="1:9" ht="27.95" customHeight="1" x14ac:dyDescent="0.2">
      <c r="A69" s="307"/>
      <c r="B69" s="292"/>
      <c r="C69" s="334"/>
      <c r="D69" s="295">
        <f>D71+D85+D104+D122</f>
        <v>54903.41</v>
      </c>
      <c r="E69" s="295"/>
      <c r="F69" s="62"/>
      <c r="G69" s="295">
        <f>G71+G85+G104+G122</f>
        <v>2017876</v>
      </c>
      <c r="H69" s="295"/>
      <c r="I69" s="295"/>
    </row>
    <row r="70" spans="1:9" ht="27.95" customHeight="1" x14ac:dyDescent="0.2">
      <c r="A70" s="307" t="s">
        <v>642</v>
      </c>
      <c r="B70" s="292" t="s">
        <v>643</v>
      </c>
      <c r="C70" s="334" t="s">
        <v>644</v>
      </c>
      <c r="D70" s="295">
        <f>D72+D74+D76+D78+D80+D82</f>
        <v>656431</v>
      </c>
      <c r="E70" s="295"/>
      <c r="F70" s="295">
        <f>D70-D71</f>
        <v>627409</v>
      </c>
      <c r="G70" s="295"/>
      <c r="H70" s="295"/>
      <c r="I70" s="64"/>
    </row>
    <row r="71" spans="1:9" ht="27.95" customHeight="1" x14ac:dyDescent="0.2">
      <c r="A71" s="307"/>
      <c r="B71" s="292"/>
      <c r="C71" s="334"/>
      <c r="D71" s="295">
        <f>D73+D75+D77+D79+D81+D83</f>
        <v>29022</v>
      </c>
      <c r="E71" s="295"/>
      <c r="F71" s="64"/>
      <c r="G71" s="295">
        <f>G73+G75+G77+G79+G81+G83</f>
        <v>683584</v>
      </c>
      <c r="H71" s="295"/>
      <c r="I71" s="295"/>
    </row>
    <row r="72" spans="1:9" ht="27.95" customHeight="1" x14ac:dyDescent="0.2">
      <c r="A72" s="312" t="s">
        <v>645</v>
      </c>
      <c r="B72" s="313" t="s">
        <v>646</v>
      </c>
      <c r="C72" s="332" t="s">
        <v>647</v>
      </c>
      <c r="D72" s="316">
        <v>4358</v>
      </c>
      <c r="E72" s="316"/>
      <c r="F72" s="317">
        <f>D72-D73</f>
        <v>4358</v>
      </c>
      <c r="G72" s="318"/>
      <c r="H72" s="319"/>
      <c r="I72" s="64"/>
    </row>
    <row r="73" spans="1:9" ht="27.95" customHeight="1" x14ac:dyDescent="0.2">
      <c r="A73" s="312"/>
      <c r="B73" s="313"/>
      <c r="C73" s="332"/>
      <c r="D73" s="316"/>
      <c r="E73" s="316"/>
      <c r="F73" s="64"/>
      <c r="G73" s="316">
        <v>5422</v>
      </c>
      <c r="H73" s="316"/>
      <c r="I73" s="316"/>
    </row>
    <row r="74" spans="1:9" ht="27.95" customHeight="1" x14ac:dyDescent="0.2">
      <c r="A74" s="331" t="s">
        <v>569</v>
      </c>
      <c r="B74" s="313" t="s">
        <v>648</v>
      </c>
      <c r="C74" s="332" t="s">
        <v>649</v>
      </c>
      <c r="D74" s="316"/>
      <c r="E74" s="316"/>
      <c r="F74" s="317"/>
      <c r="G74" s="318"/>
      <c r="H74" s="319"/>
      <c r="I74" s="64"/>
    </row>
    <row r="75" spans="1:9" ht="27.95" customHeight="1" x14ac:dyDescent="0.2">
      <c r="A75" s="331"/>
      <c r="B75" s="313"/>
      <c r="C75" s="332"/>
      <c r="D75" s="316"/>
      <c r="E75" s="316"/>
      <c r="F75" s="64"/>
      <c r="G75" s="316"/>
      <c r="H75" s="316"/>
      <c r="I75" s="316"/>
    </row>
    <row r="76" spans="1:9" ht="27.95" customHeight="1" x14ac:dyDescent="0.2">
      <c r="A76" s="331" t="s">
        <v>119</v>
      </c>
      <c r="B76" s="323" t="s">
        <v>650</v>
      </c>
      <c r="C76" s="332" t="s">
        <v>651</v>
      </c>
      <c r="D76" s="316"/>
      <c r="E76" s="316"/>
      <c r="F76" s="317"/>
      <c r="G76" s="318"/>
      <c r="H76" s="319"/>
      <c r="I76" s="64"/>
    </row>
    <row r="77" spans="1:9" ht="27.95" customHeight="1" x14ac:dyDescent="0.2">
      <c r="A77" s="331"/>
      <c r="B77" s="323"/>
      <c r="C77" s="332"/>
      <c r="D77" s="316"/>
      <c r="E77" s="316"/>
      <c r="F77" s="64"/>
      <c r="G77" s="316"/>
      <c r="H77" s="316"/>
      <c r="I77" s="316"/>
    </row>
    <row r="78" spans="1:9" ht="27.95" customHeight="1" x14ac:dyDescent="0.2">
      <c r="A78" s="331" t="s">
        <v>652</v>
      </c>
      <c r="B78" s="323" t="s">
        <v>653</v>
      </c>
      <c r="C78" s="332" t="s">
        <v>654</v>
      </c>
      <c r="D78" s="316"/>
      <c r="E78" s="316"/>
      <c r="F78" s="317"/>
      <c r="G78" s="318"/>
      <c r="H78" s="319"/>
      <c r="I78" s="64"/>
    </row>
    <row r="79" spans="1:9" ht="27.95" customHeight="1" x14ac:dyDescent="0.2">
      <c r="A79" s="331"/>
      <c r="B79" s="323"/>
      <c r="C79" s="332"/>
      <c r="D79" s="316"/>
      <c r="E79" s="316"/>
      <c r="F79" s="64"/>
      <c r="G79" s="316"/>
      <c r="H79" s="316"/>
      <c r="I79" s="316"/>
    </row>
    <row r="80" spans="1:9" ht="27.95" customHeight="1" x14ac:dyDescent="0.2">
      <c r="A80" s="331" t="s">
        <v>655</v>
      </c>
      <c r="B80" s="313" t="s">
        <v>656</v>
      </c>
      <c r="C80" s="332" t="s">
        <v>657</v>
      </c>
      <c r="D80" s="316">
        <v>652073</v>
      </c>
      <c r="E80" s="316"/>
      <c r="F80" s="317">
        <f>D80-D81</f>
        <v>623051</v>
      </c>
      <c r="G80" s="318"/>
      <c r="H80" s="319"/>
      <c r="I80" s="64"/>
    </row>
    <row r="81" spans="1:9" ht="27.95" customHeight="1" x14ac:dyDescent="0.2">
      <c r="A81" s="331"/>
      <c r="B81" s="313"/>
      <c r="C81" s="332"/>
      <c r="D81" s="316">
        <v>29022</v>
      </c>
      <c r="E81" s="316"/>
      <c r="F81" s="64"/>
      <c r="G81" s="316">
        <v>678162</v>
      </c>
      <c r="H81" s="316"/>
      <c r="I81" s="316"/>
    </row>
    <row r="82" spans="1:9" ht="27.95" customHeight="1" x14ac:dyDescent="0.2">
      <c r="A82" s="331" t="s">
        <v>631</v>
      </c>
      <c r="B82" s="313" t="s">
        <v>658</v>
      </c>
      <c r="C82" s="332" t="s">
        <v>659</v>
      </c>
      <c r="D82" s="316"/>
      <c r="E82" s="316"/>
      <c r="F82" s="317"/>
      <c r="G82" s="318"/>
      <c r="H82" s="319"/>
      <c r="I82" s="64"/>
    </row>
    <row r="83" spans="1:9" ht="27.95" customHeight="1" x14ac:dyDescent="0.2">
      <c r="A83" s="331"/>
      <c r="B83" s="313"/>
      <c r="C83" s="332"/>
      <c r="D83" s="316"/>
      <c r="E83" s="316"/>
      <c r="F83" s="64"/>
      <c r="G83" s="316"/>
      <c r="H83" s="316"/>
      <c r="I83" s="316"/>
    </row>
    <row r="84" spans="1:9" ht="27.95" customHeight="1" x14ac:dyDescent="0.2">
      <c r="A84" s="324" t="s">
        <v>660</v>
      </c>
      <c r="B84" s="292" t="s">
        <v>661</v>
      </c>
      <c r="C84" s="334" t="s">
        <v>662</v>
      </c>
      <c r="D84" s="295">
        <v>12447</v>
      </c>
      <c r="E84" s="295"/>
      <c r="F84" s="295">
        <f>D84-D85</f>
        <v>12447</v>
      </c>
      <c r="G84" s="295"/>
      <c r="H84" s="295"/>
      <c r="I84" s="64"/>
    </row>
    <row r="85" spans="1:9" ht="27.95" customHeight="1" x14ac:dyDescent="0.2">
      <c r="A85" s="324"/>
      <c r="B85" s="292"/>
      <c r="C85" s="334"/>
      <c r="D85" s="295"/>
      <c r="E85" s="295"/>
      <c r="F85" s="64"/>
      <c r="G85" s="295">
        <v>11075</v>
      </c>
      <c r="H85" s="295"/>
      <c r="I85" s="295"/>
    </row>
    <row r="86" spans="1:9" ht="27.95" customHeight="1" x14ac:dyDescent="0.2">
      <c r="A86" s="312" t="s">
        <v>663</v>
      </c>
      <c r="B86" s="313" t="s">
        <v>664</v>
      </c>
      <c r="C86" s="332" t="s">
        <v>665</v>
      </c>
      <c r="D86" s="316"/>
      <c r="E86" s="316"/>
      <c r="F86" s="316"/>
      <c r="G86" s="316"/>
      <c r="H86" s="316"/>
      <c r="I86" s="64"/>
    </row>
    <row r="87" spans="1:9" ht="27.75" customHeight="1" x14ac:dyDescent="0.2">
      <c r="A87" s="312"/>
      <c r="B87" s="313"/>
      <c r="C87" s="332"/>
      <c r="D87" s="316"/>
      <c r="E87" s="316"/>
      <c r="F87" s="64"/>
      <c r="G87" s="316"/>
      <c r="H87" s="316"/>
      <c r="I87" s="316"/>
    </row>
    <row r="88" spans="1:9" ht="27.75" customHeight="1" x14ac:dyDescent="0.2">
      <c r="A88" s="331" t="s">
        <v>666</v>
      </c>
      <c r="B88" s="313" t="s">
        <v>667</v>
      </c>
      <c r="C88" s="332" t="s">
        <v>668</v>
      </c>
      <c r="D88" s="316"/>
      <c r="E88" s="316"/>
      <c r="F88" s="316"/>
      <c r="G88" s="316"/>
      <c r="H88" s="316"/>
      <c r="I88" s="64"/>
    </row>
    <row r="89" spans="1:9" ht="27.75" customHeight="1" x14ac:dyDescent="0.2">
      <c r="A89" s="331"/>
      <c r="B89" s="313"/>
      <c r="C89" s="332"/>
      <c r="D89" s="316"/>
      <c r="E89" s="316"/>
      <c r="F89" s="64"/>
      <c r="G89" s="316"/>
      <c r="H89" s="316"/>
      <c r="I89" s="316"/>
    </row>
    <row r="90" spans="1:9" ht="27.95" customHeight="1" x14ac:dyDescent="0.2">
      <c r="A90" s="331" t="s">
        <v>669</v>
      </c>
      <c r="B90" s="313" t="s">
        <v>670</v>
      </c>
      <c r="C90" s="332" t="s">
        <v>671</v>
      </c>
      <c r="D90" s="316"/>
      <c r="E90" s="316"/>
      <c r="F90" s="316"/>
      <c r="G90" s="316"/>
      <c r="H90" s="316"/>
      <c r="I90" s="64"/>
    </row>
    <row r="91" spans="1:9" ht="27.95" customHeight="1" x14ac:dyDescent="0.2">
      <c r="A91" s="331"/>
      <c r="B91" s="313"/>
      <c r="C91" s="332"/>
      <c r="D91" s="316"/>
      <c r="E91" s="316"/>
      <c r="F91" s="64"/>
      <c r="G91" s="316"/>
      <c r="H91" s="316"/>
      <c r="I91" s="316"/>
    </row>
    <row r="92" spans="1:9" ht="27.95" customHeight="1" x14ac:dyDescent="0.2">
      <c r="A92" s="331" t="s">
        <v>672</v>
      </c>
      <c r="B92" s="313" t="s">
        <v>673</v>
      </c>
      <c r="C92" s="332" t="s">
        <v>674</v>
      </c>
      <c r="D92" s="316"/>
      <c r="E92" s="316"/>
      <c r="F92" s="316"/>
      <c r="G92" s="316"/>
      <c r="H92" s="316"/>
      <c r="I92" s="64"/>
    </row>
    <row r="93" spans="1:9" ht="27.95" customHeight="1" x14ac:dyDescent="0.2">
      <c r="A93" s="331"/>
      <c r="B93" s="313"/>
      <c r="C93" s="332"/>
      <c r="D93" s="316"/>
      <c r="E93" s="316"/>
      <c r="F93" s="64"/>
      <c r="G93" s="316"/>
      <c r="H93" s="316"/>
      <c r="I93" s="316"/>
    </row>
    <row r="94" spans="1:9" s="56" customFormat="1" ht="12.95" customHeight="1" x14ac:dyDescent="0.2">
      <c r="A94" s="302" t="s">
        <v>549</v>
      </c>
      <c r="B94" s="301" t="s">
        <v>550</v>
      </c>
      <c r="C94" s="66" t="s">
        <v>551</v>
      </c>
      <c r="D94" s="301" t="s">
        <v>56</v>
      </c>
      <c r="E94" s="301"/>
      <c r="F94" s="301"/>
      <c r="G94" s="301"/>
      <c r="H94" s="302" t="s">
        <v>57</v>
      </c>
      <c r="I94" s="302"/>
    </row>
    <row r="95" spans="1:9" s="56" customFormat="1" ht="12.95" customHeight="1" x14ac:dyDescent="0.2">
      <c r="A95" s="302" t="s">
        <v>552</v>
      </c>
      <c r="B95" s="301"/>
      <c r="C95" s="66" t="s">
        <v>553</v>
      </c>
      <c r="D95" s="69">
        <v>1</v>
      </c>
      <c r="E95" s="66" t="s">
        <v>554</v>
      </c>
      <c r="F95" s="301" t="s">
        <v>555</v>
      </c>
      <c r="G95" s="301"/>
      <c r="H95" s="302"/>
      <c r="I95" s="302"/>
    </row>
    <row r="96" spans="1:9" s="56" customFormat="1" ht="12.95" customHeight="1" x14ac:dyDescent="0.2">
      <c r="A96" s="302" t="s">
        <v>40</v>
      </c>
      <c r="B96" s="66" t="s">
        <v>41</v>
      </c>
      <c r="C96" s="66" t="s">
        <v>42</v>
      </c>
      <c r="D96" s="69"/>
      <c r="E96" s="66" t="s">
        <v>556</v>
      </c>
      <c r="F96" s="301" t="s">
        <v>560</v>
      </c>
      <c r="G96" s="301"/>
      <c r="H96" s="301" t="s">
        <v>557</v>
      </c>
      <c r="I96" s="301"/>
    </row>
    <row r="97" spans="1:9" ht="27.95" customHeight="1" x14ac:dyDescent="0.2">
      <c r="A97" s="331" t="s">
        <v>675</v>
      </c>
      <c r="B97" s="323" t="s">
        <v>676</v>
      </c>
      <c r="C97" s="332" t="s">
        <v>677</v>
      </c>
      <c r="D97" s="316"/>
      <c r="E97" s="316"/>
      <c r="F97" s="316"/>
      <c r="G97" s="316"/>
      <c r="H97" s="316"/>
      <c r="I97" s="64"/>
    </row>
    <row r="98" spans="1:9" ht="27.95" customHeight="1" x14ac:dyDescent="0.2">
      <c r="A98" s="331"/>
      <c r="B98" s="323"/>
      <c r="C98" s="332"/>
      <c r="D98" s="316"/>
      <c r="E98" s="316"/>
      <c r="F98" s="64"/>
      <c r="G98" s="316"/>
      <c r="H98" s="316"/>
      <c r="I98" s="316"/>
    </row>
    <row r="99" spans="1:9" ht="27.95" customHeight="1" x14ac:dyDescent="0.2">
      <c r="A99" s="331" t="s">
        <v>678</v>
      </c>
      <c r="B99" s="313" t="s">
        <v>679</v>
      </c>
      <c r="C99" s="332" t="s">
        <v>680</v>
      </c>
      <c r="D99" s="316"/>
      <c r="E99" s="316"/>
      <c r="F99" s="316"/>
      <c r="G99" s="316"/>
      <c r="H99" s="316"/>
      <c r="I99" s="64"/>
    </row>
    <row r="100" spans="1:9" ht="27.95" customHeight="1" x14ac:dyDescent="0.2">
      <c r="A100" s="331"/>
      <c r="B100" s="313"/>
      <c r="C100" s="332"/>
      <c r="D100" s="316"/>
      <c r="E100" s="316"/>
      <c r="F100" s="64"/>
      <c r="G100" s="316"/>
      <c r="H100" s="316"/>
      <c r="I100" s="316"/>
    </row>
    <row r="101" spans="1:9" ht="27.95" customHeight="1" x14ac:dyDescent="0.2">
      <c r="A101" s="331" t="s">
        <v>681</v>
      </c>
      <c r="B101" s="313" t="s">
        <v>682</v>
      </c>
      <c r="C101" s="335" t="s">
        <v>683</v>
      </c>
      <c r="D101" s="316">
        <v>12447</v>
      </c>
      <c r="E101" s="316"/>
      <c r="F101" s="316">
        <f>D101-D102</f>
        <v>12447</v>
      </c>
      <c r="G101" s="316"/>
      <c r="H101" s="316"/>
      <c r="I101" s="64"/>
    </row>
    <row r="102" spans="1:9" ht="27.95" customHeight="1" x14ac:dyDescent="0.2">
      <c r="A102" s="331"/>
      <c r="B102" s="313"/>
      <c r="C102" s="335"/>
      <c r="D102" s="316"/>
      <c r="E102" s="316"/>
      <c r="F102" s="64"/>
      <c r="G102" s="316">
        <v>11075</v>
      </c>
      <c r="H102" s="316"/>
      <c r="I102" s="316"/>
    </row>
    <row r="103" spans="1:9" ht="27.95" customHeight="1" x14ac:dyDescent="0.2">
      <c r="A103" s="324" t="s">
        <v>684</v>
      </c>
      <c r="B103" s="292" t="s">
        <v>685</v>
      </c>
      <c r="C103" s="334" t="s">
        <v>686</v>
      </c>
      <c r="D103" s="295">
        <f>D105+D107+D109+D111+D113+D115+D117+D119</f>
        <v>896260</v>
      </c>
      <c r="E103" s="295"/>
      <c r="F103" s="295">
        <f>D103-D104</f>
        <v>870378.59</v>
      </c>
      <c r="G103" s="295"/>
      <c r="H103" s="295"/>
      <c r="I103" s="64"/>
    </row>
    <row r="104" spans="1:9" ht="27.95" customHeight="1" x14ac:dyDescent="0.2">
      <c r="A104" s="324"/>
      <c r="B104" s="292"/>
      <c r="C104" s="334"/>
      <c r="D104" s="295">
        <f>D106+D108+D110+D112+D114+D116+D118+D120</f>
        <v>25881.41</v>
      </c>
      <c r="E104" s="295"/>
      <c r="F104" s="64"/>
      <c r="G104" s="295">
        <f>G106+G108+G110+G112+G114+G116+G118+G120</f>
        <v>1230721</v>
      </c>
      <c r="H104" s="295"/>
      <c r="I104" s="295"/>
    </row>
    <row r="105" spans="1:9" ht="27.95" customHeight="1" x14ac:dyDescent="0.2">
      <c r="A105" s="312" t="s">
        <v>687</v>
      </c>
      <c r="B105" s="313" t="s">
        <v>688</v>
      </c>
      <c r="C105" s="335" t="s">
        <v>689</v>
      </c>
      <c r="D105" s="316">
        <v>896260</v>
      </c>
      <c r="E105" s="316"/>
      <c r="F105" s="316">
        <f>D105-D106</f>
        <v>870378.59</v>
      </c>
      <c r="G105" s="316"/>
      <c r="H105" s="316"/>
      <c r="I105" s="64"/>
    </row>
    <row r="106" spans="1:9" ht="27.95" customHeight="1" x14ac:dyDescent="0.2">
      <c r="A106" s="312"/>
      <c r="B106" s="313"/>
      <c r="C106" s="335"/>
      <c r="D106" s="316">
        <v>25881.41</v>
      </c>
      <c r="E106" s="316"/>
      <c r="F106" s="64"/>
      <c r="G106" s="316">
        <v>1222640</v>
      </c>
      <c r="H106" s="316"/>
      <c r="I106" s="316"/>
    </row>
    <row r="107" spans="1:9" ht="27.95" customHeight="1" x14ac:dyDescent="0.2">
      <c r="A107" s="331" t="s">
        <v>666</v>
      </c>
      <c r="B107" s="313" t="s">
        <v>667</v>
      </c>
      <c r="C107" s="335" t="s">
        <v>690</v>
      </c>
      <c r="D107" s="316"/>
      <c r="E107" s="316"/>
      <c r="F107" s="316"/>
      <c r="G107" s="316"/>
      <c r="H107" s="316"/>
      <c r="I107" s="64"/>
    </row>
    <row r="108" spans="1:9" ht="27.95" customHeight="1" x14ac:dyDescent="0.2">
      <c r="A108" s="331"/>
      <c r="B108" s="313"/>
      <c r="C108" s="335"/>
      <c r="D108" s="316"/>
      <c r="E108" s="316"/>
      <c r="F108" s="64"/>
      <c r="G108" s="316"/>
      <c r="H108" s="316"/>
      <c r="I108" s="316"/>
    </row>
    <row r="109" spans="1:9" ht="27.95" customHeight="1" x14ac:dyDescent="0.2">
      <c r="A109" s="331" t="s">
        <v>669</v>
      </c>
      <c r="B109" s="313" t="s">
        <v>670</v>
      </c>
      <c r="C109" s="335" t="s">
        <v>691</v>
      </c>
      <c r="D109" s="316"/>
      <c r="E109" s="316"/>
      <c r="F109" s="316"/>
      <c r="G109" s="316"/>
      <c r="H109" s="316"/>
      <c r="I109" s="64"/>
    </row>
    <row r="110" spans="1:9" ht="27.95" customHeight="1" x14ac:dyDescent="0.2">
      <c r="A110" s="331"/>
      <c r="B110" s="313"/>
      <c r="C110" s="335"/>
      <c r="D110" s="316"/>
      <c r="E110" s="316"/>
      <c r="F110" s="64"/>
      <c r="G110" s="316"/>
      <c r="H110" s="316"/>
      <c r="I110" s="316"/>
    </row>
    <row r="111" spans="1:9" ht="27.95" customHeight="1" x14ac:dyDescent="0.2">
      <c r="A111" s="331" t="s">
        <v>672</v>
      </c>
      <c r="B111" s="323" t="s">
        <v>673</v>
      </c>
      <c r="C111" s="335" t="s">
        <v>692</v>
      </c>
      <c r="D111" s="316"/>
      <c r="E111" s="316"/>
      <c r="F111" s="316"/>
      <c r="G111" s="316"/>
      <c r="H111" s="316"/>
      <c r="I111" s="64"/>
    </row>
    <row r="112" spans="1:9" ht="27.95" customHeight="1" x14ac:dyDescent="0.2">
      <c r="A112" s="331"/>
      <c r="B112" s="323"/>
      <c r="C112" s="335"/>
      <c r="D112" s="316"/>
      <c r="E112" s="316"/>
      <c r="F112" s="64"/>
      <c r="G112" s="316"/>
      <c r="H112" s="316"/>
      <c r="I112" s="316"/>
    </row>
    <row r="113" spans="1:9" ht="27.95" customHeight="1" x14ac:dyDescent="0.2">
      <c r="A113" s="331" t="s">
        <v>675</v>
      </c>
      <c r="B113" s="323" t="s">
        <v>693</v>
      </c>
      <c r="C113" s="335" t="s">
        <v>694</v>
      </c>
      <c r="D113" s="316"/>
      <c r="E113" s="316"/>
      <c r="F113" s="316"/>
      <c r="G113" s="316"/>
      <c r="H113" s="316"/>
      <c r="I113" s="64"/>
    </row>
    <row r="114" spans="1:9" ht="27.95" customHeight="1" x14ac:dyDescent="0.2">
      <c r="A114" s="331"/>
      <c r="B114" s="323"/>
      <c r="C114" s="335"/>
      <c r="D114" s="316"/>
      <c r="E114" s="316"/>
      <c r="F114" s="64"/>
      <c r="G114" s="316"/>
      <c r="H114" s="316"/>
      <c r="I114" s="316"/>
    </row>
    <row r="115" spans="1:9" ht="27.95" customHeight="1" x14ac:dyDescent="0.2">
      <c r="A115" s="331" t="s">
        <v>678</v>
      </c>
      <c r="B115" s="313" t="s">
        <v>695</v>
      </c>
      <c r="C115" s="335" t="s">
        <v>696</v>
      </c>
      <c r="D115" s="316"/>
      <c r="E115" s="316"/>
      <c r="F115" s="316"/>
      <c r="G115" s="316"/>
      <c r="H115" s="316"/>
      <c r="I115" s="64"/>
    </row>
    <row r="116" spans="1:9" ht="27.95" customHeight="1" x14ac:dyDescent="0.2">
      <c r="A116" s="331"/>
      <c r="B116" s="313"/>
      <c r="C116" s="335"/>
      <c r="D116" s="316"/>
      <c r="E116" s="316"/>
      <c r="F116" s="64"/>
      <c r="G116" s="316"/>
      <c r="H116" s="316"/>
      <c r="I116" s="316"/>
    </row>
    <row r="117" spans="1:9" ht="27.95" customHeight="1" x14ac:dyDescent="0.2">
      <c r="A117" s="331" t="s">
        <v>697</v>
      </c>
      <c r="B117" s="313" t="s">
        <v>698</v>
      </c>
      <c r="C117" s="335" t="s">
        <v>699</v>
      </c>
      <c r="D117" s="316"/>
      <c r="E117" s="316"/>
      <c r="F117" s="316"/>
      <c r="G117" s="316"/>
      <c r="H117" s="316"/>
      <c r="I117" s="64"/>
    </row>
    <row r="118" spans="1:9" ht="27.95" customHeight="1" x14ac:dyDescent="0.2">
      <c r="A118" s="331"/>
      <c r="B118" s="313"/>
      <c r="C118" s="335"/>
      <c r="D118" s="316"/>
      <c r="E118" s="316"/>
      <c r="F118" s="64"/>
      <c r="G118" s="316">
        <v>8081</v>
      </c>
      <c r="H118" s="316"/>
      <c r="I118" s="316"/>
    </row>
    <row r="119" spans="1:9" ht="27.95" customHeight="1" x14ac:dyDescent="0.2">
      <c r="A119" s="331" t="s">
        <v>700</v>
      </c>
      <c r="B119" s="313" t="s">
        <v>679</v>
      </c>
      <c r="C119" s="335" t="s">
        <v>701</v>
      </c>
      <c r="D119" s="316"/>
      <c r="E119" s="316"/>
      <c r="F119" s="316"/>
      <c r="G119" s="316"/>
      <c r="H119" s="316"/>
      <c r="I119" s="64"/>
    </row>
    <row r="120" spans="1:9" ht="27.75" customHeight="1" x14ac:dyDescent="0.2">
      <c r="A120" s="331"/>
      <c r="B120" s="313"/>
      <c r="C120" s="335"/>
      <c r="D120" s="316"/>
      <c r="E120" s="316"/>
      <c r="F120" s="64"/>
      <c r="G120" s="316"/>
      <c r="H120" s="316"/>
      <c r="I120" s="316"/>
    </row>
    <row r="121" spans="1:9" ht="27.95" customHeight="1" x14ac:dyDescent="0.2">
      <c r="A121" s="336" t="s">
        <v>702</v>
      </c>
      <c r="B121" s="338" t="s">
        <v>703</v>
      </c>
      <c r="C121" s="334" t="s">
        <v>704</v>
      </c>
      <c r="D121" s="325">
        <f>D123+D128+D130+D132+D134</f>
        <v>341056</v>
      </c>
      <c r="E121" s="327"/>
      <c r="F121" s="325">
        <f>D121-D122</f>
        <v>341056</v>
      </c>
      <c r="G121" s="326"/>
      <c r="H121" s="327"/>
      <c r="I121" s="62"/>
    </row>
    <row r="122" spans="1:9" ht="27.75" customHeight="1" x14ac:dyDescent="0.2">
      <c r="A122" s="337"/>
      <c r="B122" s="339"/>
      <c r="C122" s="334"/>
      <c r="D122" s="325"/>
      <c r="E122" s="327"/>
      <c r="F122" s="62"/>
      <c r="G122" s="325">
        <f>G124+G129+G131+G133+G135</f>
        <v>92496</v>
      </c>
      <c r="H122" s="326"/>
      <c r="I122" s="327"/>
    </row>
    <row r="123" spans="1:9" ht="27.95" customHeight="1" x14ac:dyDescent="0.2">
      <c r="A123" s="312" t="s">
        <v>705</v>
      </c>
      <c r="B123" s="313" t="s">
        <v>706</v>
      </c>
      <c r="C123" s="335" t="s">
        <v>707</v>
      </c>
      <c r="D123" s="316">
        <v>3592</v>
      </c>
      <c r="E123" s="316"/>
      <c r="F123" s="316">
        <f>D123-D124</f>
        <v>3592</v>
      </c>
      <c r="G123" s="316"/>
      <c r="H123" s="316"/>
      <c r="I123" s="64"/>
    </row>
    <row r="124" spans="1:9" ht="27.75" customHeight="1" x14ac:dyDescent="0.2">
      <c r="A124" s="312"/>
      <c r="B124" s="313"/>
      <c r="C124" s="335"/>
      <c r="D124" s="316"/>
      <c r="E124" s="316"/>
      <c r="F124" s="64"/>
      <c r="G124" s="316">
        <v>3204</v>
      </c>
      <c r="H124" s="316"/>
      <c r="I124" s="316"/>
    </row>
    <row r="125" spans="1:9" s="56" customFormat="1" ht="12.95" customHeight="1" x14ac:dyDescent="0.2">
      <c r="A125" s="296" t="s">
        <v>549</v>
      </c>
      <c r="B125" s="299" t="s">
        <v>550</v>
      </c>
      <c r="C125" s="55" t="s">
        <v>551</v>
      </c>
      <c r="D125" s="305" t="s">
        <v>56</v>
      </c>
      <c r="E125" s="330"/>
      <c r="F125" s="330"/>
      <c r="G125" s="306"/>
      <c r="H125" s="302" t="s">
        <v>57</v>
      </c>
      <c r="I125" s="302"/>
    </row>
    <row r="126" spans="1:9" s="56" customFormat="1" ht="12.95" customHeight="1" x14ac:dyDescent="0.2">
      <c r="A126" s="297" t="s">
        <v>552</v>
      </c>
      <c r="B126" s="300"/>
      <c r="C126" s="57" t="s">
        <v>553</v>
      </c>
      <c r="D126" s="65">
        <v>1</v>
      </c>
      <c r="E126" s="66" t="s">
        <v>554</v>
      </c>
      <c r="F126" s="301" t="s">
        <v>555</v>
      </c>
      <c r="G126" s="301"/>
      <c r="H126" s="302"/>
      <c r="I126" s="302"/>
    </row>
    <row r="127" spans="1:9" s="56" customFormat="1" ht="12.95" customHeight="1" x14ac:dyDescent="0.2">
      <c r="A127" s="298" t="s">
        <v>40</v>
      </c>
      <c r="B127" s="70" t="s">
        <v>41</v>
      </c>
      <c r="C127" s="59" t="s">
        <v>42</v>
      </c>
      <c r="D127" s="67"/>
      <c r="E127" s="66" t="s">
        <v>556</v>
      </c>
      <c r="F127" s="301" t="s">
        <v>560</v>
      </c>
      <c r="G127" s="301"/>
      <c r="H127" s="301" t="s">
        <v>557</v>
      </c>
      <c r="I127" s="301"/>
    </row>
    <row r="128" spans="1:9" ht="27.95" customHeight="1" x14ac:dyDescent="0.2">
      <c r="A128" s="331" t="s">
        <v>593</v>
      </c>
      <c r="B128" s="313" t="s">
        <v>708</v>
      </c>
      <c r="C128" s="332" t="s">
        <v>709</v>
      </c>
      <c r="D128" s="316">
        <v>337464</v>
      </c>
      <c r="E128" s="316"/>
      <c r="F128" s="316">
        <f>D128-D129</f>
        <v>337464</v>
      </c>
      <c r="G128" s="316"/>
      <c r="H128" s="316"/>
      <c r="I128" s="64"/>
    </row>
    <row r="129" spans="1:9" ht="27.75" customHeight="1" x14ac:dyDescent="0.2">
      <c r="A129" s="331"/>
      <c r="B129" s="313"/>
      <c r="C129" s="332"/>
      <c r="D129" s="316"/>
      <c r="E129" s="316"/>
      <c r="F129" s="64"/>
      <c r="G129" s="316">
        <v>89292</v>
      </c>
      <c r="H129" s="316"/>
      <c r="I129" s="316"/>
    </row>
    <row r="130" spans="1:9" ht="27.95" customHeight="1" x14ac:dyDescent="0.2">
      <c r="A130" s="331" t="s">
        <v>596</v>
      </c>
      <c r="B130" s="313" t="s">
        <v>710</v>
      </c>
      <c r="C130" s="332" t="s">
        <v>711</v>
      </c>
      <c r="D130" s="316"/>
      <c r="E130" s="316"/>
      <c r="F130" s="316"/>
      <c r="G130" s="316"/>
      <c r="H130" s="316"/>
      <c r="I130" s="64"/>
    </row>
    <row r="131" spans="1:9" ht="27.75" customHeight="1" x14ac:dyDescent="0.2">
      <c r="A131" s="331"/>
      <c r="B131" s="313"/>
      <c r="C131" s="332"/>
      <c r="D131" s="316"/>
      <c r="E131" s="316"/>
      <c r="F131" s="64"/>
      <c r="G131" s="316"/>
      <c r="H131" s="316"/>
      <c r="I131" s="316"/>
    </row>
    <row r="132" spans="1:9" ht="27.95" customHeight="1" x14ac:dyDescent="0.2">
      <c r="A132" s="331" t="s">
        <v>599</v>
      </c>
      <c r="B132" s="313" t="s">
        <v>712</v>
      </c>
      <c r="C132" s="332" t="s">
        <v>713</v>
      </c>
      <c r="D132" s="316"/>
      <c r="E132" s="316"/>
      <c r="F132" s="316"/>
      <c r="G132" s="316"/>
      <c r="H132" s="316"/>
      <c r="I132" s="64"/>
    </row>
    <row r="133" spans="1:9" ht="27.75" customHeight="1" x14ac:dyDescent="0.2">
      <c r="A133" s="331"/>
      <c r="B133" s="313"/>
      <c r="C133" s="332"/>
      <c r="D133" s="316"/>
      <c r="E133" s="316"/>
      <c r="F133" s="64"/>
      <c r="G133" s="316"/>
      <c r="H133" s="316"/>
      <c r="I133" s="316"/>
    </row>
    <row r="134" spans="1:9" ht="27.95" customHeight="1" x14ac:dyDescent="0.2">
      <c r="A134" s="331" t="s">
        <v>714</v>
      </c>
      <c r="B134" s="313" t="s">
        <v>715</v>
      </c>
      <c r="C134" s="332" t="s">
        <v>716</v>
      </c>
      <c r="D134" s="316"/>
      <c r="E134" s="316"/>
      <c r="F134" s="316"/>
      <c r="G134" s="316"/>
      <c r="H134" s="316"/>
      <c r="I134" s="64"/>
    </row>
    <row r="135" spans="1:9" ht="27.75" customHeight="1" x14ac:dyDescent="0.2">
      <c r="A135" s="331"/>
      <c r="B135" s="313"/>
      <c r="C135" s="332"/>
      <c r="D135" s="316"/>
      <c r="E135" s="316"/>
      <c r="F135" s="64"/>
      <c r="G135" s="316"/>
      <c r="H135" s="316"/>
      <c r="I135" s="316"/>
    </row>
    <row r="136" spans="1:9" ht="27.95" customHeight="1" x14ac:dyDescent="0.2">
      <c r="A136" s="324" t="s">
        <v>298</v>
      </c>
      <c r="B136" s="292" t="s">
        <v>717</v>
      </c>
      <c r="C136" s="340" t="s">
        <v>718</v>
      </c>
      <c r="D136" s="295">
        <f>D138+D140+D142+D144</f>
        <v>5139</v>
      </c>
      <c r="E136" s="295"/>
      <c r="F136" s="295">
        <f>D136-D137</f>
        <v>5139</v>
      </c>
      <c r="G136" s="295"/>
      <c r="H136" s="295"/>
      <c r="I136" s="62"/>
    </row>
    <row r="137" spans="1:9" ht="27.75" customHeight="1" x14ac:dyDescent="0.2">
      <c r="A137" s="324"/>
      <c r="B137" s="292"/>
      <c r="C137" s="340"/>
      <c r="D137" s="295"/>
      <c r="E137" s="295"/>
      <c r="F137" s="62"/>
      <c r="G137" s="295">
        <v>5411</v>
      </c>
      <c r="H137" s="295"/>
      <c r="I137" s="295"/>
    </row>
    <row r="138" spans="1:9" ht="27.95" customHeight="1" x14ac:dyDescent="0.2">
      <c r="A138" s="312" t="s">
        <v>300</v>
      </c>
      <c r="B138" s="313" t="s">
        <v>719</v>
      </c>
      <c r="C138" s="332" t="s">
        <v>720</v>
      </c>
      <c r="D138" s="316"/>
      <c r="E138" s="316"/>
      <c r="F138" s="316"/>
      <c r="G138" s="316"/>
      <c r="H138" s="316"/>
      <c r="I138" s="64"/>
    </row>
    <row r="139" spans="1:9" ht="27.75" customHeight="1" x14ac:dyDescent="0.2">
      <c r="A139" s="312"/>
      <c r="B139" s="313"/>
      <c r="C139" s="332"/>
      <c r="D139" s="316"/>
      <c r="E139" s="316"/>
      <c r="F139" s="64"/>
      <c r="G139" s="316"/>
      <c r="H139" s="316"/>
      <c r="I139" s="316"/>
    </row>
    <row r="140" spans="1:9" ht="27.95" customHeight="1" x14ac:dyDescent="0.2">
      <c r="A140" s="331" t="s">
        <v>569</v>
      </c>
      <c r="B140" s="313" t="s">
        <v>721</v>
      </c>
      <c r="C140" s="332" t="s">
        <v>722</v>
      </c>
      <c r="D140" s="316">
        <v>5139</v>
      </c>
      <c r="E140" s="316"/>
      <c r="F140" s="316">
        <f>D140-D141</f>
        <v>5139</v>
      </c>
      <c r="G140" s="316"/>
      <c r="H140" s="316"/>
      <c r="I140" s="64"/>
    </row>
    <row r="141" spans="1:9" ht="27.75" customHeight="1" x14ac:dyDescent="0.2">
      <c r="A141" s="331"/>
      <c r="B141" s="313"/>
      <c r="C141" s="332"/>
      <c r="D141" s="316"/>
      <c r="E141" s="316"/>
      <c r="F141" s="64"/>
      <c r="G141" s="316">
        <v>5411</v>
      </c>
      <c r="H141" s="316"/>
      <c r="I141" s="316"/>
    </row>
    <row r="142" spans="1:9" ht="27.75" customHeight="1" x14ac:dyDescent="0.2">
      <c r="A142" s="331" t="s">
        <v>572</v>
      </c>
      <c r="B142" s="313" t="s">
        <v>723</v>
      </c>
      <c r="C142" s="332" t="s">
        <v>724</v>
      </c>
      <c r="D142" s="316"/>
      <c r="E142" s="316"/>
      <c r="F142" s="316"/>
      <c r="G142" s="316"/>
      <c r="H142" s="316"/>
      <c r="I142" s="64"/>
    </row>
    <row r="143" spans="1:9" ht="27.75" customHeight="1" x14ac:dyDescent="0.2">
      <c r="A143" s="331"/>
      <c r="B143" s="313"/>
      <c r="C143" s="332"/>
      <c r="D143" s="316"/>
      <c r="E143" s="316"/>
      <c r="F143" s="64"/>
      <c r="G143" s="316"/>
      <c r="H143" s="316"/>
      <c r="I143" s="316"/>
    </row>
    <row r="144" spans="1:9" ht="27.75" customHeight="1" x14ac:dyDescent="0.2">
      <c r="A144" s="331" t="s">
        <v>575</v>
      </c>
      <c r="B144" s="313" t="s">
        <v>725</v>
      </c>
      <c r="C144" s="332" t="s">
        <v>726</v>
      </c>
      <c r="D144" s="316"/>
      <c r="E144" s="316"/>
      <c r="F144" s="316"/>
      <c r="G144" s="316"/>
      <c r="H144" s="316"/>
      <c r="I144" s="64"/>
    </row>
    <row r="145" spans="1:9" ht="27.75" customHeight="1" x14ac:dyDescent="0.2">
      <c r="A145" s="331"/>
      <c r="B145" s="313"/>
      <c r="C145" s="332"/>
      <c r="D145" s="316"/>
      <c r="E145" s="316"/>
      <c r="F145" s="64"/>
      <c r="G145" s="316"/>
      <c r="H145" s="316"/>
      <c r="I145" s="316"/>
    </row>
    <row r="146" spans="1:9" x14ac:dyDescent="0.2">
      <c r="D146" s="74"/>
      <c r="E146" s="74"/>
      <c r="F146" s="74"/>
      <c r="G146" s="74"/>
      <c r="H146" s="74"/>
      <c r="I146" s="74"/>
    </row>
    <row r="147" spans="1:9" x14ac:dyDescent="0.2">
      <c r="D147" s="74"/>
      <c r="E147" s="74"/>
      <c r="F147" s="74"/>
      <c r="G147" s="74"/>
      <c r="H147" s="74"/>
      <c r="I147" s="74"/>
    </row>
    <row r="148" spans="1:9" x14ac:dyDescent="0.2">
      <c r="D148" s="74"/>
      <c r="E148" s="74"/>
      <c r="F148" s="74"/>
      <c r="G148" s="74"/>
      <c r="H148" s="74"/>
      <c r="I148" s="74"/>
    </row>
    <row r="149" spans="1:9" x14ac:dyDescent="0.2">
      <c r="D149" s="74"/>
      <c r="E149" s="74"/>
      <c r="F149" s="74"/>
      <c r="G149" s="74"/>
      <c r="H149" s="74"/>
      <c r="I149" s="74"/>
    </row>
    <row r="150" spans="1:9" x14ac:dyDescent="0.2">
      <c r="D150" s="74"/>
      <c r="E150" s="74"/>
      <c r="F150" s="74"/>
      <c r="G150" s="74"/>
      <c r="H150" s="74"/>
      <c r="I150" s="74"/>
    </row>
    <row r="151" spans="1:9" x14ac:dyDescent="0.2">
      <c r="D151" s="74"/>
      <c r="E151" s="74"/>
      <c r="F151" s="74"/>
      <c r="G151" s="74"/>
      <c r="H151" s="74"/>
      <c r="I151" s="74"/>
    </row>
    <row r="152" spans="1:9" x14ac:dyDescent="0.2">
      <c r="D152" s="74"/>
      <c r="E152" s="74"/>
      <c r="F152" s="74"/>
      <c r="G152" s="74"/>
      <c r="H152" s="74"/>
      <c r="I152" s="74"/>
    </row>
    <row r="153" spans="1:9" x14ac:dyDescent="0.2">
      <c r="D153" s="74"/>
      <c r="E153" s="74"/>
      <c r="F153" s="74"/>
      <c r="G153" s="74"/>
      <c r="H153" s="74"/>
      <c r="I153" s="74"/>
    </row>
    <row r="154" spans="1:9" x14ac:dyDescent="0.2">
      <c r="D154" s="74"/>
      <c r="E154" s="74"/>
      <c r="F154" s="74"/>
      <c r="G154" s="74"/>
      <c r="H154" s="74"/>
      <c r="I154" s="74"/>
    </row>
    <row r="155" spans="1:9" x14ac:dyDescent="0.2">
      <c r="D155" s="74"/>
      <c r="E155" s="74"/>
      <c r="F155" s="74"/>
      <c r="G155" s="74"/>
      <c r="H155" s="74"/>
      <c r="I155" s="74"/>
    </row>
    <row r="156" spans="1:9" x14ac:dyDescent="0.2">
      <c r="D156" s="74"/>
      <c r="E156" s="74"/>
      <c r="F156" s="74"/>
      <c r="G156" s="74"/>
      <c r="H156" s="74"/>
      <c r="I156" s="74"/>
    </row>
    <row r="157" spans="1:9" x14ac:dyDescent="0.2">
      <c r="D157" s="74"/>
      <c r="E157" s="74"/>
      <c r="F157" s="74"/>
      <c r="G157" s="74"/>
      <c r="H157" s="74"/>
      <c r="I157" s="74"/>
    </row>
    <row r="158" spans="1:9" x14ac:dyDescent="0.2">
      <c r="D158" s="74"/>
      <c r="E158" s="74"/>
      <c r="F158" s="74"/>
      <c r="G158" s="74"/>
      <c r="H158" s="74"/>
      <c r="I158" s="74"/>
    </row>
    <row r="159" spans="1:9" x14ac:dyDescent="0.2">
      <c r="D159" s="74"/>
      <c r="E159" s="74"/>
      <c r="F159" s="74"/>
      <c r="G159" s="74"/>
      <c r="H159" s="74"/>
      <c r="I159" s="74"/>
    </row>
    <row r="160" spans="1:9" x14ac:dyDescent="0.2">
      <c r="D160" s="74"/>
      <c r="E160" s="74"/>
      <c r="F160" s="74"/>
      <c r="G160" s="74"/>
      <c r="H160" s="74"/>
      <c r="I160" s="74"/>
    </row>
    <row r="161" spans="4:9" x14ac:dyDescent="0.2">
      <c r="D161" s="74"/>
      <c r="E161" s="74"/>
      <c r="F161" s="74"/>
      <c r="G161" s="74"/>
      <c r="H161" s="74"/>
      <c r="I161" s="74"/>
    </row>
    <row r="162" spans="4:9" x14ac:dyDescent="0.2">
      <c r="D162" s="74"/>
      <c r="E162" s="74"/>
      <c r="F162" s="74"/>
      <c r="G162" s="74"/>
      <c r="H162" s="74"/>
      <c r="I162" s="74"/>
    </row>
    <row r="163" spans="4:9" x14ac:dyDescent="0.2">
      <c r="D163" s="74"/>
      <c r="E163" s="74"/>
      <c r="F163" s="74"/>
      <c r="G163" s="74"/>
      <c r="H163" s="74"/>
      <c r="I163" s="74"/>
    </row>
    <row r="164" spans="4:9" x14ac:dyDescent="0.2">
      <c r="D164" s="74"/>
      <c r="E164" s="74"/>
      <c r="F164" s="74"/>
      <c r="G164" s="74"/>
      <c r="H164" s="74"/>
      <c r="I164" s="74"/>
    </row>
    <row r="165" spans="4:9" x14ac:dyDescent="0.2">
      <c r="D165" s="74"/>
      <c r="E165" s="74"/>
      <c r="F165" s="74"/>
      <c r="G165" s="74"/>
      <c r="H165" s="74"/>
      <c r="I165" s="74"/>
    </row>
    <row r="166" spans="4:9" x14ac:dyDescent="0.2">
      <c r="D166" s="74"/>
      <c r="E166" s="74"/>
      <c r="F166" s="74"/>
      <c r="G166" s="74"/>
      <c r="H166" s="74"/>
      <c r="I166" s="74"/>
    </row>
    <row r="167" spans="4:9" x14ac:dyDescent="0.2">
      <c r="D167" s="74"/>
      <c r="E167" s="74"/>
      <c r="F167" s="74"/>
      <c r="G167" s="74"/>
      <c r="H167" s="74"/>
      <c r="I167" s="74"/>
    </row>
    <row r="168" spans="4:9" x14ac:dyDescent="0.2">
      <c r="D168" s="74"/>
      <c r="E168" s="74"/>
      <c r="F168" s="74"/>
      <c r="G168" s="74"/>
      <c r="H168" s="74"/>
      <c r="I168" s="74"/>
    </row>
    <row r="169" spans="4:9" x14ac:dyDescent="0.2">
      <c r="D169" s="74"/>
      <c r="E169" s="74"/>
      <c r="F169" s="74"/>
      <c r="G169" s="74"/>
      <c r="H169" s="74"/>
      <c r="I169" s="74"/>
    </row>
    <row r="170" spans="4:9" x14ac:dyDescent="0.2">
      <c r="D170" s="74"/>
      <c r="E170" s="74"/>
      <c r="F170" s="74"/>
      <c r="G170" s="74"/>
      <c r="H170" s="74"/>
      <c r="I170" s="74"/>
    </row>
    <row r="171" spans="4:9" x14ac:dyDescent="0.2">
      <c r="D171" s="74"/>
      <c r="E171" s="74"/>
      <c r="F171" s="74"/>
      <c r="G171" s="74"/>
      <c r="H171" s="74"/>
      <c r="I171" s="74"/>
    </row>
    <row r="172" spans="4:9" x14ac:dyDescent="0.2">
      <c r="D172" s="74"/>
      <c r="E172" s="74"/>
      <c r="F172" s="74"/>
      <c r="G172" s="74"/>
      <c r="H172" s="74"/>
      <c r="I172" s="74"/>
    </row>
    <row r="173" spans="4:9" x14ac:dyDescent="0.2">
      <c r="D173" s="74"/>
      <c r="E173" s="74"/>
      <c r="F173" s="74"/>
      <c r="G173" s="74"/>
      <c r="H173" s="74"/>
      <c r="I173" s="74"/>
    </row>
    <row r="174" spans="4:9" x14ac:dyDescent="0.2">
      <c r="D174" s="74"/>
      <c r="E174" s="74"/>
      <c r="F174" s="74"/>
      <c r="G174" s="74"/>
      <c r="H174" s="74"/>
      <c r="I174" s="74"/>
    </row>
    <row r="175" spans="4:9" x14ac:dyDescent="0.2">
      <c r="D175" s="74"/>
      <c r="E175" s="74"/>
      <c r="F175" s="74"/>
      <c r="G175" s="74"/>
      <c r="H175" s="74"/>
      <c r="I175" s="74"/>
    </row>
    <row r="176" spans="4:9" x14ac:dyDescent="0.2">
      <c r="D176" s="74"/>
      <c r="E176" s="74"/>
      <c r="F176" s="74"/>
      <c r="G176" s="74"/>
      <c r="H176" s="74"/>
      <c r="I176" s="74"/>
    </row>
    <row r="177" spans="4:9" x14ac:dyDescent="0.2">
      <c r="D177" s="74"/>
      <c r="E177" s="74"/>
      <c r="F177" s="74"/>
      <c r="G177" s="74"/>
      <c r="H177" s="74"/>
      <c r="I177" s="74"/>
    </row>
    <row r="178" spans="4:9" x14ac:dyDescent="0.2">
      <c r="D178" s="74"/>
      <c r="E178" s="74"/>
      <c r="F178" s="74"/>
      <c r="G178" s="74"/>
      <c r="H178" s="74"/>
      <c r="I178" s="74"/>
    </row>
    <row r="179" spans="4:9" x14ac:dyDescent="0.2">
      <c r="D179" s="74"/>
      <c r="E179" s="74"/>
      <c r="F179" s="74"/>
      <c r="G179" s="74"/>
      <c r="H179" s="74"/>
      <c r="I179" s="74"/>
    </row>
    <row r="180" spans="4:9" x14ac:dyDescent="0.2">
      <c r="D180" s="74"/>
      <c r="E180" s="74"/>
      <c r="F180" s="74"/>
      <c r="G180" s="74"/>
      <c r="H180" s="74"/>
      <c r="I180" s="74"/>
    </row>
    <row r="181" spans="4:9" x14ac:dyDescent="0.2">
      <c r="D181" s="74"/>
      <c r="E181" s="74"/>
      <c r="F181" s="74"/>
      <c r="G181" s="74"/>
      <c r="H181" s="74"/>
      <c r="I181" s="74"/>
    </row>
    <row r="182" spans="4:9" x14ac:dyDescent="0.2">
      <c r="D182" s="74"/>
      <c r="E182" s="74"/>
      <c r="F182" s="74"/>
      <c r="G182" s="74"/>
      <c r="H182" s="74"/>
      <c r="I182" s="74"/>
    </row>
    <row r="183" spans="4:9" x14ac:dyDescent="0.2">
      <c r="D183" s="74"/>
      <c r="E183" s="74"/>
      <c r="F183" s="74"/>
      <c r="G183" s="74"/>
      <c r="H183" s="74"/>
      <c r="I183" s="74"/>
    </row>
    <row r="184" spans="4:9" x14ac:dyDescent="0.2">
      <c r="D184" s="74"/>
      <c r="E184" s="74"/>
      <c r="F184" s="74"/>
      <c r="G184" s="74"/>
      <c r="H184" s="74"/>
      <c r="I184" s="74"/>
    </row>
    <row r="185" spans="4:9" x14ac:dyDescent="0.2">
      <c r="D185" s="74"/>
      <c r="E185" s="74"/>
      <c r="F185" s="74"/>
      <c r="G185" s="74"/>
      <c r="H185" s="74"/>
      <c r="I185" s="74"/>
    </row>
    <row r="186" spans="4:9" x14ac:dyDescent="0.2">
      <c r="D186" s="74"/>
      <c r="E186" s="74"/>
      <c r="F186" s="74"/>
      <c r="G186" s="74"/>
      <c r="H186" s="74"/>
      <c r="I186" s="74"/>
    </row>
    <row r="187" spans="4:9" x14ac:dyDescent="0.2">
      <c r="D187" s="74"/>
      <c r="E187" s="74"/>
      <c r="F187" s="74"/>
      <c r="G187" s="74"/>
      <c r="H187" s="74"/>
      <c r="I187" s="74"/>
    </row>
    <row r="188" spans="4:9" x14ac:dyDescent="0.2">
      <c r="D188" s="74"/>
      <c r="E188" s="74"/>
      <c r="F188" s="74"/>
      <c r="G188" s="74"/>
      <c r="H188" s="74"/>
      <c r="I188" s="74"/>
    </row>
    <row r="189" spans="4:9" x14ac:dyDescent="0.2">
      <c r="D189" s="74"/>
      <c r="E189" s="74"/>
      <c r="F189" s="74"/>
      <c r="G189" s="74"/>
      <c r="H189" s="74"/>
      <c r="I189" s="74"/>
    </row>
    <row r="190" spans="4:9" x14ac:dyDescent="0.2">
      <c r="D190" s="74"/>
      <c r="E190" s="74"/>
      <c r="F190" s="74"/>
      <c r="G190" s="74"/>
      <c r="H190" s="74"/>
      <c r="I190" s="74"/>
    </row>
    <row r="191" spans="4:9" x14ac:dyDescent="0.2">
      <c r="D191" s="74"/>
      <c r="E191" s="74"/>
      <c r="F191" s="74"/>
      <c r="G191" s="74"/>
      <c r="H191" s="74"/>
      <c r="I191" s="74"/>
    </row>
    <row r="192" spans="4:9" x14ac:dyDescent="0.2">
      <c r="D192" s="74"/>
      <c r="E192" s="74"/>
      <c r="F192" s="74"/>
      <c r="G192" s="74"/>
      <c r="H192" s="74"/>
      <c r="I192" s="74"/>
    </row>
    <row r="193" spans="4:9" x14ac:dyDescent="0.2">
      <c r="D193" s="74"/>
      <c r="E193" s="74"/>
      <c r="F193" s="74"/>
      <c r="G193" s="74"/>
      <c r="H193" s="74"/>
      <c r="I193" s="74"/>
    </row>
    <row r="194" spans="4:9" x14ac:dyDescent="0.2">
      <c r="D194" s="74"/>
      <c r="E194" s="74"/>
      <c r="F194" s="74"/>
      <c r="G194" s="74"/>
      <c r="H194" s="74"/>
      <c r="I194" s="74"/>
    </row>
    <row r="195" spans="4:9" x14ac:dyDescent="0.2">
      <c r="D195" s="74"/>
      <c r="E195" s="74"/>
      <c r="F195" s="74"/>
      <c r="G195" s="74"/>
      <c r="H195" s="74"/>
      <c r="I195" s="74"/>
    </row>
    <row r="196" spans="4:9" x14ac:dyDescent="0.2">
      <c r="D196" s="74"/>
      <c r="E196" s="74"/>
      <c r="F196" s="74"/>
      <c r="G196" s="74"/>
      <c r="H196" s="74"/>
      <c r="I196" s="74"/>
    </row>
    <row r="197" spans="4:9" x14ac:dyDescent="0.2">
      <c r="D197" s="74"/>
      <c r="E197" s="74"/>
      <c r="F197" s="74"/>
      <c r="G197" s="74"/>
      <c r="H197" s="74"/>
      <c r="I197" s="74"/>
    </row>
    <row r="198" spans="4:9" x14ac:dyDescent="0.2">
      <c r="D198" s="74"/>
      <c r="E198" s="74"/>
      <c r="F198" s="74"/>
      <c r="G198" s="74"/>
      <c r="H198" s="74"/>
      <c r="I198" s="74"/>
    </row>
    <row r="199" spans="4:9" x14ac:dyDescent="0.2">
      <c r="D199" s="74"/>
      <c r="E199" s="74"/>
      <c r="F199" s="74"/>
      <c r="G199" s="74"/>
      <c r="H199" s="74"/>
      <c r="I199" s="74"/>
    </row>
    <row r="200" spans="4:9" x14ac:dyDescent="0.2">
      <c r="D200" s="74"/>
      <c r="E200" s="74"/>
      <c r="F200" s="74"/>
      <c r="G200" s="74"/>
      <c r="H200" s="74"/>
      <c r="I200" s="74"/>
    </row>
    <row r="201" spans="4:9" x14ac:dyDescent="0.2">
      <c r="D201" s="74"/>
      <c r="E201" s="74"/>
      <c r="F201" s="74"/>
      <c r="G201" s="74"/>
      <c r="H201" s="74"/>
      <c r="I201" s="74"/>
    </row>
    <row r="202" spans="4:9" x14ac:dyDescent="0.2">
      <c r="D202" s="74"/>
      <c r="E202" s="74"/>
      <c r="F202" s="74"/>
      <c r="G202" s="74"/>
      <c r="H202" s="74"/>
      <c r="I202" s="74"/>
    </row>
    <row r="203" spans="4:9" x14ac:dyDescent="0.2">
      <c r="D203" s="74"/>
      <c r="E203" s="74"/>
      <c r="F203" s="74"/>
      <c r="G203" s="74"/>
      <c r="H203" s="74"/>
      <c r="I203" s="74"/>
    </row>
    <row r="204" spans="4:9" x14ac:dyDescent="0.2">
      <c r="D204" s="74"/>
      <c r="E204" s="74"/>
      <c r="F204" s="74"/>
      <c r="G204" s="74"/>
      <c r="H204" s="74"/>
      <c r="I204" s="74"/>
    </row>
    <row r="205" spans="4:9" x14ac:dyDescent="0.2">
      <c r="D205" s="74"/>
      <c r="E205" s="74"/>
      <c r="F205" s="74"/>
      <c r="G205" s="74"/>
      <c r="H205" s="74"/>
      <c r="I205" s="74"/>
    </row>
    <row r="206" spans="4:9" x14ac:dyDescent="0.2">
      <c r="D206" s="74"/>
      <c r="E206" s="74"/>
      <c r="F206" s="74"/>
      <c r="G206" s="74"/>
      <c r="H206" s="74"/>
      <c r="I206" s="74"/>
    </row>
    <row r="207" spans="4:9" x14ac:dyDescent="0.2">
      <c r="D207" s="74"/>
      <c r="E207" s="74"/>
      <c r="F207" s="74"/>
      <c r="G207" s="74"/>
      <c r="H207" s="74"/>
      <c r="I207" s="74"/>
    </row>
    <row r="208" spans="4:9" x14ac:dyDescent="0.2">
      <c r="D208" s="74"/>
      <c r="E208" s="74"/>
      <c r="F208" s="74"/>
      <c r="G208" s="74"/>
      <c r="H208" s="74"/>
      <c r="I208" s="74"/>
    </row>
    <row r="209" spans="4:9" x14ac:dyDescent="0.2">
      <c r="D209" s="74"/>
      <c r="E209" s="74"/>
      <c r="F209" s="74"/>
      <c r="G209" s="74"/>
      <c r="H209" s="74"/>
      <c r="I209" s="74"/>
    </row>
    <row r="210" spans="4:9" x14ac:dyDescent="0.2">
      <c r="D210" s="74"/>
      <c r="E210" s="74"/>
      <c r="F210" s="74"/>
      <c r="G210" s="74"/>
      <c r="H210" s="74"/>
      <c r="I210" s="74"/>
    </row>
    <row r="211" spans="4:9" x14ac:dyDescent="0.2">
      <c r="D211" s="74"/>
      <c r="E211" s="74"/>
      <c r="F211" s="74"/>
      <c r="G211" s="74"/>
      <c r="H211" s="74"/>
      <c r="I211" s="74"/>
    </row>
    <row r="212" spans="4:9" x14ac:dyDescent="0.2">
      <c r="D212" s="74"/>
      <c r="E212" s="74"/>
      <c r="F212" s="74"/>
      <c r="G212" s="74"/>
      <c r="H212" s="74"/>
      <c r="I212" s="74"/>
    </row>
    <row r="213" spans="4:9" x14ac:dyDescent="0.2">
      <c r="D213" s="74"/>
      <c r="E213" s="74"/>
      <c r="F213" s="74"/>
      <c r="G213" s="74"/>
      <c r="H213" s="74"/>
      <c r="I213" s="74"/>
    </row>
    <row r="214" spans="4:9" x14ac:dyDescent="0.2">
      <c r="D214" s="74"/>
      <c r="E214" s="74"/>
      <c r="F214" s="74"/>
      <c r="G214" s="74"/>
      <c r="H214" s="74"/>
      <c r="I214" s="74"/>
    </row>
    <row r="215" spans="4:9" x14ac:dyDescent="0.2">
      <c r="D215" s="74"/>
      <c r="E215" s="74"/>
      <c r="F215" s="74"/>
      <c r="G215" s="74"/>
      <c r="H215" s="74"/>
      <c r="I215" s="74"/>
    </row>
    <row r="216" spans="4:9" x14ac:dyDescent="0.2">
      <c r="D216" s="74"/>
      <c r="E216" s="74"/>
      <c r="F216" s="74"/>
      <c r="G216" s="74"/>
      <c r="H216" s="74"/>
      <c r="I216" s="74"/>
    </row>
    <row r="217" spans="4:9" x14ac:dyDescent="0.2">
      <c r="D217" s="74"/>
      <c r="E217" s="74"/>
      <c r="F217" s="74"/>
      <c r="G217" s="74"/>
      <c r="H217" s="74"/>
      <c r="I217" s="74"/>
    </row>
    <row r="218" spans="4:9" x14ac:dyDescent="0.2">
      <c r="D218" s="74"/>
      <c r="E218" s="74"/>
      <c r="F218" s="74"/>
      <c r="G218" s="74"/>
      <c r="H218" s="74"/>
      <c r="I218" s="74"/>
    </row>
    <row r="219" spans="4:9" x14ac:dyDescent="0.2">
      <c r="D219" s="74"/>
      <c r="E219" s="74"/>
      <c r="F219" s="74"/>
      <c r="G219" s="74"/>
      <c r="H219" s="74"/>
      <c r="I219" s="74"/>
    </row>
    <row r="220" spans="4:9" x14ac:dyDescent="0.2">
      <c r="D220" s="74"/>
      <c r="E220" s="74"/>
      <c r="F220" s="74"/>
      <c r="G220" s="74"/>
      <c r="H220" s="74"/>
      <c r="I220" s="74"/>
    </row>
    <row r="221" spans="4:9" x14ac:dyDescent="0.2">
      <c r="D221" s="74"/>
      <c r="E221" s="74"/>
      <c r="F221" s="74"/>
      <c r="G221" s="74"/>
      <c r="H221" s="74"/>
      <c r="I221" s="74"/>
    </row>
    <row r="222" spans="4:9" x14ac:dyDescent="0.2">
      <c r="D222" s="74"/>
      <c r="E222" s="74"/>
      <c r="F222" s="74"/>
      <c r="G222" s="74"/>
      <c r="H222" s="74"/>
      <c r="I222" s="74"/>
    </row>
    <row r="223" spans="4:9" x14ac:dyDescent="0.2">
      <c r="D223" s="74"/>
      <c r="E223" s="74"/>
      <c r="F223" s="74"/>
      <c r="G223" s="74"/>
      <c r="H223" s="74"/>
      <c r="I223" s="74"/>
    </row>
    <row r="224" spans="4:9" x14ac:dyDescent="0.2">
      <c r="D224" s="74"/>
      <c r="E224" s="74"/>
      <c r="F224" s="74"/>
      <c r="G224" s="74"/>
      <c r="H224" s="74"/>
      <c r="I224" s="74"/>
    </row>
    <row r="225" spans="4:9" x14ac:dyDescent="0.2">
      <c r="D225" s="74"/>
      <c r="E225" s="74"/>
      <c r="F225" s="74"/>
      <c r="G225" s="74"/>
      <c r="H225" s="74"/>
      <c r="I225" s="74"/>
    </row>
    <row r="226" spans="4:9" x14ac:dyDescent="0.2">
      <c r="D226" s="74"/>
      <c r="E226" s="74"/>
      <c r="F226" s="74"/>
      <c r="G226" s="74"/>
      <c r="H226" s="74"/>
      <c r="I226" s="74"/>
    </row>
    <row r="227" spans="4:9" x14ac:dyDescent="0.2">
      <c r="D227" s="74"/>
      <c r="E227" s="74"/>
      <c r="F227" s="74"/>
      <c r="G227" s="74"/>
      <c r="H227" s="74"/>
      <c r="I227" s="74"/>
    </row>
    <row r="228" spans="4:9" x14ac:dyDescent="0.2">
      <c r="D228" s="74"/>
      <c r="E228" s="74"/>
      <c r="F228" s="74"/>
      <c r="G228" s="74"/>
      <c r="H228" s="74"/>
      <c r="I228" s="74"/>
    </row>
    <row r="229" spans="4:9" x14ac:dyDescent="0.2">
      <c r="D229" s="74"/>
      <c r="E229" s="74"/>
      <c r="F229" s="74"/>
      <c r="G229" s="74"/>
      <c r="H229" s="74"/>
      <c r="I229" s="74"/>
    </row>
    <row r="230" spans="4:9" x14ac:dyDescent="0.2">
      <c r="D230" s="74"/>
      <c r="E230" s="74"/>
      <c r="F230" s="74"/>
      <c r="G230" s="74"/>
      <c r="H230" s="74"/>
      <c r="I230" s="74"/>
    </row>
    <row r="231" spans="4:9" x14ac:dyDescent="0.2">
      <c r="D231" s="74"/>
      <c r="E231" s="74"/>
      <c r="F231" s="74"/>
      <c r="G231" s="74"/>
      <c r="H231" s="74"/>
      <c r="I231" s="74"/>
    </row>
    <row r="232" spans="4:9" x14ac:dyDescent="0.2">
      <c r="D232" s="74"/>
      <c r="E232" s="74"/>
      <c r="F232" s="74"/>
      <c r="G232" s="74"/>
      <c r="H232" s="74"/>
      <c r="I232" s="74"/>
    </row>
    <row r="233" spans="4:9" x14ac:dyDescent="0.2">
      <c r="D233" s="74"/>
      <c r="E233" s="74"/>
      <c r="F233" s="74"/>
      <c r="G233" s="74"/>
      <c r="H233" s="74"/>
      <c r="I233" s="74"/>
    </row>
    <row r="234" spans="4:9" x14ac:dyDescent="0.2">
      <c r="D234" s="74"/>
      <c r="E234" s="74"/>
      <c r="F234" s="74"/>
      <c r="G234" s="74"/>
      <c r="H234" s="74"/>
      <c r="I234" s="74"/>
    </row>
    <row r="235" spans="4:9" x14ac:dyDescent="0.2">
      <c r="D235" s="74"/>
      <c r="E235" s="74"/>
      <c r="F235" s="74"/>
      <c r="G235" s="74"/>
      <c r="H235" s="74"/>
      <c r="I235" s="74"/>
    </row>
    <row r="236" spans="4:9" x14ac:dyDescent="0.2">
      <c r="D236" s="74"/>
      <c r="E236" s="74"/>
      <c r="F236" s="74"/>
      <c r="G236" s="74"/>
      <c r="H236" s="74"/>
      <c r="I236" s="74"/>
    </row>
    <row r="237" spans="4:9" x14ac:dyDescent="0.2">
      <c r="D237" s="74"/>
      <c r="E237" s="74"/>
      <c r="F237" s="74"/>
      <c r="G237" s="74"/>
      <c r="H237" s="74"/>
      <c r="I237" s="74"/>
    </row>
    <row r="238" spans="4:9" x14ac:dyDescent="0.2">
      <c r="D238" s="74"/>
      <c r="E238" s="74"/>
      <c r="F238" s="74"/>
      <c r="G238" s="74"/>
      <c r="H238" s="74"/>
      <c r="I238" s="74"/>
    </row>
    <row r="239" spans="4:9" x14ac:dyDescent="0.2">
      <c r="D239" s="74"/>
      <c r="E239" s="74"/>
      <c r="F239" s="74"/>
      <c r="G239" s="74"/>
      <c r="H239" s="74"/>
      <c r="I239" s="74"/>
    </row>
    <row r="240" spans="4:9" x14ac:dyDescent="0.2">
      <c r="D240" s="74"/>
      <c r="E240" s="74"/>
      <c r="F240" s="74"/>
      <c r="G240" s="74"/>
      <c r="H240" s="74"/>
      <c r="I240" s="74"/>
    </row>
    <row r="241" spans="4:9" x14ac:dyDescent="0.2">
      <c r="D241" s="74"/>
      <c r="E241" s="74"/>
      <c r="F241" s="74"/>
      <c r="G241" s="74"/>
      <c r="H241" s="74"/>
      <c r="I241" s="74"/>
    </row>
    <row r="242" spans="4:9" x14ac:dyDescent="0.2">
      <c r="D242" s="74"/>
      <c r="E242" s="74"/>
      <c r="F242" s="74"/>
      <c r="G242" s="74"/>
      <c r="H242" s="74"/>
      <c r="I242" s="74"/>
    </row>
    <row r="243" spans="4:9" x14ac:dyDescent="0.2">
      <c r="D243" s="74"/>
      <c r="E243" s="74"/>
      <c r="F243" s="74"/>
      <c r="G243" s="74"/>
      <c r="H243" s="74"/>
      <c r="I243" s="74"/>
    </row>
    <row r="244" spans="4:9" x14ac:dyDescent="0.2">
      <c r="D244" s="74"/>
      <c r="E244" s="74"/>
      <c r="F244" s="74"/>
      <c r="G244" s="74"/>
      <c r="H244" s="74"/>
      <c r="I244" s="74"/>
    </row>
    <row r="245" spans="4:9" x14ac:dyDescent="0.2">
      <c r="D245" s="74"/>
      <c r="E245" s="74"/>
      <c r="F245" s="74"/>
      <c r="G245" s="74"/>
      <c r="H245" s="74"/>
      <c r="I245" s="74"/>
    </row>
    <row r="246" spans="4:9" x14ac:dyDescent="0.2">
      <c r="D246" s="74"/>
      <c r="E246" s="74"/>
      <c r="F246" s="74"/>
      <c r="G246" s="74"/>
      <c r="H246" s="74"/>
      <c r="I246" s="74"/>
    </row>
    <row r="247" spans="4:9" x14ac:dyDescent="0.2">
      <c r="D247" s="74"/>
      <c r="E247" s="74"/>
      <c r="F247" s="74"/>
      <c r="G247" s="74"/>
      <c r="H247" s="74"/>
      <c r="I247" s="74"/>
    </row>
    <row r="248" spans="4:9" x14ac:dyDescent="0.2">
      <c r="D248" s="74"/>
      <c r="E248" s="74"/>
      <c r="F248" s="74"/>
      <c r="G248" s="74"/>
      <c r="H248" s="74"/>
      <c r="I248" s="74"/>
    </row>
    <row r="249" spans="4:9" x14ac:dyDescent="0.2">
      <c r="D249" s="74"/>
      <c r="E249" s="74"/>
      <c r="F249" s="74"/>
      <c r="G249" s="74"/>
      <c r="H249" s="74"/>
      <c r="I249" s="74"/>
    </row>
    <row r="250" spans="4:9" x14ac:dyDescent="0.2">
      <c r="D250" s="74"/>
      <c r="E250" s="74"/>
      <c r="F250" s="74"/>
      <c r="G250" s="74"/>
      <c r="H250" s="74"/>
      <c r="I250" s="74"/>
    </row>
    <row r="251" spans="4:9" x14ac:dyDescent="0.2">
      <c r="D251" s="74"/>
      <c r="E251" s="74"/>
      <c r="F251" s="74"/>
      <c r="G251" s="74"/>
      <c r="H251" s="74"/>
      <c r="I251" s="74"/>
    </row>
    <row r="252" spans="4:9" x14ac:dyDescent="0.2">
      <c r="D252" s="74"/>
      <c r="E252" s="74"/>
      <c r="F252" s="74"/>
      <c r="G252" s="74"/>
      <c r="H252" s="74"/>
      <c r="I252" s="74"/>
    </row>
    <row r="253" spans="4:9" x14ac:dyDescent="0.2">
      <c r="D253" s="74"/>
      <c r="E253" s="74"/>
      <c r="F253" s="74"/>
      <c r="G253" s="74"/>
      <c r="H253" s="74"/>
      <c r="I253" s="74"/>
    </row>
    <row r="254" spans="4:9" x14ac:dyDescent="0.2">
      <c r="D254" s="74"/>
      <c r="E254" s="74"/>
      <c r="F254" s="74"/>
      <c r="G254" s="74"/>
      <c r="H254" s="74"/>
      <c r="I254" s="74"/>
    </row>
    <row r="255" spans="4:9" x14ac:dyDescent="0.2">
      <c r="D255" s="74"/>
      <c r="E255" s="74"/>
      <c r="F255" s="74"/>
      <c r="G255" s="74"/>
      <c r="H255" s="74"/>
      <c r="I255" s="74"/>
    </row>
    <row r="256" spans="4:9" x14ac:dyDescent="0.2">
      <c r="D256" s="74"/>
      <c r="E256" s="74"/>
      <c r="F256" s="74"/>
      <c r="G256" s="74"/>
      <c r="H256" s="74"/>
      <c r="I256" s="74"/>
    </row>
    <row r="257" spans="4:9" x14ac:dyDescent="0.2">
      <c r="D257" s="74"/>
      <c r="E257" s="74"/>
      <c r="F257" s="74"/>
      <c r="G257" s="74"/>
      <c r="H257" s="74"/>
      <c r="I257" s="74"/>
    </row>
    <row r="258" spans="4:9" x14ac:dyDescent="0.2">
      <c r="D258" s="74"/>
      <c r="E258" s="74"/>
      <c r="F258" s="74"/>
      <c r="G258" s="74"/>
      <c r="H258" s="74"/>
      <c r="I258" s="74"/>
    </row>
    <row r="259" spans="4:9" x14ac:dyDescent="0.2">
      <c r="D259" s="74"/>
      <c r="E259" s="74"/>
      <c r="F259" s="74"/>
      <c r="G259" s="74"/>
      <c r="H259" s="74"/>
      <c r="I259" s="74"/>
    </row>
    <row r="260" spans="4:9" x14ac:dyDescent="0.2">
      <c r="D260" s="74"/>
      <c r="E260" s="74"/>
      <c r="F260" s="74"/>
      <c r="G260" s="74"/>
      <c r="H260" s="74"/>
      <c r="I260" s="74"/>
    </row>
    <row r="261" spans="4:9" x14ac:dyDescent="0.2">
      <c r="D261" s="74"/>
      <c r="E261" s="74"/>
      <c r="F261" s="74"/>
      <c r="G261" s="74"/>
      <c r="H261" s="74"/>
      <c r="I261" s="74"/>
    </row>
    <row r="262" spans="4:9" x14ac:dyDescent="0.2">
      <c r="D262" s="74"/>
      <c r="E262" s="74"/>
      <c r="F262" s="74"/>
      <c r="G262" s="74"/>
      <c r="H262" s="74"/>
      <c r="I262" s="74"/>
    </row>
    <row r="263" spans="4:9" x14ac:dyDescent="0.2">
      <c r="D263" s="74"/>
      <c r="E263" s="74"/>
      <c r="F263" s="74"/>
      <c r="G263" s="74"/>
      <c r="H263" s="74"/>
      <c r="I263" s="74"/>
    </row>
    <row r="264" spans="4:9" x14ac:dyDescent="0.2">
      <c r="D264" s="74"/>
      <c r="E264" s="74"/>
      <c r="F264" s="74"/>
      <c r="G264" s="74"/>
      <c r="H264" s="74"/>
      <c r="I264" s="74"/>
    </row>
    <row r="265" spans="4:9" x14ac:dyDescent="0.2">
      <c r="D265" s="74"/>
      <c r="E265" s="74"/>
      <c r="F265" s="74"/>
      <c r="G265" s="74"/>
      <c r="H265" s="74"/>
      <c r="I265" s="74"/>
    </row>
    <row r="266" spans="4:9" x14ac:dyDescent="0.2">
      <c r="D266" s="74"/>
      <c r="E266" s="74"/>
      <c r="F266" s="74"/>
      <c r="G266" s="74"/>
      <c r="H266" s="74"/>
      <c r="I266" s="74"/>
    </row>
    <row r="267" spans="4:9" x14ac:dyDescent="0.2">
      <c r="D267" s="74"/>
      <c r="E267" s="74"/>
      <c r="F267" s="74"/>
      <c r="G267" s="74"/>
      <c r="H267" s="74"/>
      <c r="I267" s="74"/>
    </row>
    <row r="268" spans="4:9" x14ac:dyDescent="0.2">
      <c r="D268" s="74"/>
      <c r="E268" s="74"/>
      <c r="F268" s="74"/>
      <c r="G268" s="74"/>
      <c r="H268" s="74"/>
      <c r="I268" s="74"/>
    </row>
    <row r="269" spans="4:9" x14ac:dyDescent="0.2">
      <c r="D269" s="74"/>
      <c r="E269" s="74"/>
      <c r="F269" s="74"/>
      <c r="G269" s="74"/>
      <c r="H269" s="74"/>
      <c r="I269" s="74"/>
    </row>
    <row r="270" spans="4:9" x14ac:dyDescent="0.2">
      <c r="D270" s="74"/>
      <c r="E270" s="74"/>
      <c r="F270" s="74"/>
      <c r="G270" s="74"/>
      <c r="H270" s="74"/>
      <c r="I270" s="74"/>
    </row>
    <row r="271" spans="4:9" x14ac:dyDescent="0.2">
      <c r="D271" s="74"/>
      <c r="E271" s="74"/>
      <c r="F271" s="74"/>
      <c r="G271" s="74"/>
      <c r="H271" s="74"/>
      <c r="I271" s="74"/>
    </row>
    <row r="272" spans="4:9" x14ac:dyDescent="0.2">
      <c r="D272" s="74"/>
      <c r="E272" s="74"/>
      <c r="F272" s="74"/>
      <c r="G272" s="74"/>
      <c r="H272" s="74"/>
      <c r="I272" s="74"/>
    </row>
    <row r="273" spans="4:9" x14ac:dyDescent="0.2">
      <c r="D273" s="74"/>
      <c r="E273" s="74"/>
      <c r="F273" s="74"/>
      <c r="G273" s="74"/>
      <c r="H273" s="74"/>
      <c r="I273" s="74"/>
    </row>
    <row r="274" spans="4:9" x14ac:dyDescent="0.2">
      <c r="D274" s="74"/>
      <c r="E274" s="74"/>
      <c r="F274" s="74"/>
      <c r="G274" s="74"/>
      <c r="H274" s="74"/>
      <c r="I274" s="74"/>
    </row>
    <row r="275" spans="4:9" x14ac:dyDescent="0.2">
      <c r="D275" s="74"/>
      <c r="E275" s="74"/>
      <c r="F275" s="74"/>
      <c r="G275" s="74"/>
      <c r="H275" s="74"/>
      <c r="I275" s="74"/>
    </row>
    <row r="276" spans="4:9" x14ac:dyDescent="0.2">
      <c r="D276" s="74"/>
      <c r="E276" s="74"/>
      <c r="F276" s="74"/>
      <c r="G276" s="74"/>
      <c r="H276" s="74"/>
      <c r="I276" s="74"/>
    </row>
    <row r="277" spans="4:9" x14ac:dyDescent="0.2">
      <c r="D277" s="74"/>
      <c r="E277" s="74"/>
      <c r="F277" s="74"/>
      <c r="G277" s="74"/>
      <c r="H277" s="74"/>
      <c r="I277" s="74"/>
    </row>
    <row r="278" spans="4:9" x14ac:dyDescent="0.2">
      <c r="D278" s="74"/>
      <c r="E278" s="74"/>
      <c r="F278" s="74"/>
      <c r="G278" s="74"/>
      <c r="H278" s="74"/>
      <c r="I278" s="74"/>
    </row>
    <row r="279" spans="4:9" x14ac:dyDescent="0.2">
      <c r="D279" s="74"/>
      <c r="E279" s="74"/>
      <c r="F279" s="74"/>
      <c r="G279" s="74"/>
      <c r="H279" s="74"/>
      <c r="I279" s="74"/>
    </row>
    <row r="280" spans="4:9" x14ac:dyDescent="0.2">
      <c r="D280" s="74"/>
      <c r="E280" s="74"/>
      <c r="F280" s="74"/>
      <c r="G280" s="74"/>
      <c r="H280" s="74"/>
      <c r="I280" s="74"/>
    </row>
    <row r="281" spans="4:9" x14ac:dyDescent="0.2">
      <c r="D281" s="74"/>
      <c r="E281" s="74"/>
      <c r="F281" s="74"/>
      <c r="G281" s="74"/>
      <c r="H281" s="74"/>
      <c r="I281" s="74"/>
    </row>
    <row r="282" spans="4:9" x14ac:dyDescent="0.2">
      <c r="D282" s="74"/>
      <c r="E282" s="74"/>
      <c r="F282" s="74"/>
      <c r="G282" s="74"/>
      <c r="H282" s="74"/>
      <c r="I282" s="74"/>
    </row>
    <row r="283" spans="4:9" x14ac:dyDescent="0.2">
      <c r="D283" s="74"/>
      <c r="E283" s="74"/>
      <c r="F283" s="74"/>
      <c r="G283" s="74"/>
      <c r="H283" s="74"/>
      <c r="I283" s="74"/>
    </row>
    <row r="284" spans="4:9" x14ac:dyDescent="0.2">
      <c r="D284" s="74"/>
      <c r="E284" s="74"/>
      <c r="F284" s="74"/>
      <c r="G284" s="74"/>
      <c r="H284" s="74"/>
      <c r="I284" s="74"/>
    </row>
    <row r="285" spans="4:9" x14ac:dyDescent="0.2">
      <c r="D285" s="74"/>
      <c r="E285" s="74"/>
      <c r="F285" s="74"/>
      <c r="G285" s="74"/>
      <c r="H285" s="74"/>
      <c r="I285" s="74"/>
    </row>
    <row r="286" spans="4:9" x14ac:dyDescent="0.2">
      <c r="D286" s="74"/>
      <c r="E286" s="74"/>
      <c r="F286" s="74"/>
      <c r="G286" s="74"/>
      <c r="H286" s="74"/>
      <c r="I286" s="74"/>
    </row>
    <row r="287" spans="4:9" x14ac:dyDescent="0.2">
      <c r="D287" s="74"/>
      <c r="E287" s="74"/>
      <c r="F287" s="74"/>
      <c r="G287" s="74"/>
      <c r="H287" s="74"/>
      <c r="I287" s="74"/>
    </row>
    <row r="288" spans="4:9" x14ac:dyDescent="0.2">
      <c r="D288" s="74"/>
      <c r="E288" s="74"/>
      <c r="F288" s="74"/>
      <c r="G288" s="74"/>
      <c r="H288" s="74"/>
      <c r="I288" s="74"/>
    </row>
    <row r="289" spans="4:9" x14ac:dyDescent="0.2">
      <c r="D289" s="74"/>
      <c r="E289" s="74"/>
      <c r="F289" s="74"/>
      <c r="G289" s="74"/>
      <c r="H289" s="74"/>
      <c r="I289" s="74"/>
    </row>
    <row r="290" spans="4:9" x14ac:dyDescent="0.2">
      <c r="D290" s="74"/>
      <c r="E290" s="74"/>
      <c r="F290" s="74"/>
      <c r="G290" s="74"/>
      <c r="H290" s="74"/>
      <c r="I290" s="74"/>
    </row>
    <row r="291" spans="4:9" x14ac:dyDescent="0.2">
      <c r="D291" s="74"/>
      <c r="E291" s="74"/>
      <c r="F291" s="74"/>
      <c r="G291" s="74"/>
      <c r="H291" s="74"/>
      <c r="I291" s="74"/>
    </row>
    <row r="292" spans="4:9" x14ac:dyDescent="0.2">
      <c r="D292" s="74"/>
      <c r="E292" s="74"/>
      <c r="F292" s="74"/>
      <c r="G292" s="74"/>
      <c r="H292" s="74"/>
      <c r="I292" s="74"/>
    </row>
    <row r="293" spans="4:9" x14ac:dyDescent="0.2">
      <c r="D293" s="74"/>
      <c r="E293" s="74"/>
      <c r="F293" s="74"/>
      <c r="G293" s="74"/>
      <c r="H293" s="74"/>
      <c r="I293" s="74"/>
    </row>
    <row r="294" spans="4:9" x14ac:dyDescent="0.2">
      <c r="D294" s="74"/>
      <c r="E294" s="74"/>
      <c r="F294" s="74"/>
      <c r="G294" s="74"/>
      <c r="H294" s="74"/>
      <c r="I294" s="74"/>
    </row>
    <row r="295" spans="4:9" x14ac:dyDescent="0.2">
      <c r="D295" s="74"/>
      <c r="E295" s="74"/>
      <c r="F295" s="74"/>
      <c r="G295" s="74"/>
      <c r="H295" s="74"/>
      <c r="I295" s="74"/>
    </row>
    <row r="296" spans="4:9" x14ac:dyDescent="0.2">
      <c r="D296" s="74"/>
      <c r="E296" s="74"/>
      <c r="F296" s="74"/>
      <c r="G296" s="74"/>
      <c r="H296" s="74"/>
      <c r="I296" s="74"/>
    </row>
    <row r="297" spans="4:9" x14ac:dyDescent="0.2">
      <c r="D297" s="74"/>
      <c r="E297" s="74"/>
      <c r="F297" s="74"/>
      <c r="G297" s="74"/>
      <c r="H297" s="74"/>
      <c r="I297" s="74"/>
    </row>
    <row r="298" spans="4:9" x14ac:dyDescent="0.2">
      <c r="D298" s="74"/>
      <c r="E298" s="74"/>
      <c r="F298" s="74"/>
      <c r="G298" s="74"/>
      <c r="H298" s="74"/>
      <c r="I298" s="74"/>
    </row>
    <row r="299" spans="4:9" x14ac:dyDescent="0.2">
      <c r="D299" s="74"/>
      <c r="E299" s="74"/>
      <c r="F299" s="74"/>
      <c r="G299" s="74"/>
      <c r="H299" s="74"/>
      <c r="I299" s="74"/>
    </row>
    <row r="300" spans="4:9" x14ac:dyDescent="0.2">
      <c r="D300" s="74"/>
      <c r="E300" s="74"/>
      <c r="F300" s="74"/>
      <c r="G300" s="74"/>
      <c r="H300" s="74"/>
      <c r="I300" s="74"/>
    </row>
    <row r="301" spans="4:9" x14ac:dyDescent="0.2">
      <c r="D301" s="74"/>
      <c r="E301" s="74"/>
      <c r="F301" s="74"/>
      <c r="G301" s="74"/>
      <c r="H301" s="74"/>
      <c r="I301" s="74"/>
    </row>
    <row r="302" spans="4:9" x14ac:dyDescent="0.2">
      <c r="D302" s="74"/>
      <c r="E302" s="74"/>
      <c r="F302" s="74"/>
      <c r="G302" s="74"/>
      <c r="H302" s="74"/>
      <c r="I302" s="74"/>
    </row>
    <row r="303" spans="4:9" x14ac:dyDescent="0.2">
      <c r="D303" s="74"/>
      <c r="E303" s="74"/>
      <c r="F303" s="74"/>
      <c r="G303" s="74"/>
      <c r="H303" s="74"/>
      <c r="I303" s="74"/>
    </row>
    <row r="304" spans="4:9" x14ac:dyDescent="0.2">
      <c r="D304" s="74"/>
      <c r="E304" s="74"/>
      <c r="F304" s="74"/>
      <c r="G304" s="74"/>
      <c r="H304" s="74"/>
      <c r="I304" s="74"/>
    </row>
    <row r="305" spans="4:9" x14ac:dyDescent="0.2">
      <c r="D305" s="74"/>
      <c r="E305" s="74"/>
      <c r="F305" s="74"/>
      <c r="G305" s="74"/>
      <c r="H305" s="74"/>
      <c r="I305" s="74"/>
    </row>
    <row r="306" spans="4:9" x14ac:dyDescent="0.2">
      <c r="D306" s="74"/>
      <c r="E306" s="74"/>
      <c r="F306" s="74"/>
      <c r="G306" s="74"/>
      <c r="H306" s="74"/>
      <c r="I306" s="74"/>
    </row>
    <row r="307" spans="4:9" x14ac:dyDescent="0.2">
      <c r="D307" s="74"/>
      <c r="E307" s="74"/>
      <c r="F307" s="74"/>
      <c r="G307" s="74"/>
      <c r="H307" s="74"/>
      <c r="I307" s="74"/>
    </row>
    <row r="308" spans="4:9" x14ac:dyDescent="0.2">
      <c r="D308" s="74"/>
      <c r="E308" s="74"/>
      <c r="F308" s="74"/>
      <c r="G308" s="74"/>
      <c r="H308" s="74"/>
      <c r="I308" s="74"/>
    </row>
    <row r="309" spans="4:9" x14ac:dyDescent="0.2">
      <c r="D309" s="74"/>
      <c r="E309" s="74"/>
      <c r="F309" s="74"/>
      <c r="G309" s="74"/>
      <c r="H309" s="74"/>
      <c r="I309" s="74"/>
    </row>
    <row r="310" spans="4:9" x14ac:dyDescent="0.2">
      <c r="D310" s="74"/>
      <c r="E310" s="74"/>
      <c r="F310" s="74"/>
      <c r="G310" s="74"/>
      <c r="H310" s="74"/>
      <c r="I310" s="74"/>
    </row>
    <row r="311" spans="4:9" x14ac:dyDescent="0.2">
      <c r="D311" s="74"/>
      <c r="E311" s="74"/>
      <c r="F311" s="74"/>
      <c r="G311" s="74"/>
      <c r="H311" s="74"/>
      <c r="I311" s="74"/>
    </row>
    <row r="312" spans="4:9" x14ac:dyDescent="0.2">
      <c r="D312" s="74"/>
      <c r="E312" s="74"/>
      <c r="F312" s="74"/>
      <c r="G312" s="74"/>
      <c r="H312" s="74"/>
      <c r="I312" s="74"/>
    </row>
    <row r="313" spans="4:9" x14ac:dyDescent="0.2">
      <c r="D313" s="74"/>
      <c r="E313" s="74"/>
      <c r="F313" s="74"/>
      <c r="G313" s="74"/>
      <c r="H313" s="74"/>
      <c r="I313" s="74"/>
    </row>
    <row r="314" spans="4:9" x14ac:dyDescent="0.2">
      <c r="D314" s="74"/>
      <c r="E314" s="74"/>
      <c r="F314" s="74"/>
      <c r="G314" s="74"/>
      <c r="H314" s="74"/>
      <c r="I314" s="74"/>
    </row>
    <row r="315" spans="4:9" x14ac:dyDescent="0.2">
      <c r="D315" s="74"/>
      <c r="E315" s="74"/>
      <c r="F315" s="74"/>
      <c r="G315" s="74"/>
      <c r="H315" s="74"/>
      <c r="I315" s="74"/>
    </row>
    <row r="316" spans="4:9" x14ac:dyDescent="0.2">
      <c r="D316" s="74"/>
      <c r="E316" s="74"/>
      <c r="F316" s="74"/>
      <c r="G316" s="74"/>
      <c r="H316" s="74"/>
      <c r="I316" s="74"/>
    </row>
    <row r="317" spans="4:9" x14ac:dyDescent="0.2">
      <c r="D317" s="74"/>
      <c r="E317" s="74"/>
      <c r="F317" s="74"/>
      <c r="G317" s="74"/>
      <c r="H317" s="74"/>
      <c r="I317" s="74"/>
    </row>
    <row r="318" spans="4:9" x14ac:dyDescent="0.2">
      <c r="D318" s="74"/>
      <c r="E318" s="74"/>
      <c r="F318" s="74"/>
      <c r="G318" s="74"/>
      <c r="H318" s="74"/>
      <c r="I318" s="74"/>
    </row>
    <row r="319" spans="4:9" x14ac:dyDescent="0.2">
      <c r="D319" s="74"/>
      <c r="E319" s="74"/>
      <c r="F319" s="74"/>
      <c r="G319" s="74"/>
      <c r="H319" s="74"/>
      <c r="I319" s="74"/>
    </row>
    <row r="320" spans="4:9" x14ac:dyDescent="0.2">
      <c r="D320" s="74"/>
      <c r="E320" s="74"/>
      <c r="F320" s="74"/>
      <c r="G320" s="74"/>
      <c r="H320" s="74"/>
      <c r="I320" s="74"/>
    </row>
    <row r="321" spans="4:9" x14ac:dyDescent="0.2">
      <c r="D321" s="74"/>
      <c r="E321" s="74"/>
      <c r="F321" s="74"/>
      <c r="G321" s="74"/>
      <c r="H321" s="74"/>
      <c r="I321" s="74"/>
    </row>
    <row r="322" spans="4:9" x14ac:dyDescent="0.2">
      <c r="D322" s="74"/>
      <c r="E322" s="74"/>
      <c r="F322" s="74"/>
      <c r="G322" s="74"/>
      <c r="H322" s="74"/>
      <c r="I322" s="74"/>
    </row>
    <row r="323" spans="4:9" x14ac:dyDescent="0.2">
      <c r="D323" s="74"/>
      <c r="E323" s="74"/>
      <c r="F323" s="74"/>
      <c r="G323" s="74"/>
      <c r="H323" s="74"/>
      <c r="I323" s="74"/>
    </row>
    <row r="324" spans="4:9" x14ac:dyDescent="0.2">
      <c r="D324" s="74"/>
      <c r="E324" s="74"/>
      <c r="F324" s="74"/>
      <c r="G324" s="74"/>
      <c r="H324" s="74"/>
      <c r="I324" s="74"/>
    </row>
    <row r="325" spans="4:9" x14ac:dyDescent="0.2">
      <c r="D325" s="74"/>
      <c r="E325" s="74"/>
      <c r="F325" s="74"/>
      <c r="G325" s="74"/>
      <c r="H325" s="74"/>
      <c r="I325" s="74"/>
    </row>
    <row r="326" spans="4:9" x14ac:dyDescent="0.2">
      <c r="D326" s="74"/>
      <c r="E326" s="74"/>
      <c r="F326" s="74"/>
      <c r="G326" s="74"/>
      <c r="H326" s="74"/>
      <c r="I326" s="74"/>
    </row>
    <row r="327" spans="4:9" x14ac:dyDescent="0.2">
      <c r="D327" s="74"/>
      <c r="E327" s="74"/>
      <c r="F327" s="74"/>
      <c r="G327" s="74"/>
      <c r="H327" s="74"/>
      <c r="I327" s="74"/>
    </row>
    <row r="328" spans="4:9" x14ac:dyDescent="0.2">
      <c r="D328" s="74"/>
      <c r="E328" s="74"/>
      <c r="F328" s="74"/>
      <c r="G328" s="74"/>
      <c r="H328" s="74"/>
      <c r="I328" s="74"/>
    </row>
    <row r="329" spans="4:9" x14ac:dyDescent="0.2">
      <c r="D329" s="74"/>
      <c r="E329" s="74"/>
      <c r="F329" s="74"/>
      <c r="G329" s="74"/>
      <c r="H329" s="74"/>
      <c r="I329" s="74"/>
    </row>
    <row r="330" spans="4:9" x14ac:dyDescent="0.2">
      <c r="D330" s="74"/>
      <c r="E330" s="74"/>
      <c r="F330" s="74"/>
      <c r="G330" s="74"/>
      <c r="H330" s="74"/>
      <c r="I330" s="74"/>
    </row>
    <row r="331" spans="4:9" x14ac:dyDescent="0.2">
      <c r="D331" s="74"/>
      <c r="E331" s="74"/>
      <c r="F331" s="74"/>
      <c r="G331" s="74"/>
      <c r="H331" s="74"/>
      <c r="I331" s="74"/>
    </row>
    <row r="332" spans="4:9" x14ac:dyDescent="0.2">
      <c r="D332" s="74"/>
      <c r="E332" s="74"/>
      <c r="F332" s="74"/>
      <c r="G332" s="74"/>
      <c r="H332" s="74"/>
      <c r="I332" s="74"/>
    </row>
    <row r="333" spans="4:9" x14ac:dyDescent="0.2">
      <c r="D333" s="74"/>
      <c r="E333" s="74"/>
      <c r="F333" s="74"/>
      <c r="G333" s="74"/>
      <c r="H333" s="74"/>
      <c r="I333" s="74"/>
    </row>
    <row r="334" spans="4:9" x14ac:dyDescent="0.2">
      <c r="D334" s="74"/>
      <c r="E334" s="74"/>
      <c r="F334" s="74"/>
      <c r="G334" s="74"/>
      <c r="H334" s="74"/>
      <c r="I334" s="74"/>
    </row>
    <row r="335" spans="4:9" x14ac:dyDescent="0.2">
      <c r="D335" s="74"/>
      <c r="E335" s="74"/>
      <c r="F335" s="74"/>
      <c r="G335" s="74"/>
      <c r="H335" s="74"/>
      <c r="I335" s="74"/>
    </row>
    <row r="336" spans="4:9" x14ac:dyDescent="0.2">
      <c r="D336" s="74"/>
      <c r="E336" s="74"/>
      <c r="F336" s="74"/>
      <c r="G336" s="74"/>
      <c r="H336" s="74"/>
      <c r="I336" s="74"/>
    </row>
    <row r="337" spans="4:9" x14ac:dyDescent="0.2">
      <c r="D337" s="74"/>
      <c r="E337" s="74"/>
      <c r="F337" s="74"/>
      <c r="G337" s="74"/>
      <c r="H337" s="74"/>
      <c r="I337" s="74"/>
    </row>
    <row r="338" spans="4:9" x14ac:dyDescent="0.2">
      <c r="D338" s="74"/>
      <c r="E338" s="74"/>
      <c r="F338" s="74"/>
      <c r="G338" s="74"/>
      <c r="H338" s="74"/>
      <c r="I338" s="74"/>
    </row>
    <row r="339" spans="4:9" x14ac:dyDescent="0.2">
      <c r="D339" s="74"/>
      <c r="E339" s="74"/>
      <c r="F339" s="74"/>
      <c r="G339" s="74"/>
      <c r="H339" s="74"/>
      <c r="I339" s="74"/>
    </row>
    <row r="340" spans="4:9" x14ac:dyDescent="0.2">
      <c r="D340" s="74"/>
      <c r="E340" s="74"/>
      <c r="F340" s="74"/>
      <c r="G340" s="74"/>
      <c r="H340" s="74"/>
      <c r="I340" s="74"/>
    </row>
    <row r="341" spans="4:9" x14ac:dyDescent="0.2">
      <c r="D341" s="74"/>
      <c r="E341" s="74"/>
      <c r="F341" s="74"/>
      <c r="G341" s="74"/>
      <c r="H341" s="74"/>
      <c r="I341" s="74"/>
    </row>
    <row r="342" spans="4:9" x14ac:dyDescent="0.2">
      <c r="D342" s="74"/>
      <c r="E342" s="74"/>
      <c r="F342" s="74"/>
      <c r="G342" s="74"/>
      <c r="H342" s="74"/>
      <c r="I342" s="74"/>
    </row>
    <row r="343" spans="4:9" x14ac:dyDescent="0.2">
      <c r="D343" s="74"/>
      <c r="E343" s="74"/>
      <c r="F343" s="74"/>
      <c r="G343" s="74"/>
      <c r="H343" s="74"/>
      <c r="I343" s="74"/>
    </row>
    <row r="344" spans="4:9" x14ac:dyDescent="0.2">
      <c r="D344" s="74"/>
      <c r="E344" s="74"/>
      <c r="F344" s="74"/>
      <c r="G344" s="74"/>
      <c r="H344" s="74"/>
      <c r="I344" s="74"/>
    </row>
    <row r="345" spans="4:9" x14ac:dyDescent="0.2">
      <c r="D345" s="74"/>
      <c r="E345" s="74"/>
      <c r="F345" s="74"/>
      <c r="G345" s="74"/>
      <c r="H345" s="74"/>
      <c r="I345" s="74"/>
    </row>
    <row r="346" spans="4:9" x14ac:dyDescent="0.2">
      <c r="D346" s="74"/>
      <c r="E346" s="74"/>
      <c r="F346" s="74"/>
      <c r="G346" s="74"/>
      <c r="H346" s="74"/>
      <c r="I346" s="74"/>
    </row>
    <row r="347" spans="4:9" x14ac:dyDescent="0.2">
      <c r="D347" s="74"/>
      <c r="E347" s="74"/>
      <c r="F347" s="74"/>
      <c r="G347" s="74"/>
      <c r="H347" s="74"/>
      <c r="I347" s="74"/>
    </row>
    <row r="348" spans="4:9" x14ac:dyDescent="0.2">
      <c r="D348" s="74"/>
      <c r="E348" s="74"/>
      <c r="F348" s="74"/>
      <c r="G348" s="74"/>
      <c r="H348" s="74"/>
      <c r="I348" s="74"/>
    </row>
    <row r="349" spans="4:9" x14ac:dyDescent="0.2">
      <c r="D349" s="74"/>
      <c r="E349" s="74"/>
      <c r="F349" s="74"/>
      <c r="G349" s="74"/>
      <c r="H349" s="74"/>
      <c r="I349" s="74"/>
    </row>
    <row r="350" spans="4:9" x14ac:dyDescent="0.2">
      <c r="D350" s="74"/>
      <c r="E350" s="74"/>
      <c r="F350" s="74"/>
      <c r="G350" s="74"/>
      <c r="H350" s="74"/>
      <c r="I350" s="74"/>
    </row>
    <row r="351" spans="4:9" x14ac:dyDescent="0.2">
      <c r="D351" s="74"/>
      <c r="E351" s="74"/>
      <c r="F351" s="74"/>
      <c r="G351" s="74"/>
      <c r="H351" s="74"/>
      <c r="I351" s="74"/>
    </row>
    <row r="352" spans="4:9" x14ac:dyDescent="0.2">
      <c r="D352" s="74"/>
      <c r="E352" s="74"/>
      <c r="F352" s="74"/>
      <c r="G352" s="74"/>
      <c r="H352" s="74"/>
      <c r="I352" s="74"/>
    </row>
    <row r="353" spans="4:9" x14ac:dyDescent="0.2">
      <c r="D353" s="74"/>
      <c r="E353" s="74"/>
      <c r="F353" s="74"/>
      <c r="G353" s="74"/>
      <c r="H353" s="74"/>
      <c r="I353" s="74"/>
    </row>
    <row r="354" spans="4:9" x14ac:dyDescent="0.2">
      <c r="D354" s="74"/>
      <c r="E354" s="74"/>
      <c r="F354" s="74"/>
      <c r="G354" s="74"/>
      <c r="H354" s="74"/>
      <c r="I354" s="74"/>
    </row>
    <row r="355" spans="4:9" x14ac:dyDescent="0.2">
      <c r="D355" s="74"/>
      <c r="E355" s="74"/>
      <c r="F355" s="74"/>
      <c r="G355" s="74"/>
      <c r="H355" s="74"/>
      <c r="I355" s="74"/>
    </row>
    <row r="356" spans="4:9" x14ac:dyDescent="0.2">
      <c r="D356" s="74"/>
      <c r="E356" s="74"/>
      <c r="F356" s="74"/>
      <c r="G356" s="74"/>
      <c r="H356" s="74"/>
      <c r="I356" s="74"/>
    </row>
    <row r="357" spans="4:9" x14ac:dyDescent="0.2">
      <c r="D357" s="74"/>
      <c r="E357" s="74"/>
      <c r="F357" s="74"/>
      <c r="G357" s="74"/>
      <c r="H357" s="74"/>
      <c r="I357" s="74"/>
    </row>
    <row r="358" spans="4:9" x14ac:dyDescent="0.2">
      <c r="D358" s="74"/>
      <c r="E358" s="74"/>
      <c r="F358" s="74"/>
      <c r="G358" s="74"/>
      <c r="H358" s="74"/>
      <c r="I358" s="74"/>
    </row>
    <row r="359" spans="4:9" x14ac:dyDescent="0.2">
      <c r="D359" s="74"/>
      <c r="E359" s="74"/>
      <c r="F359" s="74"/>
      <c r="G359" s="74"/>
      <c r="H359" s="74"/>
      <c r="I359" s="74"/>
    </row>
    <row r="360" spans="4:9" x14ac:dyDescent="0.2">
      <c r="D360" s="74"/>
      <c r="E360" s="74"/>
      <c r="F360" s="74"/>
      <c r="G360" s="74"/>
      <c r="H360" s="74"/>
      <c r="I360" s="74"/>
    </row>
    <row r="361" spans="4:9" x14ac:dyDescent="0.2">
      <c r="D361" s="74"/>
      <c r="E361" s="74"/>
      <c r="F361" s="74"/>
      <c r="G361" s="74"/>
      <c r="H361" s="74"/>
      <c r="I361" s="74"/>
    </row>
    <row r="362" spans="4:9" x14ac:dyDescent="0.2">
      <c r="D362" s="74"/>
      <c r="E362" s="74"/>
      <c r="F362" s="74"/>
      <c r="G362" s="74"/>
      <c r="H362" s="74"/>
      <c r="I362" s="74"/>
    </row>
    <row r="363" spans="4:9" x14ac:dyDescent="0.2">
      <c r="D363" s="74"/>
      <c r="E363" s="74"/>
      <c r="F363" s="74"/>
      <c r="G363" s="74"/>
      <c r="H363" s="74"/>
      <c r="I363" s="74"/>
    </row>
    <row r="364" spans="4:9" x14ac:dyDescent="0.2">
      <c r="D364" s="74"/>
      <c r="E364" s="74"/>
      <c r="F364" s="74"/>
      <c r="G364" s="74"/>
      <c r="H364" s="74"/>
      <c r="I364" s="74"/>
    </row>
    <row r="365" spans="4:9" x14ac:dyDescent="0.2">
      <c r="D365" s="74"/>
      <c r="E365" s="74"/>
      <c r="F365" s="74"/>
      <c r="G365" s="74"/>
      <c r="H365" s="74"/>
      <c r="I365" s="74"/>
    </row>
    <row r="366" spans="4:9" x14ac:dyDescent="0.2">
      <c r="D366" s="74"/>
      <c r="E366" s="74"/>
      <c r="F366" s="74"/>
      <c r="G366" s="74"/>
      <c r="H366" s="74"/>
      <c r="I366" s="74"/>
    </row>
    <row r="367" spans="4:9" x14ac:dyDescent="0.2">
      <c r="D367" s="74"/>
      <c r="E367" s="74"/>
      <c r="F367" s="74"/>
      <c r="G367" s="74"/>
      <c r="H367" s="74"/>
      <c r="I367" s="74"/>
    </row>
    <row r="368" spans="4:9" x14ac:dyDescent="0.2">
      <c r="D368" s="74"/>
      <c r="E368" s="74"/>
      <c r="F368" s="74"/>
      <c r="G368" s="74"/>
      <c r="H368" s="74"/>
      <c r="I368" s="74"/>
    </row>
    <row r="369" spans="4:9" x14ac:dyDescent="0.2">
      <c r="D369" s="74"/>
      <c r="E369" s="74"/>
      <c r="F369" s="74"/>
      <c r="G369" s="74"/>
      <c r="H369" s="74"/>
      <c r="I369" s="74"/>
    </row>
    <row r="370" spans="4:9" x14ac:dyDescent="0.2">
      <c r="D370" s="74"/>
      <c r="E370" s="74"/>
      <c r="F370" s="74"/>
      <c r="G370" s="74"/>
      <c r="H370" s="74"/>
      <c r="I370" s="74"/>
    </row>
    <row r="371" spans="4:9" x14ac:dyDescent="0.2">
      <c r="D371" s="74"/>
      <c r="E371" s="74"/>
      <c r="F371" s="74"/>
      <c r="G371" s="74"/>
      <c r="H371" s="74"/>
      <c r="I371" s="74"/>
    </row>
    <row r="372" spans="4:9" x14ac:dyDescent="0.2">
      <c r="D372" s="74"/>
      <c r="E372" s="74"/>
      <c r="F372" s="74"/>
      <c r="G372" s="74"/>
      <c r="H372" s="74"/>
      <c r="I372" s="74"/>
    </row>
    <row r="373" spans="4:9" x14ac:dyDescent="0.2">
      <c r="D373" s="74"/>
      <c r="E373" s="74"/>
      <c r="F373" s="74"/>
      <c r="G373" s="74"/>
      <c r="H373" s="74"/>
      <c r="I373" s="74"/>
    </row>
    <row r="374" spans="4:9" x14ac:dyDescent="0.2">
      <c r="D374" s="74"/>
      <c r="E374" s="74"/>
      <c r="F374" s="74"/>
      <c r="G374" s="74"/>
      <c r="H374" s="74"/>
      <c r="I374" s="74"/>
    </row>
    <row r="375" spans="4:9" x14ac:dyDescent="0.2">
      <c r="D375" s="74"/>
      <c r="E375" s="74"/>
      <c r="F375" s="74"/>
      <c r="G375" s="74"/>
      <c r="H375" s="74"/>
      <c r="I375" s="74"/>
    </row>
    <row r="376" spans="4:9" x14ac:dyDescent="0.2">
      <c r="D376" s="74"/>
      <c r="E376" s="74"/>
      <c r="F376" s="74"/>
      <c r="G376" s="74"/>
      <c r="H376" s="74"/>
      <c r="I376" s="74"/>
    </row>
    <row r="377" spans="4:9" x14ac:dyDescent="0.2">
      <c r="D377" s="74"/>
      <c r="E377" s="74"/>
      <c r="F377" s="74"/>
      <c r="G377" s="74"/>
      <c r="H377" s="74"/>
      <c r="I377" s="74"/>
    </row>
    <row r="378" spans="4:9" x14ac:dyDescent="0.2">
      <c r="D378" s="74"/>
      <c r="E378" s="74"/>
      <c r="F378" s="74"/>
      <c r="G378" s="74"/>
      <c r="H378" s="74"/>
      <c r="I378" s="74"/>
    </row>
    <row r="379" spans="4:9" x14ac:dyDescent="0.2">
      <c r="D379" s="74"/>
      <c r="E379" s="74"/>
      <c r="F379" s="74"/>
      <c r="G379" s="74"/>
      <c r="H379" s="74"/>
      <c r="I379" s="74"/>
    </row>
    <row r="380" spans="4:9" x14ac:dyDescent="0.2">
      <c r="D380" s="74"/>
      <c r="E380" s="74"/>
      <c r="F380" s="74"/>
      <c r="G380" s="74"/>
      <c r="H380" s="74"/>
      <c r="I380" s="74"/>
    </row>
    <row r="381" spans="4:9" x14ac:dyDescent="0.2">
      <c r="D381" s="74"/>
      <c r="E381" s="74"/>
      <c r="F381" s="74"/>
      <c r="G381" s="74"/>
      <c r="H381" s="74"/>
      <c r="I381" s="74"/>
    </row>
    <row r="382" spans="4:9" x14ac:dyDescent="0.2">
      <c r="D382" s="74"/>
      <c r="E382" s="74"/>
      <c r="F382" s="74"/>
      <c r="G382" s="74"/>
      <c r="H382" s="74"/>
      <c r="I382" s="74"/>
    </row>
    <row r="383" spans="4:9" x14ac:dyDescent="0.2">
      <c r="D383" s="74"/>
      <c r="E383" s="74"/>
      <c r="F383" s="74"/>
      <c r="G383" s="74"/>
      <c r="H383" s="74"/>
      <c r="I383" s="74"/>
    </row>
    <row r="384" spans="4:9" x14ac:dyDescent="0.2">
      <c r="D384" s="74"/>
      <c r="E384" s="74"/>
      <c r="F384" s="74"/>
      <c r="G384" s="74"/>
      <c r="H384" s="74"/>
      <c r="I384" s="74"/>
    </row>
    <row r="385" spans="4:9" x14ac:dyDescent="0.2">
      <c r="D385" s="74"/>
      <c r="E385" s="74"/>
      <c r="F385" s="74"/>
      <c r="G385" s="74"/>
      <c r="H385" s="74"/>
      <c r="I385" s="74"/>
    </row>
    <row r="386" spans="4:9" x14ac:dyDescent="0.2">
      <c r="D386" s="74"/>
      <c r="E386" s="74"/>
      <c r="F386" s="74"/>
      <c r="G386" s="74"/>
      <c r="H386" s="74"/>
      <c r="I386" s="74"/>
    </row>
    <row r="387" spans="4:9" x14ac:dyDescent="0.2">
      <c r="D387" s="74"/>
      <c r="E387" s="74"/>
      <c r="F387" s="74"/>
      <c r="G387" s="74"/>
      <c r="H387" s="74"/>
      <c r="I387" s="74"/>
    </row>
    <row r="388" spans="4:9" x14ac:dyDescent="0.2">
      <c r="D388" s="74"/>
      <c r="E388" s="74"/>
      <c r="F388" s="74"/>
      <c r="G388" s="74"/>
      <c r="H388" s="74"/>
      <c r="I388" s="74"/>
    </row>
    <row r="389" spans="4:9" x14ac:dyDescent="0.2">
      <c r="D389" s="74"/>
      <c r="E389" s="74"/>
      <c r="F389" s="74"/>
      <c r="G389" s="74"/>
      <c r="H389" s="74"/>
      <c r="I389" s="74"/>
    </row>
    <row r="390" spans="4:9" x14ac:dyDescent="0.2">
      <c r="D390" s="74"/>
      <c r="E390" s="74"/>
      <c r="F390" s="74"/>
      <c r="G390" s="74"/>
      <c r="H390" s="74"/>
      <c r="I390" s="74"/>
    </row>
    <row r="391" spans="4:9" x14ac:dyDescent="0.2">
      <c r="D391" s="74"/>
      <c r="E391" s="74"/>
      <c r="F391" s="74"/>
      <c r="G391" s="74"/>
      <c r="H391" s="74"/>
      <c r="I391" s="74"/>
    </row>
    <row r="392" spans="4:9" x14ac:dyDescent="0.2">
      <c r="D392" s="74"/>
      <c r="E392" s="74"/>
      <c r="F392" s="74"/>
      <c r="G392" s="74"/>
      <c r="H392" s="74"/>
      <c r="I392" s="74"/>
    </row>
    <row r="393" spans="4:9" x14ac:dyDescent="0.2">
      <c r="D393" s="74"/>
      <c r="E393" s="74"/>
      <c r="F393" s="74"/>
      <c r="G393" s="74"/>
      <c r="H393" s="74"/>
      <c r="I393" s="74"/>
    </row>
    <row r="394" spans="4:9" x14ac:dyDescent="0.2">
      <c r="D394" s="74"/>
      <c r="E394" s="74"/>
      <c r="F394" s="74"/>
      <c r="G394" s="74"/>
      <c r="H394" s="74"/>
      <c r="I394" s="74"/>
    </row>
    <row r="395" spans="4:9" x14ac:dyDescent="0.2">
      <c r="D395" s="74"/>
      <c r="E395" s="74"/>
      <c r="F395" s="74"/>
      <c r="G395" s="74"/>
      <c r="H395" s="74"/>
      <c r="I395" s="74"/>
    </row>
    <row r="396" spans="4:9" x14ac:dyDescent="0.2">
      <c r="D396" s="74"/>
      <c r="E396" s="74"/>
      <c r="F396" s="74"/>
      <c r="G396" s="74"/>
      <c r="H396" s="74"/>
      <c r="I396" s="74"/>
    </row>
    <row r="397" spans="4:9" x14ac:dyDescent="0.2">
      <c r="D397" s="74"/>
      <c r="E397" s="74"/>
      <c r="F397" s="74"/>
      <c r="G397" s="74"/>
      <c r="H397" s="74"/>
      <c r="I397" s="74"/>
    </row>
    <row r="398" spans="4:9" x14ac:dyDescent="0.2">
      <c r="D398" s="74"/>
      <c r="E398" s="74"/>
      <c r="F398" s="74"/>
      <c r="G398" s="74"/>
      <c r="H398" s="74"/>
      <c r="I398" s="74"/>
    </row>
    <row r="399" spans="4:9" x14ac:dyDescent="0.2">
      <c r="D399" s="74"/>
      <c r="E399" s="74"/>
      <c r="F399" s="74"/>
      <c r="G399" s="74"/>
      <c r="H399" s="74"/>
      <c r="I399" s="74"/>
    </row>
    <row r="400" spans="4:9" x14ac:dyDescent="0.2">
      <c r="D400" s="74"/>
      <c r="E400" s="74"/>
      <c r="F400" s="74"/>
      <c r="G400" s="74"/>
      <c r="H400" s="74"/>
      <c r="I400" s="74"/>
    </row>
    <row r="401" spans="4:9" x14ac:dyDescent="0.2">
      <c r="D401" s="74"/>
      <c r="E401" s="74"/>
      <c r="F401" s="74"/>
      <c r="G401" s="74"/>
      <c r="H401" s="74"/>
      <c r="I401" s="74"/>
    </row>
    <row r="402" spans="4:9" x14ac:dyDescent="0.2">
      <c r="D402" s="74"/>
      <c r="E402" s="74"/>
      <c r="F402" s="74"/>
      <c r="G402" s="74"/>
      <c r="H402" s="74"/>
      <c r="I402" s="74"/>
    </row>
    <row r="403" spans="4:9" x14ac:dyDescent="0.2">
      <c r="D403" s="74"/>
      <c r="E403" s="74"/>
      <c r="F403" s="74"/>
      <c r="G403" s="74"/>
      <c r="H403" s="74"/>
      <c r="I403" s="74"/>
    </row>
    <row r="404" spans="4:9" x14ac:dyDescent="0.2">
      <c r="D404" s="74"/>
      <c r="E404" s="74"/>
      <c r="F404" s="74"/>
      <c r="G404" s="74"/>
      <c r="H404" s="74"/>
      <c r="I404" s="74"/>
    </row>
    <row r="405" spans="4:9" x14ac:dyDescent="0.2">
      <c r="D405" s="74"/>
      <c r="E405" s="74"/>
      <c r="F405" s="74"/>
      <c r="G405" s="74"/>
      <c r="H405" s="74"/>
      <c r="I405" s="74"/>
    </row>
    <row r="406" spans="4:9" x14ac:dyDescent="0.2">
      <c r="D406" s="74"/>
      <c r="E406" s="74"/>
      <c r="F406" s="74"/>
      <c r="G406" s="74"/>
      <c r="H406" s="74"/>
      <c r="I406" s="74"/>
    </row>
    <row r="407" spans="4:9" x14ac:dyDescent="0.2">
      <c r="D407" s="74"/>
      <c r="E407" s="74"/>
      <c r="F407" s="74"/>
      <c r="G407" s="74"/>
      <c r="H407" s="74"/>
      <c r="I407" s="74"/>
    </row>
    <row r="408" spans="4:9" x14ac:dyDescent="0.2">
      <c r="D408" s="74"/>
      <c r="E408" s="74"/>
      <c r="F408" s="74"/>
      <c r="G408" s="74"/>
      <c r="H408" s="74"/>
      <c r="I408" s="74"/>
    </row>
    <row r="409" spans="4:9" x14ac:dyDescent="0.2">
      <c r="D409" s="74"/>
      <c r="E409" s="74"/>
      <c r="F409" s="74"/>
      <c r="G409" s="74"/>
      <c r="H409" s="74"/>
      <c r="I409" s="74"/>
    </row>
    <row r="410" spans="4:9" x14ac:dyDescent="0.2">
      <c r="D410" s="74"/>
      <c r="E410" s="74"/>
      <c r="F410" s="74"/>
      <c r="G410" s="74"/>
      <c r="H410" s="74"/>
      <c r="I410" s="74"/>
    </row>
    <row r="411" spans="4:9" x14ac:dyDescent="0.2">
      <c r="D411" s="74"/>
      <c r="E411" s="74"/>
      <c r="F411" s="74"/>
      <c r="G411" s="74"/>
      <c r="H411" s="74"/>
      <c r="I411" s="74"/>
    </row>
    <row r="412" spans="4:9" x14ac:dyDescent="0.2">
      <c r="D412" s="74"/>
      <c r="E412" s="74"/>
      <c r="F412" s="74"/>
      <c r="G412" s="74"/>
      <c r="H412" s="74"/>
      <c r="I412" s="74"/>
    </row>
    <row r="413" spans="4:9" x14ac:dyDescent="0.2">
      <c r="D413" s="74"/>
      <c r="E413" s="74"/>
      <c r="F413" s="74"/>
      <c r="G413" s="74"/>
      <c r="H413" s="74"/>
      <c r="I413" s="74"/>
    </row>
    <row r="414" spans="4:9" x14ac:dyDescent="0.2">
      <c r="D414" s="74"/>
      <c r="E414" s="74"/>
      <c r="F414" s="74"/>
      <c r="G414" s="74"/>
      <c r="H414" s="74"/>
      <c r="I414" s="74"/>
    </row>
    <row r="415" spans="4:9" x14ac:dyDescent="0.2">
      <c r="D415" s="74"/>
      <c r="E415" s="74"/>
      <c r="F415" s="74"/>
      <c r="G415" s="74"/>
      <c r="H415" s="74"/>
      <c r="I415" s="74"/>
    </row>
    <row r="416" spans="4:9" x14ac:dyDescent="0.2">
      <c r="D416" s="74"/>
      <c r="E416" s="74"/>
      <c r="F416" s="74"/>
      <c r="G416" s="74"/>
      <c r="H416" s="74"/>
      <c r="I416" s="74"/>
    </row>
    <row r="417" spans="4:9" x14ac:dyDescent="0.2">
      <c r="D417" s="74"/>
      <c r="E417" s="74"/>
      <c r="F417" s="74"/>
      <c r="G417" s="74"/>
      <c r="H417" s="74"/>
      <c r="I417" s="74"/>
    </row>
    <row r="418" spans="4:9" x14ac:dyDescent="0.2">
      <c r="D418" s="74"/>
      <c r="E418" s="74"/>
      <c r="F418" s="74"/>
      <c r="G418" s="74"/>
      <c r="H418" s="74"/>
      <c r="I418" s="74"/>
    </row>
    <row r="419" spans="4:9" x14ac:dyDescent="0.2">
      <c r="D419" s="74"/>
      <c r="E419" s="74"/>
      <c r="F419" s="74"/>
      <c r="G419" s="74"/>
      <c r="H419" s="74"/>
      <c r="I419" s="74"/>
    </row>
    <row r="420" spans="4:9" x14ac:dyDescent="0.2">
      <c r="D420" s="74"/>
      <c r="E420" s="74"/>
      <c r="F420" s="74"/>
      <c r="G420" s="74"/>
      <c r="H420" s="74"/>
      <c r="I420" s="74"/>
    </row>
    <row r="421" spans="4:9" x14ac:dyDescent="0.2">
      <c r="D421" s="74"/>
      <c r="E421" s="74"/>
      <c r="F421" s="74"/>
      <c r="G421" s="74"/>
      <c r="H421" s="74"/>
      <c r="I421" s="74"/>
    </row>
    <row r="422" spans="4:9" x14ac:dyDescent="0.2">
      <c r="D422" s="74"/>
      <c r="E422" s="74"/>
      <c r="F422" s="74"/>
      <c r="G422" s="74"/>
      <c r="H422" s="74"/>
      <c r="I422" s="74"/>
    </row>
    <row r="423" spans="4:9" x14ac:dyDescent="0.2">
      <c r="D423" s="74"/>
      <c r="E423" s="74"/>
      <c r="F423" s="74"/>
      <c r="G423" s="74"/>
      <c r="H423" s="74"/>
      <c r="I423" s="74"/>
    </row>
    <row r="424" spans="4:9" x14ac:dyDescent="0.2">
      <c r="D424" s="74"/>
      <c r="E424" s="74"/>
      <c r="F424" s="74"/>
      <c r="G424" s="74"/>
      <c r="H424" s="74"/>
      <c r="I424" s="74"/>
    </row>
    <row r="425" spans="4:9" x14ac:dyDescent="0.2">
      <c r="D425" s="74"/>
      <c r="E425" s="74"/>
      <c r="F425" s="74"/>
      <c r="G425" s="74"/>
      <c r="H425" s="74"/>
      <c r="I425" s="74"/>
    </row>
    <row r="426" spans="4:9" x14ac:dyDescent="0.2">
      <c r="D426" s="74"/>
      <c r="E426" s="74"/>
      <c r="F426" s="74"/>
      <c r="G426" s="74"/>
      <c r="H426" s="74"/>
      <c r="I426" s="74"/>
    </row>
    <row r="427" spans="4:9" x14ac:dyDescent="0.2">
      <c r="D427" s="74"/>
      <c r="E427" s="74"/>
      <c r="F427" s="74"/>
      <c r="G427" s="74"/>
      <c r="H427" s="74"/>
      <c r="I427" s="74"/>
    </row>
    <row r="428" spans="4:9" x14ac:dyDescent="0.2">
      <c r="D428" s="74"/>
      <c r="E428" s="74"/>
      <c r="F428" s="74"/>
      <c r="G428" s="74"/>
      <c r="H428" s="74"/>
      <c r="I428" s="74"/>
    </row>
    <row r="429" spans="4:9" x14ac:dyDescent="0.2">
      <c r="D429" s="74"/>
      <c r="E429" s="74"/>
      <c r="F429" s="74"/>
      <c r="G429" s="74"/>
      <c r="H429" s="74"/>
      <c r="I429" s="74"/>
    </row>
    <row r="430" spans="4:9" x14ac:dyDescent="0.2">
      <c r="D430" s="74"/>
      <c r="E430" s="74"/>
      <c r="F430" s="74"/>
      <c r="G430" s="74"/>
      <c r="H430" s="74"/>
      <c r="I430" s="74"/>
    </row>
    <row r="431" spans="4:9" x14ac:dyDescent="0.2">
      <c r="D431" s="74"/>
      <c r="E431" s="74"/>
      <c r="F431" s="74"/>
      <c r="G431" s="74"/>
      <c r="H431" s="74"/>
      <c r="I431" s="74"/>
    </row>
    <row r="432" spans="4:9" x14ac:dyDescent="0.2">
      <c r="D432" s="74"/>
      <c r="E432" s="74"/>
      <c r="F432" s="74"/>
      <c r="G432" s="74"/>
      <c r="H432" s="74"/>
      <c r="I432" s="74"/>
    </row>
    <row r="433" spans="4:9" x14ac:dyDescent="0.2">
      <c r="D433" s="74"/>
      <c r="E433" s="74"/>
      <c r="F433" s="74"/>
      <c r="G433" s="74"/>
      <c r="H433" s="74"/>
      <c r="I433" s="74"/>
    </row>
    <row r="434" spans="4:9" x14ac:dyDescent="0.2">
      <c r="D434" s="74"/>
      <c r="E434" s="74"/>
      <c r="F434" s="74"/>
      <c r="G434" s="74"/>
      <c r="H434" s="74"/>
      <c r="I434" s="74"/>
    </row>
    <row r="435" spans="4:9" x14ac:dyDescent="0.2">
      <c r="D435" s="74"/>
      <c r="E435" s="74"/>
      <c r="F435" s="74"/>
      <c r="G435" s="74"/>
      <c r="H435" s="74"/>
      <c r="I435" s="74"/>
    </row>
    <row r="436" spans="4:9" x14ac:dyDescent="0.2">
      <c r="D436" s="74"/>
      <c r="E436" s="74"/>
      <c r="F436" s="74"/>
      <c r="G436" s="74"/>
      <c r="H436" s="74"/>
      <c r="I436" s="74"/>
    </row>
    <row r="437" spans="4:9" x14ac:dyDescent="0.2">
      <c r="D437" s="74"/>
      <c r="E437" s="74"/>
      <c r="F437" s="74"/>
      <c r="G437" s="74"/>
      <c r="H437" s="74"/>
      <c r="I437" s="74"/>
    </row>
    <row r="438" spans="4:9" x14ac:dyDescent="0.2">
      <c r="D438" s="74"/>
      <c r="E438" s="74"/>
      <c r="F438" s="74"/>
      <c r="G438" s="74"/>
      <c r="H438" s="74"/>
      <c r="I438" s="74"/>
    </row>
    <row r="439" spans="4:9" x14ac:dyDescent="0.2">
      <c r="D439" s="74"/>
      <c r="E439" s="74"/>
      <c r="F439" s="74"/>
      <c r="G439" s="74"/>
      <c r="H439" s="74"/>
      <c r="I439" s="74"/>
    </row>
    <row r="440" spans="4:9" x14ac:dyDescent="0.2">
      <c r="D440" s="74"/>
      <c r="E440" s="74"/>
      <c r="F440" s="74"/>
      <c r="G440" s="74"/>
      <c r="H440" s="74"/>
      <c r="I440" s="74"/>
    </row>
    <row r="441" spans="4:9" x14ac:dyDescent="0.2">
      <c r="D441" s="74"/>
      <c r="E441" s="74"/>
      <c r="F441" s="74"/>
      <c r="G441" s="74"/>
      <c r="H441" s="74"/>
      <c r="I441" s="74"/>
    </row>
    <row r="442" spans="4:9" x14ac:dyDescent="0.2">
      <c r="D442" s="74"/>
      <c r="E442" s="74"/>
      <c r="F442" s="74"/>
      <c r="G442" s="74"/>
      <c r="H442" s="74"/>
      <c r="I442" s="74"/>
    </row>
    <row r="443" spans="4:9" x14ac:dyDescent="0.2">
      <c r="D443" s="74"/>
      <c r="E443" s="74"/>
      <c r="F443" s="74"/>
      <c r="G443" s="74"/>
      <c r="H443" s="74"/>
      <c r="I443" s="74"/>
    </row>
    <row r="444" spans="4:9" x14ac:dyDescent="0.2">
      <c r="D444" s="74"/>
      <c r="E444" s="74"/>
      <c r="F444" s="74"/>
      <c r="G444" s="74"/>
      <c r="H444" s="74"/>
      <c r="I444" s="74"/>
    </row>
    <row r="445" spans="4:9" x14ac:dyDescent="0.2">
      <c r="D445" s="74"/>
      <c r="E445" s="74"/>
      <c r="F445" s="74"/>
      <c r="G445" s="74"/>
      <c r="H445" s="74"/>
      <c r="I445" s="74"/>
    </row>
    <row r="446" spans="4:9" x14ac:dyDescent="0.2">
      <c r="D446" s="74"/>
      <c r="E446" s="74"/>
      <c r="F446" s="74"/>
      <c r="G446" s="74"/>
      <c r="H446" s="74"/>
      <c r="I446" s="74"/>
    </row>
    <row r="447" spans="4:9" x14ac:dyDescent="0.2">
      <c r="D447" s="74"/>
      <c r="E447" s="74"/>
      <c r="F447" s="74"/>
      <c r="G447" s="74"/>
      <c r="H447" s="74"/>
      <c r="I447" s="74"/>
    </row>
    <row r="448" spans="4:9" x14ac:dyDescent="0.2">
      <c r="D448" s="74"/>
      <c r="E448" s="74"/>
      <c r="F448" s="74"/>
      <c r="G448" s="74"/>
      <c r="H448" s="74"/>
      <c r="I448" s="74"/>
    </row>
    <row r="449" spans="4:9" x14ac:dyDescent="0.2">
      <c r="D449" s="74"/>
      <c r="E449" s="74"/>
      <c r="F449" s="74"/>
      <c r="G449" s="74"/>
      <c r="H449" s="74"/>
      <c r="I449" s="74"/>
    </row>
    <row r="450" spans="4:9" x14ac:dyDescent="0.2">
      <c r="D450" s="74"/>
      <c r="E450" s="74"/>
      <c r="F450" s="74"/>
      <c r="G450" s="74"/>
      <c r="H450" s="74"/>
      <c r="I450" s="74"/>
    </row>
    <row r="451" spans="4:9" x14ac:dyDescent="0.2">
      <c r="D451" s="74"/>
      <c r="E451" s="74"/>
      <c r="F451" s="74"/>
      <c r="G451" s="74"/>
      <c r="H451" s="74"/>
      <c r="I451" s="74"/>
    </row>
    <row r="452" spans="4:9" x14ac:dyDescent="0.2">
      <c r="D452" s="74"/>
      <c r="E452" s="74"/>
      <c r="F452" s="74"/>
      <c r="G452" s="74"/>
      <c r="H452" s="74"/>
      <c r="I452" s="74"/>
    </row>
    <row r="453" spans="4:9" x14ac:dyDescent="0.2">
      <c r="D453" s="74"/>
      <c r="E453" s="74"/>
      <c r="F453" s="74"/>
      <c r="G453" s="74"/>
      <c r="H453" s="74"/>
      <c r="I453" s="74"/>
    </row>
    <row r="454" spans="4:9" x14ac:dyDescent="0.2">
      <c r="D454" s="74"/>
      <c r="E454" s="74"/>
      <c r="F454" s="74"/>
      <c r="G454" s="74"/>
      <c r="H454" s="74"/>
      <c r="I454" s="74"/>
    </row>
    <row r="455" spans="4:9" x14ac:dyDescent="0.2">
      <c r="D455" s="74"/>
      <c r="E455" s="74"/>
      <c r="F455" s="74"/>
      <c r="G455" s="74"/>
      <c r="H455" s="74"/>
      <c r="I455" s="74"/>
    </row>
    <row r="456" spans="4:9" x14ac:dyDescent="0.2">
      <c r="D456" s="74"/>
      <c r="E456" s="74"/>
      <c r="F456" s="74"/>
      <c r="G456" s="74"/>
      <c r="H456" s="74"/>
      <c r="I456" s="74"/>
    </row>
    <row r="457" spans="4:9" x14ac:dyDescent="0.2">
      <c r="D457" s="74"/>
      <c r="E457" s="74"/>
      <c r="F457" s="74"/>
      <c r="G457" s="74"/>
      <c r="H457" s="74"/>
      <c r="I457" s="74"/>
    </row>
    <row r="458" spans="4:9" x14ac:dyDescent="0.2">
      <c r="D458" s="74"/>
      <c r="E458" s="74"/>
      <c r="F458" s="74"/>
      <c r="G458" s="74"/>
      <c r="H458" s="74"/>
      <c r="I458" s="74"/>
    </row>
    <row r="459" spans="4:9" x14ac:dyDescent="0.2">
      <c r="D459" s="74"/>
      <c r="E459" s="74"/>
      <c r="F459" s="74"/>
      <c r="G459" s="74"/>
      <c r="H459" s="74"/>
      <c r="I459" s="74"/>
    </row>
    <row r="460" spans="4:9" x14ac:dyDescent="0.2">
      <c r="D460" s="74"/>
      <c r="E460" s="74"/>
      <c r="F460" s="74"/>
      <c r="G460" s="74"/>
      <c r="H460" s="74"/>
      <c r="I460" s="74"/>
    </row>
    <row r="461" spans="4:9" x14ac:dyDescent="0.2">
      <c r="D461" s="74"/>
      <c r="E461" s="74"/>
      <c r="F461" s="74"/>
      <c r="G461" s="74"/>
      <c r="H461" s="74"/>
      <c r="I461" s="74"/>
    </row>
    <row r="462" spans="4:9" x14ac:dyDescent="0.2">
      <c r="D462" s="74"/>
      <c r="E462" s="74"/>
      <c r="F462" s="74"/>
      <c r="G462" s="74"/>
      <c r="H462" s="74"/>
      <c r="I462" s="74"/>
    </row>
    <row r="463" spans="4:9" x14ac:dyDescent="0.2">
      <c r="D463" s="74"/>
      <c r="E463" s="74"/>
      <c r="F463" s="74"/>
      <c r="G463" s="74"/>
      <c r="H463" s="74"/>
      <c r="I463" s="74"/>
    </row>
    <row r="464" spans="4:9" x14ac:dyDescent="0.2">
      <c r="D464" s="74"/>
      <c r="E464" s="74"/>
      <c r="F464" s="74"/>
      <c r="G464" s="74"/>
      <c r="H464" s="74"/>
      <c r="I464" s="74"/>
    </row>
    <row r="465" spans="4:9" x14ac:dyDescent="0.2">
      <c r="D465" s="74"/>
      <c r="E465" s="74"/>
      <c r="F465" s="74"/>
      <c r="G465" s="74"/>
      <c r="H465" s="74"/>
      <c r="I465" s="74"/>
    </row>
    <row r="466" spans="4:9" x14ac:dyDescent="0.2">
      <c r="D466" s="74"/>
      <c r="E466" s="74"/>
      <c r="F466" s="74"/>
      <c r="G466" s="74"/>
      <c r="H466" s="74"/>
      <c r="I466" s="74"/>
    </row>
    <row r="467" spans="4:9" x14ac:dyDescent="0.2">
      <c r="D467" s="74"/>
      <c r="E467" s="74"/>
      <c r="F467" s="74"/>
      <c r="G467" s="74"/>
      <c r="H467" s="74"/>
      <c r="I467" s="74"/>
    </row>
    <row r="468" spans="4:9" x14ac:dyDescent="0.2">
      <c r="D468" s="74"/>
      <c r="E468" s="74"/>
      <c r="F468" s="74"/>
      <c r="G468" s="74"/>
      <c r="H468" s="74"/>
      <c r="I468" s="74"/>
    </row>
    <row r="469" spans="4:9" x14ac:dyDescent="0.2">
      <c r="D469" s="74"/>
      <c r="E469" s="74"/>
      <c r="F469" s="74"/>
      <c r="G469" s="74"/>
      <c r="H469" s="74"/>
      <c r="I469" s="74"/>
    </row>
    <row r="470" spans="4:9" x14ac:dyDescent="0.2">
      <c r="D470" s="74"/>
      <c r="E470" s="74"/>
      <c r="F470" s="74"/>
      <c r="G470" s="74"/>
      <c r="H470" s="74"/>
      <c r="I470" s="74"/>
    </row>
    <row r="471" spans="4:9" x14ac:dyDescent="0.2">
      <c r="D471" s="74"/>
      <c r="E471" s="74"/>
      <c r="F471" s="74"/>
      <c r="G471" s="74"/>
      <c r="H471" s="74"/>
      <c r="I471" s="74"/>
    </row>
    <row r="472" spans="4:9" x14ac:dyDescent="0.2">
      <c r="D472" s="74"/>
      <c r="E472" s="74"/>
      <c r="F472" s="74"/>
      <c r="G472" s="74"/>
      <c r="H472" s="74"/>
      <c r="I472" s="74"/>
    </row>
    <row r="473" spans="4:9" x14ac:dyDescent="0.2">
      <c r="D473" s="74"/>
      <c r="E473" s="74"/>
      <c r="F473" s="74"/>
      <c r="G473" s="74"/>
      <c r="H473" s="74"/>
      <c r="I473" s="74"/>
    </row>
    <row r="474" spans="4:9" x14ac:dyDescent="0.2">
      <c r="D474" s="74"/>
      <c r="E474" s="74"/>
      <c r="F474" s="74"/>
      <c r="G474" s="74"/>
      <c r="H474" s="74"/>
      <c r="I474" s="74"/>
    </row>
    <row r="475" spans="4:9" x14ac:dyDescent="0.2">
      <c r="D475" s="74"/>
      <c r="E475" s="74"/>
      <c r="F475" s="74"/>
      <c r="G475" s="74"/>
      <c r="H475" s="74"/>
      <c r="I475" s="74"/>
    </row>
    <row r="476" spans="4:9" x14ac:dyDescent="0.2">
      <c r="D476" s="74"/>
      <c r="E476" s="74"/>
      <c r="F476" s="74"/>
      <c r="G476" s="74"/>
      <c r="H476" s="74"/>
      <c r="I476" s="74"/>
    </row>
    <row r="477" spans="4:9" x14ac:dyDescent="0.2">
      <c r="D477" s="74"/>
      <c r="E477" s="74"/>
      <c r="F477" s="74"/>
      <c r="G477" s="74"/>
      <c r="H477" s="74"/>
      <c r="I477" s="74"/>
    </row>
    <row r="478" spans="4:9" x14ac:dyDescent="0.2">
      <c r="D478" s="74"/>
      <c r="E478" s="74"/>
      <c r="F478" s="74"/>
      <c r="G478" s="74"/>
      <c r="H478" s="74"/>
      <c r="I478" s="74"/>
    </row>
    <row r="479" spans="4:9" x14ac:dyDescent="0.2">
      <c r="D479" s="74"/>
      <c r="E479" s="74"/>
      <c r="F479" s="74"/>
      <c r="G479" s="74"/>
      <c r="H479" s="74"/>
      <c r="I479" s="74"/>
    </row>
    <row r="480" spans="4:9" x14ac:dyDescent="0.2">
      <c r="D480" s="74"/>
      <c r="E480" s="74"/>
      <c r="F480" s="74"/>
      <c r="G480" s="74"/>
      <c r="H480" s="74"/>
      <c r="I480" s="74"/>
    </row>
    <row r="481" spans="4:9" x14ac:dyDescent="0.2">
      <c r="D481" s="74"/>
      <c r="E481" s="74"/>
      <c r="F481" s="74"/>
      <c r="G481" s="74"/>
      <c r="H481" s="74"/>
      <c r="I481" s="74"/>
    </row>
    <row r="482" spans="4:9" x14ac:dyDescent="0.2">
      <c r="D482" s="74"/>
      <c r="E482" s="74"/>
      <c r="F482" s="74"/>
      <c r="G482" s="74"/>
      <c r="H482" s="74"/>
      <c r="I482" s="74"/>
    </row>
    <row r="483" spans="4:9" x14ac:dyDescent="0.2">
      <c r="D483" s="74"/>
      <c r="E483" s="74"/>
      <c r="F483" s="74"/>
      <c r="G483" s="74"/>
      <c r="H483" s="74"/>
      <c r="I483" s="74"/>
    </row>
    <row r="484" spans="4:9" x14ac:dyDescent="0.2">
      <c r="D484" s="74"/>
      <c r="E484" s="74"/>
      <c r="F484" s="74"/>
      <c r="G484" s="74"/>
      <c r="H484" s="74"/>
      <c r="I484" s="74"/>
    </row>
    <row r="485" spans="4:9" x14ac:dyDescent="0.2">
      <c r="D485" s="74"/>
      <c r="E485" s="74"/>
      <c r="F485" s="74"/>
      <c r="G485" s="74"/>
      <c r="H485" s="74"/>
      <c r="I485" s="74"/>
    </row>
    <row r="486" spans="4:9" x14ac:dyDescent="0.2">
      <c r="D486" s="74"/>
      <c r="E486" s="74"/>
      <c r="F486" s="74"/>
      <c r="G486" s="74"/>
      <c r="H486" s="74"/>
      <c r="I486" s="74"/>
    </row>
    <row r="487" spans="4:9" x14ac:dyDescent="0.2">
      <c r="D487" s="74"/>
      <c r="E487" s="74"/>
      <c r="F487" s="74"/>
      <c r="G487" s="74"/>
      <c r="H487" s="74"/>
      <c r="I487" s="74"/>
    </row>
    <row r="488" spans="4:9" x14ac:dyDescent="0.2">
      <c r="D488" s="74"/>
      <c r="E488" s="74"/>
      <c r="F488" s="74"/>
      <c r="G488" s="74"/>
      <c r="H488" s="74"/>
      <c r="I488" s="74"/>
    </row>
    <row r="489" spans="4:9" x14ac:dyDescent="0.2">
      <c r="D489" s="74"/>
      <c r="E489" s="74"/>
      <c r="F489" s="74"/>
      <c r="G489" s="74"/>
      <c r="H489" s="74"/>
      <c r="I489" s="74"/>
    </row>
    <row r="490" spans="4:9" x14ac:dyDescent="0.2">
      <c r="D490" s="74"/>
      <c r="E490" s="74"/>
      <c r="F490" s="74"/>
      <c r="G490" s="74"/>
      <c r="H490" s="74"/>
      <c r="I490" s="74"/>
    </row>
    <row r="491" spans="4:9" x14ac:dyDescent="0.2">
      <c r="D491" s="74"/>
      <c r="E491" s="74"/>
      <c r="F491" s="74"/>
      <c r="G491" s="74"/>
      <c r="H491" s="74"/>
      <c r="I491" s="74"/>
    </row>
    <row r="492" spans="4:9" x14ac:dyDescent="0.2">
      <c r="D492" s="74"/>
      <c r="E492" s="74"/>
      <c r="F492" s="74"/>
      <c r="G492" s="74"/>
      <c r="H492" s="74"/>
      <c r="I492" s="74"/>
    </row>
    <row r="493" spans="4:9" x14ac:dyDescent="0.2">
      <c r="D493" s="74"/>
      <c r="E493" s="74"/>
      <c r="F493" s="74"/>
      <c r="G493" s="74"/>
      <c r="H493" s="74"/>
      <c r="I493" s="74"/>
    </row>
    <row r="494" spans="4:9" x14ac:dyDescent="0.2">
      <c r="D494" s="74"/>
      <c r="E494" s="74"/>
      <c r="F494" s="74"/>
      <c r="G494" s="74"/>
      <c r="H494" s="74"/>
      <c r="I494" s="74"/>
    </row>
    <row r="495" spans="4:9" x14ac:dyDescent="0.2">
      <c r="D495" s="74"/>
      <c r="E495" s="74"/>
      <c r="F495" s="74"/>
      <c r="G495" s="74"/>
      <c r="H495" s="74"/>
      <c r="I495" s="74"/>
    </row>
    <row r="496" spans="4:9" x14ac:dyDescent="0.2">
      <c r="D496" s="74"/>
      <c r="E496" s="74"/>
      <c r="F496" s="74"/>
      <c r="G496" s="74"/>
      <c r="H496" s="74"/>
      <c r="I496" s="74"/>
    </row>
    <row r="497" spans="4:9" x14ac:dyDescent="0.2">
      <c r="D497" s="74"/>
      <c r="E497" s="74"/>
      <c r="F497" s="74"/>
      <c r="G497" s="74"/>
      <c r="H497" s="74"/>
      <c r="I497" s="74"/>
    </row>
    <row r="498" spans="4:9" x14ac:dyDescent="0.2">
      <c r="D498" s="74"/>
      <c r="E498" s="74"/>
      <c r="F498" s="74"/>
      <c r="G498" s="74"/>
      <c r="H498" s="74"/>
      <c r="I498" s="74"/>
    </row>
    <row r="499" spans="4:9" x14ac:dyDescent="0.2">
      <c r="D499" s="74"/>
      <c r="E499" s="74"/>
      <c r="F499" s="74"/>
      <c r="G499" s="74"/>
      <c r="H499" s="74"/>
      <c r="I499" s="74"/>
    </row>
    <row r="500" spans="4:9" x14ac:dyDescent="0.2">
      <c r="D500" s="74"/>
      <c r="E500" s="74"/>
      <c r="F500" s="74"/>
      <c r="G500" s="74"/>
      <c r="H500" s="74"/>
      <c r="I500" s="74"/>
    </row>
    <row r="501" spans="4:9" x14ac:dyDescent="0.2">
      <c r="D501" s="74"/>
      <c r="E501" s="74"/>
      <c r="F501" s="74"/>
      <c r="G501" s="74"/>
      <c r="H501" s="74"/>
      <c r="I501" s="74"/>
    </row>
    <row r="502" spans="4:9" x14ac:dyDescent="0.2">
      <c r="D502" s="74"/>
      <c r="E502" s="74"/>
      <c r="F502" s="74"/>
      <c r="G502" s="74"/>
      <c r="H502" s="74"/>
      <c r="I502" s="74"/>
    </row>
    <row r="503" spans="4:9" x14ac:dyDescent="0.2">
      <c r="D503" s="74"/>
      <c r="E503" s="74"/>
      <c r="F503" s="74"/>
      <c r="G503" s="74"/>
      <c r="H503" s="74"/>
      <c r="I503" s="74"/>
    </row>
    <row r="504" spans="4:9" x14ac:dyDescent="0.2">
      <c r="D504" s="74"/>
      <c r="E504" s="74"/>
      <c r="F504" s="74"/>
      <c r="G504" s="74"/>
      <c r="H504" s="74"/>
      <c r="I504" s="74"/>
    </row>
    <row r="505" spans="4:9" x14ac:dyDescent="0.2">
      <c r="D505" s="74"/>
      <c r="E505" s="74"/>
      <c r="F505" s="74"/>
      <c r="G505" s="74"/>
      <c r="H505" s="74"/>
      <c r="I505" s="74"/>
    </row>
    <row r="506" spans="4:9" x14ac:dyDescent="0.2">
      <c r="D506" s="74"/>
      <c r="E506" s="74"/>
      <c r="F506" s="74"/>
      <c r="G506" s="74"/>
      <c r="H506" s="74"/>
      <c r="I506" s="74"/>
    </row>
    <row r="507" spans="4:9" x14ac:dyDescent="0.2">
      <c r="D507" s="74"/>
      <c r="E507" s="74"/>
      <c r="F507" s="74"/>
      <c r="G507" s="74"/>
      <c r="H507" s="74"/>
      <c r="I507" s="74"/>
    </row>
    <row r="508" spans="4:9" x14ac:dyDescent="0.2">
      <c r="D508" s="74"/>
      <c r="E508" s="74"/>
      <c r="F508" s="74"/>
      <c r="G508" s="74"/>
      <c r="H508" s="74"/>
      <c r="I508" s="74"/>
    </row>
    <row r="509" spans="4:9" x14ac:dyDescent="0.2">
      <c r="D509" s="74"/>
      <c r="E509" s="74"/>
      <c r="F509" s="74"/>
      <c r="G509" s="74"/>
      <c r="H509" s="74"/>
      <c r="I509" s="74"/>
    </row>
    <row r="510" spans="4:9" x14ac:dyDescent="0.2">
      <c r="D510" s="74"/>
      <c r="E510" s="74"/>
      <c r="F510" s="74"/>
      <c r="G510" s="74"/>
      <c r="H510" s="74"/>
      <c r="I510" s="74"/>
    </row>
    <row r="511" spans="4:9" x14ac:dyDescent="0.2">
      <c r="D511" s="74"/>
      <c r="E511" s="74"/>
      <c r="F511" s="74"/>
      <c r="G511" s="74"/>
      <c r="H511" s="74"/>
      <c r="I511" s="74"/>
    </row>
    <row r="512" spans="4:9" x14ac:dyDescent="0.2">
      <c r="D512" s="74"/>
      <c r="E512" s="74"/>
      <c r="F512" s="74"/>
      <c r="G512" s="74"/>
      <c r="H512" s="74"/>
      <c r="I512" s="74"/>
    </row>
    <row r="513" spans="4:9" x14ac:dyDescent="0.2">
      <c r="D513" s="74"/>
      <c r="E513" s="74"/>
      <c r="F513" s="74"/>
      <c r="G513" s="74"/>
      <c r="H513" s="74"/>
      <c r="I513" s="74"/>
    </row>
    <row r="514" spans="4:9" x14ac:dyDescent="0.2">
      <c r="D514" s="74"/>
      <c r="E514" s="74"/>
      <c r="F514" s="74"/>
      <c r="G514" s="74"/>
      <c r="H514" s="74"/>
      <c r="I514" s="74"/>
    </row>
    <row r="515" spans="4:9" x14ac:dyDescent="0.2">
      <c r="D515" s="74"/>
      <c r="E515" s="74"/>
      <c r="F515" s="74"/>
      <c r="G515" s="74"/>
      <c r="H515" s="74"/>
      <c r="I515" s="74"/>
    </row>
    <row r="516" spans="4:9" x14ac:dyDescent="0.2">
      <c r="D516" s="74"/>
      <c r="E516" s="74"/>
      <c r="F516" s="74"/>
      <c r="G516" s="74"/>
      <c r="H516" s="74"/>
      <c r="I516" s="74"/>
    </row>
    <row r="517" spans="4:9" x14ac:dyDescent="0.2">
      <c r="D517" s="74"/>
      <c r="E517" s="74"/>
      <c r="F517" s="74"/>
      <c r="G517" s="74"/>
      <c r="H517" s="74"/>
      <c r="I517" s="74"/>
    </row>
    <row r="518" spans="4:9" x14ac:dyDescent="0.2">
      <c r="D518" s="74"/>
      <c r="E518" s="74"/>
      <c r="F518" s="74"/>
      <c r="G518" s="74"/>
      <c r="H518" s="74"/>
      <c r="I518" s="74"/>
    </row>
    <row r="519" spans="4:9" x14ac:dyDescent="0.2">
      <c r="D519" s="74"/>
      <c r="E519" s="74"/>
      <c r="F519" s="74"/>
      <c r="G519" s="74"/>
      <c r="H519" s="74"/>
      <c r="I519" s="74"/>
    </row>
    <row r="520" spans="4:9" x14ac:dyDescent="0.2">
      <c r="D520" s="74"/>
      <c r="E520" s="74"/>
      <c r="F520" s="74"/>
      <c r="G520" s="74"/>
      <c r="H520" s="74"/>
      <c r="I520" s="74"/>
    </row>
    <row r="521" spans="4:9" x14ac:dyDescent="0.2">
      <c r="D521" s="74"/>
      <c r="E521" s="74"/>
      <c r="F521" s="74"/>
      <c r="G521" s="74"/>
      <c r="H521" s="74"/>
      <c r="I521" s="74"/>
    </row>
    <row r="522" spans="4:9" x14ac:dyDescent="0.2">
      <c r="D522" s="74"/>
      <c r="E522" s="74"/>
      <c r="F522" s="74"/>
      <c r="G522" s="74"/>
      <c r="H522" s="74"/>
      <c r="I522" s="74"/>
    </row>
    <row r="523" spans="4:9" x14ac:dyDescent="0.2">
      <c r="D523" s="74"/>
      <c r="E523" s="74"/>
      <c r="F523" s="74"/>
      <c r="G523" s="74"/>
      <c r="H523" s="74"/>
      <c r="I523" s="74"/>
    </row>
    <row r="524" spans="4:9" x14ac:dyDescent="0.2">
      <c r="D524" s="74"/>
      <c r="E524" s="74"/>
      <c r="F524" s="74"/>
      <c r="G524" s="74"/>
      <c r="H524" s="74"/>
      <c r="I524" s="74"/>
    </row>
    <row r="525" spans="4:9" x14ac:dyDescent="0.2">
      <c r="D525" s="74"/>
      <c r="E525" s="74"/>
      <c r="F525" s="74"/>
      <c r="G525" s="74"/>
      <c r="H525" s="74"/>
      <c r="I525" s="74"/>
    </row>
    <row r="526" spans="4:9" x14ac:dyDescent="0.2">
      <c r="D526" s="74"/>
      <c r="E526" s="74"/>
      <c r="F526" s="74"/>
      <c r="G526" s="74"/>
      <c r="H526" s="74"/>
      <c r="I526" s="74"/>
    </row>
    <row r="527" spans="4:9" x14ac:dyDescent="0.2">
      <c r="D527" s="74"/>
      <c r="E527" s="74"/>
      <c r="F527" s="74"/>
      <c r="G527" s="74"/>
      <c r="H527" s="74"/>
      <c r="I527" s="74"/>
    </row>
    <row r="528" spans="4:9" x14ac:dyDescent="0.2">
      <c r="D528" s="74"/>
      <c r="E528" s="74"/>
      <c r="F528" s="74"/>
      <c r="G528" s="74"/>
      <c r="H528" s="74"/>
      <c r="I528" s="74"/>
    </row>
    <row r="529" spans="4:9" x14ac:dyDescent="0.2">
      <c r="D529" s="74"/>
      <c r="E529" s="74"/>
      <c r="F529" s="74"/>
      <c r="G529" s="74"/>
      <c r="H529" s="74"/>
      <c r="I529" s="74"/>
    </row>
    <row r="530" spans="4:9" x14ac:dyDescent="0.2">
      <c r="D530" s="74"/>
      <c r="E530" s="74"/>
      <c r="F530" s="74"/>
      <c r="G530" s="74"/>
      <c r="H530" s="74"/>
      <c r="I530" s="74"/>
    </row>
    <row r="531" spans="4:9" x14ac:dyDescent="0.2">
      <c r="D531" s="74"/>
      <c r="E531" s="74"/>
      <c r="F531" s="74"/>
      <c r="G531" s="74"/>
      <c r="H531" s="74"/>
      <c r="I531" s="74"/>
    </row>
    <row r="532" spans="4:9" x14ac:dyDescent="0.2">
      <c r="D532" s="74"/>
      <c r="E532" s="74"/>
      <c r="F532" s="74"/>
      <c r="G532" s="74"/>
      <c r="H532" s="74"/>
      <c r="I532" s="74"/>
    </row>
    <row r="533" spans="4:9" x14ac:dyDescent="0.2">
      <c r="D533" s="74"/>
      <c r="E533" s="74"/>
      <c r="F533" s="74"/>
      <c r="G533" s="74"/>
      <c r="H533" s="74"/>
      <c r="I533" s="74"/>
    </row>
    <row r="534" spans="4:9" x14ac:dyDescent="0.2">
      <c r="D534" s="74"/>
      <c r="E534" s="74"/>
      <c r="F534" s="74"/>
      <c r="G534" s="74"/>
      <c r="H534" s="74"/>
      <c r="I534" s="74"/>
    </row>
    <row r="535" spans="4:9" x14ac:dyDescent="0.2">
      <c r="D535" s="74"/>
      <c r="E535" s="74"/>
      <c r="F535" s="74"/>
      <c r="G535" s="74"/>
      <c r="H535" s="74"/>
      <c r="I535" s="74"/>
    </row>
    <row r="536" spans="4:9" x14ac:dyDescent="0.2">
      <c r="D536" s="74"/>
      <c r="E536" s="74"/>
      <c r="F536" s="74"/>
      <c r="G536" s="74"/>
      <c r="H536" s="74"/>
      <c r="I536" s="74"/>
    </row>
    <row r="537" spans="4:9" x14ac:dyDescent="0.2">
      <c r="D537" s="74"/>
      <c r="E537" s="74"/>
      <c r="F537" s="74"/>
      <c r="G537" s="74"/>
      <c r="H537" s="74"/>
      <c r="I537" s="74"/>
    </row>
    <row r="538" spans="4:9" x14ac:dyDescent="0.2">
      <c r="D538" s="74"/>
      <c r="E538" s="74"/>
      <c r="F538" s="74"/>
      <c r="G538" s="74"/>
      <c r="H538" s="74"/>
      <c r="I538" s="74"/>
    </row>
    <row r="539" spans="4:9" x14ac:dyDescent="0.2">
      <c r="D539" s="74"/>
      <c r="E539" s="74"/>
      <c r="F539" s="74"/>
      <c r="G539" s="74"/>
      <c r="H539" s="74"/>
      <c r="I539" s="74"/>
    </row>
    <row r="540" spans="4:9" x14ac:dyDescent="0.2">
      <c r="D540" s="74"/>
      <c r="E540" s="74"/>
      <c r="F540" s="74"/>
      <c r="G540" s="74"/>
      <c r="H540" s="74"/>
      <c r="I540" s="74"/>
    </row>
    <row r="541" spans="4:9" x14ac:dyDescent="0.2">
      <c r="D541" s="74"/>
      <c r="E541" s="74"/>
      <c r="F541" s="74"/>
      <c r="G541" s="74"/>
      <c r="H541" s="74"/>
      <c r="I541" s="74"/>
    </row>
    <row r="542" spans="4:9" x14ac:dyDescent="0.2">
      <c r="D542" s="74"/>
      <c r="E542" s="74"/>
      <c r="F542" s="74"/>
      <c r="G542" s="74"/>
      <c r="H542" s="74"/>
      <c r="I542" s="74"/>
    </row>
    <row r="543" spans="4:9" x14ac:dyDescent="0.2">
      <c r="D543" s="74"/>
      <c r="E543" s="74"/>
      <c r="F543" s="74"/>
      <c r="G543" s="74"/>
      <c r="H543" s="74"/>
      <c r="I543" s="74"/>
    </row>
    <row r="544" spans="4:9" x14ac:dyDescent="0.2">
      <c r="D544" s="74"/>
      <c r="E544" s="74"/>
      <c r="F544" s="74"/>
      <c r="G544" s="74"/>
      <c r="H544" s="74"/>
      <c r="I544" s="74"/>
    </row>
    <row r="545" spans="4:9" x14ac:dyDescent="0.2">
      <c r="D545" s="74"/>
      <c r="E545" s="74"/>
      <c r="F545" s="74"/>
      <c r="G545" s="74"/>
      <c r="H545" s="74"/>
      <c r="I545" s="74"/>
    </row>
    <row r="546" spans="4:9" x14ac:dyDescent="0.2">
      <c r="D546" s="74"/>
      <c r="E546" s="74"/>
      <c r="F546" s="74"/>
      <c r="G546" s="74"/>
      <c r="H546" s="74"/>
      <c r="I546" s="74"/>
    </row>
    <row r="547" spans="4:9" x14ac:dyDescent="0.2">
      <c r="D547" s="74"/>
      <c r="E547" s="74"/>
      <c r="F547" s="74"/>
      <c r="G547" s="74"/>
      <c r="H547" s="74"/>
      <c r="I547" s="74"/>
    </row>
    <row r="548" spans="4:9" x14ac:dyDescent="0.2">
      <c r="D548" s="74"/>
      <c r="E548" s="74"/>
      <c r="F548" s="74"/>
      <c r="G548" s="74"/>
      <c r="H548" s="74"/>
      <c r="I548" s="74"/>
    </row>
    <row r="549" spans="4:9" x14ac:dyDescent="0.2">
      <c r="D549" s="74"/>
      <c r="E549" s="74"/>
      <c r="F549" s="74"/>
      <c r="G549" s="74"/>
      <c r="H549" s="74"/>
      <c r="I549" s="74"/>
    </row>
    <row r="550" spans="4:9" x14ac:dyDescent="0.2">
      <c r="D550" s="74"/>
      <c r="E550" s="74"/>
      <c r="F550" s="74"/>
      <c r="G550" s="74"/>
      <c r="H550" s="74"/>
      <c r="I550" s="74"/>
    </row>
    <row r="551" spans="4:9" x14ac:dyDescent="0.2">
      <c r="D551" s="74"/>
      <c r="E551" s="74"/>
      <c r="F551" s="74"/>
      <c r="G551" s="74"/>
      <c r="H551" s="74"/>
      <c r="I551" s="74"/>
    </row>
    <row r="552" spans="4:9" x14ac:dyDescent="0.2">
      <c r="D552" s="74"/>
      <c r="E552" s="74"/>
      <c r="F552" s="74"/>
      <c r="G552" s="74"/>
      <c r="H552" s="74"/>
      <c r="I552" s="74"/>
    </row>
    <row r="553" spans="4:9" x14ac:dyDescent="0.2">
      <c r="D553" s="74"/>
      <c r="E553" s="74"/>
      <c r="F553" s="74"/>
      <c r="G553" s="74"/>
      <c r="H553" s="74"/>
      <c r="I553" s="74"/>
    </row>
    <row r="554" spans="4:9" x14ac:dyDescent="0.2">
      <c r="D554" s="74"/>
      <c r="E554" s="74"/>
      <c r="F554" s="74"/>
      <c r="G554" s="74"/>
      <c r="H554" s="74"/>
      <c r="I554" s="74"/>
    </row>
    <row r="555" spans="4:9" x14ac:dyDescent="0.2">
      <c r="D555" s="74"/>
      <c r="E555" s="74"/>
      <c r="F555" s="74"/>
      <c r="G555" s="74"/>
      <c r="H555" s="74"/>
      <c r="I555" s="74"/>
    </row>
    <row r="556" spans="4:9" x14ac:dyDescent="0.2">
      <c r="D556" s="74"/>
      <c r="E556" s="74"/>
      <c r="F556" s="74"/>
      <c r="G556" s="74"/>
      <c r="H556" s="74"/>
      <c r="I556" s="74"/>
    </row>
    <row r="557" spans="4:9" x14ac:dyDescent="0.2">
      <c r="D557" s="74"/>
      <c r="E557" s="74"/>
      <c r="F557" s="74"/>
      <c r="G557" s="74"/>
      <c r="H557" s="74"/>
      <c r="I557" s="74"/>
    </row>
    <row r="558" spans="4:9" x14ac:dyDescent="0.2">
      <c r="D558" s="74"/>
      <c r="E558" s="74"/>
      <c r="F558" s="74"/>
      <c r="G558" s="74"/>
      <c r="H558" s="74"/>
      <c r="I558" s="74"/>
    </row>
    <row r="559" spans="4:9" x14ac:dyDescent="0.2">
      <c r="D559" s="74"/>
      <c r="E559" s="74"/>
      <c r="F559" s="74"/>
      <c r="G559" s="74"/>
      <c r="H559" s="74"/>
      <c r="I559" s="74"/>
    </row>
    <row r="560" spans="4:9" x14ac:dyDescent="0.2">
      <c r="D560" s="74"/>
      <c r="E560" s="74"/>
      <c r="F560" s="74"/>
      <c r="G560" s="74"/>
      <c r="H560" s="74"/>
      <c r="I560" s="74"/>
    </row>
    <row r="561" spans="4:9" x14ac:dyDescent="0.2">
      <c r="D561" s="74"/>
      <c r="E561" s="74"/>
      <c r="F561" s="74"/>
      <c r="G561" s="74"/>
      <c r="H561" s="74"/>
      <c r="I561" s="74"/>
    </row>
    <row r="562" spans="4:9" x14ac:dyDescent="0.2">
      <c r="D562" s="74"/>
      <c r="E562" s="74"/>
      <c r="F562" s="74"/>
      <c r="G562" s="74"/>
      <c r="H562" s="74"/>
      <c r="I562" s="74"/>
    </row>
    <row r="563" spans="4:9" x14ac:dyDescent="0.2">
      <c r="D563" s="74"/>
      <c r="E563" s="74"/>
      <c r="F563" s="74"/>
      <c r="G563" s="74"/>
      <c r="H563" s="74"/>
      <c r="I563" s="74"/>
    </row>
    <row r="564" spans="4:9" x14ac:dyDescent="0.2">
      <c r="D564" s="74"/>
      <c r="E564" s="74"/>
      <c r="F564" s="74"/>
      <c r="G564" s="74"/>
      <c r="H564" s="74"/>
      <c r="I564" s="74"/>
    </row>
    <row r="565" spans="4:9" x14ac:dyDescent="0.2">
      <c r="D565" s="74"/>
      <c r="E565" s="74"/>
      <c r="F565" s="74"/>
      <c r="G565" s="74"/>
      <c r="H565" s="74"/>
      <c r="I565" s="74"/>
    </row>
    <row r="566" spans="4:9" x14ac:dyDescent="0.2">
      <c r="D566" s="74"/>
      <c r="E566" s="74"/>
      <c r="F566" s="74"/>
      <c r="G566" s="74"/>
      <c r="H566" s="74"/>
      <c r="I566" s="74"/>
    </row>
    <row r="567" spans="4:9" x14ac:dyDescent="0.2">
      <c r="D567" s="74"/>
      <c r="E567" s="74"/>
      <c r="F567" s="74"/>
      <c r="G567" s="74"/>
      <c r="H567" s="74"/>
      <c r="I567" s="74"/>
    </row>
    <row r="568" spans="4:9" x14ac:dyDescent="0.2">
      <c r="D568" s="74"/>
      <c r="E568" s="74"/>
      <c r="F568" s="74"/>
      <c r="G568" s="74"/>
      <c r="H568" s="74"/>
      <c r="I568" s="74"/>
    </row>
    <row r="569" spans="4:9" x14ac:dyDescent="0.2">
      <c r="D569" s="74"/>
      <c r="E569" s="74"/>
      <c r="F569" s="74"/>
      <c r="G569" s="74"/>
      <c r="H569" s="74"/>
      <c r="I569" s="74"/>
    </row>
    <row r="570" spans="4:9" x14ac:dyDescent="0.2">
      <c r="D570" s="74"/>
      <c r="E570" s="74"/>
      <c r="F570" s="74"/>
      <c r="G570" s="74"/>
      <c r="H570" s="74"/>
      <c r="I570" s="74"/>
    </row>
    <row r="571" spans="4:9" x14ac:dyDescent="0.2">
      <c r="D571" s="74"/>
      <c r="E571" s="74"/>
      <c r="F571" s="74"/>
      <c r="G571" s="74"/>
      <c r="H571" s="74"/>
      <c r="I571" s="74"/>
    </row>
    <row r="572" spans="4:9" x14ac:dyDescent="0.2">
      <c r="D572" s="74"/>
      <c r="E572" s="74"/>
      <c r="F572" s="74"/>
      <c r="G572" s="74"/>
      <c r="H572" s="74"/>
      <c r="I572" s="74"/>
    </row>
    <row r="573" spans="4:9" x14ac:dyDescent="0.2">
      <c r="D573" s="74"/>
      <c r="E573" s="74"/>
      <c r="F573" s="74"/>
      <c r="G573" s="74"/>
      <c r="H573" s="74"/>
      <c r="I573" s="74"/>
    </row>
    <row r="574" spans="4:9" x14ac:dyDescent="0.2">
      <c r="D574" s="74"/>
      <c r="E574" s="74"/>
      <c r="F574" s="74"/>
      <c r="G574" s="74"/>
      <c r="H574" s="74"/>
      <c r="I574" s="74"/>
    </row>
    <row r="575" spans="4:9" x14ac:dyDescent="0.2">
      <c r="D575" s="74"/>
      <c r="E575" s="74"/>
      <c r="F575" s="74"/>
      <c r="G575" s="74"/>
      <c r="H575" s="74"/>
      <c r="I575" s="74"/>
    </row>
    <row r="576" spans="4:9" x14ac:dyDescent="0.2">
      <c r="D576" s="74"/>
      <c r="E576" s="74"/>
      <c r="F576" s="74"/>
      <c r="G576" s="74"/>
      <c r="H576" s="74"/>
      <c r="I576" s="74"/>
    </row>
    <row r="577" spans="4:9" x14ac:dyDescent="0.2">
      <c r="D577" s="74"/>
      <c r="E577" s="74"/>
      <c r="F577" s="74"/>
      <c r="G577" s="74"/>
      <c r="H577" s="74"/>
      <c r="I577" s="74"/>
    </row>
    <row r="578" spans="4:9" x14ac:dyDescent="0.2">
      <c r="D578" s="74"/>
      <c r="E578" s="74"/>
      <c r="F578" s="74"/>
      <c r="G578" s="74"/>
      <c r="H578" s="74"/>
      <c r="I578" s="74"/>
    </row>
    <row r="579" spans="4:9" x14ac:dyDescent="0.2">
      <c r="D579" s="74"/>
      <c r="E579" s="74"/>
      <c r="F579" s="74"/>
      <c r="G579" s="74"/>
      <c r="H579" s="74"/>
      <c r="I579" s="74"/>
    </row>
    <row r="580" spans="4:9" x14ac:dyDescent="0.2">
      <c r="D580" s="74"/>
      <c r="E580" s="74"/>
      <c r="F580" s="74"/>
      <c r="G580" s="74"/>
      <c r="H580" s="74"/>
      <c r="I580" s="74"/>
    </row>
    <row r="581" spans="4:9" x14ac:dyDescent="0.2">
      <c r="D581" s="74"/>
      <c r="E581" s="74"/>
      <c r="F581" s="74"/>
      <c r="G581" s="74"/>
      <c r="H581" s="74"/>
      <c r="I581" s="74"/>
    </row>
    <row r="582" spans="4:9" x14ac:dyDescent="0.2">
      <c r="D582" s="74"/>
      <c r="E582" s="74"/>
      <c r="F582" s="74"/>
      <c r="G582" s="74"/>
      <c r="H582" s="74"/>
      <c r="I582" s="74"/>
    </row>
    <row r="583" spans="4:9" x14ac:dyDescent="0.2">
      <c r="D583" s="74"/>
      <c r="E583" s="74"/>
      <c r="F583" s="74"/>
      <c r="G583" s="74"/>
      <c r="H583" s="74"/>
      <c r="I583" s="74"/>
    </row>
    <row r="584" spans="4:9" x14ac:dyDescent="0.2">
      <c r="D584" s="74"/>
      <c r="E584" s="74"/>
      <c r="F584" s="74"/>
      <c r="G584" s="74"/>
      <c r="H584" s="74"/>
      <c r="I584" s="74"/>
    </row>
    <row r="585" spans="4:9" x14ac:dyDescent="0.2">
      <c r="D585" s="74"/>
      <c r="E585" s="74"/>
      <c r="F585" s="74"/>
      <c r="G585" s="74"/>
      <c r="H585" s="74"/>
      <c r="I585" s="74"/>
    </row>
    <row r="586" spans="4:9" x14ac:dyDescent="0.2">
      <c r="D586" s="74"/>
      <c r="E586" s="74"/>
      <c r="F586" s="74"/>
      <c r="G586" s="74"/>
      <c r="H586" s="74"/>
      <c r="I586" s="74"/>
    </row>
    <row r="587" spans="4:9" x14ac:dyDescent="0.2">
      <c r="D587" s="74"/>
      <c r="E587" s="74"/>
      <c r="F587" s="74"/>
      <c r="G587" s="74"/>
      <c r="H587" s="74"/>
      <c r="I587" s="74"/>
    </row>
    <row r="588" spans="4:9" x14ac:dyDescent="0.2">
      <c r="D588" s="74"/>
      <c r="E588" s="74"/>
      <c r="F588" s="74"/>
      <c r="G588" s="74"/>
      <c r="H588" s="74"/>
      <c r="I588" s="74"/>
    </row>
    <row r="589" spans="4:9" x14ac:dyDescent="0.2">
      <c r="D589" s="74"/>
      <c r="E589" s="74"/>
      <c r="F589" s="74"/>
      <c r="G589" s="74"/>
      <c r="H589" s="74"/>
      <c r="I589" s="74"/>
    </row>
    <row r="590" spans="4:9" x14ac:dyDescent="0.2">
      <c r="D590" s="74"/>
      <c r="E590" s="74"/>
      <c r="F590" s="74"/>
      <c r="G590" s="74"/>
      <c r="H590" s="74"/>
      <c r="I590" s="74"/>
    </row>
    <row r="591" spans="4:9" x14ac:dyDescent="0.2">
      <c r="D591" s="74"/>
      <c r="E591" s="74"/>
      <c r="F591" s="74"/>
      <c r="G591" s="74"/>
      <c r="H591" s="74"/>
      <c r="I591" s="74"/>
    </row>
    <row r="592" spans="4:9" x14ac:dyDescent="0.2">
      <c r="D592" s="74"/>
      <c r="E592" s="74"/>
      <c r="F592" s="74"/>
      <c r="G592" s="74"/>
      <c r="H592" s="74"/>
      <c r="I592" s="74"/>
    </row>
    <row r="593" spans="4:9" x14ac:dyDescent="0.2">
      <c r="D593" s="74"/>
      <c r="E593" s="74"/>
      <c r="F593" s="74"/>
      <c r="G593" s="74"/>
      <c r="H593" s="74"/>
      <c r="I593" s="74"/>
    </row>
    <row r="594" spans="4:9" x14ac:dyDescent="0.2">
      <c r="D594" s="74"/>
      <c r="E594" s="74"/>
      <c r="F594" s="74"/>
      <c r="G594" s="74"/>
      <c r="H594" s="74"/>
      <c r="I594" s="74"/>
    </row>
    <row r="595" spans="4:9" x14ac:dyDescent="0.2">
      <c r="D595" s="74"/>
      <c r="E595" s="74"/>
      <c r="F595" s="74"/>
      <c r="G595" s="74"/>
      <c r="H595" s="74"/>
      <c r="I595" s="74"/>
    </row>
    <row r="596" spans="4:9" x14ac:dyDescent="0.2">
      <c r="D596" s="74"/>
      <c r="E596" s="74"/>
      <c r="F596" s="74"/>
      <c r="G596" s="74"/>
      <c r="H596" s="74"/>
      <c r="I596" s="74"/>
    </row>
    <row r="597" spans="4:9" x14ac:dyDescent="0.2">
      <c r="D597" s="74"/>
      <c r="E597" s="74"/>
      <c r="F597" s="74"/>
      <c r="G597" s="74"/>
      <c r="H597" s="74"/>
      <c r="I597" s="74"/>
    </row>
    <row r="598" spans="4:9" x14ac:dyDescent="0.2">
      <c r="D598" s="74"/>
      <c r="E598" s="74"/>
      <c r="F598" s="74"/>
      <c r="G598" s="74"/>
      <c r="H598" s="74"/>
      <c r="I598" s="74"/>
    </row>
    <row r="599" spans="4:9" x14ac:dyDescent="0.2">
      <c r="D599" s="74"/>
      <c r="E599" s="74"/>
      <c r="F599" s="74"/>
      <c r="G599" s="74"/>
      <c r="H599" s="74"/>
      <c r="I599" s="74"/>
    </row>
    <row r="600" spans="4:9" x14ac:dyDescent="0.2">
      <c r="D600" s="74"/>
      <c r="E600" s="74"/>
      <c r="F600" s="74"/>
      <c r="G600" s="74"/>
      <c r="H600" s="74"/>
      <c r="I600" s="74"/>
    </row>
    <row r="601" spans="4:9" x14ac:dyDescent="0.2">
      <c r="D601" s="74"/>
      <c r="E601" s="74"/>
      <c r="F601" s="74"/>
      <c r="G601" s="74"/>
      <c r="H601" s="74"/>
      <c r="I601" s="74"/>
    </row>
    <row r="602" spans="4:9" x14ac:dyDescent="0.2">
      <c r="D602" s="74"/>
      <c r="E602" s="74"/>
      <c r="F602" s="74"/>
      <c r="G602" s="74"/>
      <c r="H602" s="74"/>
      <c r="I602" s="74"/>
    </row>
    <row r="603" spans="4:9" x14ac:dyDescent="0.2">
      <c r="D603" s="74"/>
      <c r="E603" s="74"/>
      <c r="F603" s="74"/>
      <c r="G603" s="74"/>
      <c r="H603" s="74"/>
      <c r="I603" s="74"/>
    </row>
    <row r="604" spans="4:9" x14ac:dyDescent="0.2">
      <c r="D604" s="74"/>
      <c r="E604" s="74"/>
      <c r="F604" s="74"/>
      <c r="G604" s="74"/>
      <c r="H604" s="74"/>
      <c r="I604" s="74"/>
    </row>
    <row r="605" spans="4:9" x14ac:dyDescent="0.2">
      <c r="D605" s="74"/>
      <c r="E605" s="74"/>
      <c r="F605" s="74"/>
      <c r="G605" s="74"/>
      <c r="H605" s="74"/>
      <c r="I605" s="74"/>
    </row>
    <row r="606" spans="4:9" x14ac:dyDescent="0.2">
      <c r="D606" s="74"/>
      <c r="E606" s="74"/>
      <c r="F606" s="74"/>
      <c r="G606" s="74"/>
      <c r="H606" s="74"/>
      <c r="I606" s="74"/>
    </row>
    <row r="607" spans="4:9" x14ac:dyDescent="0.2">
      <c r="D607" s="74"/>
      <c r="E607" s="74"/>
      <c r="F607" s="74"/>
      <c r="G607" s="74"/>
      <c r="H607" s="74"/>
      <c r="I607" s="74"/>
    </row>
    <row r="608" spans="4:9" x14ac:dyDescent="0.2">
      <c r="D608" s="74"/>
      <c r="E608" s="74"/>
      <c r="F608" s="74"/>
      <c r="G608" s="74"/>
      <c r="H608" s="74"/>
      <c r="I608" s="74"/>
    </row>
    <row r="609" spans="4:9" x14ac:dyDescent="0.2">
      <c r="D609" s="74"/>
      <c r="E609" s="74"/>
      <c r="F609" s="74"/>
      <c r="G609" s="74"/>
      <c r="H609" s="74"/>
      <c r="I609" s="74"/>
    </row>
    <row r="610" spans="4:9" x14ac:dyDescent="0.2">
      <c r="D610" s="74"/>
      <c r="E610" s="74"/>
      <c r="F610" s="74"/>
      <c r="G610" s="74"/>
      <c r="H610" s="74"/>
      <c r="I610" s="74"/>
    </row>
    <row r="611" spans="4:9" x14ac:dyDescent="0.2">
      <c r="D611" s="74"/>
      <c r="E611" s="74"/>
      <c r="F611" s="74"/>
      <c r="G611" s="74"/>
      <c r="H611" s="74"/>
      <c r="I611" s="74"/>
    </row>
    <row r="612" spans="4:9" x14ac:dyDescent="0.2">
      <c r="D612" s="74"/>
      <c r="E612" s="74"/>
      <c r="F612" s="74"/>
      <c r="G612" s="74"/>
      <c r="H612" s="74"/>
      <c r="I612" s="74"/>
    </row>
    <row r="613" spans="4:9" x14ac:dyDescent="0.2">
      <c r="D613" s="74"/>
      <c r="E613" s="74"/>
      <c r="F613" s="74"/>
      <c r="G613" s="74"/>
      <c r="H613" s="74"/>
      <c r="I613" s="74"/>
    </row>
    <row r="614" spans="4:9" x14ac:dyDescent="0.2">
      <c r="D614" s="74"/>
      <c r="E614" s="74"/>
      <c r="F614" s="74"/>
      <c r="G614" s="74"/>
      <c r="H614" s="74"/>
      <c r="I614" s="74"/>
    </row>
    <row r="615" spans="4:9" x14ac:dyDescent="0.2">
      <c r="D615" s="74"/>
      <c r="E615" s="74"/>
      <c r="F615" s="74"/>
      <c r="G615" s="74"/>
      <c r="H615" s="74"/>
      <c r="I615" s="74"/>
    </row>
    <row r="616" spans="4:9" x14ac:dyDescent="0.2">
      <c r="D616" s="74"/>
      <c r="E616" s="74"/>
      <c r="F616" s="74"/>
      <c r="G616" s="74"/>
      <c r="H616" s="74"/>
      <c r="I616" s="74"/>
    </row>
    <row r="617" spans="4:9" x14ac:dyDescent="0.2">
      <c r="D617" s="74"/>
      <c r="E617" s="74"/>
      <c r="F617" s="74"/>
      <c r="G617" s="74"/>
      <c r="H617" s="74"/>
      <c r="I617" s="74"/>
    </row>
    <row r="618" spans="4:9" x14ac:dyDescent="0.2">
      <c r="D618" s="74"/>
      <c r="E618" s="74"/>
      <c r="F618" s="74"/>
      <c r="G618" s="74"/>
      <c r="H618" s="74"/>
      <c r="I618" s="74"/>
    </row>
    <row r="619" spans="4:9" x14ac:dyDescent="0.2">
      <c r="D619" s="74"/>
      <c r="E619" s="74"/>
      <c r="F619" s="74"/>
      <c r="G619" s="74"/>
      <c r="H619" s="74"/>
      <c r="I619" s="74"/>
    </row>
    <row r="620" spans="4:9" x14ac:dyDescent="0.2">
      <c r="D620" s="74"/>
      <c r="E620" s="74"/>
      <c r="F620" s="74"/>
      <c r="G620" s="74"/>
      <c r="H620" s="74"/>
      <c r="I620" s="74"/>
    </row>
    <row r="621" spans="4:9" x14ac:dyDescent="0.2">
      <c r="D621" s="74"/>
      <c r="E621" s="74"/>
      <c r="F621" s="74"/>
      <c r="G621" s="74"/>
      <c r="H621" s="74"/>
      <c r="I621" s="74"/>
    </row>
    <row r="622" spans="4:9" x14ac:dyDescent="0.2">
      <c r="D622" s="74"/>
      <c r="E622" s="74"/>
      <c r="F622" s="74"/>
      <c r="G622" s="74"/>
      <c r="H622" s="74"/>
      <c r="I622" s="74"/>
    </row>
    <row r="623" spans="4:9" x14ac:dyDescent="0.2">
      <c r="D623" s="74"/>
      <c r="E623" s="74"/>
      <c r="F623" s="74"/>
      <c r="G623" s="74"/>
      <c r="H623" s="74"/>
      <c r="I623" s="74"/>
    </row>
    <row r="624" spans="4:9" x14ac:dyDescent="0.2">
      <c r="D624" s="74"/>
      <c r="E624" s="74"/>
      <c r="F624" s="74"/>
      <c r="G624" s="74"/>
      <c r="H624" s="74"/>
      <c r="I624" s="74"/>
    </row>
    <row r="625" spans="4:9" x14ac:dyDescent="0.2">
      <c r="D625" s="74"/>
      <c r="E625" s="74"/>
      <c r="F625" s="74"/>
      <c r="G625" s="74"/>
      <c r="H625" s="74"/>
      <c r="I625" s="74"/>
    </row>
    <row r="626" spans="4:9" x14ac:dyDescent="0.2">
      <c r="D626" s="74"/>
      <c r="E626" s="74"/>
      <c r="F626" s="74"/>
      <c r="G626" s="74"/>
      <c r="H626" s="74"/>
      <c r="I626" s="74"/>
    </row>
    <row r="627" spans="4:9" x14ac:dyDescent="0.2">
      <c r="D627" s="74"/>
      <c r="E627" s="74"/>
      <c r="F627" s="74"/>
      <c r="G627" s="74"/>
      <c r="H627" s="74"/>
      <c r="I627" s="74"/>
    </row>
    <row r="628" spans="4:9" x14ac:dyDescent="0.2">
      <c r="D628" s="74"/>
      <c r="E628" s="74"/>
      <c r="F628" s="74"/>
      <c r="G628" s="74"/>
      <c r="H628" s="74"/>
      <c r="I628" s="74"/>
    </row>
    <row r="629" spans="4:9" x14ac:dyDescent="0.2">
      <c r="D629" s="74"/>
      <c r="E629" s="74"/>
      <c r="F629" s="74"/>
      <c r="G629" s="74"/>
      <c r="H629" s="74"/>
      <c r="I629" s="74"/>
    </row>
    <row r="630" spans="4:9" x14ac:dyDescent="0.2">
      <c r="D630" s="74"/>
      <c r="E630" s="74"/>
      <c r="F630" s="74"/>
      <c r="G630" s="74"/>
      <c r="H630" s="74"/>
      <c r="I630" s="74"/>
    </row>
    <row r="631" spans="4:9" x14ac:dyDescent="0.2">
      <c r="D631" s="74"/>
      <c r="E631" s="74"/>
      <c r="F631" s="74"/>
      <c r="G631" s="74"/>
      <c r="H631" s="74"/>
      <c r="I631" s="74"/>
    </row>
    <row r="632" spans="4:9" x14ac:dyDescent="0.2">
      <c r="D632" s="74"/>
      <c r="E632" s="74"/>
      <c r="F632" s="74"/>
      <c r="G632" s="74"/>
      <c r="H632" s="74"/>
      <c r="I632" s="74"/>
    </row>
    <row r="633" spans="4:9" x14ac:dyDescent="0.2">
      <c r="D633" s="74"/>
      <c r="E633" s="74"/>
      <c r="F633" s="74"/>
      <c r="G633" s="74"/>
      <c r="H633" s="74"/>
      <c r="I633" s="74"/>
    </row>
    <row r="634" spans="4:9" x14ac:dyDescent="0.2">
      <c r="D634" s="74"/>
      <c r="E634" s="74"/>
      <c r="F634" s="74"/>
      <c r="G634" s="74"/>
      <c r="H634" s="74"/>
      <c r="I634" s="74"/>
    </row>
    <row r="635" spans="4:9" x14ac:dyDescent="0.2">
      <c r="D635" s="74"/>
      <c r="E635" s="74"/>
      <c r="F635" s="74"/>
      <c r="G635" s="74"/>
      <c r="H635" s="74"/>
      <c r="I635" s="74"/>
    </row>
    <row r="636" spans="4:9" x14ac:dyDescent="0.2">
      <c r="D636" s="74"/>
      <c r="E636" s="74"/>
      <c r="F636" s="74"/>
      <c r="G636" s="74"/>
      <c r="H636" s="74"/>
      <c r="I636" s="74"/>
    </row>
    <row r="637" spans="4:9" x14ac:dyDescent="0.2">
      <c r="D637" s="74"/>
      <c r="E637" s="74"/>
      <c r="F637" s="74"/>
      <c r="G637" s="74"/>
      <c r="H637" s="74"/>
      <c r="I637" s="74"/>
    </row>
    <row r="638" spans="4:9" x14ac:dyDescent="0.2">
      <c r="D638" s="74"/>
      <c r="E638" s="74"/>
      <c r="F638" s="74"/>
      <c r="G638" s="74"/>
      <c r="H638" s="74"/>
      <c r="I638" s="74"/>
    </row>
    <row r="639" spans="4:9" x14ac:dyDescent="0.2">
      <c r="D639" s="74"/>
      <c r="E639" s="74"/>
      <c r="F639" s="74"/>
      <c r="G639" s="74"/>
      <c r="H639" s="74"/>
      <c r="I639" s="74"/>
    </row>
    <row r="640" spans="4:9" x14ac:dyDescent="0.2">
      <c r="D640" s="74"/>
      <c r="E640" s="74"/>
      <c r="F640" s="74"/>
      <c r="G640" s="74"/>
      <c r="H640" s="74"/>
      <c r="I640" s="74"/>
    </row>
    <row r="641" spans="4:9" x14ac:dyDescent="0.2">
      <c r="D641" s="74"/>
      <c r="E641" s="74"/>
      <c r="F641" s="74"/>
      <c r="G641" s="74"/>
      <c r="H641" s="74"/>
      <c r="I641" s="74"/>
    </row>
    <row r="642" spans="4:9" x14ac:dyDescent="0.2">
      <c r="D642" s="74"/>
      <c r="E642" s="74"/>
      <c r="F642" s="74"/>
      <c r="G642" s="74"/>
      <c r="H642" s="74"/>
      <c r="I642" s="74"/>
    </row>
    <row r="643" spans="4:9" x14ac:dyDescent="0.2">
      <c r="D643" s="74"/>
      <c r="E643" s="74"/>
      <c r="F643" s="74"/>
      <c r="G643" s="74"/>
      <c r="H643" s="74"/>
      <c r="I643" s="74"/>
    </row>
    <row r="644" spans="4:9" x14ac:dyDescent="0.2">
      <c r="D644" s="74"/>
      <c r="E644" s="74"/>
      <c r="F644" s="74"/>
      <c r="G644" s="74"/>
      <c r="H644" s="74"/>
      <c r="I644" s="74"/>
    </row>
    <row r="645" spans="4:9" x14ac:dyDescent="0.2">
      <c r="D645" s="74"/>
      <c r="E645" s="74"/>
      <c r="F645" s="74"/>
      <c r="G645" s="74"/>
      <c r="H645" s="74"/>
      <c r="I645" s="74"/>
    </row>
    <row r="646" spans="4:9" x14ac:dyDescent="0.2">
      <c r="D646" s="74"/>
      <c r="E646" s="74"/>
      <c r="F646" s="74"/>
      <c r="G646" s="74"/>
      <c r="H646" s="74"/>
      <c r="I646" s="74"/>
    </row>
    <row r="647" spans="4:9" x14ac:dyDescent="0.2">
      <c r="D647" s="74"/>
      <c r="E647" s="74"/>
      <c r="F647" s="74"/>
      <c r="G647" s="74"/>
      <c r="H647" s="74"/>
      <c r="I647" s="74"/>
    </row>
    <row r="648" spans="4:9" x14ac:dyDescent="0.2">
      <c r="D648" s="74"/>
      <c r="E648" s="74"/>
      <c r="F648" s="74"/>
      <c r="G648" s="74"/>
      <c r="H648" s="74"/>
      <c r="I648" s="74"/>
    </row>
    <row r="649" spans="4:9" x14ac:dyDescent="0.2">
      <c r="D649" s="74"/>
      <c r="E649" s="74"/>
      <c r="F649" s="74"/>
      <c r="G649" s="74"/>
      <c r="H649" s="74"/>
      <c r="I649" s="74"/>
    </row>
    <row r="650" spans="4:9" x14ac:dyDescent="0.2">
      <c r="D650" s="74"/>
      <c r="E650" s="74"/>
      <c r="F650" s="74"/>
      <c r="G650" s="74"/>
      <c r="H650" s="74"/>
      <c r="I650" s="74"/>
    </row>
    <row r="651" spans="4:9" x14ac:dyDescent="0.2">
      <c r="D651" s="74"/>
      <c r="E651" s="74"/>
      <c r="F651" s="74"/>
      <c r="G651" s="74"/>
      <c r="H651" s="74"/>
      <c r="I651" s="74"/>
    </row>
    <row r="652" spans="4:9" x14ac:dyDescent="0.2">
      <c r="D652" s="74"/>
      <c r="E652" s="74"/>
      <c r="F652" s="74"/>
      <c r="G652" s="74"/>
      <c r="H652" s="74"/>
      <c r="I652" s="74"/>
    </row>
    <row r="653" spans="4:9" x14ac:dyDescent="0.2">
      <c r="D653" s="74"/>
      <c r="E653" s="74"/>
      <c r="F653" s="74"/>
      <c r="G653" s="74"/>
      <c r="H653" s="74"/>
      <c r="I653" s="74"/>
    </row>
    <row r="654" spans="4:9" x14ac:dyDescent="0.2">
      <c r="D654" s="74"/>
      <c r="E654" s="74"/>
      <c r="F654" s="74"/>
      <c r="G654" s="74"/>
      <c r="H654" s="74"/>
      <c r="I654" s="74"/>
    </row>
    <row r="655" spans="4:9" x14ac:dyDescent="0.2">
      <c r="D655" s="74"/>
      <c r="E655" s="74"/>
      <c r="F655" s="74"/>
      <c r="G655" s="74"/>
      <c r="H655" s="74"/>
      <c r="I655" s="74"/>
    </row>
    <row r="656" spans="4:9" x14ac:dyDescent="0.2">
      <c r="D656" s="74"/>
      <c r="E656" s="74"/>
      <c r="F656" s="74"/>
      <c r="G656" s="74"/>
      <c r="H656" s="74"/>
      <c r="I656" s="74"/>
    </row>
    <row r="657" spans="4:9" x14ac:dyDescent="0.2">
      <c r="D657" s="74"/>
      <c r="E657" s="74"/>
      <c r="F657" s="74"/>
      <c r="G657" s="74"/>
      <c r="H657" s="74"/>
      <c r="I657" s="74"/>
    </row>
    <row r="658" spans="4:9" x14ac:dyDescent="0.2">
      <c r="D658" s="74"/>
      <c r="E658" s="74"/>
      <c r="F658" s="74"/>
      <c r="G658" s="74"/>
      <c r="H658" s="74"/>
      <c r="I658" s="74"/>
    </row>
    <row r="659" spans="4:9" x14ac:dyDescent="0.2">
      <c r="D659" s="74"/>
      <c r="E659" s="74"/>
      <c r="F659" s="74"/>
      <c r="G659" s="74"/>
      <c r="H659" s="74"/>
      <c r="I659" s="74"/>
    </row>
    <row r="660" spans="4:9" x14ac:dyDescent="0.2">
      <c r="D660" s="74"/>
      <c r="E660" s="74"/>
      <c r="F660" s="74"/>
      <c r="G660" s="74"/>
      <c r="H660" s="74"/>
      <c r="I660" s="74"/>
    </row>
    <row r="661" spans="4:9" x14ac:dyDescent="0.2">
      <c r="D661" s="74"/>
      <c r="E661" s="74"/>
      <c r="F661" s="74"/>
      <c r="G661" s="74"/>
      <c r="H661" s="74"/>
      <c r="I661" s="74"/>
    </row>
    <row r="662" spans="4:9" x14ac:dyDescent="0.2">
      <c r="D662" s="74"/>
      <c r="E662" s="74"/>
      <c r="F662" s="74"/>
      <c r="G662" s="74"/>
      <c r="H662" s="74"/>
      <c r="I662" s="74"/>
    </row>
    <row r="663" spans="4:9" x14ac:dyDescent="0.2">
      <c r="D663" s="74"/>
      <c r="E663" s="74"/>
      <c r="F663" s="74"/>
      <c r="G663" s="74"/>
      <c r="H663" s="74"/>
      <c r="I663" s="74"/>
    </row>
    <row r="664" spans="4:9" x14ac:dyDescent="0.2">
      <c r="D664" s="74"/>
      <c r="E664" s="74"/>
      <c r="F664" s="74"/>
      <c r="G664" s="74"/>
      <c r="H664" s="74"/>
      <c r="I664" s="74"/>
    </row>
    <row r="665" spans="4:9" x14ac:dyDescent="0.2">
      <c r="D665" s="74"/>
      <c r="E665" s="74"/>
      <c r="F665" s="74"/>
      <c r="G665" s="74"/>
      <c r="H665" s="74"/>
      <c r="I665" s="74"/>
    </row>
    <row r="666" spans="4:9" x14ac:dyDescent="0.2">
      <c r="D666" s="74"/>
      <c r="E666" s="74"/>
      <c r="F666" s="74"/>
      <c r="G666" s="74"/>
      <c r="H666" s="74"/>
      <c r="I666" s="74"/>
    </row>
    <row r="667" spans="4:9" x14ac:dyDescent="0.2">
      <c r="D667" s="74"/>
      <c r="E667" s="74"/>
      <c r="F667" s="74"/>
      <c r="G667" s="74"/>
      <c r="H667" s="74"/>
      <c r="I667" s="74"/>
    </row>
    <row r="668" spans="4:9" x14ac:dyDescent="0.2">
      <c r="D668" s="74"/>
      <c r="E668" s="74"/>
      <c r="F668" s="74"/>
      <c r="G668" s="74"/>
      <c r="H668" s="74"/>
      <c r="I668" s="74"/>
    </row>
    <row r="669" spans="4:9" x14ac:dyDescent="0.2">
      <c r="D669" s="74"/>
      <c r="E669" s="74"/>
      <c r="F669" s="74"/>
      <c r="G669" s="74"/>
      <c r="H669" s="74"/>
      <c r="I669" s="74"/>
    </row>
    <row r="670" spans="4:9" x14ac:dyDescent="0.2">
      <c r="D670" s="74"/>
      <c r="E670" s="74"/>
      <c r="F670" s="74"/>
      <c r="G670" s="74"/>
      <c r="H670" s="74"/>
      <c r="I670" s="74"/>
    </row>
    <row r="671" spans="4:9" x14ac:dyDescent="0.2">
      <c r="D671" s="74"/>
      <c r="E671" s="74"/>
      <c r="F671" s="74"/>
      <c r="G671" s="74"/>
      <c r="H671" s="74"/>
      <c r="I671" s="74"/>
    </row>
    <row r="672" spans="4:9" x14ac:dyDescent="0.2">
      <c r="D672" s="74"/>
      <c r="E672" s="74"/>
      <c r="F672" s="74"/>
      <c r="G672" s="74"/>
      <c r="H672" s="74"/>
      <c r="I672" s="74"/>
    </row>
    <row r="673" spans="4:9" x14ac:dyDescent="0.2">
      <c r="D673" s="74"/>
      <c r="E673" s="74"/>
      <c r="F673" s="74"/>
      <c r="G673" s="74"/>
      <c r="H673" s="74"/>
      <c r="I673" s="74"/>
    </row>
    <row r="674" spans="4:9" x14ac:dyDescent="0.2">
      <c r="D674" s="74"/>
      <c r="E674" s="74"/>
      <c r="F674" s="74"/>
      <c r="G674" s="74"/>
      <c r="H674" s="74"/>
      <c r="I674" s="74"/>
    </row>
    <row r="675" spans="4:9" x14ac:dyDescent="0.2">
      <c r="D675" s="74"/>
      <c r="E675" s="74"/>
      <c r="F675" s="74"/>
      <c r="G675" s="74"/>
      <c r="H675" s="74"/>
      <c r="I675" s="74"/>
    </row>
    <row r="676" spans="4:9" x14ac:dyDescent="0.2">
      <c r="D676" s="74"/>
      <c r="E676" s="74"/>
      <c r="F676" s="74"/>
      <c r="G676" s="74"/>
      <c r="H676" s="74"/>
      <c r="I676" s="74"/>
    </row>
    <row r="677" spans="4:9" x14ac:dyDescent="0.2">
      <c r="D677" s="74"/>
      <c r="E677" s="74"/>
      <c r="F677" s="74"/>
      <c r="G677" s="74"/>
      <c r="H677" s="74"/>
      <c r="I677" s="74"/>
    </row>
    <row r="678" spans="4:9" x14ac:dyDescent="0.2">
      <c r="D678" s="74"/>
      <c r="E678" s="74"/>
      <c r="F678" s="74"/>
      <c r="G678" s="74"/>
      <c r="H678" s="74"/>
      <c r="I678" s="74"/>
    </row>
    <row r="679" spans="4:9" x14ac:dyDescent="0.2">
      <c r="D679" s="74"/>
      <c r="E679" s="74"/>
      <c r="F679" s="74"/>
      <c r="G679" s="74"/>
      <c r="H679" s="74"/>
      <c r="I679" s="74"/>
    </row>
    <row r="680" spans="4:9" x14ac:dyDescent="0.2">
      <c r="D680" s="74"/>
      <c r="E680" s="74"/>
      <c r="F680" s="74"/>
      <c r="G680" s="74"/>
      <c r="H680" s="74"/>
      <c r="I680" s="74"/>
    </row>
    <row r="681" spans="4:9" x14ac:dyDescent="0.2">
      <c r="D681" s="74"/>
      <c r="E681" s="74"/>
      <c r="F681" s="74"/>
      <c r="G681" s="74"/>
      <c r="H681" s="74"/>
      <c r="I681" s="74"/>
    </row>
    <row r="682" spans="4:9" x14ac:dyDescent="0.2">
      <c r="D682" s="74"/>
      <c r="E682" s="74"/>
      <c r="F682" s="74"/>
      <c r="G682" s="74"/>
      <c r="H682" s="74"/>
      <c r="I682" s="74"/>
    </row>
    <row r="683" spans="4:9" x14ac:dyDescent="0.2">
      <c r="D683" s="74"/>
      <c r="E683" s="74"/>
      <c r="F683" s="74"/>
      <c r="G683" s="74"/>
      <c r="H683" s="74"/>
      <c r="I683" s="74"/>
    </row>
    <row r="684" spans="4:9" x14ac:dyDescent="0.2">
      <c r="D684" s="74"/>
      <c r="E684" s="74"/>
      <c r="F684" s="74"/>
      <c r="G684" s="74"/>
      <c r="H684" s="74"/>
      <c r="I684" s="74"/>
    </row>
    <row r="685" spans="4:9" x14ac:dyDescent="0.2">
      <c r="D685" s="74"/>
      <c r="E685" s="74"/>
      <c r="F685" s="74"/>
      <c r="G685" s="74"/>
      <c r="H685" s="74"/>
      <c r="I685" s="74"/>
    </row>
    <row r="686" spans="4:9" x14ac:dyDescent="0.2">
      <c r="D686" s="74"/>
      <c r="E686" s="74"/>
      <c r="F686" s="74"/>
      <c r="G686" s="74"/>
      <c r="H686" s="74"/>
      <c r="I686" s="74"/>
    </row>
    <row r="687" spans="4:9" x14ac:dyDescent="0.2">
      <c r="D687" s="74"/>
      <c r="E687" s="74"/>
      <c r="F687" s="74"/>
      <c r="G687" s="74"/>
      <c r="H687" s="74"/>
      <c r="I687" s="74"/>
    </row>
    <row r="688" spans="4:9" x14ac:dyDescent="0.2">
      <c r="D688" s="74"/>
      <c r="E688" s="74"/>
      <c r="F688" s="74"/>
      <c r="G688" s="74"/>
      <c r="H688" s="74"/>
      <c r="I688" s="74"/>
    </row>
    <row r="689" spans="4:9" x14ac:dyDescent="0.2">
      <c r="D689" s="74"/>
      <c r="E689" s="74"/>
      <c r="F689" s="74"/>
      <c r="G689" s="74"/>
      <c r="H689" s="74"/>
      <c r="I689" s="74"/>
    </row>
    <row r="690" spans="4:9" x14ac:dyDescent="0.2">
      <c r="D690" s="74"/>
      <c r="E690" s="74"/>
      <c r="F690" s="74"/>
      <c r="G690" s="74"/>
      <c r="H690" s="74"/>
      <c r="I690" s="74"/>
    </row>
    <row r="691" spans="4:9" x14ac:dyDescent="0.2">
      <c r="D691" s="74"/>
      <c r="E691" s="74"/>
      <c r="F691" s="74"/>
      <c r="G691" s="74"/>
      <c r="H691" s="74"/>
      <c r="I691" s="74"/>
    </row>
    <row r="692" spans="4:9" x14ac:dyDescent="0.2">
      <c r="D692" s="74"/>
      <c r="E692" s="74"/>
      <c r="F692" s="74"/>
      <c r="G692" s="74"/>
      <c r="H692" s="74"/>
      <c r="I692" s="74"/>
    </row>
    <row r="693" spans="4:9" x14ac:dyDescent="0.2">
      <c r="D693" s="74"/>
      <c r="E693" s="74"/>
      <c r="F693" s="74"/>
      <c r="G693" s="74"/>
      <c r="H693" s="74"/>
      <c r="I693" s="74"/>
    </row>
    <row r="694" spans="4:9" x14ac:dyDescent="0.2">
      <c r="D694" s="74"/>
      <c r="E694" s="74"/>
      <c r="F694" s="74"/>
      <c r="G694" s="74"/>
      <c r="H694" s="74"/>
      <c r="I694" s="74"/>
    </row>
    <row r="695" spans="4:9" x14ac:dyDescent="0.2">
      <c r="D695" s="74"/>
      <c r="E695" s="74"/>
      <c r="F695" s="74"/>
      <c r="G695" s="74"/>
      <c r="H695" s="74"/>
      <c r="I695" s="74"/>
    </row>
    <row r="696" spans="4:9" x14ac:dyDescent="0.2">
      <c r="D696" s="74"/>
      <c r="E696" s="74"/>
      <c r="F696" s="74"/>
      <c r="G696" s="74"/>
      <c r="H696" s="74"/>
      <c r="I696" s="74"/>
    </row>
    <row r="697" spans="4:9" x14ac:dyDescent="0.2">
      <c r="D697" s="74"/>
      <c r="E697" s="74"/>
      <c r="F697" s="74"/>
      <c r="G697" s="74"/>
      <c r="H697" s="74"/>
      <c r="I697" s="74"/>
    </row>
    <row r="698" spans="4:9" x14ac:dyDescent="0.2">
      <c r="D698" s="74"/>
      <c r="E698" s="74"/>
      <c r="F698" s="74"/>
      <c r="G698" s="74"/>
      <c r="H698" s="74"/>
      <c r="I698" s="74"/>
    </row>
    <row r="699" spans="4:9" x14ac:dyDescent="0.2">
      <c r="D699" s="74"/>
      <c r="E699" s="74"/>
      <c r="F699" s="74"/>
      <c r="G699" s="74"/>
      <c r="H699" s="74"/>
      <c r="I699" s="74"/>
    </row>
    <row r="700" spans="4:9" x14ac:dyDescent="0.2">
      <c r="D700" s="74"/>
      <c r="E700" s="74"/>
      <c r="F700" s="74"/>
      <c r="G700" s="74"/>
      <c r="H700" s="74"/>
      <c r="I700" s="74"/>
    </row>
    <row r="701" spans="4:9" x14ac:dyDescent="0.2">
      <c r="D701" s="74"/>
      <c r="E701" s="74"/>
      <c r="F701" s="74"/>
      <c r="G701" s="74"/>
      <c r="H701" s="74"/>
      <c r="I701" s="74"/>
    </row>
    <row r="702" spans="4:9" x14ac:dyDescent="0.2">
      <c r="D702" s="74"/>
      <c r="E702" s="74"/>
      <c r="F702" s="74"/>
      <c r="G702" s="74"/>
      <c r="H702" s="74"/>
      <c r="I702" s="74"/>
    </row>
    <row r="703" spans="4:9" x14ac:dyDescent="0.2">
      <c r="D703" s="74"/>
      <c r="E703" s="74"/>
      <c r="F703" s="74"/>
      <c r="G703" s="74"/>
      <c r="H703" s="74"/>
      <c r="I703" s="74"/>
    </row>
    <row r="704" spans="4:9" x14ac:dyDescent="0.2">
      <c r="D704" s="74"/>
      <c r="E704" s="74"/>
      <c r="F704" s="74"/>
      <c r="G704" s="74"/>
      <c r="H704" s="74"/>
      <c r="I704" s="74"/>
    </row>
    <row r="705" spans="4:9" x14ac:dyDescent="0.2">
      <c r="D705" s="74"/>
      <c r="E705" s="74"/>
      <c r="F705" s="74"/>
      <c r="G705" s="74"/>
      <c r="H705" s="74"/>
      <c r="I705" s="74"/>
    </row>
    <row r="706" spans="4:9" x14ac:dyDescent="0.2">
      <c r="D706" s="74"/>
      <c r="E706" s="74"/>
      <c r="F706" s="74"/>
      <c r="G706" s="74"/>
      <c r="H706" s="74"/>
      <c r="I706" s="74"/>
    </row>
    <row r="707" spans="4:9" x14ac:dyDescent="0.2">
      <c r="D707" s="74"/>
      <c r="E707" s="74"/>
      <c r="F707" s="74"/>
      <c r="G707" s="74"/>
      <c r="H707" s="74"/>
      <c r="I707" s="74"/>
    </row>
    <row r="708" spans="4:9" x14ac:dyDescent="0.2">
      <c r="D708" s="74"/>
      <c r="E708" s="74"/>
      <c r="F708" s="74"/>
      <c r="G708" s="74"/>
      <c r="H708" s="74"/>
      <c r="I708" s="74"/>
    </row>
    <row r="709" spans="4:9" x14ac:dyDescent="0.2">
      <c r="D709" s="74"/>
      <c r="E709" s="74"/>
      <c r="F709" s="74"/>
      <c r="G709" s="74"/>
      <c r="H709" s="74"/>
      <c r="I709" s="74"/>
    </row>
    <row r="710" spans="4:9" x14ac:dyDescent="0.2">
      <c r="D710" s="74"/>
      <c r="E710" s="74"/>
      <c r="F710" s="74"/>
      <c r="G710" s="74"/>
      <c r="H710" s="74"/>
      <c r="I710" s="74"/>
    </row>
    <row r="711" spans="4:9" x14ac:dyDescent="0.2">
      <c r="D711" s="74"/>
      <c r="E711" s="74"/>
      <c r="F711" s="74"/>
      <c r="G711" s="74"/>
      <c r="H711" s="74"/>
      <c r="I711" s="74"/>
    </row>
    <row r="712" spans="4:9" x14ac:dyDescent="0.2">
      <c r="D712" s="74"/>
      <c r="E712" s="74"/>
      <c r="F712" s="74"/>
      <c r="G712" s="74"/>
      <c r="H712" s="74"/>
      <c r="I712" s="74"/>
    </row>
    <row r="713" spans="4:9" x14ac:dyDescent="0.2">
      <c r="D713" s="74"/>
      <c r="E713" s="74"/>
      <c r="F713" s="74"/>
      <c r="G713" s="74"/>
      <c r="H713" s="74"/>
      <c r="I713" s="74"/>
    </row>
    <row r="714" spans="4:9" x14ac:dyDescent="0.2">
      <c r="D714" s="74"/>
      <c r="E714" s="74"/>
      <c r="F714" s="74"/>
      <c r="G714" s="74"/>
      <c r="H714" s="74"/>
      <c r="I714" s="74"/>
    </row>
    <row r="715" spans="4:9" x14ac:dyDescent="0.2">
      <c r="D715" s="74"/>
      <c r="E715" s="74"/>
      <c r="F715" s="74"/>
      <c r="G715" s="74"/>
      <c r="H715" s="74"/>
      <c r="I715" s="74"/>
    </row>
    <row r="716" spans="4:9" x14ac:dyDescent="0.2">
      <c r="D716" s="74"/>
      <c r="E716" s="74"/>
      <c r="F716" s="74"/>
      <c r="G716" s="74"/>
      <c r="H716" s="74"/>
      <c r="I716" s="74"/>
    </row>
    <row r="717" spans="4:9" x14ac:dyDescent="0.2">
      <c r="D717" s="74"/>
      <c r="E717" s="74"/>
      <c r="F717" s="74"/>
      <c r="G717" s="74"/>
      <c r="H717" s="74"/>
      <c r="I717" s="74"/>
    </row>
    <row r="718" spans="4:9" x14ac:dyDescent="0.2">
      <c r="D718" s="74"/>
      <c r="E718" s="74"/>
      <c r="F718" s="74"/>
      <c r="G718" s="74"/>
      <c r="H718" s="74"/>
      <c r="I718" s="74"/>
    </row>
    <row r="719" spans="4:9" x14ac:dyDescent="0.2">
      <c r="D719" s="74"/>
      <c r="E719" s="74"/>
      <c r="F719" s="74"/>
      <c r="G719" s="74"/>
      <c r="H719" s="74"/>
      <c r="I719" s="74"/>
    </row>
    <row r="720" spans="4:9" x14ac:dyDescent="0.2">
      <c r="D720" s="74"/>
      <c r="E720" s="74"/>
      <c r="F720" s="74"/>
      <c r="G720" s="74"/>
      <c r="H720" s="74"/>
      <c r="I720" s="74"/>
    </row>
    <row r="721" spans="4:9" x14ac:dyDescent="0.2">
      <c r="D721" s="74"/>
      <c r="E721" s="74"/>
      <c r="F721" s="74"/>
      <c r="G721" s="74"/>
      <c r="H721" s="74"/>
      <c r="I721" s="74"/>
    </row>
    <row r="722" spans="4:9" x14ac:dyDescent="0.2">
      <c r="D722" s="74"/>
      <c r="E722" s="74"/>
      <c r="F722" s="74"/>
      <c r="G722" s="74"/>
      <c r="H722" s="74"/>
      <c r="I722" s="74"/>
    </row>
    <row r="723" spans="4:9" x14ac:dyDescent="0.2">
      <c r="D723" s="74"/>
      <c r="E723" s="74"/>
      <c r="F723" s="74"/>
      <c r="G723" s="74"/>
      <c r="H723" s="74"/>
      <c r="I723" s="74"/>
    </row>
    <row r="724" spans="4:9" x14ac:dyDescent="0.2">
      <c r="D724" s="74"/>
      <c r="E724" s="74"/>
      <c r="F724" s="74"/>
      <c r="G724" s="74"/>
      <c r="H724" s="74"/>
      <c r="I724" s="74"/>
    </row>
    <row r="725" spans="4:9" x14ac:dyDescent="0.2">
      <c r="D725" s="74"/>
      <c r="E725" s="74"/>
      <c r="F725" s="74"/>
      <c r="G725" s="74"/>
      <c r="H725" s="74"/>
      <c r="I725" s="74"/>
    </row>
    <row r="726" spans="4:9" x14ac:dyDescent="0.2">
      <c r="D726" s="74"/>
      <c r="E726" s="74"/>
      <c r="F726" s="74"/>
      <c r="G726" s="74"/>
      <c r="H726" s="74"/>
      <c r="I726" s="74"/>
    </row>
    <row r="727" spans="4:9" x14ac:dyDescent="0.2">
      <c r="D727" s="74"/>
      <c r="E727" s="74"/>
      <c r="F727" s="74"/>
      <c r="G727" s="74"/>
      <c r="H727" s="74"/>
      <c r="I727" s="74"/>
    </row>
    <row r="728" spans="4:9" x14ac:dyDescent="0.2">
      <c r="D728" s="74"/>
      <c r="E728" s="74"/>
      <c r="F728" s="74"/>
      <c r="G728" s="74"/>
      <c r="H728" s="74"/>
      <c r="I728" s="74"/>
    </row>
    <row r="729" spans="4:9" x14ac:dyDescent="0.2">
      <c r="D729" s="74"/>
      <c r="E729" s="74"/>
      <c r="F729" s="74"/>
      <c r="G729" s="74"/>
      <c r="H729" s="74"/>
      <c r="I729" s="74"/>
    </row>
    <row r="730" spans="4:9" x14ac:dyDescent="0.2">
      <c r="D730" s="74"/>
      <c r="E730" s="74"/>
      <c r="F730" s="74"/>
      <c r="G730" s="74"/>
      <c r="H730" s="74"/>
      <c r="I730" s="74"/>
    </row>
    <row r="731" spans="4:9" x14ac:dyDescent="0.2">
      <c r="D731" s="74"/>
      <c r="E731" s="74"/>
      <c r="F731" s="74"/>
      <c r="G731" s="74"/>
      <c r="H731" s="74"/>
      <c r="I731" s="74"/>
    </row>
    <row r="732" spans="4:9" x14ac:dyDescent="0.2">
      <c r="D732" s="74"/>
      <c r="E732" s="74"/>
      <c r="F732" s="74"/>
      <c r="G732" s="74"/>
      <c r="H732" s="74"/>
      <c r="I732" s="74"/>
    </row>
  </sheetData>
  <mergeCells count="490">
    <mergeCell ref="A144:A145"/>
    <mergeCell ref="B144:B145"/>
    <mergeCell ref="C144:C145"/>
    <mergeCell ref="D144:E144"/>
    <mergeCell ref="F144:H144"/>
    <mergeCell ref="D145:E145"/>
    <mergeCell ref="G145:I145"/>
    <mergeCell ref="A142:A143"/>
    <mergeCell ref="B142:B143"/>
    <mergeCell ref="C142:C143"/>
    <mergeCell ref="D142:E142"/>
    <mergeCell ref="F142:H142"/>
    <mergeCell ref="D143:E143"/>
    <mergeCell ref="G143:I143"/>
    <mergeCell ref="A140:A141"/>
    <mergeCell ref="B140:B141"/>
    <mergeCell ref="C140:C141"/>
    <mergeCell ref="D140:E140"/>
    <mergeCell ref="F140:H140"/>
    <mergeCell ref="D141:E141"/>
    <mergeCell ref="G141:I141"/>
    <mergeCell ref="A138:A139"/>
    <mergeCell ref="B138:B139"/>
    <mergeCell ref="C138:C139"/>
    <mergeCell ref="D138:E138"/>
    <mergeCell ref="F138:H138"/>
    <mergeCell ref="D139:E139"/>
    <mergeCell ref="G139:I139"/>
    <mergeCell ref="A136:A137"/>
    <mergeCell ref="B136:B137"/>
    <mergeCell ref="C136:C137"/>
    <mergeCell ref="D136:E136"/>
    <mergeCell ref="F136:H136"/>
    <mergeCell ref="D137:E137"/>
    <mergeCell ref="G137:I137"/>
    <mergeCell ref="A134:A135"/>
    <mergeCell ref="B134:B135"/>
    <mergeCell ref="C134:C135"/>
    <mergeCell ref="D134:E134"/>
    <mergeCell ref="F134:H134"/>
    <mergeCell ref="D135:E135"/>
    <mergeCell ref="G135:I135"/>
    <mergeCell ref="A132:A133"/>
    <mergeCell ref="B132:B133"/>
    <mergeCell ref="C132:C133"/>
    <mergeCell ref="D132:E132"/>
    <mergeCell ref="F132:H132"/>
    <mergeCell ref="D133:E133"/>
    <mergeCell ref="G133:I133"/>
    <mergeCell ref="A130:A131"/>
    <mergeCell ref="B130:B131"/>
    <mergeCell ref="C130:C131"/>
    <mergeCell ref="D130:E130"/>
    <mergeCell ref="F130:H130"/>
    <mergeCell ref="D131:E131"/>
    <mergeCell ref="G131:I131"/>
    <mergeCell ref="A128:A129"/>
    <mergeCell ref="B128:B129"/>
    <mergeCell ref="C128:C129"/>
    <mergeCell ref="D128:E128"/>
    <mergeCell ref="F128:H128"/>
    <mergeCell ref="D129:E129"/>
    <mergeCell ref="G129:I129"/>
    <mergeCell ref="A125:A127"/>
    <mergeCell ref="B125:B126"/>
    <mergeCell ref="D125:G125"/>
    <mergeCell ref="H125:I126"/>
    <mergeCell ref="F126:G126"/>
    <mergeCell ref="F127:G127"/>
    <mergeCell ref="H127:I127"/>
    <mergeCell ref="A123:A124"/>
    <mergeCell ref="B123:B124"/>
    <mergeCell ref="C123:C124"/>
    <mergeCell ref="D123:E123"/>
    <mergeCell ref="F123:H123"/>
    <mergeCell ref="D124:E124"/>
    <mergeCell ref="G124:I124"/>
    <mergeCell ref="A121:A122"/>
    <mergeCell ref="B121:B122"/>
    <mergeCell ref="C121:C122"/>
    <mergeCell ref="D121:E121"/>
    <mergeCell ref="F121:H121"/>
    <mergeCell ref="D122:E122"/>
    <mergeCell ref="G122:I122"/>
    <mergeCell ref="A119:A120"/>
    <mergeCell ref="B119:B120"/>
    <mergeCell ref="C119:C120"/>
    <mergeCell ref="D119:E119"/>
    <mergeCell ref="F119:H119"/>
    <mergeCell ref="D120:E120"/>
    <mergeCell ref="G120:I120"/>
    <mergeCell ref="A117:A118"/>
    <mergeCell ref="B117:B118"/>
    <mergeCell ref="C117:C118"/>
    <mergeCell ref="D117:E117"/>
    <mergeCell ref="F117:H117"/>
    <mergeCell ref="D118:E118"/>
    <mergeCell ref="G118:I118"/>
    <mergeCell ref="A115:A116"/>
    <mergeCell ref="B115:B116"/>
    <mergeCell ref="C115:C116"/>
    <mergeCell ref="D115:E115"/>
    <mergeCell ref="F115:H115"/>
    <mergeCell ref="D116:E116"/>
    <mergeCell ref="G116:I116"/>
    <mergeCell ref="A113:A114"/>
    <mergeCell ref="B113:B114"/>
    <mergeCell ref="C113:C114"/>
    <mergeCell ref="D113:E113"/>
    <mergeCell ref="F113:H113"/>
    <mergeCell ref="D114:E114"/>
    <mergeCell ref="G114:I114"/>
    <mergeCell ref="A111:A112"/>
    <mergeCell ref="B111:B112"/>
    <mergeCell ref="C111:C112"/>
    <mergeCell ref="D111:E111"/>
    <mergeCell ref="F111:H111"/>
    <mergeCell ref="D112:E112"/>
    <mergeCell ref="G112:I112"/>
    <mergeCell ref="A109:A110"/>
    <mergeCell ref="B109:B110"/>
    <mergeCell ref="C109:C110"/>
    <mergeCell ref="D109:E109"/>
    <mergeCell ref="F109:H109"/>
    <mergeCell ref="D110:E110"/>
    <mergeCell ref="G110:I110"/>
    <mergeCell ref="A107:A108"/>
    <mergeCell ref="B107:B108"/>
    <mergeCell ref="C107:C108"/>
    <mergeCell ref="D107:E107"/>
    <mergeCell ref="F107:H107"/>
    <mergeCell ref="D108:E108"/>
    <mergeCell ref="G108:I108"/>
    <mergeCell ref="A105:A106"/>
    <mergeCell ref="B105:B106"/>
    <mergeCell ref="C105:C106"/>
    <mergeCell ref="D105:E105"/>
    <mergeCell ref="F105:H105"/>
    <mergeCell ref="D106:E106"/>
    <mergeCell ref="G106:I106"/>
    <mergeCell ref="A103:A104"/>
    <mergeCell ref="B103:B104"/>
    <mergeCell ref="C103:C104"/>
    <mergeCell ref="D103:E103"/>
    <mergeCell ref="F103:H103"/>
    <mergeCell ref="D104:E104"/>
    <mergeCell ref="G104:I104"/>
    <mergeCell ref="A101:A102"/>
    <mergeCell ref="B101:B102"/>
    <mergeCell ref="C101:C102"/>
    <mergeCell ref="D101:E101"/>
    <mergeCell ref="F101:H101"/>
    <mergeCell ref="D102:E102"/>
    <mergeCell ref="G102:I102"/>
    <mergeCell ref="A99:A100"/>
    <mergeCell ref="B99:B100"/>
    <mergeCell ref="C99:C100"/>
    <mergeCell ref="D99:E99"/>
    <mergeCell ref="F99:H99"/>
    <mergeCell ref="D100:E100"/>
    <mergeCell ref="G100:I100"/>
    <mergeCell ref="A97:A98"/>
    <mergeCell ref="B97:B98"/>
    <mergeCell ref="C97:C98"/>
    <mergeCell ref="D97:E97"/>
    <mergeCell ref="F97:H97"/>
    <mergeCell ref="D98:E98"/>
    <mergeCell ref="G98:I98"/>
    <mergeCell ref="A94:A96"/>
    <mergeCell ref="B94:B95"/>
    <mergeCell ref="D94:G94"/>
    <mergeCell ref="H94:I95"/>
    <mergeCell ref="F95:G95"/>
    <mergeCell ref="F96:G96"/>
    <mergeCell ref="H96:I96"/>
    <mergeCell ref="A92:A93"/>
    <mergeCell ref="B92:B93"/>
    <mergeCell ref="C92:C93"/>
    <mergeCell ref="D92:E92"/>
    <mergeCell ref="F92:H92"/>
    <mergeCell ref="D93:E93"/>
    <mergeCell ref="G93:I93"/>
    <mergeCell ref="A90:A91"/>
    <mergeCell ref="B90:B91"/>
    <mergeCell ref="C90:C91"/>
    <mergeCell ref="D90:E90"/>
    <mergeCell ref="F90:H90"/>
    <mergeCell ref="D91:E91"/>
    <mergeCell ref="G91:I91"/>
    <mergeCell ref="A88:A89"/>
    <mergeCell ref="B88:B89"/>
    <mergeCell ref="C88:C89"/>
    <mergeCell ref="D88:E88"/>
    <mergeCell ref="F88:H88"/>
    <mergeCell ref="D89:E89"/>
    <mergeCell ref="G89:I89"/>
    <mergeCell ref="A86:A87"/>
    <mergeCell ref="B86:B87"/>
    <mergeCell ref="C86:C87"/>
    <mergeCell ref="D86:E86"/>
    <mergeCell ref="F86:H86"/>
    <mergeCell ref="D87:E87"/>
    <mergeCell ref="G87:I87"/>
    <mergeCell ref="A84:A85"/>
    <mergeCell ref="B84:B85"/>
    <mergeCell ref="C84:C85"/>
    <mergeCell ref="D84:E84"/>
    <mergeCell ref="F84:H84"/>
    <mergeCell ref="D85:E85"/>
    <mergeCell ref="G85:I85"/>
    <mergeCell ref="A82:A83"/>
    <mergeCell ref="B82:B83"/>
    <mergeCell ref="C82:C83"/>
    <mergeCell ref="D82:E82"/>
    <mergeCell ref="F82:H82"/>
    <mergeCell ref="D83:E83"/>
    <mergeCell ref="G83:I83"/>
    <mergeCell ref="A80:A81"/>
    <mergeCell ref="B80:B81"/>
    <mergeCell ref="C80:C81"/>
    <mergeCell ref="D80:E80"/>
    <mergeCell ref="F80:H80"/>
    <mergeCell ref="D81:E81"/>
    <mergeCell ref="G81:I81"/>
    <mergeCell ref="A78:A79"/>
    <mergeCell ref="B78:B79"/>
    <mergeCell ref="C78:C79"/>
    <mergeCell ref="D78:E78"/>
    <mergeCell ref="F78:H78"/>
    <mergeCell ref="D79:E79"/>
    <mergeCell ref="G79:I79"/>
    <mergeCell ref="A76:A77"/>
    <mergeCell ref="B76:B77"/>
    <mergeCell ref="C76:C77"/>
    <mergeCell ref="D76:E76"/>
    <mergeCell ref="F76:H76"/>
    <mergeCell ref="D77:E77"/>
    <mergeCell ref="G77:I77"/>
    <mergeCell ref="A74:A75"/>
    <mergeCell ref="B74:B75"/>
    <mergeCell ref="C74:C75"/>
    <mergeCell ref="D74:E74"/>
    <mergeCell ref="F74:H74"/>
    <mergeCell ref="D75:E75"/>
    <mergeCell ref="G75:I75"/>
    <mergeCell ref="A72:A73"/>
    <mergeCell ref="B72:B73"/>
    <mergeCell ref="C72:C73"/>
    <mergeCell ref="D72:E72"/>
    <mergeCell ref="F72:H72"/>
    <mergeCell ref="D73:E73"/>
    <mergeCell ref="G73:I73"/>
    <mergeCell ref="A70:A71"/>
    <mergeCell ref="B70:B71"/>
    <mergeCell ref="C70:C71"/>
    <mergeCell ref="D70:E70"/>
    <mergeCell ref="F70:H70"/>
    <mergeCell ref="D71:E71"/>
    <mergeCell ref="G71:I71"/>
    <mergeCell ref="A68:A69"/>
    <mergeCell ref="B68:B69"/>
    <mergeCell ref="C68:C69"/>
    <mergeCell ref="D68:E68"/>
    <mergeCell ref="F68:H68"/>
    <mergeCell ref="D69:E69"/>
    <mergeCell ref="G69:I69"/>
    <mergeCell ref="A66:A67"/>
    <mergeCell ref="B66:B67"/>
    <mergeCell ref="C66:C67"/>
    <mergeCell ref="D66:E66"/>
    <mergeCell ref="F66:H66"/>
    <mergeCell ref="D67:E67"/>
    <mergeCell ref="G67:I67"/>
    <mergeCell ref="A63:A65"/>
    <mergeCell ref="B63:B64"/>
    <mergeCell ref="D63:G63"/>
    <mergeCell ref="H63:I64"/>
    <mergeCell ref="F64:G64"/>
    <mergeCell ref="F65:G65"/>
    <mergeCell ref="H65:I65"/>
    <mergeCell ref="A61:A62"/>
    <mergeCell ref="B61:B62"/>
    <mergeCell ref="C61:C62"/>
    <mergeCell ref="D61:E61"/>
    <mergeCell ref="F61:H61"/>
    <mergeCell ref="D62:E62"/>
    <mergeCell ref="G62:I62"/>
    <mergeCell ref="A59:A60"/>
    <mergeCell ref="B59:B60"/>
    <mergeCell ref="C59:C60"/>
    <mergeCell ref="D59:E59"/>
    <mergeCell ref="F59:H59"/>
    <mergeCell ref="D60:E60"/>
    <mergeCell ref="G60:I60"/>
    <mergeCell ref="A57:A58"/>
    <mergeCell ref="B57:B58"/>
    <mergeCell ref="C57:C58"/>
    <mergeCell ref="D57:E57"/>
    <mergeCell ref="F57:H57"/>
    <mergeCell ref="D58:E58"/>
    <mergeCell ref="G58:I58"/>
    <mergeCell ref="A55:A56"/>
    <mergeCell ref="B55:B56"/>
    <mergeCell ref="C55:C56"/>
    <mergeCell ref="D55:E55"/>
    <mergeCell ref="F55:H55"/>
    <mergeCell ref="D56:E56"/>
    <mergeCell ref="G56:I56"/>
    <mergeCell ref="A53:A54"/>
    <mergeCell ref="B53:B54"/>
    <mergeCell ref="C53:C54"/>
    <mergeCell ref="D53:E53"/>
    <mergeCell ref="F53:H53"/>
    <mergeCell ref="D54:E54"/>
    <mergeCell ref="G54:I54"/>
    <mergeCell ref="A51:A52"/>
    <mergeCell ref="B51:B52"/>
    <mergeCell ref="C51:C52"/>
    <mergeCell ref="D51:E51"/>
    <mergeCell ref="F51:H51"/>
    <mergeCell ref="D52:E52"/>
    <mergeCell ref="G52:I52"/>
    <mergeCell ref="A49:A50"/>
    <mergeCell ref="B49:B50"/>
    <mergeCell ref="C49:C50"/>
    <mergeCell ref="D49:E49"/>
    <mergeCell ref="F49:H49"/>
    <mergeCell ref="D50:E50"/>
    <mergeCell ref="G50:I50"/>
    <mergeCell ref="A47:A48"/>
    <mergeCell ref="B47:B48"/>
    <mergeCell ref="C47:C48"/>
    <mergeCell ref="D47:E47"/>
    <mergeCell ref="F47:H47"/>
    <mergeCell ref="D48:E48"/>
    <mergeCell ref="G48:I48"/>
    <mergeCell ref="A45:A46"/>
    <mergeCell ref="B45:B46"/>
    <mergeCell ref="C45:C46"/>
    <mergeCell ref="D45:E45"/>
    <mergeCell ref="F45:H45"/>
    <mergeCell ref="D46:E46"/>
    <mergeCell ref="G46:I46"/>
    <mergeCell ref="A43:A44"/>
    <mergeCell ref="B43:B44"/>
    <mergeCell ref="C43:C44"/>
    <mergeCell ref="D43:E43"/>
    <mergeCell ref="F43:H43"/>
    <mergeCell ref="D44:E44"/>
    <mergeCell ref="G44:I44"/>
    <mergeCell ref="A41:A42"/>
    <mergeCell ref="B41:B42"/>
    <mergeCell ref="C41:C42"/>
    <mergeCell ref="D41:E41"/>
    <mergeCell ref="F41:H41"/>
    <mergeCell ref="D42:E42"/>
    <mergeCell ref="G42:I42"/>
    <mergeCell ref="A39:A40"/>
    <mergeCell ref="B39:B40"/>
    <mergeCell ref="C39:C40"/>
    <mergeCell ref="D39:E39"/>
    <mergeCell ref="F39:H39"/>
    <mergeCell ref="D40:E40"/>
    <mergeCell ref="G40:I40"/>
    <mergeCell ref="A37:A38"/>
    <mergeCell ref="B37:B38"/>
    <mergeCell ref="C37:C38"/>
    <mergeCell ref="D37:E37"/>
    <mergeCell ref="F37:H37"/>
    <mergeCell ref="D38:E38"/>
    <mergeCell ref="G38:I38"/>
    <mergeCell ref="A35:A36"/>
    <mergeCell ref="B35:B36"/>
    <mergeCell ref="C35:C36"/>
    <mergeCell ref="D35:E35"/>
    <mergeCell ref="F35:H35"/>
    <mergeCell ref="D36:E36"/>
    <mergeCell ref="G36:I36"/>
    <mergeCell ref="A32:A34"/>
    <mergeCell ref="B32:B33"/>
    <mergeCell ref="D32:G32"/>
    <mergeCell ref="H32:I33"/>
    <mergeCell ref="F33:G33"/>
    <mergeCell ref="F34:G34"/>
    <mergeCell ref="H34:I34"/>
    <mergeCell ref="A30:A31"/>
    <mergeCell ref="B30:B31"/>
    <mergeCell ref="C30:C31"/>
    <mergeCell ref="D30:E30"/>
    <mergeCell ref="F30:H30"/>
    <mergeCell ref="D31:E31"/>
    <mergeCell ref="G31:I31"/>
    <mergeCell ref="A28:A29"/>
    <mergeCell ref="B28:B29"/>
    <mergeCell ref="C28:C29"/>
    <mergeCell ref="D28:E28"/>
    <mergeCell ref="F28:H28"/>
    <mergeCell ref="D29:E29"/>
    <mergeCell ref="G29:I29"/>
    <mergeCell ref="A26:A27"/>
    <mergeCell ref="B26:B27"/>
    <mergeCell ref="C26:C27"/>
    <mergeCell ref="D26:E26"/>
    <mergeCell ref="F26:H26"/>
    <mergeCell ref="D27:E27"/>
    <mergeCell ref="G27:I27"/>
    <mergeCell ref="A24:A25"/>
    <mergeCell ref="B24:B25"/>
    <mergeCell ref="C24:C25"/>
    <mergeCell ref="D24:E24"/>
    <mergeCell ref="F24:H24"/>
    <mergeCell ref="D25:E25"/>
    <mergeCell ref="G25:I25"/>
    <mergeCell ref="A22:A23"/>
    <mergeCell ref="B22:B23"/>
    <mergeCell ref="C22:C23"/>
    <mergeCell ref="D22:E22"/>
    <mergeCell ref="F22:H22"/>
    <mergeCell ref="D23:E23"/>
    <mergeCell ref="G23:I23"/>
    <mergeCell ref="A20:A21"/>
    <mergeCell ref="B20:B21"/>
    <mergeCell ref="C20:C21"/>
    <mergeCell ref="D20:E20"/>
    <mergeCell ref="F20:H20"/>
    <mergeCell ref="D21:E21"/>
    <mergeCell ref="G21:I21"/>
    <mergeCell ref="A18:A19"/>
    <mergeCell ref="B18:B19"/>
    <mergeCell ref="C18:C19"/>
    <mergeCell ref="D18:E18"/>
    <mergeCell ref="F18:H18"/>
    <mergeCell ref="D19:E19"/>
    <mergeCell ref="G19:I19"/>
    <mergeCell ref="A16:A17"/>
    <mergeCell ref="B16:B17"/>
    <mergeCell ref="C16:C17"/>
    <mergeCell ref="D16:E16"/>
    <mergeCell ref="F16:H16"/>
    <mergeCell ref="D17:E17"/>
    <mergeCell ref="G17:I17"/>
    <mergeCell ref="A14:A15"/>
    <mergeCell ref="B14:B15"/>
    <mergeCell ref="C14:C15"/>
    <mergeCell ref="D14:E14"/>
    <mergeCell ref="F14:H14"/>
    <mergeCell ref="D15:E15"/>
    <mergeCell ref="G15:I15"/>
    <mergeCell ref="A12:A13"/>
    <mergeCell ref="B12:B13"/>
    <mergeCell ref="C12:C13"/>
    <mergeCell ref="D12:E12"/>
    <mergeCell ref="F12:H12"/>
    <mergeCell ref="D13:E13"/>
    <mergeCell ref="G13:I13"/>
    <mergeCell ref="A10:A11"/>
    <mergeCell ref="B10:B11"/>
    <mergeCell ref="C10:C11"/>
    <mergeCell ref="D10:E10"/>
    <mergeCell ref="F10:H10"/>
    <mergeCell ref="D11:E11"/>
    <mergeCell ref="G11:I11"/>
    <mergeCell ref="A8:A9"/>
    <mergeCell ref="B8:B9"/>
    <mergeCell ref="C8:C9"/>
    <mergeCell ref="D8:E8"/>
    <mergeCell ref="F8:H8"/>
    <mergeCell ref="D9:E9"/>
    <mergeCell ref="G9:I9"/>
    <mergeCell ref="A6:A7"/>
    <mergeCell ref="B6:B7"/>
    <mergeCell ref="C6:C7"/>
    <mergeCell ref="D6:E6"/>
    <mergeCell ref="F6:H6"/>
    <mergeCell ref="D7:E7"/>
    <mergeCell ref="G7:I7"/>
    <mergeCell ref="A4:A5"/>
    <mergeCell ref="B4:B5"/>
    <mergeCell ref="C4:C5"/>
    <mergeCell ref="D4:E4"/>
    <mergeCell ref="F4:H4"/>
    <mergeCell ref="D5:E5"/>
    <mergeCell ref="G5:I5"/>
    <mergeCell ref="A1:A3"/>
    <mergeCell ref="B1:B2"/>
    <mergeCell ref="D1:G1"/>
    <mergeCell ref="H1:I2"/>
    <mergeCell ref="F2:G2"/>
    <mergeCell ref="F3:G3"/>
    <mergeCell ref="H3:I3"/>
  </mergeCells>
  <pageMargins left="0.36" right="0.35433070866141736" top="0.51181102362204722" bottom="0.35433070866141736" header="0" footer="0.35433070866141736"/>
  <pageSetup paperSize="9" scale="83" fitToHeight="5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9"/>
  <sheetViews>
    <sheetView topLeftCell="A31" zoomScale="85" zoomScaleNormal="85" zoomScaleSheetLayoutView="100" workbookViewId="0">
      <selection activeCell="K47" sqref="K47"/>
    </sheetView>
  </sheetViews>
  <sheetFormatPr defaultRowHeight="12.75" x14ac:dyDescent="0.2"/>
  <cols>
    <col min="1" max="1" width="6.28515625" style="71" customWidth="1"/>
    <col min="2" max="2" width="42.28515625" style="72" customWidth="1"/>
    <col min="3" max="3" width="6.28515625" style="73" customWidth="1"/>
    <col min="4" max="4" width="26.140625" style="71" customWidth="1"/>
    <col min="5" max="5" width="29.140625" style="71" customWidth="1"/>
    <col min="6" max="7" width="12.140625" style="63" customWidth="1"/>
    <col min="8" max="256" width="9.140625" style="63"/>
    <col min="257" max="257" width="6.28515625" style="63" customWidth="1"/>
    <col min="258" max="258" width="42.28515625" style="63" customWidth="1"/>
    <col min="259" max="259" width="6.28515625" style="63" customWidth="1"/>
    <col min="260" max="260" width="26.140625" style="63" customWidth="1"/>
    <col min="261" max="261" width="29.140625" style="63" customWidth="1"/>
    <col min="262" max="263" width="12.140625" style="63" customWidth="1"/>
    <col min="264" max="512" width="9.140625" style="63"/>
    <col min="513" max="513" width="6.28515625" style="63" customWidth="1"/>
    <col min="514" max="514" width="42.28515625" style="63" customWidth="1"/>
    <col min="515" max="515" width="6.28515625" style="63" customWidth="1"/>
    <col min="516" max="516" width="26.140625" style="63" customWidth="1"/>
    <col min="517" max="517" width="29.140625" style="63" customWidth="1"/>
    <col min="518" max="519" width="12.140625" style="63" customWidth="1"/>
    <col min="520" max="768" width="9.140625" style="63"/>
    <col min="769" max="769" width="6.28515625" style="63" customWidth="1"/>
    <col min="770" max="770" width="42.28515625" style="63" customWidth="1"/>
    <col min="771" max="771" width="6.28515625" style="63" customWidth="1"/>
    <col min="772" max="772" width="26.140625" style="63" customWidth="1"/>
    <col min="773" max="773" width="29.140625" style="63" customWidth="1"/>
    <col min="774" max="775" width="12.140625" style="63" customWidth="1"/>
    <col min="776" max="1024" width="9.140625" style="63"/>
    <col min="1025" max="1025" width="6.28515625" style="63" customWidth="1"/>
    <col min="1026" max="1026" width="42.28515625" style="63" customWidth="1"/>
    <col min="1027" max="1027" width="6.28515625" style="63" customWidth="1"/>
    <col min="1028" max="1028" width="26.140625" style="63" customWidth="1"/>
    <col min="1029" max="1029" width="29.140625" style="63" customWidth="1"/>
    <col min="1030" max="1031" width="12.140625" style="63" customWidth="1"/>
    <col min="1032" max="1280" width="9.140625" style="63"/>
    <col min="1281" max="1281" width="6.28515625" style="63" customWidth="1"/>
    <col min="1282" max="1282" width="42.28515625" style="63" customWidth="1"/>
    <col min="1283" max="1283" width="6.28515625" style="63" customWidth="1"/>
    <col min="1284" max="1284" width="26.140625" style="63" customWidth="1"/>
    <col min="1285" max="1285" width="29.140625" style="63" customWidth="1"/>
    <col min="1286" max="1287" width="12.140625" style="63" customWidth="1"/>
    <col min="1288" max="1536" width="9.140625" style="63"/>
    <col min="1537" max="1537" width="6.28515625" style="63" customWidth="1"/>
    <col min="1538" max="1538" width="42.28515625" style="63" customWidth="1"/>
    <col min="1539" max="1539" width="6.28515625" style="63" customWidth="1"/>
    <col min="1540" max="1540" width="26.140625" style="63" customWidth="1"/>
    <col min="1541" max="1541" width="29.140625" style="63" customWidth="1"/>
    <col min="1542" max="1543" width="12.140625" style="63" customWidth="1"/>
    <col min="1544" max="1792" width="9.140625" style="63"/>
    <col min="1793" max="1793" width="6.28515625" style="63" customWidth="1"/>
    <col min="1794" max="1794" width="42.28515625" style="63" customWidth="1"/>
    <col min="1795" max="1795" width="6.28515625" style="63" customWidth="1"/>
    <col min="1796" max="1796" width="26.140625" style="63" customWidth="1"/>
    <col min="1797" max="1797" width="29.140625" style="63" customWidth="1"/>
    <col min="1798" max="1799" width="12.140625" style="63" customWidth="1"/>
    <col min="1800" max="2048" width="9.140625" style="63"/>
    <col min="2049" max="2049" width="6.28515625" style="63" customWidth="1"/>
    <col min="2050" max="2050" width="42.28515625" style="63" customWidth="1"/>
    <col min="2051" max="2051" width="6.28515625" style="63" customWidth="1"/>
    <col min="2052" max="2052" width="26.140625" style="63" customWidth="1"/>
    <col min="2053" max="2053" width="29.140625" style="63" customWidth="1"/>
    <col min="2054" max="2055" width="12.140625" style="63" customWidth="1"/>
    <col min="2056" max="2304" width="9.140625" style="63"/>
    <col min="2305" max="2305" width="6.28515625" style="63" customWidth="1"/>
    <col min="2306" max="2306" width="42.28515625" style="63" customWidth="1"/>
    <col min="2307" max="2307" width="6.28515625" style="63" customWidth="1"/>
    <col min="2308" max="2308" width="26.140625" style="63" customWidth="1"/>
    <col min="2309" max="2309" width="29.140625" style="63" customWidth="1"/>
    <col min="2310" max="2311" width="12.140625" style="63" customWidth="1"/>
    <col min="2312" max="2560" width="9.140625" style="63"/>
    <col min="2561" max="2561" width="6.28515625" style="63" customWidth="1"/>
    <col min="2562" max="2562" width="42.28515625" style="63" customWidth="1"/>
    <col min="2563" max="2563" width="6.28515625" style="63" customWidth="1"/>
    <col min="2564" max="2564" width="26.140625" style="63" customWidth="1"/>
    <col min="2565" max="2565" width="29.140625" style="63" customWidth="1"/>
    <col min="2566" max="2567" width="12.140625" style="63" customWidth="1"/>
    <col min="2568" max="2816" width="9.140625" style="63"/>
    <col min="2817" max="2817" width="6.28515625" style="63" customWidth="1"/>
    <col min="2818" max="2818" width="42.28515625" style="63" customWidth="1"/>
    <col min="2819" max="2819" width="6.28515625" style="63" customWidth="1"/>
    <col min="2820" max="2820" width="26.140625" style="63" customWidth="1"/>
    <col min="2821" max="2821" width="29.140625" style="63" customWidth="1"/>
    <col min="2822" max="2823" width="12.140625" style="63" customWidth="1"/>
    <col min="2824" max="3072" width="9.140625" style="63"/>
    <col min="3073" max="3073" width="6.28515625" style="63" customWidth="1"/>
    <col min="3074" max="3074" width="42.28515625" style="63" customWidth="1"/>
    <col min="3075" max="3075" width="6.28515625" style="63" customWidth="1"/>
    <col min="3076" max="3076" width="26.140625" style="63" customWidth="1"/>
    <col min="3077" max="3077" width="29.140625" style="63" customWidth="1"/>
    <col min="3078" max="3079" width="12.140625" style="63" customWidth="1"/>
    <col min="3080" max="3328" width="9.140625" style="63"/>
    <col min="3329" max="3329" width="6.28515625" style="63" customWidth="1"/>
    <col min="3330" max="3330" width="42.28515625" style="63" customWidth="1"/>
    <col min="3331" max="3331" width="6.28515625" style="63" customWidth="1"/>
    <col min="3332" max="3332" width="26.140625" style="63" customWidth="1"/>
    <col min="3333" max="3333" width="29.140625" style="63" customWidth="1"/>
    <col min="3334" max="3335" width="12.140625" style="63" customWidth="1"/>
    <col min="3336" max="3584" width="9.140625" style="63"/>
    <col min="3585" max="3585" width="6.28515625" style="63" customWidth="1"/>
    <col min="3586" max="3586" width="42.28515625" style="63" customWidth="1"/>
    <col min="3587" max="3587" width="6.28515625" style="63" customWidth="1"/>
    <col min="3588" max="3588" width="26.140625" style="63" customWidth="1"/>
    <col min="3589" max="3589" width="29.140625" style="63" customWidth="1"/>
    <col min="3590" max="3591" width="12.140625" style="63" customWidth="1"/>
    <col min="3592" max="3840" width="9.140625" style="63"/>
    <col min="3841" max="3841" width="6.28515625" style="63" customWidth="1"/>
    <col min="3842" max="3842" width="42.28515625" style="63" customWidth="1"/>
    <col min="3843" max="3843" width="6.28515625" style="63" customWidth="1"/>
    <col min="3844" max="3844" width="26.140625" style="63" customWidth="1"/>
    <col min="3845" max="3845" width="29.140625" style="63" customWidth="1"/>
    <col min="3846" max="3847" width="12.140625" style="63" customWidth="1"/>
    <col min="3848" max="4096" width="9.140625" style="63"/>
    <col min="4097" max="4097" width="6.28515625" style="63" customWidth="1"/>
    <col min="4098" max="4098" width="42.28515625" style="63" customWidth="1"/>
    <col min="4099" max="4099" width="6.28515625" style="63" customWidth="1"/>
    <col min="4100" max="4100" width="26.140625" style="63" customWidth="1"/>
    <col min="4101" max="4101" width="29.140625" style="63" customWidth="1"/>
    <col min="4102" max="4103" width="12.140625" style="63" customWidth="1"/>
    <col min="4104" max="4352" width="9.140625" style="63"/>
    <col min="4353" max="4353" width="6.28515625" style="63" customWidth="1"/>
    <col min="4354" max="4354" width="42.28515625" style="63" customWidth="1"/>
    <col min="4355" max="4355" width="6.28515625" style="63" customWidth="1"/>
    <col min="4356" max="4356" width="26.140625" style="63" customWidth="1"/>
    <col min="4357" max="4357" width="29.140625" style="63" customWidth="1"/>
    <col min="4358" max="4359" width="12.140625" style="63" customWidth="1"/>
    <col min="4360" max="4608" width="9.140625" style="63"/>
    <col min="4609" max="4609" width="6.28515625" style="63" customWidth="1"/>
    <col min="4610" max="4610" width="42.28515625" style="63" customWidth="1"/>
    <col min="4611" max="4611" width="6.28515625" style="63" customWidth="1"/>
    <col min="4612" max="4612" width="26.140625" style="63" customWidth="1"/>
    <col min="4613" max="4613" width="29.140625" style="63" customWidth="1"/>
    <col min="4614" max="4615" width="12.140625" style="63" customWidth="1"/>
    <col min="4616" max="4864" width="9.140625" style="63"/>
    <col min="4865" max="4865" width="6.28515625" style="63" customWidth="1"/>
    <col min="4866" max="4866" width="42.28515625" style="63" customWidth="1"/>
    <col min="4867" max="4867" width="6.28515625" style="63" customWidth="1"/>
    <col min="4868" max="4868" width="26.140625" style="63" customWidth="1"/>
    <col min="4869" max="4869" width="29.140625" style="63" customWidth="1"/>
    <col min="4870" max="4871" width="12.140625" style="63" customWidth="1"/>
    <col min="4872" max="5120" width="9.140625" style="63"/>
    <col min="5121" max="5121" width="6.28515625" style="63" customWidth="1"/>
    <col min="5122" max="5122" width="42.28515625" style="63" customWidth="1"/>
    <col min="5123" max="5123" width="6.28515625" style="63" customWidth="1"/>
    <col min="5124" max="5124" width="26.140625" style="63" customWidth="1"/>
    <col min="5125" max="5125" width="29.140625" style="63" customWidth="1"/>
    <col min="5126" max="5127" width="12.140625" style="63" customWidth="1"/>
    <col min="5128" max="5376" width="9.140625" style="63"/>
    <col min="5377" max="5377" width="6.28515625" style="63" customWidth="1"/>
    <col min="5378" max="5378" width="42.28515625" style="63" customWidth="1"/>
    <col min="5379" max="5379" width="6.28515625" style="63" customWidth="1"/>
    <col min="5380" max="5380" width="26.140625" style="63" customWidth="1"/>
    <col min="5381" max="5381" width="29.140625" style="63" customWidth="1"/>
    <col min="5382" max="5383" width="12.140625" style="63" customWidth="1"/>
    <col min="5384" max="5632" width="9.140625" style="63"/>
    <col min="5633" max="5633" width="6.28515625" style="63" customWidth="1"/>
    <col min="5634" max="5634" width="42.28515625" style="63" customWidth="1"/>
    <col min="5635" max="5635" width="6.28515625" style="63" customWidth="1"/>
    <col min="5636" max="5636" width="26.140625" style="63" customWidth="1"/>
    <col min="5637" max="5637" width="29.140625" style="63" customWidth="1"/>
    <col min="5638" max="5639" width="12.140625" style="63" customWidth="1"/>
    <col min="5640" max="5888" width="9.140625" style="63"/>
    <col min="5889" max="5889" width="6.28515625" style="63" customWidth="1"/>
    <col min="5890" max="5890" width="42.28515625" style="63" customWidth="1"/>
    <col min="5891" max="5891" width="6.28515625" style="63" customWidth="1"/>
    <col min="5892" max="5892" width="26.140625" style="63" customWidth="1"/>
    <col min="5893" max="5893" width="29.140625" style="63" customWidth="1"/>
    <col min="5894" max="5895" width="12.140625" style="63" customWidth="1"/>
    <col min="5896" max="6144" width="9.140625" style="63"/>
    <col min="6145" max="6145" width="6.28515625" style="63" customWidth="1"/>
    <col min="6146" max="6146" width="42.28515625" style="63" customWidth="1"/>
    <col min="6147" max="6147" width="6.28515625" style="63" customWidth="1"/>
    <col min="6148" max="6148" width="26.140625" style="63" customWidth="1"/>
    <col min="6149" max="6149" width="29.140625" style="63" customWidth="1"/>
    <col min="6150" max="6151" width="12.140625" style="63" customWidth="1"/>
    <col min="6152" max="6400" width="9.140625" style="63"/>
    <col min="6401" max="6401" width="6.28515625" style="63" customWidth="1"/>
    <col min="6402" max="6402" width="42.28515625" style="63" customWidth="1"/>
    <col min="6403" max="6403" width="6.28515625" style="63" customWidth="1"/>
    <col min="6404" max="6404" width="26.140625" style="63" customWidth="1"/>
    <col min="6405" max="6405" width="29.140625" style="63" customWidth="1"/>
    <col min="6406" max="6407" width="12.140625" style="63" customWidth="1"/>
    <col min="6408" max="6656" width="9.140625" style="63"/>
    <col min="6657" max="6657" width="6.28515625" style="63" customWidth="1"/>
    <col min="6658" max="6658" width="42.28515625" style="63" customWidth="1"/>
    <col min="6659" max="6659" width="6.28515625" style="63" customWidth="1"/>
    <col min="6660" max="6660" width="26.140625" style="63" customWidth="1"/>
    <col min="6661" max="6661" width="29.140625" style="63" customWidth="1"/>
    <col min="6662" max="6663" width="12.140625" style="63" customWidth="1"/>
    <col min="6664" max="6912" width="9.140625" style="63"/>
    <col min="6913" max="6913" width="6.28515625" style="63" customWidth="1"/>
    <col min="6914" max="6914" width="42.28515625" style="63" customWidth="1"/>
    <col min="6915" max="6915" width="6.28515625" style="63" customWidth="1"/>
    <col min="6916" max="6916" width="26.140625" style="63" customWidth="1"/>
    <col min="6917" max="6917" width="29.140625" style="63" customWidth="1"/>
    <col min="6918" max="6919" width="12.140625" style="63" customWidth="1"/>
    <col min="6920" max="7168" width="9.140625" style="63"/>
    <col min="7169" max="7169" width="6.28515625" style="63" customWidth="1"/>
    <col min="7170" max="7170" width="42.28515625" style="63" customWidth="1"/>
    <col min="7171" max="7171" width="6.28515625" style="63" customWidth="1"/>
    <col min="7172" max="7172" width="26.140625" style="63" customWidth="1"/>
    <col min="7173" max="7173" width="29.140625" style="63" customWidth="1"/>
    <col min="7174" max="7175" width="12.140625" style="63" customWidth="1"/>
    <col min="7176" max="7424" width="9.140625" style="63"/>
    <col min="7425" max="7425" width="6.28515625" style="63" customWidth="1"/>
    <col min="7426" max="7426" width="42.28515625" style="63" customWidth="1"/>
    <col min="7427" max="7427" width="6.28515625" style="63" customWidth="1"/>
    <col min="7428" max="7428" width="26.140625" style="63" customWidth="1"/>
    <col min="7429" max="7429" width="29.140625" style="63" customWidth="1"/>
    <col min="7430" max="7431" width="12.140625" style="63" customWidth="1"/>
    <col min="7432" max="7680" width="9.140625" style="63"/>
    <col min="7681" max="7681" width="6.28515625" style="63" customWidth="1"/>
    <col min="7682" max="7682" width="42.28515625" style="63" customWidth="1"/>
    <col min="7683" max="7683" width="6.28515625" style="63" customWidth="1"/>
    <col min="7684" max="7684" width="26.140625" style="63" customWidth="1"/>
    <col min="7685" max="7685" width="29.140625" style="63" customWidth="1"/>
    <col min="7686" max="7687" width="12.140625" style="63" customWidth="1"/>
    <col min="7688" max="7936" width="9.140625" style="63"/>
    <col min="7937" max="7937" width="6.28515625" style="63" customWidth="1"/>
    <col min="7938" max="7938" width="42.28515625" style="63" customWidth="1"/>
    <col min="7939" max="7939" width="6.28515625" style="63" customWidth="1"/>
    <col min="7940" max="7940" width="26.140625" style="63" customWidth="1"/>
    <col min="7941" max="7941" width="29.140625" style="63" customWidth="1"/>
    <col min="7942" max="7943" width="12.140625" style="63" customWidth="1"/>
    <col min="7944" max="8192" width="9.140625" style="63"/>
    <col min="8193" max="8193" width="6.28515625" style="63" customWidth="1"/>
    <col min="8194" max="8194" width="42.28515625" style="63" customWidth="1"/>
    <col min="8195" max="8195" width="6.28515625" style="63" customWidth="1"/>
    <col min="8196" max="8196" width="26.140625" style="63" customWidth="1"/>
    <col min="8197" max="8197" width="29.140625" style="63" customWidth="1"/>
    <col min="8198" max="8199" width="12.140625" style="63" customWidth="1"/>
    <col min="8200" max="8448" width="9.140625" style="63"/>
    <col min="8449" max="8449" width="6.28515625" style="63" customWidth="1"/>
    <col min="8450" max="8450" width="42.28515625" style="63" customWidth="1"/>
    <col min="8451" max="8451" width="6.28515625" style="63" customWidth="1"/>
    <col min="8452" max="8452" width="26.140625" style="63" customWidth="1"/>
    <col min="8453" max="8453" width="29.140625" style="63" customWidth="1"/>
    <col min="8454" max="8455" width="12.140625" style="63" customWidth="1"/>
    <col min="8456" max="8704" width="9.140625" style="63"/>
    <col min="8705" max="8705" width="6.28515625" style="63" customWidth="1"/>
    <col min="8706" max="8706" width="42.28515625" style="63" customWidth="1"/>
    <col min="8707" max="8707" width="6.28515625" style="63" customWidth="1"/>
    <col min="8708" max="8708" width="26.140625" style="63" customWidth="1"/>
    <col min="8709" max="8709" width="29.140625" style="63" customWidth="1"/>
    <col min="8710" max="8711" width="12.140625" style="63" customWidth="1"/>
    <col min="8712" max="8960" width="9.140625" style="63"/>
    <col min="8961" max="8961" width="6.28515625" style="63" customWidth="1"/>
    <col min="8962" max="8962" width="42.28515625" style="63" customWidth="1"/>
    <col min="8963" max="8963" width="6.28515625" style="63" customWidth="1"/>
    <col min="8964" max="8964" width="26.140625" style="63" customWidth="1"/>
    <col min="8965" max="8965" width="29.140625" style="63" customWidth="1"/>
    <col min="8966" max="8967" width="12.140625" style="63" customWidth="1"/>
    <col min="8968" max="9216" width="9.140625" style="63"/>
    <col min="9217" max="9217" width="6.28515625" style="63" customWidth="1"/>
    <col min="9218" max="9218" width="42.28515625" style="63" customWidth="1"/>
    <col min="9219" max="9219" width="6.28515625" style="63" customWidth="1"/>
    <col min="9220" max="9220" width="26.140625" style="63" customWidth="1"/>
    <col min="9221" max="9221" width="29.140625" style="63" customWidth="1"/>
    <col min="9222" max="9223" width="12.140625" style="63" customWidth="1"/>
    <col min="9224" max="9472" width="9.140625" style="63"/>
    <col min="9473" max="9473" width="6.28515625" style="63" customWidth="1"/>
    <col min="9474" max="9474" width="42.28515625" style="63" customWidth="1"/>
    <col min="9475" max="9475" width="6.28515625" style="63" customWidth="1"/>
    <col min="9476" max="9476" width="26.140625" style="63" customWidth="1"/>
    <col min="9477" max="9477" width="29.140625" style="63" customWidth="1"/>
    <col min="9478" max="9479" width="12.140625" style="63" customWidth="1"/>
    <col min="9480" max="9728" width="9.140625" style="63"/>
    <col min="9729" max="9729" width="6.28515625" style="63" customWidth="1"/>
    <col min="9730" max="9730" width="42.28515625" style="63" customWidth="1"/>
    <col min="9731" max="9731" width="6.28515625" style="63" customWidth="1"/>
    <col min="9732" max="9732" width="26.140625" style="63" customWidth="1"/>
    <col min="9733" max="9733" width="29.140625" style="63" customWidth="1"/>
    <col min="9734" max="9735" width="12.140625" style="63" customWidth="1"/>
    <col min="9736" max="9984" width="9.140625" style="63"/>
    <col min="9985" max="9985" width="6.28515625" style="63" customWidth="1"/>
    <col min="9986" max="9986" width="42.28515625" style="63" customWidth="1"/>
    <col min="9987" max="9987" width="6.28515625" style="63" customWidth="1"/>
    <col min="9988" max="9988" width="26.140625" style="63" customWidth="1"/>
    <col min="9989" max="9989" width="29.140625" style="63" customWidth="1"/>
    <col min="9990" max="9991" width="12.140625" style="63" customWidth="1"/>
    <col min="9992" max="10240" width="9.140625" style="63"/>
    <col min="10241" max="10241" width="6.28515625" style="63" customWidth="1"/>
    <col min="10242" max="10242" width="42.28515625" style="63" customWidth="1"/>
    <col min="10243" max="10243" width="6.28515625" style="63" customWidth="1"/>
    <col min="10244" max="10244" width="26.140625" style="63" customWidth="1"/>
    <col min="10245" max="10245" width="29.140625" style="63" customWidth="1"/>
    <col min="10246" max="10247" width="12.140625" style="63" customWidth="1"/>
    <col min="10248" max="10496" width="9.140625" style="63"/>
    <col min="10497" max="10497" width="6.28515625" style="63" customWidth="1"/>
    <col min="10498" max="10498" width="42.28515625" style="63" customWidth="1"/>
    <col min="10499" max="10499" width="6.28515625" style="63" customWidth="1"/>
    <col min="10500" max="10500" width="26.140625" style="63" customWidth="1"/>
    <col min="10501" max="10501" width="29.140625" style="63" customWidth="1"/>
    <col min="10502" max="10503" width="12.140625" style="63" customWidth="1"/>
    <col min="10504" max="10752" width="9.140625" style="63"/>
    <col min="10753" max="10753" width="6.28515625" style="63" customWidth="1"/>
    <col min="10754" max="10754" width="42.28515625" style="63" customWidth="1"/>
    <col min="10755" max="10755" width="6.28515625" style="63" customWidth="1"/>
    <col min="10756" max="10756" width="26.140625" style="63" customWidth="1"/>
    <col min="10757" max="10757" width="29.140625" style="63" customWidth="1"/>
    <col min="10758" max="10759" width="12.140625" style="63" customWidth="1"/>
    <col min="10760" max="11008" width="9.140625" style="63"/>
    <col min="11009" max="11009" width="6.28515625" style="63" customWidth="1"/>
    <col min="11010" max="11010" width="42.28515625" style="63" customWidth="1"/>
    <col min="11011" max="11011" width="6.28515625" style="63" customWidth="1"/>
    <col min="11012" max="11012" width="26.140625" style="63" customWidth="1"/>
    <col min="11013" max="11013" width="29.140625" style="63" customWidth="1"/>
    <col min="11014" max="11015" width="12.140625" style="63" customWidth="1"/>
    <col min="11016" max="11264" width="9.140625" style="63"/>
    <col min="11265" max="11265" width="6.28515625" style="63" customWidth="1"/>
    <col min="11266" max="11266" width="42.28515625" style="63" customWidth="1"/>
    <col min="11267" max="11267" width="6.28515625" style="63" customWidth="1"/>
    <col min="11268" max="11268" width="26.140625" style="63" customWidth="1"/>
    <col min="11269" max="11269" width="29.140625" style="63" customWidth="1"/>
    <col min="11270" max="11271" width="12.140625" style="63" customWidth="1"/>
    <col min="11272" max="11520" width="9.140625" style="63"/>
    <col min="11521" max="11521" width="6.28515625" style="63" customWidth="1"/>
    <col min="11522" max="11522" width="42.28515625" style="63" customWidth="1"/>
    <col min="11523" max="11523" width="6.28515625" style="63" customWidth="1"/>
    <col min="11524" max="11524" width="26.140625" style="63" customWidth="1"/>
    <col min="11525" max="11525" width="29.140625" style="63" customWidth="1"/>
    <col min="11526" max="11527" width="12.140625" style="63" customWidth="1"/>
    <col min="11528" max="11776" width="9.140625" style="63"/>
    <col min="11777" max="11777" width="6.28515625" style="63" customWidth="1"/>
    <col min="11778" max="11778" width="42.28515625" style="63" customWidth="1"/>
    <col min="11779" max="11779" width="6.28515625" style="63" customWidth="1"/>
    <col min="11780" max="11780" width="26.140625" style="63" customWidth="1"/>
    <col min="11781" max="11781" width="29.140625" style="63" customWidth="1"/>
    <col min="11782" max="11783" width="12.140625" style="63" customWidth="1"/>
    <col min="11784" max="12032" width="9.140625" style="63"/>
    <col min="12033" max="12033" width="6.28515625" style="63" customWidth="1"/>
    <col min="12034" max="12034" width="42.28515625" style="63" customWidth="1"/>
    <col min="12035" max="12035" width="6.28515625" style="63" customWidth="1"/>
    <col min="12036" max="12036" width="26.140625" style="63" customWidth="1"/>
    <col min="12037" max="12037" width="29.140625" style="63" customWidth="1"/>
    <col min="12038" max="12039" width="12.140625" style="63" customWidth="1"/>
    <col min="12040" max="12288" width="9.140625" style="63"/>
    <col min="12289" max="12289" width="6.28515625" style="63" customWidth="1"/>
    <col min="12290" max="12290" width="42.28515625" style="63" customWidth="1"/>
    <col min="12291" max="12291" width="6.28515625" style="63" customWidth="1"/>
    <col min="12292" max="12292" width="26.140625" style="63" customWidth="1"/>
    <col min="12293" max="12293" width="29.140625" style="63" customWidth="1"/>
    <col min="12294" max="12295" width="12.140625" style="63" customWidth="1"/>
    <col min="12296" max="12544" width="9.140625" style="63"/>
    <col min="12545" max="12545" width="6.28515625" style="63" customWidth="1"/>
    <col min="12546" max="12546" width="42.28515625" style="63" customWidth="1"/>
    <col min="12547" max="12547" width="6.28515625" style="63" customWidth="1"/>
    <col min="12548" max="12548" width="26.140625" style="63" customWidth="1"/>
    <col min="12549" max="12549" width="29.140625" style="63" customWidth="1"/>
    <col min="12550" max="12551" width="12.140625" style="63" customWidth="1"/>
    <col min="12552" max="12800" width="9.140625" style="63"/>
    <col min="12801" max="12801" width="6.28515625" style="63" customWidth="1"/>
    <col min="12802" max="12802" width="42.28515625" style="63" customWidth="1"/>
    <col min="12803" max="12803" width="6.28515625" style="63" customWidth="1"/>
    <col min="12804" max="12804" width="26.140625" style="63" customWidth="1"/>
    <col min="12805" max="12805" width="29.140625" style="63" customWidth="1"/>
    <col min="12806" max="12807" width="12.140625" style="63" customWidth="1"/>
    <col min="12808" max="13056" width="9.140625" style="63"/>
    <col min="13057" max="13057" width="6.28515625" style="63" customWidth="1"/>
    <col min="13058" max="13058" width="42.28515625" style="63" customWidth="1"/>
    <col min="13059" max="13059" width="6.28515625" style="63" customWidth="1"/>
    <col min="13060" max="13060" width="26.140625" style="63" customWidth="1"/>
    <col min="13061" max="13061" width="29.140625" style="63" customWidth="1"/>
    <col min="13062" max="13063" width="12.140625" style="63" customWidth="1"/>
    <col min="13064" max="13312" width="9.140625" style="63"/>
    <col min="13313" max="13313" width="6.28515625" style="63" customWidth="1"/>
    <col min="13314" max="13314" width="42.28515625" style="63" customWidth="1"/>
    <col min="13315" max="13315" width="6.28515625" style="63" customWidth="1"/>
    <col min="13316" max="13316" width="26.140625" style="63" customWidth="1"/>
    <col min="13317" max="13317" width="29.140625" style="63" customWidth="1"/>
    <col min="13318" max="13319" width="12.140625" style="63" customWidth="1"/>
    <col min="13320" max="13568" width="9.140625" style="63"/>
    <col min="13569" max="13569" width="6.28515625" style="63" customWidth="1"/>
    <col min="13570" max="13570" width="42.28515625" style="63" customWidth="1"/>
    <col min="13571" max="13571" width="6.28515625" style="63" customWidth="1"/>
    <col min="13572" max="13572" width="26.140625" style="63" customWidth="1"/>
    <col min="13573" max="13573" width="29.140625" style="63" customWidth="1"/>
    <col min="13574" max="13575" width="12.140625" style="63" customWidth="1"/>
    <col min="13576" max="13824" width="9.140625" style="63"/>
    <col min="13825" max="13825" width="6.28515625" style="63" customWidth="1"/>
    <col min="13826" max="13826" width="42.28515625" style="63" customWidth="1"/>
    <col min="13827" max="13827" width="6.28515625" style="63" customWidth="1"/>
    <col min="13828" max="13828" width="26.140625" style="63" customWidth="1"/>
    <col min="13829" max="13829" width="29.140625" style="63" customWidth="1"/>
    <col min="13830" max="13831" width="12.140625" style="63" customWidth="1"/>
    <col min="13832" max="14080" width="9.140625" style="63"/>
    <col min="14081" max="14081" width="6.28515625" style="63" customWidth="1"/>
    <col min="14082" max="14082" width="42.28515625" style="63" customWidth="1"/>
    <col min="14083" max="14083" width="6.28515625" style="63" customWidth="1"/>
    <col min="14084" max="14084" width="26.140625" style="63" customWidth="1"/>
    <col min="14085" max="14085" width="29.140625" style="63" customWidth="1"/>
    <col min="14086" max="14087" width="12.140625" style="63" customWidth="1"/>
    <col min="14088" max="14336" width="9.140625" style="63"/>
    <col min="14337" max="14337" width="6.28515625" style="63" customWidth="1"/>
    <col min="14338" max="14338" width="42.28515625" style="63" customWidth="1"/>
    <col min="14339" max="14339" width="6.28515625" style="63" customWidth="1"/>
    <col min="14340" max="14340" width="26.140625" style="63" customWidth="1"/>
    <col min="14341" max="14341" width="29.140625" style="63" customWidth="1"/>
    <col min="14342" max="14343" width="12.140625" style="63" customWidth="1"/>
    <col min="14344" max="14592" width="9.140625" style="63"/>
    <col min="14593" max="14593" width="6.28515625" style="63" customWidth="1"/>
    <col min="14594" max="14594" width="42.28515625" style="63" customWidth="1"/>
    <col min="14595" max="14595" width="6.28515625" style="63" customWidth="1"/>
    <col min="14596" max="14596" width="26.140625" style="63" customWidth="1"/>
    <col min="14597" max="14597" width="29.140625" style="63" customWidth="1"/>
    <col min="14598" max="14599" width="12.140625" style="63" customWidth="1"/>
    <col min="14600" max="14848" width="9.140625" style="63"/>
    <col min="14849" max="14849" width="6.28515625" style="63" customWidth="1"/>
    <col min="14850" max="14850" width="42.28515625" style="63" customWidth="1"/>
    <col min="14851" max="14851" width="6.28515625" style="63" customWidth="1"/>
    <col min="14852" max="14852" width="26.140625" style="63" customWidth="1"/>
    <col min="14853" max="14853" width="29.140625" style="63" customWidth="1"/>
    <col min="14854" max="14855" width="12.140625" style="63" customWidth="1"/>
    <col min="14856" max="15104" width="9.140625" style="63"/>
    <col min="15105" max="15105" width="6.28515625" style="63" customWidth="1"/>
    <col min="15106" max="15106" width="42.28515625" style="63" customWidth="1"/>
    <col min="15107" max="15107" width="6.28515625" style="63" customWidth="1"/>
    <col min="15108" max="15108" width="26.140625" style="63" customWidth="1"/>
    <col min="15109" max="15109" width="29.140625" style="63" customWidth="1"/>
    <col min="15110" max="15111" width="12.140625" style="63" customWidth="1"/>
    <col min="15112" max="15360" width="9.140625" style="63"/>
    <col min="15361" max="15361" width="6.28515625" style="63" customWidth="1"/>
    <col min="15362" max="15362" width="42.28515625" style="63" customWidth="1"/>
    <col min="15363" max="15363" width="6.28515625" style="63" customWidth="1"/>
    <col min="15364" max="15364" width="26.140625" style="63" customWidth="1"/>
    <col min="15365" max="15365" width="29.140625" style="63" customWidth="1"/>
    <col min="15366" max="15367" width="12.140625" style="63" customWidth="1"/>
    <col min="15368" max="15616" width="9.140625" style="63"/>
    <col min="15617" max="15617" width="6.28515625" style="63" customWidth="1"/>
    <col min="15618" max="15618" width="42.28515625" style="63" customWidth="1"/>
    <col min="15619" max="15619" width="6.28515625" style="63" customWidth="1"/>
    <col min="15620" max="15620" width="26.140625" style="63" customWidth="1"/>
    <col min="15621" max="15621" width="29.140625" style="63" customWidth="1"/>
    <col min="15622" max="15623" width="12.140625" style="63" customWidth="1"/>
    <col min="15624" max="15872" width="9.140625" style="63"/>
    <col min="15873" max="15873" width="6.28515625" style="63" customWidth="1"/>
    <col min="15874" max="15874" width="42.28515625" style="63" customWidth="1"/>
    <col min="15875" max="15875" width="6.28515625" style="63" customWidth="1"/>
    <col min="15876" max="15876" width="26.140625" style="63" customWidth="1"/>
    <col min="15877" max="15877" width="29.140625" style="63" customWidth="1"/>
    <col min="15878" max="15879" width="12.140625" style="63" customWidth="1"/>
    <col min="15880" max="16128" width="9.140625" style="63"/>
    <col min="16129" max="16129" width="6.28515625" style="63" customWidth="1"/>
    <col min="16130" max="16130" width="42.28515625" style="63" customWidth="1"/>
    <col min="16131" max="16131" width="6.28515625" style="63" customWidth="1"/>
    <col min="16132" max="16132" width="26.140625" style="63" customWidth="1"/>
    <col min="16133" max="16133" width="29.140625" style="63" customWidth="1"/>
    <col min="16134" max="16135" width="12.140625" style="63" customWidth="1"/>
    <col min="16136" max="16384" width="9.140625" style="63"/>
  </cols>
  <sheetData>
    <row r="1" spans="1:7" ht="42.75" x14ac:dyDescent="0.2">
      <c r="A1" s="75" t="s">
        <v>549</v>
      </c>
      <c r="B1" s="75" t="s">
        <v>727</v>
      </c>
      <c r="C1" s="76" t="s">
        <v>728</v>
      </c>
      <c r="D1" s="75" t="s">
        <v>729</v>
      </c>
      <c r="E1" s="75" t="s">
        <v>730</v>
      </c>
      <c r="F1" s="77"/>
      <c r="G1" s="77"/>
    </row>
    <row r="2" spans="1:7" ht="30" customHeight="1" x14ac:dyDescent="0.2">
      <c r="A2" s="78"/>
      <c r="B2" s="79" t="s">
        <v>731</v>
      </c>
      <c r="C2" s="80" t="s">
        <v>732</v>
      </c>
      <c r="D2" s="95">
        <v>1930681</v>
      </c>
      <c r="E2" s="81">
        <f>E3+E24+E58</f>
        <v>2074875</v>
      </c>
      <c r="F2" s="82"/>
      <c r="G2" s="82"/>
    </row>
    <row r="3" spans="1:7" ht="30" customHeight="1" x14ac:dyDescent="0.2">
      <c r="A3" s="83" t="s">
        <v>214</v>
      </c>
      <c r="B3" s="79" t="s">
        <v>733</v>
      </c>
      <c r="C3" s="80" t="s">
        <v>734</v>
      </c>
      <c r="D3" s="81">
        <f>D4+D9+D16+D20+D23</f>
        <v>1033825</v>
      </c>
      <c r="E3" s="81">
        <f>E4+E9+E16+E20+E23</f>
        <v>1146725</v>
      </c>
      <c r="F3" s="84"/>
      <c r="G3" s="84"/>
    </row>
    <row r="4" spans="1:7" ht="30" customHeight="1" x14ac:dyDescent="0.2">
      <c r="A4" s="83" t="s">
        <v>735</v>
      </c>
      <c r="B4" s="79" t="s">
        <v>736</v>
      </c>
      <c r="C4" s="80" t="s">
        <v>737</v>
      </c>
      <c r="D4" s="81">
        <f>D5+D6+D7+D8</f>
        <v>266000</v>
      </c>
      <c r="E4" s="81">
        <v>266000</v>
      </c>
      <c r="F4" s="84"/>
      <c r="G4" s="84"/>
    </row>
    <row r="5" spans="1:7" ht="30" customHeight="1" x14ac:dyDescent="0.2">
      <c r="A5" s="85" t="s">
        <v>738</v>
      </c>
      <c r="B5" s="86" t="s">
        <v>739</v>
      </c>
      <c r="C5" s="87" t="s">
        <v>740</v>
      </c>
      <c r="D5" s="88">
        <v>266000</v>
      </c>
      <c r="E5" s="88">
        <v>266000</v>
      </c>
      <c r="F5" s="84"/>
      <c r="G5" s="84"/>
    </row>
    <row r="6" spans="1:7" ht="30" customHeight="1" x14ac:dyDescent="0.2">
      <c r="A6" s="85" t="s">
        <v>741</v>
      </c>
      <c r="B6" s="86" t="s">
        <v>742</v>
      </c>
      <c r="C6" s="87" t="s">
        <v>743</v>
      </c>
      <c r="D6" s="88"/>
      <c r="E6" s="88"/>
      <c r="F6" s="84"/>
      <c r="G6" s="84"/>
    </row>
    <row r="7" spans="1:7" ht="30" customHeight="1" x14ac:dyDescent="0.2">
      <c r="A7" s="85" t="s">
        <v>744</v>
      </c>
      <c r="B7" s="86" t="s">
        <v>745</v>
      </c>
      <c r="C7" s="87" t="s">
        <v>746</v>
      </c>
      <c r="D7" s="88"/>
      <c r="E7" s="88"/>
      <c r="F7" s="84"/>
      <c r="G7" s="84"/>
    </row>
    <row r="8" spans="1:7" ht="30" customHeight="1" x14ac:dyDescent="0.2">
      <c r="A8" s="85" t="s">
        <v>747</v>
      </c>
      <c r="B8" s="86" t="s">
        <v>748</v>
      </c>
      <c r="C8" s="87" t="s">
        <v>749</v>
      </c>
      <c r="D8" s="88"/>
      <c r="E8" s="88"/>
      <c r="F8" s="84"/>
      <c r="G8" s="84"/>
    </row>
    <row r="9" spans="1:7" ht="30" customHeight="1" x14ac:dyDescent="0.2">
      <c r="A9" s="83" t="s">
        <v>750</v>
      </c>
      <c r="B9" s="79" t="s">
        <v>751</v>
      </c>
      <c r="C9" s="80" t="s">
        <v>752</v>
      </c>
      <c r="D9" s="81"/>
      <c r="E9" s="81"/>
      <c r="F9" s="84"/>
      <c r="G9" s="84"/>
    </row>
    <row r="10" spans="1:7" ht="30" customHeight="1" x14ac:dyDescent="0.2">
      <c r="A10" s="85" t="s">
        <v>753</v>
      </c>
      <c r="B10" s="86" t="s">
        <v>754</v>
      </c>
      <c r="C10" s="87" t="s">
        <v>755</v>
      </c>
      <c r="D10" s="88"/>
      <c r="E10" s="81"/>
      <c r="F10" s="82"/>
      <c r="G10" s="82"/>
    </row>
    <row r="11" spans="1:7" ht="30" customHeight="1" x14ac:dyDescent="0.2">
      <c r="A11" s="85" t="s">
        <v>569</v>
      </c>
      <c r="B11" s="86" t="s">
        <v>756</v>
      </c>
      <c r="C11" s="87" t="s">
        <v>757</v>
      </c>
      <c r="D11" s="88"/>
      <c r="E11" s="88"/>
      <c r="F11" s="84"/>
      <c r="G11" s="84"/>
    </row>
    <row r="12" spans="1:7" ht="30" customHeight="1" x14ac:dyDescent="0.2">
      <c r="A12" s="85" t="s">
        <v>572</v>
      </c>
      <c r="B12" s="86" t="s">
        <v>758</v>
      </c>
      <c r="C12" s="87" t="s">
        <v>759</v>
      </c>
      <c r="D12" s="88"/>
      <c r="E12" s="88"/>
      <c r="F12" s="84"/>
      <c r="G12" s="84"/>
    </row>
    <row r="13" spans="1:7" ht="30" customHeight="1" x14ac:dyDescent="0.2">
      <c r="A13" s="85" t="s">
        <v>575</v>
      </c>
      <c r="B13" s="86" t="s">
        <v>760</v>
      </c>
      <c r="C13" s="87" t="s">
        <v>761</v>
      </c>
      <c r="D13" s="88"/>
      <c r="E13" s="88"/>
      <c r="F13" s="84"/>
      <c r="G13" s="84"/>
    </row>
    <row r="14" spans="1:7" ht="30" customHeight="1" x14ac:dyDescent="0.2">
      <c r="A14" s="85" t="s">
        <v>578</v>
      </c>
      <c r="B14" s="86" t="s">
        <v>762</v>
      </c>
      <c r="C14" s="87" t="s">
        <v>763</v>
      </c>
      <c r="D14" s="88"/>
      <c r="E14" s="88"/>
      <c r="F14" s="84"/>
      <c r="G14" s="84"/>
    </row>
    <row r="15" spans="1:7" ht="30" customHeight="1" x14ac:dyDescent="0.2">
      <c r="A15" s="85" t="s">
        <v>581</v>
      </c>
      <c r="B15" s="86" t="s">
        <v>764</v>
      </c>
      <c r="C15" s="87" t="s">
        <v>765</v>
      </c>
      <c r="D15" s="88"/>
      <c r="E15" s="88"/>
      <c r="F15" s="84"/>
      <c r="G15" s="84"/>
    </row>
    <row r="16" spans="1:7" ht="30" customHeight="1" x14ac:dyDescent="0.2">
      <c r="A16" s="83" t="s">
        <v>617</v>
      </c>
      <c r="B16" s="79" t="s">
        <v>766</v>
      </c>
      <c r="C16" s="80" t="s">
        <v>767</v>
      </c>
      <c r="D16" s="81">
        <f>D17+D18+D19</f>
        <v>26600</v>
      </c>
      <c r="E16" s="81">
        <f>E17+E18+E19</f>
        <v>26600</v>
      </c>
      <c r="F16" s="84"/>
      <c r="G16" s="84"/>
    </row>
    <row r="17" spans="1:7" ht="30" customHeight="1" x14ac:dyDescent="0.2">
      <c r="A17" s="85" t="s">
        <v>768</v>
      </c>
      <c r="B17" s="86" t="s">
        <v>769</v>
      </c>
      <c r="C17" s="87" t="s">
        <v>770</v>
      </c>
      <c r="D17" s="88">
        <v>26600</v>
      </c>
      <c r="E17" s="88">
        <v>26600</v>
      </c>
      <c r="F17" s="84"/>
      <c r="G17" s="84"/>
    </row>
    <row r="18" spans="1:7" ht="30" customHeight="1" x14ac:dyDescent="0.2">
      <c r="A18" s="89" t="s">
        <v>593</v>
      </c>
      <c r="B18" s="86" t="s">
        <v>771</v>
      </c>
      <c r="C18" s="87" t="s">
        <v>772</v>
      </c>
      <c r="D18" s="88"/>
      <c r="E18" s="88"/>
      <c r="F18" s="84"/>
      <c r="G18" s="84"/>
    </row>
    <row r="19" spans="1:7" ht="30" customHeight="1" x14ac:dyDescent="0.2">
      <c r="A19" s="89" t="s">
        <v>596</v>
      </c>
      <c r="B19" s="86" t="s">
        <v>773</v>
      </c>
      <c r="C19" s="87" t="s">
        <v>774</v>
      </c>
      <c r="D19" s="88"/>
      <c r="E19" s="81"/>
      <c r="F19" s="82"/>
      <c r="G19" s="82"/>
    </row>
    <row r="20" spans="1:7" ht="30" customHeight="1" x14ac:dyDescent="0.2">
      <c r="A20" s="83" t="s">
        <v>775</v>
      </c>
      <c r="B20" s="79" t="s">
        <v>776</v>
      </c>
      <c r="C20" s="80" t="s">
        <v>777</v>
      </c>
      <c r="D20" s="81">
        <f>D21+D22</f>
        <v>581125</v>
      </c>
      <c r="E20" s="81">
        <f>E21+E22</f>
        <v>649606</v>
      </c>
      <c r="F20" s="84"/>
      <c r="G20" s="84"/>
    </row>
    <row r="21" spans="1:7" ht="30" customHeight="1" x14ac:dyDescent="0.2">
      <c r="A21" s="85" t="s">
        <v>778</v>
      </c>
      <c r="B21" s="90" t="s">
        <v>779</v>
      </c>
      <c r="C21" s="91" t="s">
        <v>780</v>
      </c>
      <c r="D21" s="92">
        <v>581125</v>
      </c>
      <c r="E21" s="92">
        <v>649606</v>
      </c>
      <c r="F21" s="84"/>
      <c r="G21" s="84"/>
    </row>
    <row r="22" spans="1:7" ht="30" customHeight="1" x14ac:dyDescent="0.2">
      <c r="A22" s="85" t="s">
        <v>781</v>
      </c>
      <c r="B22" s="90" t="s">
        <v>782</v>
      </c>
      <c r="C22" s="91" t="s">
        <v>783</v>
      </c>
      <c r="D22" s="92"/>
      <c r="E22" s="92"/>
      <c r="F22" s="84"/>
      <c r="G22" s="84"/>
    </row>
    <row r="23" spans="1:7" ht="47.25" customHeight="1" x14ac:dyDescent="0.2">
      <c r="A23" s="83" t="s">
        <v>784</v>
      </c>
      <c r="B23" s="93" t="s">
        <v>785</v>
      </c>
      <c r="C23" s="94" t="s">
        <v>786</v>
      </c>
      <c r="D23" s="95">
        <f>VZAS!D67</f>
        <v>160100</v>
      </c>
      <c r="E23" s="95">
        <f>VZAS!E67</f>
        <v>204519</v>
      </c>
      <c r="F23" s="84"/>
      <c r="G23" s="84"/>
    </row>
    <row r="24" spans="1:7" ht="30" customHeight="1" x14ac:dyDescent="0.2">
      <c r="A24" s="83" t="s">
        <v>267</v>
      </c>
      <c r="B24" s="93" t="s">
        <v>787</v>
      </c>
      <c r="C24" s="94" t="s">
        <v>788</v>
      </c>
      <c r="D24" s="95">
        <f>D25+D30+D43+D54+D55</f>
        <v>896856</v>
      </c>
      <c r="E24" s="95">
        <f>E25+E30+E43+E54+E55</f>
        <v>928150</v>
      </c>
      <c r="F24" s="84"/>
      <c r="G24" s="84"/>
    </row>
    <row r="25" spans="1:7" ht="30" customHeight="1" x14ac:dyDescent="0.2">
      <c r="A25" s="83" t="s">
        <v>642</v>
      </c>
      <c r="B25" s="93" t="s">
        <v>789</v>
      </c>
      <c r="C25" s="94" t="s">
        <v>790</v>
      </c>
      <c r="D25" s="95">
        <f>D26+D27+D28+D29</f>
        <v>32177</v>
      </c>
      <c r="E25" s="95">
        <v>27140</v>
      </c>
      <c r="F25" s="82"/>
      <c r="G25" s="82"/>
    </row>
    <row r="26" spans="1:7" ht="30" customHeight="1" x14ac:dyDescent="0.2">
      <c r="A26" s="85" t="s">
        <v>645</v>
      </c>
      <c r="B26" s="90" t="s">
        <v>791</v>
      </c>
      <c r="C26" s="91" t="s">
        <v>792</v>
      </c>
      <c r="D26" s="92"/>
      <c r="E26" s="92"/>
      <c r="F26" s="84"/>
      <c r="G26" s="84"/>
    </row>
    <row r="27" spans="1:7" ht="30" customHeight="1" x14ac:dyDescent="0.2">
      <c r="A27" s="85" t="s">
        <v>741</v>
      </c>
      <c r="B27" s="90" t="s">
        <v>793</v>
      </c>
      <c r="C27" s="91" t="s">
        <v>794</v>
      </c>
      <c r="D27" s="92">
        <v>10056</v>
      </c>
      <c r="E27" s="92">
        <v>17640</v>
      </c>
      <c r="F27" s="84"/>
      <c r="G27" s="84"/>
    </row>
    <row r="28" spans="1:7" ht="30" customHeight="1" x14ac:dyDescent="0.2">
      <c r="A28" s="85" t="s">
        <v>744</v>
      </c>
      <c r="B28" s="90" t="s">
        <v>795</v>
      </c>
      <c r="C28" s="91" t="s">
        <v>796</v>
      </c>
      <c r="D28" s="92">
        <v>9500</v>
      </c>
      <c r="E28" s="95">
        <v>9500</v>
      </c>
      <c r="F28" s="82"/>
      <c r="G28" s="82"/>
    </row>
    <row r="29" spans="1:7" ht="30" customHeight="1" x14ac:dyDescent="0.2">
      <c r="A29" s="85" t="s">
        <v>747</v>
      </c>
      <c r="B29" s="90" t="s">
        <v>797</v>
      </c>
      <c r="C29" s="91" t="s">
        <v>798</v>
      </c>
      <c r="D29" s="92">
        <v>12621</v>
      </c>
      <c r="E29" s="95"/>
      <c r="F29" s="82"/>
      <c r="G29" s="82"/>
    </row>
    <row r="30" spans="1:7" ht="30" customHeight="1" x14ac:dyDescent="0.2">
      <c r="A30" s="83" t="s">
        <v>660</v>
      </c>
      <c r="B30" s="93" t="s">
        <v>799</v>
      </c>
      <c r="C30" s="94" t="s">
        <v>800</v>
      </c>
      <c r="D30" s="95">
        <f>D32++D33+D34+D35+D36+D37+D38+D39+D40+D41+D42</f>
        <v>2150</v>
      </c>
      <c r="E30" s="95">
        <v>154</v>
      </c>
      <c r="F30" s="84"/>
      <c r="G30" s="84"/>
    </row>
    <row r="31" spans="1:7" ht="42.75" x14ac:dyDescent="0.2">
      <c r="A31" s="75" t="s">
        <v>549</v>
      </c>
      <c r="B31" s="75" t="s">
        <v>727</v>
      </c>
      <c r="C31" s="76" t="s">
        <v>728</v>
      </c>
      <c r="D31" s="75" t="s">
        <v>729</v>
      </c>
      <c r="E31" s="75" t="s">
        <v>730</v>
      </c>
      <c r="F31" s="84"/>
      <c r="G31" s="84"/>
    </row>
    <row r="32" spans="1:7" ht="30" customHeight="1" x14ac:dyDescent="0.2">
      <c r="A32" s="85" t="s">
        <v>663</v>
      </c>
      <c r="B32" s="90" t="s">
        <v>801</v>
      </c>
      <c r="C32" s="91" t="s">
        <v>802</v>
      </c>
      <c r="D32" s="92"/>
      <c r="E32" s="92"/>
      <c r="F32" s="84"/>
      <c r="G32" s="84"/>
    </row>
    <row r="33" spans="1:20" ht="30" customHeight="1" x14ac:dyDescent="0.2">
      <c r="A33" s="85" t="s">
        <v>803</v>
      </c>
      <c r="B33" s="90" t="s">
        <v>804</v>
      </c>
      <c r="C33" s="91" t="s">
        <v>805</v>
      </c>
      <c r="D33" s="92"/>
      <c r="E33" s="92"/>
      <c r="F33" s="84"/>
      <c r="G33" s="84"/>
    </row>
    <row r="34" spans="1:20" ht="30" customHeight="1" x14ac:dyDescent="0.2">
      <c r="A34" s="85" t="s">
        <v>806</v>
      </c>
      <c r="B34" s="90" t="s">
        <v>807</v>
      </c>
      <c r="C34" s="91" t="s">
        <v>808</v>
      </c>
      <c r="D34" s="92"/>
      <c r="E34" s="92"/>
      <c r="F34" s="84"/>
      <c r="G34" s="84"/>
    </row>
    <row r="35" spans="1:20" ht="30" customHeight="1" x14ac:dyDescent="0.2">
      <c r="A35" s="85" t="s">
        <v>809</v>
      </c>
      <c r="B35" s="90" t="s">
        <v>810</v>
      </c>
      <c r="C35" s="91" t="s">
        <v>811</v>
      </c>
      <c r="D35" s="92"/>
      <c r="E35" s="92"/>
      <c r="F35" s="96"/>
      <c r="G35" s="97"/>
      <c r="H35" s="98"/>
    </row>
    <row r="36" spans="1:20" ht="30" customHeight="1" x14ac:dyDescent="0.2">
      <c r="A36" s="85" t="s">
        <v>578</v>
      </c>
      <c r="B36" s="90" t="s">
        <v>812</v>
      </c>
      <c r="C36" s="91" t="s">
        <v>813</v>
      </c>
      <c r="D36" s="92"/>
      <c r="E36" s="92"/>
      <c r="F36" s="84"/>
      <c r="G36" s="84"/>
    </row>
    <row r="37" spans="1:20" ht="30" customHeight="1" x14ac:dyDescent="0.2">
      <c r="A37" s="85" t="s">
        <v>814</v>
      </c>
      <c r="B37" s="90" t="s">
        <v>815</v>
      </c>
      <c r="C37" s="91" t="s">
        <v>816</v>
      </c>
      <c r="D37" s="92"/>
      <c r="E37" s="92"/>
      <c r="F37" s="84"/>
      <c r="G37" s="84"/>
    </row>
    <row r="38" spans="1:20" ht="30" customHeight="1" x14ac:dyDescent="0.2">
      <c r="A38" s="85" t="s">
        <v>817</v>
      </c>
      <c r="B38" s="90" t="s">
        <v>818</v>
      </c>
      <c r="C38" s="91" t="s">
        <v>819</v>
      </c>
      <c r="D38" s="92"/>
      <c r="E38" s="92"/>
      <c r="F38" s="84"/>
      <c r="G38" s="84"/>
    </row>
    <row r="39" spans="1:20" ht="30" customHeight="1" x14ac:dyDescent="0.2">
      <c r="A39" s="85" t="s">
        <v>820</v>
      </c>
      <c r="B39" s="90" t="s">
        <v>821</v>
      </c>
      <c r="C39" s="91" t="s">
        <v>822</v>
      </c>
      <c r="D39" s="92"/>
      <c r="E39" s="92"/>
      <c r="F39" s="84"/>
      <c r="G39" s="84"/>
    </row>
    <row r="40" spans="1:20" ht="30" customHeight="1" x14ac:dyDescent="0.2">
      <c r="A40" s="85" t="s">
        <v>823</v>
      </c>
      <c r="B40" s="90" t="s">
        <v>824</v>
      </c>
      <c r="C40" s="91" t="s">
        <v>825</v>
      </c>
      <c r="D40" s="92">
        <v>2150</v>
      </c>
      <c r="E40" s="92">
        <v>154</v>
      </c>
      <c r="F40" s="84"/>
      <c r="G40" s="84"/>
    </row>
    <row r="41" spans="1:20" ht="30" customHeight="1" x14ac:dyDescent="0.2">
      <c r="A41" s="85" t="s">
        <v>826</v>
      </c>
      <c r="B41" s="90" t="s">
        <v>827</v>
      </c>
      <c r="C41" s="91" t="s">
        <v>828</v>
      </c>
      <c r="D41" s="92"/>
      <c r="E41" s="92"/>
      <c r="F41" s="84"/>
      <c r="G41" s="84"/>
    </row>
    <row r="42" spans="1:20" ht="30" customHeight="1" x14ac:dyDescent="0.2">
      <c r="A42" s="85" t="s">
        <v>829</v>
      </c>
      <c r="B42" s="90" t="s">
        <v>830</v>
      </c>
      <c r="C42" s="91" t="s">
        <v>831</v>
      </c>
      <c r="D42" s="92"/>
      <c r="E42" s="92"/>
      <c r="F42" s="84"/>
      <c r="G42" s="84"/>
    </row>
    <row r="43" spans="1:20" ht="30" customHeight="1" x14ac:dyDescent="0.2">
      <c r="A43" s="83" t="s">
        <v>684</v>
      </c>
      <c r="B43" s="93" t="s">
        <v>832</v>
      </c>
      <c r="C43" s="99" t="s">
        <v>833</v>
      </c>
      <c r="D43" s="95">
        <f>D44+D45+D46+D47+D48+D49+D50+D51+D52+D53</f>
        <v>862529</v>
      </c>
      <c r="E43" s="95">
        <f>E44+E45+E46+E47+E48+E49+E50+E51+E52+E53</f>
        <v>900856</v>
      </c>
      <c r="F43" s="84"/>
      <c r="G43" s="84"/>
      <c r="S43" s="68"/>
      <c r="T43" s="68"/>
    </row>
    <row r="44" spans="1:20" ht="36" customHeight="1" x14ac:dyDescent="0.2">
      <c r="A44" s="85" t="s">
        <v>687</v>
      </c>
      <c r="B44" s="90" t="s">
        <v>834</v>
      </c>
      <c r="C44" s="91" t="s">
        <v>835</v>
      </c>
      <c r="D44" s="92">
        <v>802911</v>
      </c>
      <c r="E44" s="92">
        <v>850024</v>
      </c>
      <c r="F44" s="84"/>
      <c r="G44" s="84"/>
    </row>
    <row r="45" spans="1:20" ht="30" customHeight="1" x14ac:dyDescent="0.2">
      <c r="A45" s="100" t="s">
        <v>569</v>
      </c>
      <c r="B45" s="90" t="s">
        <v>804</v>
      </c>
      <c r="C45" s="91" t="s">
        <v>836</v>
      </c>
      <c r="D45" s="92"/>
      <c r="E45" s="92"/>
      <c r="F45" s="84"/>
      <c r="G45" s="84"/>
    </row>
    <row r="46" spans="1:20" ht="30" customHeight="1" x14ac:dyDescent="0.2">
      <c r="A46" s="101" t="s">
        <v>806</v>
      </c>
      <c r="B46" s="90" t="s">
        <v>837</v>
      </c>
      <c r="C46" s="91" t="s">
        <v>838</v>
      </c>
      <c r="D46" s="92">
        <v>2479</v>
      </c>
      <c r="E46" s="92"/>
      <c r="F46" s="84"/>
      <c r="G46" s="84"/>
    </row>
    <row r="47" spans="1:20" ht="30" customHeight="1" x14ac:dyDescent="0.2">
      <c r="A47" s="101" t="s">
        <v>839</v>
      </c>
      <c r="B47" s="90" t="s">
        <v>840</v>
      </c>
      <c r="C47" s="91" t="s">
        <v>841</v>
      </c>
      <c r="D47" s="92"/>
      <c r="E47" s="92"/>
      <c r="F47" s="84"/>
      <c r="G47" s="84"/>
    </row>
    <row r="48" spans="1:20" ht="30" customHeight="1" x14ac:dyDescent="0.2">
      <c r="A48" s="100" t="s">
        <v>842</v>
      </c>
      <c r="B48" s="90" t="s">
        <v>843</v>
      </c>
      <c r="C48" s="91" t="s">
        <v>844</v>
      </c>
      <c r="D48" s="92"/>
      <c r="E48" s="92"/>
      <c r="F48" s="84"/>
      <c r="G48" s="84"/>
    </row>
    <row r="49" spans="1:7" ht="30" customHeight="1" x14ac:dyDescent="0.2">
      <c r="A49" s="101" t="s">
        <v>814</v>
      </c>
      <c r="B49" s="90" t="s">
        <v>845</v>
      </c>
      <c r="C49" s="91" t="s">
        <v>846</v>
      </c>
      <c r="D49" s="92"/>
      <c r="E49" s="92"/>
      <c r="F49" s="84"/>
      <c r="G49" s="84"/>
    </row>
    <row r="50" spans="1:7" ht="30" customHeight="1" x14ac:dyDescent="0.2">
      <c r="A50" s="101" t="s">
        <v>817</v>
      </c>
      <c r="B50" s="90" t="s">
        <v>847</v>
      </c>
      <c r="C50" s="91" t="s">
        <v>848</v>
      </c>
      <c r="D50" s="92">
        <v>13135</v>
      </c>
      <c r="E50" s="92">
        <v>15150</v>
      </c>
      <c r="F50" s="84"/>
      <c r="G50" s="84"/>
    </row>
    <row r="51" spans="1:7" ht="30" customHeight="1" x14ac:dyDescent="0.2">
      <c r="A51" s="101" t="s">
        <v>820</v>
      </c>
      <c r="B51" s="90" t="s">
        <v>849</v>
      </c>
      <c r="C51" s="91" t="s">
        <v>850</v>
      </c>
      <c r="D51" s="92">
        <v>7913</v>
      </c>
      <c r="E51" s="92">
        <v>8568</v>
      </c>
      <c r="F51" s="84"/>
      <c r="G51" s="84"/>
    </row>
    <row r="52" spans="1:7" ht="30" customHeight="1" x14ac:dyDescent="0.2">
      <c r="A52" s="101" t="s">
        <v>851</v>
      </c>
      <c r="B52" s="90" t="s">
        <v>852</v>
      </c>
      <c r="C52" s="91" t="s">
        <v>853</v>
      </c>
      <c r="D52" s="92">
        <v>33629</v>
      </c>
      <c r="E52" s="92">
        <v>23503</v>
      </c>
      <c r="F52" s="84"/>
      <c r="G52" s="84"/>
    </row>
    <row r="53" spans="1:7" ht="30" customHeight="1" x14ac:dyDescent="0.2">
      <c r="A53" s="101" t="s">
        <v>854</v>
      </c>
      <c r="B53" s="90" t="s">
        <v>855</v>
      </c>
      <c r="C53" s="91" t="s">
        <v>856</v>
      </c>
      <c r="D53" s="92">
        <v>2462</v>
      </c>
      <c r="E53" s="92">
        <v>3611</v>
      </c>
      <c r="F53" s="84"/>
      <c r="G53" s="84"/>
    </row>
    <row r="54" spans="1:7" ht="30" customHeight="1" x14ac:dyDescent="0.2">
      <c r="A54" s="78" t="s">
        <v>702</v>
      </c>
      <c r="B54" s="93" t="s">
        <v>857</v>
      </c>
      <c r="C54" s="99" t="s">
        <v>858</v>
      </c>
      <c r="D54" s="102"/>
      <c r="E54" s="102"/>
      <c r="F54" s="84"/>
      <c r="G54" s="84"/>
    </row>
    <row r="55" spans="1:7" ht="30" customHeight="1" x14ac:dyDescent="0.2">
      <c r="A55" s="78" t="s">
        <v>859</v>
      </c>
      <c r="B55" s="93" t="s">
        <v>860</v>
      </c>
      <c r="C55" s="99" t="s">
        <v>861</v>
      </c>
      <c r="D55" s="102"/>
      <c r="E55" s="102"/>
      <c r="F55" s="84"/>
      <c r="G55" s="84"/>
    </row>
    <row r="56" spans="1:7" ht="30" customHeight="1" x14ac:dyDescent="0.2">
      <c r="A56" s="103" t="s">
        <v>862</v>
      </c>
      <c r="B56" s="90" t="s">
        <v>863</v>
      </c>
      <c r="C56" s="91" t="s">
        <v>864</v>
      </c>
      <c r="D56" s="92"/>
      <c r="E56" s="92"/>
      <c r="F56" s="84"/>
      <c r="G56" s="84"/>
    </row>
    <row r="57" spans="1:7" ht="30" customHeight="1" x14ac:dyDescent="0.2">
      <c r="A57" s="103" t="s">
        <v>781</v>
      </c>
      <c r="B57" s="90" t="s">
        <v>865</v>
      </c>
      <c r="C57" s="91" t="s">
        <v>866</v>
      </c>
      <c r="D57" s="92"/>
      <c r="E57" s="92"/>
      <c r="F57" s="84"/>
      <c r="G57" s="84"/>
    </row>
    <row r="58" spans="1:7" ht="30" customHeight="1" x14ac:dyDescent="0.2">
      <c r="A58" s="78" t="s">
        <v>298</v>
      </c>
      <c r="B58" s="93" t="s">
        <v>867</v>
      </c>
      <c r="C58" s="91" t="s">
        <v>868</v>
      </c>
      <c r="D58" s="95"/>
      <c r="E58" s="95"/>
      <c r="F58" s="84"/>
      <c r="G58" s="84"/>
    </row>
    <row r="59" spans="1:7" ht="30" customHeight="1" x14ac:dyDescent="0.2">
      <c r="A59" s="103" t="s">
        <v>869</v>
      </c>
      <c r="B59" s="90" t="s">
        <v>870</v>
      </c>
      <c r="C59" s="91" t="s">
        <v>871</v>
      </c>
      <c r="D59" s="92"/>
      <c r="E59" s="92"/>
      <c r="F59" s="84"/>
      <c r="G59" s="84"/>
    </row>
    <row r="60" spans="1:7" ht="30" customHeight="1" x14ac:dyDescent="0.2">
      <c r="A60" s="103" t="s">
        <v>741</v>
      </c>
      <c r="B60" s="90" t="s">
        <v>872</v>
      </c>
      <c r="C60" s="91" t="s">
        <v>873</v>
      </c>
      <c r="D60" s="92"/>
      <c r="E60" s="92"/>
      <c r="F60" s="84"/>
      <c r="G60" s="84"/>
    </row>
    <row r="61" spans="1:7" ht="30" customHeight="1" x14ac:dyDescent="0.2">
      <c r="A61" s="103" t="s">
        <v>744</v>
      </c>
      <c r="B61" s="90" t="s">
        <v>874</v>
      </c>
      <c r="C61" s="91" t="s">
        <v>875</v>
      </c>
      <c r="D61" s="92"/>
      <c r="E61" s="92"/>
      <c r="F61" s="84"/>
      <c r="G61" s="84"/>
    </row>
    <row r="62" spans="1:7" ht="30" customHeight="1" x14ac:dyDescent="0.2">
      <c r="A62" s="103" t="s">
        <v>747</v>
      </c>
      <c r="B62" s="90" t="s">
        <v>876</v>
      </c>
      <c r="C62" s="91" t="s">
        <v>877</v>
      </c>
      <c r="D62" s="92"/>
      <c r="E62" s="92"/>
      <c r="F62" s="84"/>
      <c r="G62" s="84"/>
    </row>
    <row r="63" spans="1:7" x14ac:dyDescent="0.2">
      <c r="F63" s="84"/>
      <c r="G63" s="84"/>
    </row>
    <row r="64" spans="1:7" x14ac:dyDescent="0.2">
      <c r="F64" s="84"/>
      <c r="G64" s="84"/>
    </row>
    <row r="65" spans="2:7" x14ac:dyDescent="0.2">
      <c r="B65" s="166" t="s">
        <v>1030</v>
      </c>
      <c r="C65" s="167"/>
      <c r="D65" s="168" t="str">
        <f>IF(ROUND(Aktíva!F4-Pasíva!D2,0)=0,"OK","CHYBA")</f>
        <v>OK</v>
      </c>
      <c r="E65" s="168" t="str">
        <f>IF(ROUND(Aktíva!G5-Pasíva!E2,0)=0,"OK","CHYBA")</f>
        <v>OK</v>
      </c>
      <c r="F65" s="84"/>
      <c r="G65" s="84"/>
    </row>
    <row r="66" spans="2:7" x14ac:dyDescent="0.2">
      <c r="B66" s="341" t="s">
        <v>1031</v>
      </c>
      <c r="C66" s="341"/>
      <c r="D66" s="168" t="str">
        <f>IF(ROUND(D23-VZAS!D67,0)=0,"OK","CHYBA")</f>
        <v>OK</v>
      </c>
      <c r="E66" s="168" t="str">
        <f>IF(ROUND(E23-VZAS!E67,0)=0,"OK","CHYBA")</f>
        <v>OK</v>
      </c>
      <c r="F66" s="84"/>
      <c r="G66" s="84"/>
    </row>
    <row r="67" spans="2:7" x14ac:dyDescent="0.2">
      <c r="F67" s="84"/>
      <c r="G67" s="84"/>
    </row>
    <row r="68" spans="2:7" x14ac:dyDescent="0.2">
      <c r="F68" s="84"/>
      <c r="G68" s="84"/>
    </row>
    <row r="69" spans="2:7" x14ac:dyDescent="0.2">
      <c r="F69" s="84"/>
      <c r="G69" s="84"/>
    </row>
    <row r="70" spans="2:7" x14ac:dyDescent="0.2">
      <c r="F70" s="84"/>
      <c r="G70" s="84"/>
    </row>
    <row r="71" spans="2:7" x14ac:dyDescent="0.2">
      <c r="F71" s="84"/>
      <c r="G71" s="84"/>
    </row>
    <row r="72" spans="2:7" x14ac:dyDescent="0.2">
      <c r="F72" s="84"/>
      <c r="G72" s="84"/>
    </row>
    <row r="73" spans="2:7" x14ac:dyDescent="0.2">
      <c r="F73" s="84"/>
      <c r="G73" s="84"/>
    </row>
    <row r="74" spans="2:7" x14ac:dyDescent="0.2">
      <c r="F74" s="84"/>
      <c r="G74" s="84"/>
    </row>
    <row r="75" spans="2:7" x14ac:dyDescent="0.2">
      <c r="F75" s="84"/>
      <c r="G75" s="84"/>
    </row>
    <row r="76" spans="2:7" x14ac:dyDescent="0.2">
      <c r="F76" s="84"/>
      <c r="G76" s="84"/>
    </row>
    <row r="77" spans="2:7" x14ac:dyDescent="0.2">
      <c r="F77" s="84"/>
      <c r="G77" s="84"/>
    </row>
    <row r="78" spans="2:7" x14ac:dyDescent="0.2">
      <c r="F78" s="84"/>
      <c r="G78" s="84"/>
    </row>
    <row r="79" spans="2:7" x14ac:dyDescent="0.2">
      <c r="F79" s="84"/>
      <c r="G79" s="84"/>
    </row>
    <row r="80" spans="2:7" x14ac:dyDescent="0.2">
      <c r="F80" s="84"/>
      <c r="G80" s="84"/>
    </row>
    <row r="81" spans="6:7" x14ac:dyDescent="0.2">
      <c r="F81" s="84"/>
      <c r="G81" s="84"/>
    </row>
    <row r="82" spans="6:7" x14ac:dyDescent="0.2">
      <c r="F82" s="84"/>
      <c r="G82" s="84"/>
    </row>
    <row r="83" spans="6:7" x14ac:dyDescent="0.2">
      <c r="F83" s="84"/>
      <c r="G83" s="84"/>
    </row>
    <row r="84" spans="6:7" x14ac:dyDescent="0.2">
      <c r="F84" s="84"/>
      <c r="G84" s="84"/>
    </row>
    <row r="85" spans="6:7" x14ac:dyDescent="0.2">
      <c r="F85" s="84"/>
      <c r="G85" s="84"/>
    </row>
    <row r="86" spans="6:7" x14ac:dyDescent="0.2">
      <c r="F86" s="84"/>
      <c r="G86" s="84"/>
    </row>
    <row r="87" spans="6:7" x14ac:dyDescent="0.2">
      <c r="F87" s="84"/>
      <c r="G87" s="84"/>
    </row>
    <row r="88" spans="6:7" x14ac:dyDescent="0.2">
      <c r="F88" s="84"/>
      <c r="G88" s="84"/>
    </row>
    <row r="89" spans="6:7" x14ac:dyDescent="0.2">
      <c r="F89" s="84"/>
      <c r="G89" s="84"/>
    </row>
    <row r="90" spans="6:7" x14ac:dyDescent="0.2">
      <c r="F90" s="84"/>
      <c r="G90" s="84"/>
    </row>
    <row r="91" spans="6:7" x14ac:dyDescent="0.2">
      <c r="F91" s="84"/>
      <c r="G91" s="84"/>
    </row>
    <row r="92" spans="6:7" x14ac:dyDescent="0.2">
      <c r="F92" s="84"/>
      <c r="G92" s="84"/>
    </row>
    <row r="93" spans="6:7" x14ac:dyDescent="0.2">
      <c r="F93" s="84"/>
      <c r="G93" s="84"/>
    </row>
    <row r="94" spans="6:7" x14ac:dyDescent="0.2">
      <c r="F94" s="84"/>
      <c r="G94" s="84"/>
    </row>
    <row r="95" spans="6:7" x14ac:dyDescent="0.2">
      <c r="F95" s="84"/>
      <c r="G95" s="84"/>
    </row>
    <row r="96" spans="6:7" x14ac:dyDescent="0.2">
      <c r="F96" s="84"/>
      <c r="G96" s="84"/>
    </row>
    <row r="97" spans="6:7" x14ac:dyDescent="0.2">
      <c r="F97" s="84"/>
      <c r="G97" s="84"/>
    </row>
    <row r="98" spans="6:7" x14ac:dyDescent="0.2">
      <c r="F98" s="84"/>
      <c r="G98" s="84"/>
    </row>
    <row r="99" spans="6:7" x14ac:dyDescent="0.2">
      <c r="F99" s="84"/>
      <c r="G99" s="84"/>
    </row>
    <row r="100" spans="6:7" x14ac:dyDescent="0.2">
      <c r="F100" s="84"/>
      <c r="G100" s="84"/>
    </row>
    <row r="101" spans="6:7" x14ac:dyDescent="0.2">
      <c r="F101" s="84"/>
      <c r="G101" s="84"/>
    </row>
    <row r="102" spans="6:7" x14ac:dyDescent="0.2">
      <c r="F102" s="84"/>
      <c r="G102" s="84"/>
    </row>
    <row r="103" spans="6:7" x14ac:dyDescent="0.2">
      <c r="F103" s="84"/>
      <c r="G103" s="84"/>
    </row>
    <row r="104" spans="6:7" x14ac:dyDescent="0.2">
      <c r="F104" s="84"/>
      <c r="G104" s="84"/>
    </row>
    <row r="105" spans="6:7" x14ac:dyDescent="0.2">
      <c r="F105" s="84"/>
      <c r="G105" s="84"/>
    </row>
    <row r="106" spans="6:7" x14ac:dyDescent="0.2">
      <c r="F106" s="84"/>
      <c r="G106" s="84"/>
    </row>
    <row r="107" spans="6:7" x14ac:dyDescent="0.2">
      <c r="F107" s="84"/>
      <c r="G107" s="84"/>
    </row>
    <row r="108" spans="6:7" x14ac:dyDescent="0.2">
      <c r="F108" s="84"/>
      <c r="G108" s="84"/>
    </row>
    <row r="109" spans="6:7" x14ac:dyDescent="0.2">
      <c r="F109" s="84"/>
      <c r="G109" s="84"/>
    </row>
    <row r="110" spans="6:7" x14ac:dyDescent="0.2">
      <c r="F110" s="84"/>
      <c r="G110" s="84"/>
    </row>
    <row r="111" spans="6:7" x14ac:dyDescent="0.2">
      <c r="F111" s="84"/>
      <c r="G111" s="84"/>
    </row>
    <row r="112" spans="6:7" x14ac:dyDescent="0.2">
      <c r="F112" s="84"/>
      <c r="G112" s="84"/>
    </row>
    <row r="113" spans="6:7" x14ac:dyDescent="0.2">
      <c r="F113" s="84"/>
      <c r="G113" s="84"/>
    </row>
    <row r="114" spans="6:7" x14ac:dyDescent="0.2">
      <c r="F114" s="84"/>
      <c r="G114" s="84"/>
    </row>
    <row r="115" spans="6:7" x14ac:dyDescent="0.2">
      <c r="F115" s="84"/>
      <c r="G115" s="84"/>
    </row>
    <row r="116" spans="6:7" x14ac:dyDescent="0.2">
      <c r="F116" s="84"/>
      <c r="G116" s="84"/>
    </row>
    <row r="117" spans="6:7" x14ac:dyDescent="0.2">
      <c r="F117" s="84"/>
      <c r="G117" s="84"/>
    </row>
    <row r="118" spans="6:7" x14ac:dyDescent="0.2">
      <c r="F118" s="84"/>
      <c r="G118" s="84"/>
    </row>
    <row r="119" spans="6:7" x14ac:dyDescent="0.2">
      <c r="F119" s="84"/>
      <c r="G119" s="84"/>
    </row>
    <row r="120" spans="6:7" x14ac:dyDescent="0.2">
      <c r="F120" s="84"/>
      <c r="G120" s="84"/>
    </row>
    <row r="121" spans="6:7" x14ac:dyDescent="0.2">
      <c r="F121" s="84"/>
      <c r="G121" s="84"/>
    </row>
    <row r="122" spans="6:7" x14ac:dyDescent="0.2">
      <c r="F122" s="84"/>
      <c r="G122" s="84"/>
    </row>
    <row r="123" spans="6:7" x14ac:dyDescent="0.2">
      <c r="F123" s="84"/>
      <c r="G123" s="84"/>
    </row>
    <row r="124" spans="6:7" x14ac:dyDescent="0.2">
      <c r="F124" s="84"/>
      <c r="G124" s="84"/>
    </row>
    <row r="125" spans="6:7" x14ac:dyDescent="0.2">
      <c r="F125" s="84"/>
      <c r="G125" s="84"/>
    </row>
    <row r="126" spans="6:7" x14ac:dyDescent="0.2">
      <c r="F126" s="84"/>
      <c r="G126" s="84"/>
    </row>
    <row r="127" spans="6:7" x14ac:dyDescent="0.2">
      <c r="F127" s="84"/>
      <c r="G127" s="84"/>
    </row>
    <row r="128" spans="6:7" x14ac:dyDescent="0.2">
      <c r="F128" s="84"/>
      <c r="G128" s="84"/>
    </row>
    <row r="129" spans="6:7" x14ac:dyDescent="0.2">
      <c r="F129" s="84"/>
      <c r="G129" s="84"/>
    </row>
    <row r="130" spans="6:7" x14ac:dyDescent="0.2">
      <c r="F130" s="84"/>
      <c r="G130" s="84"/>
    </row>
    <row r="131" spans="6:7" x14ac:dyDescent="0.2">
      <c r="F131" s="84"/>
      <c r="G131" s="84"/>
    </row>
    <row r="132" spans="6:7" x14ac:dyDescent="0.2">
      <c r="F132" s="84"/>
      <c r="G132" s="84"/>
    </row>
    <row r="133" spans="6:7" x14ac:dyDescent="0.2">
      <c r="F133" s="84"/>
      <c r="G133" s="84"/>
    </row>
    <row r="134" spans="6:7" x14ac:dyDescent="0.2">
      <c r="F134" s="84"/>
      <c r="G134" s="84"/>
    </row>
    <row r="135" spans="6:7" x14ac:dyDescent="0.2">
      <c r="F135" s="84"/>
      <c r="G135" s="84"/>
    </row>
    <row r="136" spans="6:7" x14ac:dyDescent="0.2">
      <c r="F136" s="84"/>
      <c r="G136" s="84"/>
    </row>
    <row r="137" spans="6:7" x14ac:dyDescent="0.2">
      <c r="F137" s="84"/>
      <c r="G137" s="84"/>
    </row>
    <row r="138" spans="6:7" x14ac:dyDescent="0.2">
      <c r="F138" s="84"/>
      <c r="G138" s="84"/>
    </row>
    <row r="139" spans="6:7" x14ac:dyDescent="0.2">
      <c r="F139" s="84"/>
      <c r="G139" s="84"/>
    </row>
    <row r="140" spans="6:7" x14ac:dyDescent="0.2">
      <c r="F140" s="84"/>
      <c r="G140" s="84"/>
    </row>
    <row r="141" spans="6:7" x14ac:dyDescent="0.2">
      <c r="F141" s="84"/>
      <c r="G141" s="84"/>
    </row>
    <row r="142" spans="6:7" x14ac:dyDescent="0.2">
      <c r="F142" s="84"/>
      <c r="G142" s="84"/>
    </row>
    <row r="143" spans="6:7" x14ac:dyDescent="0.2">
      <c r="F143" s="84"/>
      <c r="G143" s="84"/>
    </row>
    <row r="144" spans="6:7" x14ac:dyDescent="0.2">
      <c r="F144" s="84"/>
      <c r="G144" s="84"/>
    </row>
    <row r="145" spans="6:7" x14ac:dyDescent="0.2">
      <c r="F145" s="84"/>
      <c r="G145" s="84"/>
    </row>
    <row r="146" spans="6:7" x14ac:dyDescent="0.2">
      <c r="F146" s="84"/>
      <c r="G146" s="84"/>
    </row>
    <row r="147" spans="6:7" x14ac:dyDescent="0.2">
      <c r="F147" s="84"/>
      <c r="G147" s="84"/>
    </row>
    <row r="148" spans="6:7" x14ac:dyDescent="0.2">
      <c r="F148" s="84"/>
      <c r="G148" s="84"/>
    </row>
    <row r="149" spans="6:7" x14ac:dyDescent="0.2">
      <c r="F149" s="84"/>
      <c r="G149" s="84"/>
    </row>
    <row r="150" spans="6:7" x14ac:dyDescent="0.2">
      <c r="F150" s="84"/>
      <c r="G150" s="84"/>
    </row>
    <row r="151" spans="6:7" x14ac:dyDescent="0.2">
      <c r="F151" s="84"/>
      <c r="G151" s="84"/>
    </row>
    <row r="152" spans="6:7" x14ac:dyDescent="0.2">
      <c r="F152" s="84"/>
      <c r="G152" s="84"/>
    </row>
    <row r="153" spans="6:7" x14ac:dyDescent="0.2">
      <c r="F153" s="84"/>
      <c r="G153" s="84"/>
    </row>
    <row r="154" spans="6:7" x14ac:dyDescent="0.2">
      <c r="F154" s="84"/>
      <c r="G154" s="84"/>
    </row>
    <row r="155" spans="6:7" x14ac:dyDescent="0.2">
      <c r="F155" s="84"/>
      <c r="G155" s="84"/>
    </row>
    <row r="156" spans="6:7" x14ac:dyDescent="0.2">
      <c r="F156" s="84"/>
      <c r="G156" s="84"/>
    </row>
    <row r="157" spans="6:7" x14ac:dyDescent="0.2">
      <c r="F157" s="84"/>
      <c r="G157" s="84"/>
    </row>
    <row r="158" spans="6:7" x14ac:dyDescent="0.2">
      <c r="F158" s="84"/>
      <c r="G158" s="84"/>
    </row>
    <row r="159" spans="6:7" x14ac:dyDescent="0.2">
      <c r="F159" s="84"/>
      <c r="G159" s="84"/>
    </row>
    <row r="160" spans="6:7" x14ac:dyDescent="0.2">
      <c r="F160" s="84"/>
      <c r="G160" s="84"/>
    </row>
    <row r="161" spans="6:7" x14ac:dyDescent="0.2">
      <c r="F161" s="84"/>
      <c r="G161" s="84"/>
    </row>
    <row r="162" spans="6:7" x14ac:dyDescent="0.2">
      <c r="F162" s="84"/>
      <c r="G162" s="84"/>
    </row>
    <row r="163" spans="6:7" x14ac:dyDescent="0.2">
      <c r="F163" s="84"/>
      <c r="G163" s="84"/>
    </row>
    <row r="164" spans="6:7" x14ac:dyDescent="0.2">
      <c r="F164" s="84"/>
      <c r="G164" s="84"/>
    </row>
    <row r="165" spans="6:7" x14ac:dyDescent="0.2">
      <c r="F165" s="84"/>
      <c r="G165" s="84"/>
    </row>
    <row r="166" spans="6:7" x14ac:dyDescent="0.2">
      <c r="F166" s="84"/>
      <c r="G166" s="84"/>
    </row>
    <row r="167" spans="6:7" x14ac:dyDescent="0.2">
      <c r="F167" s="84"/>
      <c r="G167" s="84"/>
    </row>
    <row r="168" spans="6:7" x14ac:dyDescent="0.2">
      <c r="F168" s="84"/>
      <c r="G168" s="84"/>
    </row>
    <row r="169" spans="6:7" x14ac:dyDescent="0.2">
      <c r="F169" s="84"/>
      <c r="G169" s="84"/>
    </row>
    <row r="170" spans="6:7" x14ac:dyDescent="0.2">
      <c r="F170" s="84"/>
      <c r="G170" s="84"/>
    </row>
    <row r="171" spans="6:7" x14ac:dyDescent="0.2">
      <c r="F171" s="84"/>
      <c r="G171" s="84"/>
    </row>
    <row r="172" spans="6:7" x14ac:dyDescent="0.2">
      <c r="F172" s="84"/>
      <c r="G172" s="84"/>
    </row>
    <row r="173" spans="6:7" x14ac:dyDescent="0.2">
      <c r="F173" s="84"/>
      <c r="G173" s="84"/>
    </row>
    <row r="174" spans="6:7" x14ac:dyDescent="0.2">
      <c r="F174" s="84"/>
      <c r="G174" s="84"/>
    </row>
    <row r="175" spans="6:7" x14ac:dyDescent="0.2">
      <c r="F175" s="84"/>
      <c r="G175" s="84"/>
    </row>
    <row r="176" spans="6:7" x14ac:dyDescent="0.2">
      <c r="F176" s="84"/>
      <c r="G176" s="84"/>
    </row>
    <row r="177" spans="6:7" x14ac:dyDescent="0.2">
      <c r="F177" s="84"/>
      <c r="G177" s="84"/>
    </row>
    <row r="178" spans="6:7" x14ac:dyDescent="0.2">
      <c r="F178" s="84"/>
      <c r="G178" s="84"/>
    </row>
    <row r="179" spans="6:7" x14ac:dyDescent="0.2">
      <c r="F179" s="84"/>
      <c r="G179" s="84"/>
    </row>
    <row r="180" spans="6:7" x14ac:dyDescent="0.2">
      <c r="F180" s="84"/>
      <c r="G180" s="84"/>
    </row>
    <row r="181" spans="6:7" x14ac:dyDescent="0.2">
      <c r="F181" s="84"/>
      <c r="G181" s="84"/>
    </row>
    <row r="182" spans="6:7" x14ac:dyDescent="0.2">
      <c r="F182" s="84"/>
      <c r="G182" s="84"/>
    </row>
    <row r="183" spans="6:7" x14ac:dyDescent="0.2">
      <c r="F183" s="84"/>
      <c r="G183" s="84"/>
    </row>
    <row r="184" spans="6:7" x14ac:dyDescent="0.2">
      <c r="F184" s="84"/>
      <c r="G184" s="84"/>
    </row>
    <row r="185" spans="6:7" x14ac:dyDescent="0.2">
      <c r="F185" s="84"/>
      <c r="G185" s="84"/>
    </row>
    <row r="186" spans="6:7" x14ac:dyDescent="0.2">
      <c r="F186" s="84"/>
      <c r="G186" s="84"/>
    </row>
    <row r="187" spans="6:7" x14ac:dyDescent="0.2">
      <c r="F187" s="84"/>
      <c r="G187" s="84"/>
    </row>
    <row r="188" spans="6:7" x14ac:dyDescent="0.2">
      <c r="F188" s="84"/>
      <c r="G188" s="84"/>
    </row>
    <row r="189" spans="6:7" x14ac:dyDescent="0.2">
      <c r="F189" s="84"/>
      <c r="G189" s="84"/>
    </row>
    <row r="190" spans="6:7" x14ac:dyDescent="0.2">
      <c r="F190" s="84"/>
      <c r="G190" s="84"/>
    </row>
    <row r="191" spans="6:7" x14ac:dyDescent="0.2">
      <c r="F191" s="84"/>
      <c r="G191" s="84"/>
    </row>
    <row r="192" spans="6:7" x14ac:dyDescent="0.2">
      <c r="F192" s="84"/>
      <c r="G192" s="84"/>
    </row>
    <row r="193" spans="6:7" x14ac:dyDescent="0.2">
      <c r="F193" s="84"/>
      <c r="G193" s="84"/>
    </row>
    <row r="194" spans="6:7" x14ac:dyDescent="0.2">
      <c r="F194" s="84"/>
      <c r="G194" s="84"/>
    </row>
    <row r="195" spans="6:7" x14ac:dyDescent="0.2">
      <c r="F195" s="84"/>
      <c r="G195" s="84"/>
    </row>
    <row r="196" spans="6:7" x14ac:dyDescent="0.2">
      <c r="F196" s="84"/>
      <c r="G196" s="84"/>
    </row>
    <row r="197" spans="6:7" x14ac:dyDescent="0.2">
      <c r="F197" s="84"/>
      <c r="G197" s="84"/>
    </row>
    <row r="198" spans="6:7" x14ac:dyDescent="0.2">
      <c r="F198" s="84"/>
      <c r="G198" s="84"/>
    </row>
    <row r="199" spans="6:7" x14ac:dyDescent="0.2">
      <c r="F199" s="84"/>
      <c r="G199" s="84"/>
    </row>
    <row r="200" spans="6:7" x14ac:dyDescent="0.2">
      <c r="F200" s="84"/>
      <c r="G200" s="84"/>
    </row>
    <row r="201" spans="6:7" x14ac:dyDescent="0.2">
      <c r="F201" s="84"/>
      <c r="G201" s="84"/>
    </row>
    <row r="202" spans="6:7" x14ac:dyDescent="0.2">
      <c r="F202" s="84"/>
      <c r="G202" s="84"/>
    </row>
    <row r="203" spans="6:7" x14ac:dyDescent="0.2">
      <c r="F203" s="84"/>
      <c r="G203" s="84"/>
    </row>
    <row r="204" spans="6:7" x14ac:dyDescent="0.2">
      <c r="F204" s="84"/>
      <c r="G204" s="84"/>
    </row>
    <row r="205" spans="6:7" x14ac:dyDescent="0.2">
      <c r="F205" s="84"/>
      <c r="G205" s="84"/>
    </row>
    <row r="206" spans="6:7" x14ac:dyDescent="0.2">
      <c r="F206" s="84"/>
      <c r="G206" s="84"/>
    </row>
    <row r="207" spans="6:7" x14ac:dyDescent="0.2">
      <c r="F207" s="84"/>
      <c r="G207" s="84"/>
    </row>
    <row r="208" spans="6:7" x14ac:dyDescent="0.2">
      <c r="F208" s="84"/>
      <c r="G208" s="84"/>
    </row>
    <row r="209" spans="6:7" x14ac:dyDescent="0.2">
      <c r="F209" s="84"/>
      <c r="G209" s="84"/>
    </row>
    <row r="210" spans="6:7" x14ac:dyDescent="0.2">
      <c r="F210" s="84"/>
      <c r="G210" s="84"/>
    </row>
    <row r="211" spans="6:7" x14ac:dyDescent="0.2">
      <c r="F211" s="84"/>
      <c r="G211" s="84"/>
    </row>
    <row r="212" spans="6:7" x14ac:dyDescent="0.2">
      <c r="F212" s="84"/>
      <c r="G212" s="84"/>
    </row>
    <row r="213" spans="6:7" x14ac:dyDescent="0.2">
      <c r="F213" s="84"/>
      <c r="G213" s="84"/>
    </row>
    <row r="214" spans="6:7" x14ac:dyDescent="0.2">
      <c r="F214" s="84"/>
      <c r="G214" s="84"/>
    </row>
    <row r="215" spans="6:7" x14ac:dyDescent="0.2">
      <c r="F215" s="84"/>
      <c r="G215" s="84"/>
    </row>
    <row r="216" spans="6:7" x14ac:dyDescent="0.2">
      <c r="F216" s="84"/>
      <c r="G216" s="84"/>
    </row>
    <row r="217" spans="6:7" x14ac:dyDescent="0.2">
      <c r="F217" s="84"/>
      <c r="G217" s="84"/>
    </row>
    <row r="218" spans="6:7" x14ac:dyDescent="0.2">
      <c r="F218" s="84"/>
      <c r="G218" s="84"/>
    </row>
    <row r="219" spans="6:7" x14ac:dyDescent="0.2">
      <c r="F219" s="84"/>
      <c r="G219" s="84"/>
    </row>
    <row r="220" spans="6:7" x14ac:dyDescent="0.2">
      <c r="F220" s="84"/>
      <c r="G220" s="84"/>
    </row>
    <row r="221" spans="6:7" x14ac:dyDescent="0.2">
      <c r="F221" s="84"/>
      <c r="G221" s="84"/>
    </row>
    <row r="222" spans="6:7" x14ac:dyDescent="0.2">
      <c r="F222" s="84"/>
      <c r="G222" s="84"/>
    </row>
    <row r="223" spans="6:7" x14ac:dyDescent="0.2">
      <c r="F223" s="84"/>
      <c r="G223" s="84"/>
    </row>
    <row r="224" spans="6:7" x14ac:dyDescent="0.2">
      <c r="F224" s="84"/>
      <c r="G224" s="84"/>
    </row>
    <row r="225" spans="6:7" x14ac:dyDescent="0.2">
      <c r="F225" s="84"/>
      <c r="G225" s="84"/>
    </row>
    <row r="226" spans="6:7" x14ac:dyDescent="0.2">
      <c r="F226" s="84"/>
      <c r="G226" s="84"/>
    </row>
    <row r="227" spans="6:7" x14ac:dyDescent="0.2">
      <c r="F227" s="84"/>
      <c r="G227" s="84"/>
    </row>
    <row r="228" spans="6:7" x14ac:dyDescent="0.2">
      <c r="F228" s="84"/>
      <c r="G228" s="84"/>
    </row>
    <row r="229" spans="6:7" x14ac:dyDescent="0.2">
      <c r="F229" s="84"/>
      <c r="G229" s="84"/>
    </row>
    <row r="230" spans="6:7" x14ac:dyDescent="0.2">
      <c r="F230" s="84"/>
      <c r="G230" s="84"/>
    </row>
    <row r="231" spans="6:7" x14ac:dyDescent="0.2">
      <c r="F231" s="84"/>
      <c r="G231" s="84"/>
    </row>
    <row r="232" spans="6:7" x14ac:dyDescent="0.2">
      <c r="F232" s="84"/>
      <c r="G232" s="84"/>
    </row>
    <row r="233" spans="6:7" x14ac:dyDescent="0.2">
      <c r="F233" s="84"/>
      <c r="G233" s="84"/>
    </row>
    <row r="234" spans="6:7" x14ac:dyDescent="0.2">
      <c r="F234" s="84"/>
      <c r="G234" s="84"/>
    </row>
    <row r="235" spans="6:7" x14ac:dyDescent="0.2">
      <c r="F235" s="84"/>
      <c r="G235" s="84"/>
    </row>
    <row r="236" spans="6:7" x14ac:dyDescent="0.2">
      <c r="F236" s="84"/>
      <c r="G236" s="84"/>
    </row>
    <row r="237" spans="6:7" x14ac:dyDescent="0.2">
      <c r="F237" s="84"/>
      <c r="G237" s="84"/>
    </row>
    <row r="238" spans="6:7" x14ac:dyDescent="0.2">
      <c r="F238" s="84"/>
      <c r="G238" s="84"/>
    </row>
    <row r="239" spans="6:7" x14ac:dyDescent="0.2">
      <c r="F239" s="84"/>
      <c r="G239" s="84"/>
    </row>
    <row r="240" spans="6:7" x14ac:dyDescent="0.2">
      <c r="F240" s="84"/>
      <c r="G240" s="84"/>
    </row>
    <row r="241" spans="6:7" x14ac:dyDescent="0.2">
      <c r="F241" s="84"/>
      <c r="G241" s="84"/>
    </row>
    <row r="242" spans="6:7" x14ac:dyDescent="0.2">
      <c r="F242" s="84"/>
      <c r="G242" s="84"/>
    </row>
    <row r="243" spans="6:7" x14ac:dyDescent="0.2">
      <c r="F243" s="84"/>
      <c r="G243" s="84"/>
    </row>
    <row r="244" spans="6:7" x14ac:dyDescent="0.2">
      <c r="F244" s="84"/>
      <c r="G244" s="84"/>
    </row>
    <row r="245" spans="6:7" x14ac:dyDescent="0.2">
      <c r="F245" s="84"/>
      <c r="G245" s="84"/>
    </row>
    <row r="246" spans="6:7" x14ac:dyDescent="0.2">
      <c r="F246" s="84"/>
      <c r="G246" s="84"/>
    </row>
    <row r="247" spans="6:7" x14ac:dyDescent="0.2">
      <c r="F247" s="84"/>
      <c r="G247" s="84"/>
    </row>
    <row r="248" spans="6:7" x14ac:dyDescent="0.2">
      <c r="F248" s="84"/>
      <c r="G248" s="84"/>
    </row>
    <row r="249" spans="6:7" x14ac:dyDescent="0.2">
      <c r="F249" s="84"/>
      <c r="G249" s="84"/>
    </row>
    <row r="250" spans="6:7" x14ac:dyDescent="0.2">
      <c r="F250" s="84"/>
      <c r="G250" s="84"/>
    </row>
    <row r="251" spans="6:7" x14ac:dyDescent="0.2">
      <c r="F251" s="84"/>
      <c r="G251" s="84"/>
    </row>
    <row r="252" spans="6:7" x14ac:dyDescent="0.2">
      <c r="F252" s="84"/>
      <c r="G252" s="84"/>
    </row>
    <row r="253" spans="6:7" x14ac:dyDescent="0.2">
      <c r="F253" s="84"/>
      <c r="G253" s="84"/>
    </row>
    <row r="254" spans="6:7" x14ac:dyDescent="0.2">
      <c r="F254" s="84"/>
      <c r="G254" s="84"/>
    </row>
    <row r="255" spans="6:7" x14ac:dyDescent="0.2">
      <c r="F255" s="84"/>
      <c r="G255" s="84"/>
    </row>
    <row r="256" spans="6:7" x14ac:dyDescent="0.2">
      <c r="F256" s="84"/>
      <c r="G256" s="84"/>
    </row>
    <row r="257" spans="6:7" x14ac:dyDescent="0.2">
      <c r="F257" s="84"/>
      <c r="G257" s="84"/>
    </row>
    <row r="258" spans="6:7" x14ac:dyDescent="0.2">
      <c r="F258" s="84"/>
      <c r="G258" s="84"/>
    </row>
    <row r="259" spans="6:7" x14ac:dyDescent="0.2">
      <c r="F259" s="84"/>
      <c r="G259" s="84"/>
    </row>
    <row r="260" spans="6:7" x14ac:dyDescent="0.2">
      <c r="F260" s="84"/>
      <c r="G260" s="84"/>
    </row>
    <row r="261" spans="6:7" x14ac:dyDescent="0.2">
      <c r="F261" s="84"/>
      <c r="G261" s="84"/>
    </row>
    <row r="262" spans="6:7" x14ac:dyDescent="0.2">
      <c r="F262" s="84"/>
      <c r="G262" s="84"/>
    </row>
    <row r="263" spans="6:7" x14ac:dyDescent="0.2">
      <c r="F263" s="84"/>
      <c r="G263" s="84"/>
    </row>
    <row r="264" spans="6:7" x14ac:dyDescent="0.2">
      <c r="F264" s="84"/>
      <c r="G264" s="84"/>
    </row>
    <row r="265" spans="6:7" x14ac:dyDescent="0.2">
      <c r="F265" s="84"/>
      <c r="G265" s="84"/>
    </row>
    <row r="266" spans="6:7" x14ac:dyDescent="0.2">
      <c r="F266" s="84"/>
      <c r="G266" s="84"/>
    </row>
    <row r="267" spans="6:7" x14ac:dyDescent="0.2">
      <c r="F267" s="84"/>
      <c r="G267" s="84"/>
    </row>
    <row r="268" spans="6:7" x14ac:dyDescent="0.2">
      <c r="F268" s="84"/>
      <c r="G268" s="84"/>
    </row>
    <row r="269" spans="6:7" x14ac:dyDescent="0.2">
      <c r="F269" s="84"/>
      <c r="G269" s="84"/>
    </row>
    <row r="270" spans="6:7" x14ac:dyDescent="0.2">
      <c r="F270" s="84"/>
      <c r="G270" s="84"/>
    </row>
    <row r="271" spans="6:7" x14ac:dyDescent="0.2">
      <c r="F271" s="84"/>
      <c r="G271" s="84"/>
    </row>
    <row r="272" spans="6:7" x14ac:dyDescent="0.2">
      <c r="F272" s="84"/>
      <c r="G272" s="84"/>
    </row>
    <row r="273" spans="6:7" x14ac:dyDescent="0.2">
      <c r="F273" s="84"/>
      <c r="G273" s="84"/>
    </row>
    <row r="274" spans="6:7" x14ac:dyDescent="0.2">
      <c r="F274" s="84"/>
      <c r="G274" s="84"/>
    </row>
    <row r="275" spans="6:7" x14ac:dyDescent="0.2">
      <c r="F275" s="84"/>
      <c r="G275" s="84"/>
    </row>
    <row r="276" spans="6:7" x14ac:dyDescent="0.2">
      <c r="F276" s="84"/>
      <c r="G276" s="84"/>
    </row>
    <row r="277" spans="6:7" x14ac:dyDescent="0.2">
      <c r="F277" s="84"/>
      <c r="G277" s="84"/>
    </row>
    <row r="278" spans="6:7" x14ac:dyDescent="0.2">
      <c r="F278" s="84"/>
      <c r="G278" s="84"/>
    </row>
    <row r="279" spans="6:7" x14ac:dyDescent="0.2">
      <c r="F279" s="84"/>
      <c r="G279" s="84"/>
    </row>
    <row r="280" spans="6:7" x14ac:dyDescent="0.2">
      <c r="F280" s="84"/>
      <c r="G280" s="84"/>
    </row>
    <row r="281" spans="6:7" x14ac:dyDescent="0.2">
      <c r="F281" s="84"/>
      <c r="G281" s="84"/>
    </row>
    <row r="282" spans="6:7" x14ac:dyDescent="0.2">
      <c r="F282" s="84"/>
      <c r="G282" s="84"/>
    </row>
    <row r="283" spans="6:7" x14ac:dyDescent="0.2">
      <c r="F283" s="84"/>
      <c r="G283" s="84"/>
    </row>
    <row r="284" spans="6:7" x14ac:dyDescent="0.2">
      <c r="F284" s="84"/>
      <c r="G284" s="84"/>
    </row>
    <row r="285" spans="6:7" x14ac:dyDescent="0.2">
      <c r="F285" s="84"/>
      <c r="G285" s="84"/>
    </row>
    <row r="286" spans="6:7" x14ac:dyDescent="0.2">
      <c r="F286" s="84"/>
      <c r="G286" s="84"/>
    </row>
    <row r="287" spans="6:7" x14ac:dyDescent="0.2">
      <c r="F287" s="84"/>
      <c r="G287" s="84"/>
    </row>
    <row r="288" spans="6:7" x14ac:dyDescent="0.2">
      <c r="F288" s="84"/>
      <c r="G288" s="84"/>
    </row>
    <row r="289" spans="6:7" x14ac:dyDescent="0.2">
      <c r="F289" s="84"/>
      <c r="G289" s="84"/>
    </row>
    <row r="290" spans="6:7" x14ac:dyDescent="0.2">
      <c r="F290" s="84"/>
      <c r="G290" s="84"/>
    </row>
    <row r="291" spans="6:7" x14ac:dyDescent="0.2">
      <c r="F291" s="84"/>
      <c r="G291" s="84"/>
    </row>
    <row r="292" spans="6:7" x14ac:dyDescent="0.2">
      <c r="F292" s="84"/>
      <c r="G292" s="84"/>
    </row>
    <row r="293" spans="6:7" x14ac:dyDescent="0.2">
      <c r="F293" s="84"/>
      <c r="G293" s="84"/>
    </row>
    <row r="294" spans="6:7" x14ac:dyDescent="0.2">
      <c r="F294" s="84"/>
      <c r="G294" s="84"/>
    </row>
    <row r="295" spans="6:7" x14ac:dyDescent="0.2">
      <c r="F295" s="84"/>
      <c r="G295" s="84"/>
    </row>
    <row r="296" spans="6:7" x14ac:dyDescent="0.2">
      <c r="F296" s="84"/>
      <c r="G296" s="84"/>
    </row>
    <row r="297" spans="6:7" x14ac:dyDescent="0.2">
      <c r="F297" s="84"/>
      <c r="G297" s="84"/>
    </row>
    <row r="298" spans="6:7" x14ac:dyDescent="0.2">
      <c r="F298" s="84"/>
      <c r="G298" s="84"/>
    </row>
    <row r="299" spans="6:7" x14ac:dyDescent="0.2">
      <c r="F299" s="84"/>
      <c r="G299" s="84"/>
    </row>
    <row r="300" spans="6:7" x14ac:dyDescent="0.2">
      <c r="F300" s="84"/>
      <c r="G300" s="84"/>
    </row>
    <row r="301" spans="6:7" x14ac:dyDescent="0.2">
      <c r="F301" s="84"/>
      <c r="G301" s="84"/>
    </row>
    <row r="302" spans="6:7" x14ac:dyDescent="0.2">
      <c r="F302" s="84"/>
      <c r="G302" s="84"/>
    </row>
    <row r="303" spans="6:7" x14ac:dyDescent="0.2">
      <c r="F303" s="84"/>
      <c r="G303" s="84"/>
    </row>
    <row r="304" spans="6:7" x14ac:dyDescent="0.2">
      <c r="F304" s="84"/>
      <c r="G304" s="84"/>
    </row>
    <row r="305" spans="6:7" x14ac:dyDescent="0.2">
      <c r="F305" s="84"/>
      <c r="G305" s="84"/>
    </row>
    <row r="306" spans="6:7" x14ac:dyDescent="0.2">
      <c r="F306" s="84"/>
      <c r="G306" s="84"/>
    </row>
    <row r="307" spans="6:7" x14ac:dyDescent="0.2">
      <c r="F307" s="84"/>
      <c r="G307" s="84"/>
    </row>
    <row r="308" spans="6:7" x14ac:dyDescent="0.2">
      <c r="F308" s="84"/>
      <c r="G308" s="84"/>
    </row>
    <row r="309" spans="6:7" x14ac:dyDescent="0.2">
      <c r="F309" s="84"/>
      <c r="G309" s="84"/>
    </row>
    <row r="310" spans="6:7" x14ac:dyDescent="0.2">
      <c r="F310" s="84"/>
      <c r="G310" s="84"/>
    </row>
    <row r="311" spans="6:7" x14ac:dyDescent="0.2">
      <c r="F311" s="84"/>
      <c r="G311" s="84"/>
    </row>
    <row r="312" spans="6:7" x14ac:dyDescent="0.2">
      <c r="F312" s="84"/>
      <c r="G312" s="84"/>
    </row>
    <row r="313" spans="6:7" x14ac:dyDescent="0.2">
      <c r="F313" s="84"/>
      <c r="G313" s="84"/>
    </row>
    <row r="314" spans="6:7" x14ac:dyDescent="0.2">
      <c r="F314" s="84"/>
      <c r="G314" s="84"/>
    </row>
    <row r="315" spans="6:7" x14ac:dyDescent="0.2">
      <c r="F315" s="84"/>
      <c r="G315" s="84"/>
    </row>
    <row r="316" spans="6:7" x14ac:dyDescent="0.2">
      <c r="F316" s="84"/>
      <c r="G316" s="84"/>
    </row>
    <row r="317" spans="6:7" x14ac:dyDescent="0.2">
      <c r="F317" s="84"/>
      <c r="G317" s="84"/>
    </row>
    <row r="318" spans="6:7" x14ac:dyDescent="0.2">
      <c r="F318" s="84"/>
      <c r="G318" s="84"/>
    </row>
    <row r="319" spans="6:7" x14ac:dyDescent="0.2">
      <c r="F319" s="84"/>
      <c r="G319" s="84"/>
    </row>
    <row r="320" spans="6:7" x14ac:dyDescent="0.2">
      <c r="F320" s="84"/>
      <c r="G320" s="84"/>
    </row>
    <row r="321" spans="6:7" x14ac:dyDescent="0.2">
      <c r="F321" s="84"/>
      <c r="G321" s="84"/>
    </row>
    <row r="322" spans="6:7" x14ac:dyDescent="0.2">
      <c r="F322" s="84"/>
      <c r="G322" s="84"/>
    </row>
    <row r="323" spans="6:7" x14ac:dyDescent="0.2">
      <c r="F323" s="84"/>
      <c r="G323" s="84"/>
    </row>
    <row r="324" spans="6:7" x14ac:dyDescent="0.2">
      <c r="F324" s="84"/>
      <c r="G324" s="84"/>
    </row>
    <row r="325" spans="6:7" x14ac:dyDescent="0.2">
      <c r="F325" s="84"/>
      <c r="G325" s="84"/>
    </row>
    <row r="326" spans="6:7" x14ac:dyDescent="0.2">
      <c r="F326" s="84"/>
      <c r="G326" s="84"/>
    </row>
    <row r="327" spans="6:7" x14ac:dyDescent="0.2">
      <c r="F327" s="84"/>
      <c r="G327" s="84"/>
    </row>
    <row r="328" spans="6:7" x14ac:dyDescent="0.2">
      <c r="F328" s="84"/>
      <c r="G328" s="84"/>
    </row>
    <row r="329" spans="6:7" x14ac:dyDescent="0.2">
      <c r="F329" s="84"/>
      <c r="G329" s="84"/>
    </row>
    <row r="330" spans="6:7" x14ac:dyDescent="0.2">
      <c r="F330" s="84"/>
      <c r="G330" s="84"/>
    </row>
    <row r="331" spans="6:7" x14ac:dyDescent="0.2">
      <c r="F331" s="84"/>
      <c r="G331" s="84"/>
    </row>
    <row r="332" spans="6:7" x14ac:dyDescent="0.2">
      <c r="F332" s="84"/>
      <c r="G332" s="84"/>
    </row>
    <row r="333" spans="6:7" x14ac:dyDescent="0.2">
      <c r="F333" s="84"/>
      <c r="G333" s="84"/>
    </row>
    <row r="334" spans="6:7" x14ac:dyDescent="0.2">
      <c r="F334" s="84"/>
      <c r="G334" s="84"/>
    </row>
    <row r="335" spans="6:7" x14ac:dyDescent="0.2">
      <c r="F335" s="84"/>
      <c r="G335" s="84"/>
    </row>
    <row r="336" spans="6:7" x14ac:dyDescent="0.2">
      <c r="F336" s="84"/>
      <c r="G336" s="84"/>
    </row>
    <row r="337" spans="6:7" x14ac:dyDescent="0.2">
      <c r="F337" s="84"/>
      <c r="G337" s="84"/>
    </row>
    <row r="338" spans="6:7" x14ac:dyDescent="0.2">
      <c r="F338" s="84"/>
      <c r="G338" s="84"/>
    </row>
    <row r="339" spans="6:7" x14ac:dyDescent="0.2">
      <c r="F339" s="84"/>
      <c r="G339" s="84"/>
    </row>
    <row r="340" spans="6:7" x14ac:dyDescent="0.2">
      <c r="F340" s="84"/>
      <c r="G340" s="84"/>
    </row>
    <row r="341" spans="6:7" x14ac:dyDescent="0.2">
      <c r="F341" s="84"/>
      <c r="G341" s="84"/>
    </row>
    <row r="342" spans="6:7" x14ac:dyDescent="0.2">
      <c r="F342" s="84"/>
      <c r="G342" s="84"/>
    </row>
    <row r="343" spans="6:7" x14ac:dyDescent="0.2">
      <c r="F343" s="84"/>
      <c r="G343" s="84"/>
    </row>
    <row r="344" spans="6:7" x14ac:dyDescent="0.2">
      <c r="F344" s="84"/>
      <c r="G344" s="84"/>
    </row>
    <row r="345" spans="6:7" x14ac:dyDescent="0.2">
      <c r="F345" s="84"/>
      <c r="G345" s="84"/>
    </row>
    <row r="346" spans="6:7" x14ac:dyDescent="0.2">
      <c r="F346" s="84"/>
      <c r="G346" s="84"/>
    </row>
    <row r="347" spans="6:7" x14ac:dyDescent="0.2">
      <c r="F347" s="84"/>
      <c r="G347" s="84"/>
    </row>
    <row r="348" spans="6:7" x14ac:dyDescent="0.2">
      <c r="F348" s="84"/>
      <c r="G348" s="84"/>
    </row>
    <row r="349" spans="6:7" x14ac:dyDescent="0.2">
      <c r="F349" s="84"/>
      <c r="G349" s="84"/>
    </row>
    <row r="350" spans="6:7" x14ac:dyDescent="0.2">
      <c r="F350" s="84"/>
      <c r="G350" s="84"/>
    </row>
    <row r="351" spans="6:7" x14ac:dyDescent="0.2">
      <c r="F351" s="84"/>
      <c r="G351" s="84"/>
    </row>
    <row r="352" spans="6:7" x14ac:dyDescent="0.2">
      <c r="F352" s="84"/>
      <c r="G352" s="84"/>
    </row>
    <row r="353" spans="6:7" x14ac:dyDescent="0.2">
      <c r="F353" s="84"/>
      <c r="G353" s="84"/>
    </row>
    <row r="354" spans="6:7" x14ac:dyDescent="0.2">
      <c r="F354" s="84"/>
      <c r="G354" s="84"/>
    </row>
    <row r="355" spans="6:7" x14ac:dyDescent="0.2">
      <c r="F355" s="84"/>
      <c r="G355" s="84"/>
    </row>
    <row r="356" spans="6:7" x14ac:dyDescent="0.2">
      <c r="F356" s="84"/>
      <c r="G356" s="84"/>
    </row>
    <row r="357" spans="6:7" x14ac:dyDescent="0.2">
      <c r="F357" s="84"/>
      <c r="G357" s="84"/>
    </row>
    <row r="358" spans="6:7" x14ac:dyDescent="0.2">
      <c r="F358" s="84"/>
      <c r="G358" s="84"/>
    </row>
    <row r="359" spans="6:7" x14ac:dyDescent="0.2">
      <c r="F359" s="84"/>
      <c r="G359" s="84"/>
    </row>
    <row r="360" spans="6:7" x14ac:dyDescent="0.2">
      <c r="F360" s="84"/>
      <c r="G360" s="84"/>
    </row>
    <row r="361" spans="6:7" x14ac:dyDescent="0.2">
      <c r="F361" s="84"/>
      <c r="G361" s="84"/>
    </row>
    <row r="362" spans="6:7" x14ac:dyDescent="0.2">
      <c r="F362" s="84"/>
      <c r="G362" s="84"/>
    </row>
    <row r="363" spans="6:7" x14ac:dyDescent="0.2">
      <c r="F363" s="84"/>
      <c r="G363" s="84"/>
    </row>
    <row r="364" spans="6:7" x14ac:dyDescent="0.2">
      <c r="F364" s="84"/>
      <c r="G364" s="84"/>
    </row>
    <row r="365" spans="6:7" x14ac:dyDescent="0.2">
      <c r="F365" s="84"/>
      <c r="G365" s="84"/>
    </row>
    <row r="366" spans="6:7" x14ac:dyDescent="0.2">
      <c r="F366" s="84"/>
      <c r="G366" s="84"/>
    </row>
    <row r="367" spans="6:7" x14ac:dyDescent="0.2">
      <c r="F367" s="84"/>
      <c r="G367" s="84"/>
    </row>
    <row r="368" spans="6:7" x14ac:dyDescent="0.2">
      <c r="F368" s="84"/>
      <c r="G368" s="84"/>
    </row>
    <row r="369" spans="6:7" x14ac:dyDescent="0.2">
      <c r="F369" s="84"/>
      <c r="G369" s="84"/>
    </row>
    <row r="370" spans="6:7" x14ac:dyDescent="0.2">
      <c r="F370" s="84"/>
      <c r="G370" s="84"/>
    </row>
    <row r="371" spans="6:7" x14ac:dyDescent="0.2">
      <c r="F371" s="84"/>
      <c r="G371" s="84"/>
    </row>
    <row r="372" spans="6:7" x14ac:dyDescent="0.2">
      <c r="F372" s="84"/>
      <c r="G372" s="84"/>
    </row>
    <row r="373" spans="6:7" x14ac:dyDescent="0.2">
      <c r="F373" s="84"/>
      <c r="G373" s="84"/>
    </row>
    <row r="374" spans="6:7" x14ac:dyDescent="0.2">
      <c r="F374" s="84"/>
      <c r="G374" s="84"/>
    </row>
    <row r="375" spans="6:7" x14ac:dyDescent="0.2">
      <c r="F375" s="84"/>
      <c r="G375" s="84"/>
    </row>
    <row r="376" spans="6:7" x14ac:dyDescent="0.2">
      <c r="F376" s="84"/>
      <c r="G376" s="84"/>
    </row>
    <row r="377" spans="6:7" x14ac:dyDescent="0.2">
      <c r="F377" s="84"/>
      <c r="G377" s="84"/>
    </row>
    <row r="378" spans="6:7" x14ac:dyDescent="0.2">
      <c r="F378" s="84"/>
      <c r="G378" s="84"/>
    </row>
    <row r="379" spans="6:7" x14ac:dyDescent="0.2">
      <c r="F379" s="84"/>
      <c r="G379" s="84"/>
    </row>
    <row r="380" spans="6:7" x14ac:dyDescent="0.2">
      <c r="F380" s="84"/>
      <c r="G380" s="84"/>
    </row>
    <row r="381" spans="6:7" x14ac:dyDescent="0.2">
      <c r="F381" s="84"/>
      <c r="G381" s="84"/>
    </row>
    <row r="382" spans="6:7" x14ac:dyDescent="0.2">
      <c r="F382" s="84"/>
      <c r="G382" s="84"/>
    </row>
    <row r="383" spans="6:7" x14ac:dyDescent="0.2">
      <c r="F383" s="84"/>
      <c r="G383" s="84"/>
    </row>
    <row r="384" spans="6:7" x14ac:dyDescent="0.2">
      <c r="F384" s="84"/>
      <c r="G384" s="84"/>
    </row>
    <row r="385" spans="6:7" x14ac:dyDescent="0.2">
      <c r="F385" s="84"/>
      <c r="G385" s="84"/>
    </row>
    <row r="386" spans="6:7" x14ac:dyDescent="0.2">
      <c r="F386" s="84"/>
      <c r="G386" s="84"/>
    </row>
    <row r="387" spans="6:7" x14ac:dyDescent="0.2">
      <c r="F387" s="84"/>
      <c r="G387" s="84"/>
    </row>
    <row r="388" spans="6:7" x14ac:dyDescent="0.2">
      <c r="F388" s="84"/>
      <c r="G388" s="84"/>
    </row>
    <row r="389" spans="6:7" x14ac:dyDescent="0.2">
      <c r="F389" s="84"/>
      <c r="G389" s="84"/>
    </row>
    <row r="390" spans="6:7" x14ac:dyDescent="0.2">
      <c r="F390" s="84"/>
      <c r="G390" s="84"/>
    </row>
    <row r="391" spans="6:7" x14ac:dyDescent="0.2">
      <c r="F391" s="84"/>
      <c r="G391" s="84"/>
    </row>
    <row r="392" spans="6:7" x14ac:dyDescent="0.2">
      <c r="F392" s="84"/>
      <c r="G392" s="84"/>
    </row>
    <row r="393" spans="6:7" x14ac:dyDescent="0.2">
      <c r="F393" s="84"/>
      <c r="G393" s="84"/>
    </row>
    <row r="394" spans="6:7" x14ac:dyDescent="0.2">
      <c r="F394" s="84"/>
      <c r="G394" s="84"/>
    </row>
    <row r="395" spans="6:7" x14ac:dyDescent="0.2">
      <c r="F395" s="84"/>
      <c r="G395" s="84"/>
    </row>
    <row r="396" spans="6:7" x14ac:dyDescent="0.2">
      <c r="F396" s="84"/>
      <c r="G396" s="84"/>
    </row>
    <row r="397" spans="6:7" x14ac:dyDescent="0.2">
      <c r="F397" s="84"/>
      <c r="G397" s="84"/>
    </row>
    <row r="398" spans="6:7" x14ac:dyDescent="0.2">
      <c r="F398" s="84"/>
      <c r="G398" s="84"/>
    </row>
    <row r="399" spans="6:7" x14ac:dyDescent="0.2">
      <c r="F399" s="84"/>
      <c r="G399" s="84"/>
    </row>
    <row r="400" spans="6:7" x14ac:dyDescent="0.2">
      <c r="F400" s="84"/>
      <c r="G400" s="84"/>
    </row>
    <row r="401" spans="6:7" x14ac:dyDescent="0.2">
      <c r="F401" s="84"/>
      <c r="G401" s="84"/>
    </row>
    <row r="402" spans="6:7" x14ac:dyDescent="0.2">
      <c r="F402" s="84"/>
      <c r="G402" s="84"/>
    </row>
    <row r="403" spans="6:7" x14ac:dyDescent="0.2">
      <c r="F403" s="84"/>
      <c r="G403" s="84"/>
    </row>
    <row r="404" spans="6:7" x14ac:dyDescent="0.2">
      <c r="F404" s="84"/>
      <c r="G404" s="84"/>
    </row>
    <row r="405" spans="6:7" x14ac:dyDescent="0.2">
      <c r="F405" s="84"/>
      <c r="G405" s="84"/>
    </row>
    <row r="406" spans="6:7" x14ac:dyDescent="0.2">
      <c r="F406" s="84"/>
      <c r="G406" s="84"/>
    </row>
    <row r="407" spans="6:7" x14ac:dyDescent="0.2">
      <c r="F407" s="84"/>
      <c r="G407" s="84"/>
    </row>
    <row r="408" spans="6:7" x14ac:dyDescent="0.2">
      <c r="F408" s="84"/>
      <c r="G408" s="84"/>
    </row>
    <row r="409" spans="6:7" x14ac:dyDescent="0.2">
      <c r="F409" s="84"/>
      <c r="G409" s="84"/>
    </row>
    <row r="410" spans="6:7" x14ac:dyDescent="0.2">
      <c r="F410" s="84"/>
      <c r="G410" s="84"/>
    </row>
    <row r="411" spans="6:7" x14ac:dyDescent="0.2">
      <c r="F411" s="84"/>
      <c r="G411" s="84"/>
    </row>
    <row r="412" spans="6:7" x14ac:dyDescent="0.2">
      <c r="F412" s="84"/>
      <c r="G412" s="84"/>
    </row>
    <row r="413" spans="6:7" x14ac:dyDescent="0.2">
      <c r="F413" s="84"/>
      <c r="G413" s="84"/>
    </row>
    <row r="414" spans="6:7" x14ac:dyDescent="0.2">
      <c r="F414" s="84"/>
      <c r="G414" s="84"/>
    </row>
    <row r="415" spans="6:7" x14ac:dyDescent="0.2">
      <c r="F415" s="84"/>
      <c r="G415" s="84"/>
    </row>
    <row r="416" spans="6:7" x14ac:dyDescent="0.2">
      <c r="F416" s="84"/>
      <c r="G416" s="84"/>
    </row>
    <row r="417" spans="6:7" x14ac:dyDescent="0.2">
      <c r="F417" s="84"/>
      <c r="G417" s="84"/>
    </row>
    <row r="418" spans="6:7" x14ac:dyDescent="0.2">
      <c r="F418" s="84"/>
      <c r="G418" s="84"/>
    </row>
    <row r="419" spans="6:7" x14ac:dyDescent="0.2">
      <c r="F419" s="84"/>
      <c r="G419" s="84"/>
    </row>
    <row r="420" spans="6:7" x14ac:dyDescent="0.2">
      <c r="F420" s="84"/>
      <c r="G420" s="84"/>
    </row>
    <row r="421" spans="6:7" x14ac:dyDescent="0.2">
      <c r="F421" s="84"/>
      <c r="G421" s="84"/>
    </row>
    <row r="422" spans="6:7" x14ac:dyDescent="0.2">
      <c r="F422" s="84"/>
      <c r="G422" s="84"/>
    </row>
    <row r="423" spans="6:7" x14ac:dyDescent="0.2">
      <c r="F423" s="84"/>
      <c r="G423" s="84"/>
    </row>
    <row r="424" spans="6:7" x14ac:dyDescent="0.2">
      <c r="F424" s="84"/>
      <c r="G424" s="84"/>
    </row>
    <row r="425" spans="6:7" x14ac:dyDescent="0.2">
      <c r="F425" s="84"/>
      <c r="G425" s="84"/>
    </row>
    <row r="426" spans="6:7" x14ac:dyDescent="0.2">
      <c r="F426" s="84"/>
      <c r="G426" s="84"/>
    </row>
    <row r="427" spans="6:7" x14ac:dyDescent="0.2">
      <c r="F427" s="84"/>
      <c r="G427" s="84"/>
    </row>
    <row r="428" spans="6:7" x14ac:dyDescent="0.2">
      <c r="F428" s="84"/>
      <c r="G428" s="84"/>
    </row>
    <row r="429" spans="6:7" x14ac:dyDescent="0.2">
      <c r="F429" s="84"/>
      <c r="G429" s="84"/>
    </row>
    <row r="430" spans="6:7" x14ac:dyDescent="0.2">
      <c r="F430" s="84"/>
      <c r="G430" s="84"/>
    </row>
    <row r="431" spans="6:7" x14ac:dyDescent="0.2">
      <c r="F431" s="84"/>
      <c r="G431" s="84"/>
    </row>
    <row r="432" spans="6:7" x14ac:dyDescent="0.2">
      <c r="F432" s="84"/>
      <c r="G432" s="84"/>
    </row>
    <row r="433" spans="6:7" x14ac:dyDescent="0.2">
      <c r="F433" s="84"/>
      <c r="G433" s="84"/>
    </row>
    <row r="434" spans="6:7" x14ac:dyDescent="0.2">
      <c r="F434" s="84"/>
      <c r="G434" s="84"/>
    </row>
    <row r="435" spans="6:7" x14ac:dyDescent="0.2">
      <c r="F435" s="84"/>
      <c r="G435" s="84"/>
    </row>
    <row r="436" spans="6:7" x14ac:dyDescent="0.2">
      <c r="F436" s="84"/>
      <c r="G436" s="84"/>
    </row>
    <row r="437" spans="6:7" x14ac:dyDescent="0.2">
      <c r="F437" s="84"/>
      <c r="G437" s="84"/>
    </row>
    <row r="438" spans="6:7" x14ac:dyDescent="0.2">
      <c r="F438" s="84"/>
      <c r="G438" s="84"/>
    </row>
    <row r="439" spans="6:7" x14ac:dyDescent="0.2">
      <c r="F439" s="84"/>
      <c r="G439" s="84"/>
    </row>
    <row r="440" spans="6:7" x14ac:dyDescent="0.2">
      <c r="F440" s="84"/>
      <c r="G440" s="84"/>
    </row>
    <row r="441" spans="6:7" x14ac:dyDescent="0.2">
      <c r="F441" s="84"/>
      <c r="G441" s="84"/>
    </row>
    <row r="442" spans="6:7" x14ac:dyDescent="0.2">
      <c r="F442" s="84"/>
      <c r="G442" s="84"/>
    </row>
    <row r="443" spans="6:7" x14ac:dyDescent="0.2">
      <c r="F443" s="84"/>
      <c r="G443" s="84"/>
    </row>
    <row r="444" spans="6:7" x14ac:dyDescent="0.2">
      <c r="F444" s="84"/>
      <c r="G444" s="84"/>
    </row>
    <row r="445" spans="6:7" x14ac:dyDescent="0.2">
      <c r="F445" s="84"/>
      <c r="G445" s="84"/>
    </row>
    <row r="446" spans="6:7" x14ac:dyDescent="0.2">
      <c r="F446" s="84"/>
      <c r="G446" s="84"/>
    </row>
    <row r="447" spans="6:7" x14ac:dyDescent="0.2">
      <c r="F447" s="84"/>
      <c r="G447" s="84"/>
    </row>
    <row r="448" spans="6:7" x14ac:dyDescent="0.2">
      <c r="F448" s="84"/>
      <c r="G448" s="84"/>
    </row>
    <row r="449" spans="6:7" x14ac:dyDescent="0.2">
      <c r="F449" s="84"/>
      <c r="G449" s="84"/>
    </row>
    <row r="450" spans="6:7" x14ac:dyDescent="0.2">
      <c r="F450" s="84"/>
      <c r="G450" s="84"/>
    </row>
    <row r="451" spans="6:7" x14ac:dyDescent="0.2">
      <c r="F451" s="84"/>
      <c r="G451" s="84"/>
    </row>
    <row r="452" spans="6:7" x14ac:dyDescent="0.2">
      <c r="F452" s="84"/>
      <c r="G452" s="84"/>
    </row>
    <row r="453" spans="6:7" x14ac:dyDescent="0.2">
      <c r="F453" s="84"/>
      <c r="G453" s="84"/>
    </row>
    <row r="454" spans="6:7" x14ac:dyDescent="0.2">
      <c r="F454" s="84"/>
      <c r="G454" s="84"/>
    </row>
    <row r="455" spans="6:7" x14ac:dyDescent="0.2">
      <c r="F455" s="84"/>
      <c r="G455" s="84"/>
    </row>
    <row r="456" spans="6:7" x14ac:dyDescent="0.2">
      <c r="F456" s="84"/>
      <c r="G456" s="84"/>
    </row>
    <row r="457" spans="6:7" x14ac:dyDescent="0.2">
      <c r="F457" s="84"/>
      <c r="G457" s="84"/>
    </row>
    <row r="458" spans="6:7" x14ac:dyDescent="0.2">
      <c r="F458" s="84"/>
      <c r="G458" s="84"/>
    </row>
    <row r="459" spans="6:7" x14ac:dyDescent="0.2">
      <c r="F459" s="84"/>
      <c r="G459" s="84"/>
    </row>
    <row r="460" spans="6:7" x14ac:dyDescent="0.2">
      <c r="F460" s="84"/>
      <c r="G460" s="84"/>
    </row>
    <row r="461" spans="6:7" x14ac:dyDescent="0.2">
      <c r="F461" s="84"/>
      <c r="G461" s="84"/>
    </row>
    <row r="462" spans="6:7" x14ac:dyDescent="0.2">
      <c r="F462" s="84"/>
      <c r="G462" s="84"/>
    </row>
    <row r="463" spans="6:7" x14ac:dyDescent="0.2">
      <c r="F463" s="84"/>
      <c r="G463" s="84"/>
    </row>
    <row r="464" spans="6:7" x14ac:dyDescent="0.2">
      <c r="F464" s="84"/>
      <c r="G464" s="84"/>
    </row>
    <row r="465" spans="6:7" x14ac:dyDescent="0.2">
      <c r="F465" s="84"/>
      <c r="G465" s="84"/>
    </row>
    <row r="466" spans="6:7" x14ac:dyDescent="0.2">
      <c r="F466" s="84"/>
      <c r="G466" s="84"/>
    </row>
    <row r="467" spans="6:7" x14ac:dyDescent="0.2">
      <c r="F467" s="84"/>
      <c r="G467" s="84"/>
    </row>
    <row r="468" spans="6:7" x14ac:dyDescent="0.2">
      <c r="F468" s="84"/>
      <c r="G468" s="84"/>
    </row>
    <row r="469" spans="6:7" x14ac:dyDescent="0.2">
      <c r="F469" s="84"/>
      <c r="G469" s="84"/>
    </row>
    <row r="470" spans="6:7" x14ac:dyDescent="0.2">
      <c r="F470" s="84"/>
      <c r="G470" s="84"/>
    </row>
    <row r="471" spans="6:7" x14ac:dyDescent="0.2">
      <c r="F471" s="84"/>
      <c r="G471" s="84"/>
    </row>
    <row r="472" spans="6:7" x14ac:dyDescent="0.2">
      <c r="F472" s="84"/>
      <c r="G472" s="84"/>
    </row>
    <row r="473" spans="6:7" x14ac:dyDescent="0.2">
      <c r="F473" s="84"/>
      <c r="G473" s="84"/>
    </row>
    <row r="474" spans="6:7" x14ac:dyDescent="0.2">
      <c r="F474" s="84"/>
      <c r="G474" s="84"/>
    </row>
    <row r="475" spans="6:7" x14ac:dyDescent="0.2">
      <c r="F475" s="84"/>
      <c r="G475" s="84"/>
    </row>
    <row r="476" spans="6:7" x14ac:dyDescent="0.2">
      <c r="F476" s="84"/>
      <c r="G476" s="84"/>
    </row>
    <row r="477" spans="6:7" x14ac:dyDescent="0.2">
      <c r="F477" s="84"/>
      <c r="G477" s="84"/>
    </row>
    <row r="478" spans="6:7" x14ac:dyDescent="0.2">
      <c r="F478" s="84"/>
      <c r="G478" s="84"/>
    </row>
    <row r="479" spans="6:7" x14ac:dyDescent="0.2">
      <c r="F479" s="84"/>
      <c r="G479" s="84"/>
    </row>
    <row r="480" spans="6:7" x14ac:dyDescent="0.2">
      <c r="F480" s="84"/>
      <c r="G480" s="84"/>
    </row>
    <row r="481" spans="6:7" x14ac:dyDescent="0.2">
      <c r="F481" s="84"/>
      <c r="G481" s="84"/>
    </row>
    <row r="482" spans="6:7" x14ac:dyDescent="0.2">
      <c r="F482" s="84"/>
      <c r="G482" s="84"/>
    </row>
    <row r="483" spans="6:7" x14ac:dyDescent="0.2">
      <c r="F483" s="84"/>
      <c r="G483" s="84"/>
    </row>
    <row r="484" spans="6:7" x14ac:dyDescent="0.2">
      <c r="F484" s="84"/>
      <c r="G484" s="84"/>
    </row>
    <row r="485" spans="6:7" x14ac:dyDescent="0.2">
      <c r="F485" s="84"/>
      <c r="G485" s="84"/>
    </row>
    <row r="486" spans="6:7" x14ac:dyDescent="0.2">
      <c r="F486" s="84"/>
      <c r="G486" s="84"/>
    </row>
    <row r="487" spans="6:7" x14ac:dyDescent="0.2">
      <c r="F487" s="84"/>
      <c r="G487" s="84"/>
    </row>
    <row r="488" spans="6:7" x14ac:dyDescent="0.2">
      <c r="F488" s="84"/>
      <c r="G488" s="84"/>
    </row>
    <row r="489" spans="6:7" x14ac:dyDescent="0.2">
      <c r="F489" s="84"/>
      <c r="G489" s="84"/>
    </row>
    <row r="490" spans="6:7" x14ac:dyDescent="0.2">
      <c r="F490" s="84"/>
      <c r="G490" s="84"/>
    </row>
    <row r="491" spans="6:7" x14ac:dyDescent="0.2">
      <c r="F491" s="84"/>
      <c r="G491" s="84"/>
    </row>
    <row r="492" spans="6:7" x14ac:dyDescent="0.2">
      <c r="F492" s="84"/>
      <c r="G492" s="84"/>
    </row>
    <row r="493" spans="6:7" x14ac:dyDescent="0.2">
      <c r="F493" s="84"/>
      <c r="G493" s="84"/>
    </row>
    <row r="494" spans="6:7" x14ac:dyDescent="0.2">
      <c r="F494" s="84"/>
      <c r="G494" s="84"/>
    </row>
    <row r="495" spans="6:7" x14ac:dyDescent="0.2">
      <c r="F495" s="84"/>
      <c r="G495" s="84"/>
    </row>
    <row r="496" spans="6:7" x14ac:dyDescent="0.2">
      <c r="F496" s="84"/>
      <c r="G496" s="84"/>
    </row>
    <row r="497" spans="6:7" x14ac:dyDescent="0.2">
      <c r="F497" s="84"/>
      <c r="G497" s="84"/>
    </row>
    <row r="498" spans="6:7" x14ac:dyDescent="0.2">
      <c r="F498" s="84"/>
      <c r="G498" s="84"/>
    </row>
    <row r="499" spans="6:7" x14ac:dyDescent="0.2">
      <c r="F499" s="84"/>
      <c r="G499" s="84"/>
    </row>
    <row r="500" spans="6:7" x14ac:dyDescent="0.2">
      <c r="F500" s="84"/>
      <c r="G500" s="84"/>
    </row>
    <row r="501" spans="6:7" x14ac:dyDescent="0.2">
      <c r="F501" s="84"/>
      <c r="G501" s="84"/>
    </row>
    <row r="502" spans="6:7" x14ac:dyDescent="0.2">
      <c r="F502" s="84"/>
      <c r="G502" s="84"/>
    </row>
    <row r="503" spans="6:7" x14ac:dyDescent="0.2">
      <c r="F503" s="84"/>
      <c r="G503" s="84"/>
    </row>
    <row r="504" spans="6:7" x14ac:dyDescent="0.2">
      <c r="F504" s="84"/>
      <c r="G504" s="84"/>
    </row>
    <row r="505" spans="6:7" x14ac:dyDescent="0.2">
      <c r="F505" s="84"/>
      <c r="G505" s="84"/>
    </row>
    <row r="506" spans="6:7" x14ac:dyDescent="0.2">
      <c r="F506" s="84"/>
      <c r="G506" s="84"/>
    </row>
    <row r="507" spans="6:7" x14ac:dyDescent="0.2">
      <c r="F507" s="84"/>
      <c r="G507" s="84"/>
    </row>
    <row r="508" spans="6:7" x14ac:dyDescent="0.2">
      <c r="F508" s="84"/>
      <c r="G508" s="84"/>
    </row>
    <row r="509" spans="6:7" x14ac:dyDescent="0.2">
      <c r="F509" s="84"/>
      <c r="G509" s="84"/>
    </row>
    <row r="510" spans="6:7" x14ac:dyDescent="0.2">
      <c r="F510" s="84"/>
      <c r="G510" s="84"/>
    </row>
    <row r="511" spans="6:7" x14ac:dyDescent="0.2">
      <c r="F511" s="84"/>
      <c r="G511" s="84"/>
    </row>
    <row r="512" spans="6:7" x14ac:dyDescent="0.2">
      <c r="F512" s="84"/>
      <c r="G512" s="84"/>
    </row>
    <row r="513" spans="6:7" x14ac:dyDescent="0.2">
      <c r="F513" s="84"/>
      <c r="G513" s="84"/>
    </row>
    <row r="514" spans="6:7" x14ac:dyDescent="0.2">
      <c r="F514" s="84"/>
      <c r="G514" s="84"/>
    </row>
    <row r="515" spans="6:7" x14ac:dyDescent="0.2">
      <c r="F515" s="84"/>
      <c r="G515" s="84"/>
    </row>
    <row r="516" spans="6:7" x14ac:dyDescent="0.2">
      <c r="F516" s="84"/>
      <c r="G516" s="84"/>
    </row>
    <row r="517" spans="6:7" x14ac:dyDescent="0.2">
      <c r="F517" s="84"/>
      <c r="G517" s="84"/>
    </row>
    <row r="518" spans="6:7" x14ac:dyDescent="0.2">
      <c r="F518" s="84"/>
      <c r="G518" s="84"/>
    </row>
    <row r="519" spans="6:7" x14ac:dyDescent="0.2">
      <c r="F519" s="84"/>
      <c r="G519" s="84"/>
    </row>
    <row r="520" spans="6:7" x14ac:dyDescent="0.2">
      <c r="F520" s="84"/>
      <c r="G520" s="84"/>
    </row>
    <row r="521" spans="6:7" x14ac:dyDescent="0.2">
      <c r="F521" s="84"/>
      <c r="G521" s="84"/>
    </row>
    <row r="522" spans="6:7" x14ac:dyDescent="0.2">
      <c r="F522" s="84"/>
      <c r="G522" s="84"/>
    </row>
    <row r="523" spans="6:7" x14ac:dyDescent="0.2">
      <c r="F523" s="84"/>
      <c r="G523" s="84"/>
    </row>
    <row r="524" spans="6:7" x14ac:dyDescent="0.2">
      <c r="F524" s="84"/>
      <c r="G524" s="84"/>
    </row>
    <row r="525" spans="6:7" x14ac:dyDescent="0.2">
      <c r="F525" s="84"/>
      <c r="G525" s="84"/>
    </row>
    <row r="526" spans="6:7" x14ac:dyDescent="0.2">
      <c r="F526" s="84"/>
      <c r="G526" s="84"/>
    </row>
    <row r="527" spans="6:7" x14ac:dyDescent="0.2">
      <c r="F527" s="84"/>
      <c r="G527" s="84"/>
    </row>
    <row r="528" spans="6:7" x14ac:dyDescent="0.2">
      <c r="F528" s="84"/>
      <c r="G528" s="84"/>
    </row>
    <row r="529" spans="6:7" x14ac:dyDescent="0.2">
      <c r="F529" s="84"/>
      <c r="G529" s="84"/>
    </row>
    <row r="530" spans="6:7" x14ac:dyDescent="0.2">
      <c r="F530" s="84"/>
      <c r="G530" s="84"/>
    </row>
    <row r="531" spans="6:7" x14ac:dyDescent="0.2">
      <c r="F531" s="84"/>
      <c r="G531" s="84"/>
    </row>
    <row r="532" spans="6:7" x14ac:dyDescent="0.2">
      <c r="F532" s="84"/>
      <c r="G532" s="84"/>
    </row>
    <row r="533" spans="6:7" x14ac:dyDescent="0.2">
      <c r="F533" s="84"/>
      <c r="G533" s="84"/>
    </row>
    <row r="534" spans="6:7" x14ac:dyDescent="0.2">
      <c r="F534" s="84"/>
      <c r="G534" s="84"/>
    </row>
    <row r="535" spans="6:7" x14ac:dyDescent="0.2">
      <c r="F535" s="84"/>
      <c r="G535" s="84"/>
    </row>
    <row r="536" spans="6:7" x14ac:dyDescent="0.2">
      <c r="F536" s="84"/>
      <c r="G536" s="84"/>
    </row>
    <row r="537" spans="6:7" x14ac:dyDescent="0.2">
      <c r="F537" s="84"/>
      <c r="G537" s="84"/>
    </row>
    <row r="538" spans="6:7" x14ac:dyDescent="0.2">
      <c r="F538" s="84"/>
      <c r="G538" s="84"/>
    </row>
    <row r="539" spans="6:7" x14ac:dyDescent="0.2">
      <c r="F539" s="84"/>
      <c r="G539" s="84"/>
    </row>
    <row r="540" spans="6:7" x14ac:dyDescent="0.2">
      <c r="F540" s="84"/>
      <c r="G540" s="84"/>
    </row>
    <row r="541" spans="6:7" x14ac:dyDescent="0.2">
      <c r="F541" s="84"/>
      <c r="G541" s="84"/>
    </row>
    <row r="542" spans="6:7" x14ac:dyDescent="0.2">
      <c r="F542" s="84"/>
      <c r="G542" s="84"/>
    </row>
    <row r="543" spans="6:7" x14ac:dyDescent="0.2">
      <c r="F543" s="84"/>
      <c r="G543" s="84"/>
    </row>
    <row r="544" spans="6:7" x14ac:dyDescent="0.2">
      <c r="F544" s="84"/>
      <c r="G544" s="84"/>
    </row>
    <row r="545" spans="6:7" x14ac:dyDescent="0.2">
      <c r="F545" s="84"/>
      <c r="G545" s="84"/>
    </row>
    <row r="546" spans="6:7" x14ac:dyDescent="0.2">
      <c r="F546" s="84"/>
      <c r="G546" s="84"/>
    </row>
    <row r="547" spans="6:7" x14ac:dyDescent="0.2">
      <c r="F547" s="84"/>
      <c r="G547" s="84"/>
    </row>
    <row r="548" spans="6:7" x14ac:dyDescent="0.2">
      <c r="F548" s="84"/>
      <c r="G548" s="84"/>
    </row>
    <row r="549" spans="6:7" x14ac:dyDescent="0.2">
      <c r="F549" s="84"/>
      <c r="G549" s="84"/>
    </row>
    <row r="550" spans="6:7" x14ac:dyDescent="0.2">
      <c r="F550" s="84"/>
      <c r="G550" s="84"/>
    </row>
    <row r="551" spans="6:7" x14ac:dyDescent="0.2">
      <c r="F551" s="84"/>
      <c r="G551" s="84"/>
    </row>
    <row r="552" spans="6:7" x14ac:dyDescent="0.2">
      <c r="F552" s="84"/>
      <c r="G552" s="84"/>
    </row>
    <row r="553" spans="6:7" x14ac:dyDescent="0.2">
      <c r="F553" s="84"/>
      <c r="G553" s="84"/>
    </row>
    <row r="554" spans="6:7" x14ac:dyDescent="0.2">
      <c r="F554" s="84"/>
      <c r="G554" s="84"/>
    </row>
    <row r="555" spans="6:7" x14ac:dyDescent="0.2">
      <c r="F555" s="84"/>
      <c r="G555" s="84"/>
    </row>
    <row r="556" spans="6:7" x14ac:dyDescent="0.2">
      <c r="F556" s="84"/>
      <c r="G556" s="84"/>
    </row>
    <row r="557" spans="6:7" x14ac:dyDescent="0.2">
      <c r="F557" s="84"/>
      <c r="G557" s="84"/>
    </row>
    <row r="558" spans="6:7" x14ac:dyDescent="0.2">
      <c r="F558" s="84"/>
      <c r="G558" s="84"/>
    </row>
    <row r="559" spans="6:7" x14ac:dyDescent="0.2">
      <c r="F559" s="84"/>
      <c r="G559" s="84"/>
    </row>
    <row r="560" spans="6:7" x14ac:dyDescent="0.2">
      <c r="F560" s="84"/>
      <c r="G560" s="84"/>
    </row>
    <row r="561" spans="6:7" x14ac:dyDescent="0.2">
      <c r="F561" s="84"/>
      <c r="G561" s="84"/>
    </row>
    <row r="562" spans="6:7" x14ac:dyDescent="0.2">
      <c r="F562" s="84"/>
      <c r="G562" s="84"/>
    </row>
    <row r="563" spans="6:7" x14ac:dyDescent="0.2">
      <c r="F563" s="84"/>
      <c r="G563" s="84"/>
    </row>
    <row r="564" spans="6:7" x14ac:dyDescent="0.2">
      <c r="F564" s="84"/>
      <c r="G564" s="84"/>
    </row>
    <row r="565" spans="6:7" x14ac:dyDescent="0.2">
      <c r="F565" s="84"/>
      <c r="G565" s="84"/>
    </row>
    <row r="566" spans="6:7" x14ac:dyDescent="0.2">
      <c r="F566" s="84"/>
      <c r="G566" s="84"/>
    </row>
    <row r="567" spans="6:7" x14ac:dyDescent="0.2">
      <c r="F567" s="84"/>
      <c r="G567" s="84"/>
    </row>
    <row r="568" spans="6:7" x14ac:dyDescent="0.2">
      <c r="F568" s="84"/>
      <c r="G568" s="84"/>
    </row>
    <row r="569" spans="6:7" x14ac:dyDescent="0.2">
      <c r="F569" s="84"/>
      <c r="G569" s="84"/>
    </row>
    <row r="570" spans="6:7" x14ac:dyDescent="0.2">
      <c r="F570" s="84"/>
      <c r="G570" s="84"/>
    </row>
    <row r="571" spans="6:7" x14ac:dyDescent="0.2">
      <c r="F571" s="84"/>
      <c r="G571" s="84"/>
    </row>
    <row r="572" spans="6:7" x14ac:dyDescent="0.2">
      <c r="F572" s="84"/>
      <c r="G572" s="84"/>
    </row>
    <row r="573" spans="6:7" x14ac:dyDescent="0.2">
      <c r="F573" s="84"/>
      <c r="G573" s="84"/>
    </row>
    <row r="574" spans="6:7" x14ac:dyDescent="0.2">
      <c r="F574" s="84"/>
      <c r="G574" s="84"/>
    </row>
    <row r="575" spans="6:7" x14ac:dyDescent="0.2">
      <c r="F575" s="84"/>
      <c r="G575" s="84"/>
    </row>
    <row r="576" spans="6:7" x14ac:dyDescent="0.2">
      <c r="F576" s="84"/>
      <c r="G576" s="84"/>
    </row>
    <row r="577" spans="6:7" x14ac:dyDescent="0.2">
      <c r="F577" s="84"/>
      <c r="G577" s="84"/>
    </row>
    <row r="578" spans="6:7" x14ac:dyDescent="0.2">
      <c r="F578" s="84"/>
      <c r="G578" s="84"/>
    </row>
    <row r="579" spans="6:7" x14ac:dyDescent="0.2">
      <c r="F579" s="84"/>
      <c r="G579" s="84"/>
    </row>
    <row r="580" spans="6:7" x14ac:dyDescent="0.2">
      <c r="F580" s="84"/>
      <c r="G580" s="84"/>
    </row>
    <row r="581" spans="6:7" x14ac:dyDescent="0.2">
      <c r="F581" s="84"/>
      <c r="G581" s="84"/>
    </row>
    <row r="582" spans="6:7" x14ac:dyDescent="0.2">
      <c r="F582" s="84"/>
      <c r="G582" s="84"/>
    </row>
    <row r="583" spans="6:7" x14ac:dyDescent="0.2">
      <c r="F583" s="84"/>
      <c r="G583" s="84"/>
    </row>
    <row r="584" spans="6:7" x14ac:dyDescent="0.2">
      <c r="F584" s="84"/>
      <c r="G584" s="84"/>
    </row>
    <row r="585" spans="6:7" x14ac:dyDescent="0.2">
      <c r="F585" s="84"/>
      <c r="G585" s="84"/>
    </row>
    <row r="586" spans="6:7" x14ac:dyDescent="0.2">
      <c r="F586" s="84"/>
      <c r="G586" s="84"/>
    </row>
    <row r="587" spans="6:7" x14ac:dyDescent="0.2">
      <c r="F587" s="84"/>
      <c r="G587" s="84"/>
    </row>
    <row r="588" spans="6:7" x14ac:dyDescent="0.2">
      <c r="F588" s="84"/>
      <c r="G588" s="84"/>
    </row>
    <row r="589" spans="6:7" x14ac:dyDescent="0.2">
      <c r="F589" s="84"/>
      <c r="G589" s="84"/>
    </row>
    <row r="590" spans="6:7" x14ac:dyDescent="0.2">
      <c r="F590" s="84"/>
      <c r="G590" s="84"/>
    </row>
    <row r="591" spans="6:7" x14ac:dyDescent="0.2">
      <c r="F591" s="84"/>
      <c r="G591" s="84"/>
    </row>
    <row r="592" spans="6:7" x14ac:dyDescent="0.2">
      <c r="F592" s="84"/>
      <c r="G592" s="84"/>
    </row>
    <row r="593" spans="6:7" x14ac:dyDescent="0.2">
      <c r="F593" s="84"/>
      <c r="G593" s="84"/>
    </row>
    <row r="594" spans="6:7" x14ac:dyDescent="0.2">
      <c r="F594" s="84"/>
      <c r="G594" s="84"/>
    </row>
    <row r="595" spans="6:7" x14ac:dyDescent="0.2">
      <c r="F595" s="84"/>
      <c r="G595" s="84"/>
    </row>
    <row r="596" spans="6:7" x14ac:dyDescent="0.2">
      <c r="F596" s="84"/>
      <c r="G596" s="84"/>
    </row>
    <row r="597" spans="6:7" x14ac:dyDescent="0.2">
      <c r="F597" s="84"/>
      <c r="G597" s="84"/>
    </row>
    <row r="598" spans="6:7" x14ac:dyDescent="0.2">
      <c r="F598" s="84"/>
      <c r="G598" s="84"/>
    </row>
    <row r="599" spans="6:7" x14ac:dyDescent="0.2">
      <c r="F599" s="84"/>
      <c r="G599" s="84"/>
    </row>
    <row r="600" spans="6:7" x14ac:dyDescent="0.2">
      <c r="F600" s="84"/>
      <c r="G600" s="84"/>
    </row>
    <row r="601" spans="6:7" x14ac:dyDescent="0.2">
      <c r="F601" s="84"/>
      <c r="G601" s="84"/>
    </row>
    <row r="602" spans="6:7" x14ac:dyDescent="0.2">
      <c r="F602" s="84"/>
      <c r="G602" s="84"/>
    </row>
    <row r="603" spans="6:7" x14ac:dyDescent="0.2">
      <c r="F603" s="84"/>
      <c r="G603" s="84"/>
    </row>
    <row r="604" spans="6:7" x14ac:dyDescent="0.2">
      <c r="F604" s="84"/>
      <c r="G604" s="84"/>
    </row>
    <row r="605" spans="6:7" x14ac:dyDescent="0.2">
      <c r="F605" s="84"/>
      <c r="G605" s="84"/>
    </row>
    <row r="606" spans="6:7" x14ac:dyDescent="0.2">
      <c r="F606" s="84"/>
      <c r="G606" s="84"/>
    </row>
    <row r="607" spans="6:7" x14ac:dyDescent="0.2">
      <c r="F607" s="84"/>
      <c r="G607" s="84"/>
    </row>
    <row r="608" spans="6:7" x14ac:dyDescent="0.2">
      <c r="F608" s="84"/>
      <c r="G608" s="84"/>
    </row>
    <row r="609" spans="6:7" x14ac:dyDescent="0.2">
      <c r="F609" s="84"/>
      <c r="G609" s="84"/>
    </row>
    <row r="610" spans="6:7" x14ac:dyDescent="0.2">
      <c r="F610" s="84"/>
      <c r="G610" s="84"/>
    </row>
    <row r="611" spans="6:7" x14ac:dyDescent="0.2">
      <c r="F611" s="84"/>
      <c r="G611" s="84"/>
    </row>
    <row r="612" spans="6:7" x14ac:dyDescent="0.2">
      <c r="F612" s="84"/>
      <c r="G612" s="84"/>
    </row>
    <row r="613" spans="6:7" x14ac:dyDescent="0.2">
      <c r="F613" s="84"/>
      <c r="G613" s="84"/>
    </row>
    <row r="614" spans="6:7" x14ac:dyDescent="0.2">
      <c r="F614" s="84"/>
      <c r="G614" s="84"/>
    </row>
    <row r="615" spans="6:7" x14ac:dyDescent="0.2">
      <c r="F615" s="84"/>
      <c r="G615" s="84"/>
    </row>
    <row r="616" spans="6:7" x14ac:dyDescent="0.2">
      <c r="F616" s="84"/>
      <c r="G616" s="84"/>
    </row>
    <row r="617" spans="6:7" x14ac:dyDescent="0.2">
      <c r="F617" s="84"/>
      <c r="G617" s="84"/>
    </row>
    <row r="618" spans="6:7" x14ac:dyDescent="0.2">
      <c r="F618" s="84"/>
      <c r="G618" s="84"/>
    </row>
    <row r="619" spans="6:7" x14ac:dyDescent="0.2">
      <c r="F619" s="84"/>
      <c r="G619" s="84"/>
    </row>
    <row r="620" spans="6:7" x14ac:dyDescent="0.2">
      <c r="F620" s="84"/>
      <c r="G620" s="84"/>
    </row>
    <row r="621" spans="6:7" x14ac:dyDescent="0.2">
      <c r="F621" s="84"/>
      <c r="G621" s="84"/>
    </row>
    <row r="622" spans="6:7" x14ac:dyDescent="0.2">
      <c r="F622" s="84"/>
      <c r="G622" s="84"/>
    </row>
    <row r="623" spans="6:7" x14ac:dyDescent="0.2">
      <c r="F623" s="84"/>
      <c r="G623" s="84"/>
    </row>
    <row r="624" spans="6:7" x14ac:dyDescent="0.2">
      <c r="F624" s="84"/>
      <c r="G624" s="84"/>
    </row>
    <row r="625" spans="6:7" x14ac:dyDescent="0.2">
      <c r="F625" s="84"/>
      <c r="G625" s="84"/>
    </row>
    <row r="626" spans="6:7" x14ac:dyDescent="0.2">
      <c r="F626" s="84"/>
      <c r="G626" s="84"/>
    </row>
    <row r="627" spans="6:7" x14ac:dyDescent="0.2">
      <c r="F627" s="84"/>
      <c r="G627" s="84"/>
    </row>
    <row r="628" spans="6:7" x14ac:dyDescent="0.2">
      <c r="F628" s="84"/>
      <c r="G628" s="84"/>
    </row>
    <row r="629" spans="6:7" x14ac:dyDescent="0.2">
      <c r="F629" s="84"/>
      <c r="G629" s="84"/>
    </row>
    <row r="630" spans="6:7" x14ac:dyDescent="0.2">
      <c r="F630" s="84"/>
      <c r="G630" s="84"/>
    </row>
    <row r="631" spans="6:7" x14ac:dyDescent="0.2">
      <c r="F631" s="84"/>
      <c r="G631" s="84"/>
    </row>
    <row r="632" spans="6:7" x14ac:dyDescent="0.2">
      <c r="F632" s="84"/>
      <c r="G632" s="84"/>
    </row>
    <row r="633" spans="6:7" x14ac:dyDescent="0.2">
      <c r="F633" s="84"/>
      <c r="G633" s="84"/>
    </row>
    <row r="634" spans="6:7" x14ac:dyDescent="0.2">
      <c r="F634" s="84"/>
      <c r="G634" s="84"/>
    </row>
    <row r="635" spans="6:7" x14ac:dyDescent="0.2">
      <c r="F635" s="84"/>
      <c r="G635" s="84"/>
    </row>
    <row r="636" spans="6:7" x14ac:dyDescent="0.2">
      <c r="F636" s="84"/>
      <c r="G636" s="84"/>
    </row>
    <row r="637" spans="6:7" x14ac:dyDescent="0.2">
      <c r="F637" s="84"/>
      <c r="G637" s="84"/>
    </row>
    <row r="638" spans="6:7" x14ac:dyDescent="0.2">
      <c r="F638" s="84"/>
      <c r="G638" s="84"/>
    </row>
    <row r="639" spans="6:7" x14ac:dyDescent="0.2">
      <c r="F639" s="84"/>
      <c r="G639" s="84"/>
    </row>
    <row r="640" spans="6:7" x14ac:dyDescent="0.2">
      <c r="F640" s="84"/>
      <c r="G640" s="84"/>
    </row>
    <row r="641" spans="6:7" x14ac:dyDescent="0.2">
      <c r="F641" s="84"/>
      <c r="G641" s="84"/>
    </row>
    <row r="642" spans="6:7" x14ac:dyDescent="0.2">
      <c r="F642" s="84"/>
      <c r="G642" s="84"/>
    </row>
    <row r="643" spans="6:7" x14ac:dyDescent="0.2">
      <c r="F643" s="84"/>
      <c r="G643" s="84"/>
    </row>
    <row r="644" spans="6:7" x14ac:dyDescent="0.2">
      <c r="F644" s="84"/>
      <c r="G644" s="84"/>
    </row>
    <row r="645" spans="6:7" x14ac:dyDescent="0.2">
      <c r="F645" s="84"/>
      <c r="G645" s="84"/>
    </row>
    <row r="646" spans="6:7" x14ac:dyDescent="0.2">
      <c r="F646" s="84"/>
      <c r="G646" s="84"/>
    </row>
    <row r="647" spans="6:7" x14ac:dyDescent="0.2">
      <c r="F647" s="84"/>
      <c r="G647" s="84"/>
    </row>
    <row r="648" spans="6:7" x14ac:dyDescent="0.2">
      <c r="F648" s="84"/>
      <c r="G648" s="84"/>
    </row>
    <row r="649" spans="6:7" x14ac:dyDescent="0.2">
      <c r="F649" s="84"/>
      <c r="G649" s="84"/>
    </row>
    <row r="650" spans="6:7" x14ac:dyDescent="0.2">
      <c r="F650" s="84"/>
      <c r="G650" s="84"/>
    </row>
    <row r="651" spans="6:7" x14ac:dyDescent="0.2">
      <c r="F651" s="84"/>
      <c r="G651" s="84"/>
    </row>
    <row r="652" spans="6:7" x14ac:dyDescent="0.2">
      <c r="F652" s="84"/>
      <c r="G652" s="84"/>
    </row>
    <row r="653" spans="6:7" x14ac:dyDescent="0.2">
      <c r="F653" s="84"/>
      <c r="G653" s="84"/>
    </row>
    <row r="654" spans="6:7" x14ac:dyDescent="0.2">
      <c r="F654" s="84"/>
      <c r="G654" s="84"/>
    </row>
    <row r="655" spans="6:7" x14ac:dyDescent="0.2">
      <c r="F655" s="84"/>
      <c r="G655" s="84"/>
    </row>
    <row r="656" spans="6:7" x14ac:dyDescent="0.2">
      <c r="F656" s="84"/>
      <c r="G656" s="84"/>
    </row>
    <row r="657" spans="6:7" x14ac:dyDescent="0.2">
      <c r="F657" s="84"/>
      <c r="G657" s="84"/>
    </row>
    <row r="658" spans="6:7" x14ac:dyDescent="0.2">
      <c r="F658" s="84"/>
      <c r="G658" s="84"/>
    </row>
    <row r="659" spans="6:7" x14ac:dyDescent="0.2">
      <c r="F659" s="84"/>
      <c r="G659" s="84"/>
    </row>
    <row r="660" spans="6:7" x14ac:dyDescent="0.2">
      <c r="F660" s="84"/>
      <c r="G660" s="84"/>
    </row>
    <row r="661" spans="6:7" x14ac:dyDescent="0.2">
      <c r="F661" s="84"/>
      <c r="G661" s="84"/>
    </row>
    <row r="662" spans="6:7" x14ac:dyDescent="0.2">
      <c r="F662" s="84"/>
      <c r="G662" s="84"/>
    </row>
    <row r="663" spans="6:7" x14ac:dyDescent="0.2">
      <c r="F663" s="84"/>
      <c r="G663" s="84"/>
    </row>
    <row r="664" spans="6:7" x14ac:dyDescent="0.2">
      <c r="F664" s="84"/>
      <c r="G664" s="84"/>
    </row>
    <row r="665" spans="6:7" x14ac:dyDescent="0.2">
      <c r="F665" s="84"/>
      <c r="G665" s="84"/>
    </row>
    <row r="666" spans="6:7" x14ac:dyDescent="0.2">
      <c r="F666" s="84"/>
      <c r="G666" s="84"/>
    </row>
    <row r="667" spans="6:7" x14ac:dyDescent="0.2">
      <c r="F667" s="84"/>
      <c r="G667" s="84"/>
    </row>
    <row r="668" spans="6:7" x14ac:dyDescent="0.2">
      <c r="F668" s="84"/>
      <c r="G668" s="84"/>
    </row>
    <row r="669" spans="6:7" x14ac:dyDescent="0.2">
      <c r="F669" s="84"/>
      <c r="G669" s="84"/>
    </row>
    <row r="670" spans="6:7" x14ac:dyDescent="0.2">
      <c r="F670" s="84"/>
      <c r="G670" s="84"/>
    </row>
    <row r="671" spans="6:7" x14ac:dyDescent="0.2">
      <c r="F671" s="84"/>
      <c r="G671" s="84"/>
    </row>
    <row r="672" spans="6:7" x14ac:dyDescent="0.2">
      <c r="F672" s="84"/>
      <c r="G672" s="84"/>
    </row>
    <row r="673" spans="6:7" x14ac:dyDescent="0.2">
      <c r="F673" s="84"/>
      <c r="G673" s="84"/>
    </row>
    <row r="674" spans="6:7" x14ac:dyDescent="0.2">
      <c r="F674" s="84"/>
      <c r="G674" s="84"/>
    </row>
    <row r="675" spans="6:7" x14ac:dyDescent="0.2">
      <c r="F675" s="84"/>
      <c r="G675" s="84"/>
    </row>
    <row r="676" spans="6:7" x14ac:dyDescent="0.2">
      <c r="F676" s="84"/>
      <c r="G676" s="84"/>
    </row>
    <row r="677" spans="6:7" x14ac:dyDescent="0.2">
      <c r="F677" s="84"/>
      <c r="G677" s="84"/>
    </row>
    <row r="678" spans="6:7" x14ac:dyDescent="0.2">
      <c r="F678" s="84"/>
      <c r="G678" s="84"/>
    </row>
    <row r="679" spans="6:7" x14ac:dyDescent="0.2">
      <c r="F679" s="84"/>
      <c r="G679" s="84"/>
    </row>
    <row r="680" spans="6:7" x14ac:dyDescent="0.2">
      <c r="F680" s="84"/>
      <c r="G680" s="84"/>
    </row>
    <row r="681" spans="6:7" x14ac:dyDescent="0.2">
      <c r="F681" s="84"/>
      <c r="G681" s="84"/>
    </row>
    <row r="682" spans="6:7" x14ac:dyDescent="0.2">
      <c r="F682" s="84"/>
      <c r="G682" s="84"/>
    </row>
    <row r="683" spans="6:7" x14ac:dyDescent="0.2">
      <c r="F683" s="84"/>
      <c r="G683" s="84"/>
    </row>
    <row r="684" spans="6:7" x14ac:dyDescent="0.2">
      <c r="F684" s="84"/>
      <c r="G684" s="84"/>
    </row>
    <row r="685" spans="6:7" x14ac:dyDescent="0.2">
      <c r="F685" s="84"/>
      <c r="G685" s="84"/>
    </row>
    <row r="686" spans="6:7" x14ac:dyDescent="0.2">
      <c r="F686" s="84"/>
      <c r="G686" s="84"/>
    </row>
    <row r="687" spans="6:7" x14ac:dyDescent="0.2">
      <c r="F687" s="84"/>
      <c r="G687" s="84"/>
    </row>
    <row r="688" spans="6:7" x14ac:dyDescent="0.2">
      <c r="F688" s="84"/>
      <c r="G688" s="84"/>
    </row>
    <row r="689" spans="6:7" x14ac:dyDescent="0.2">
      <c r="F689" s="84"/>
      <c r="G689" s="84"/>
    </row>
    <row r="690" spans="6:7" x14ac:dyDescent="0.2">
      <c r="F690" s="84"/>
      <c r="G690" s="84"/>
    </row>
    <row r="691" spans="6:7" x14ac:dyDescent="0.2">
      <c r="F691" s="84"/>
      <c r="G691" s="84"/>
    </row>
    <row r="692" spans="6:7" x14ac:dyDescent="0.2">
      <c r="F692" s="84"/>
      <c r="G692" s="84"/>
    </row>
    <row r="693" spans="6:7" x14ac:dyDescent="0.2">
      <c r="F693" s="84"/>
      <c r="G693" s="84"/>
    </row>
    <row r="694" spans="6:7" x14ac:dyDescent="0.2">
      <c r="F694" s="84"/>
      <c r="G694" s="84"/>
    </row>
    <row r="695" spans="6:7" x14ac:dyDescent="0.2">
      <c r="F695" s="84"/>
      <c r="G695" s="84"/>
    </row>
    <row r="696" spans="6:7" x14ac:dyDescent="0.2">
      <c r="F696" s="84"/>
      <c r="G696" s="84"/>
    </row>
    <row r="697" spans="6:7" x14ac:dyDescent="0.2">
      <c r="F697" s="84"/>
      <c r="G697" s="84"/>
    </row>
    <row r="698" spans="6:7" x14ac:dyDescent="0.2">
      <c r="F698" s="84"/>
      <c r="G698" s="84"/>
    </row>
    <row r="699" spans="6:7" x14ac:dyDescent="0.2">
      <c r="F699" s="84"/>
      <c r="G699" s="84"/>
    </row>
    <row r="700" spans="6:7" x14ac:dyDescent="0.2">
      <c r="F700" s="84"/>
      <c r="G700" s="84"/>
    </row>
    <row r="701" spans="6:7" x14ac:dyDescent="0.2">
      <c r="F701" s="84"/>
      <c r="G701" s="84"/>
    </row>
    <row r="702" spans="6:7" x14ac:dyDescent="0.2">
      <c r="F702" s="84"/>
      <c r="G702" s="84"/>
    </row>
    <row r="703" spans="6:7" x14ac:dyDescent="0.2">
      <c r="F703" s="84"/>
      <c r="G703" s="84"/>
    </row>
    <row r="704" spans="6:7" x14ac:dyDescent="0.2">
      <c r="F704" s="84"/>
      <c r="G704" s="84"/>
    </row>
    <row r="705" spans="6:7" x14ac:dyDescent="0.2">
      <c r="F705" s="84"/>
      <c r="G705" s="84"/>
    </row>
    <row r="706" spans="6:7" x14ac:dyDescent="0.2">
      <c r="F706" s="84"/>
      <c r="G706" s="84"/>
    </row>
    <row r="707" spans="6:7" x14ac:dyDescent="0.2">
      <c r="F707" s="84"/>
      <c r="G707" s="84"/>
    </row>
    <row r="708" spans="6:7" x14ac:dyDescent="0.2">
      <c r="F708" s="84"/>
      <c r="G708" s="84"/>
    </row>
    <row r="709" spans="6:7" x14ac:dyDescent="0.2">
      <c r="F709" s="84"/>
      <c r="G709" s="84"/>
    </row>
    <row r="710" spans="6:7" x14ac:dyDescent="0.2">
      <c r="F710" s="84"/>
      <c r="G710" s="84"/>
    </row>
    <row r="711" spans="6:7" x14ac:dyDescent="0.2">
      <c r="F711" s="84"/>
      <c r="G711" s="84"/>
    </row>
    <row r="712" spans="6:7" x14ac:dyDescent="0.2">
      <c r="F712" s="84"/>
      <c r="G712" s="84"/>
    </row>
    <row r="713" spans="6:7" x14ac:dyDescent="0.2">
      <c r="F713" s="84"/>
      <c r="G713" s="84"/>
    </row>
    <row r="714" spans="6:7" x14ac:dyDescent="0.2">
      <c r="F714" s="84"/>
      <c r="G714" s="84"/>
    </row>
    <row r="715" spans="6:7" x14ac:dyDescent="0.2">
      <c r="F715" s="84"/>
      <c r="G715" s="84"/>
    </row>
    <row r="716" spans="6:7" x14ac:dyDescent="0.2">
      <c r="F716" s="84"/>
      <c r="G716" s="84"/>
    </row>
    <row r="717" spans="6:7" x14ac:dyDescent="0.2">
      <c r="F717" s="84"/>
      <c r="G717" s="84"/>
    </row>
    <row r="718" spans="6:7" x14ac:dyDescent="0.2">
      <c r="F718" s="84"/>
      <c r="G718" s="84"/>
    </row>
    <row r="719" spans="6:7" x14ac:dyDescent="0.2">
      <c r="F719" s="84"/>
      <c r="G719" s="84"/>
    </row>
    <row r="720" spans="6:7" x14ac:dyDescent="0.2">
      <c r="F720" s="84"/>
      <c r="G720" s="84"/>
    </row>
    <row r="721" spans="6:7" x14ac:dyDescent="0.2">
      <c r="F721" s="84"/>
      <c r="G721" s="84"/>
    </row>
    <row r="722" spans="6:7" x14ac:dyDescent="0.2">
      <c r="F722" s="84"/>
      <c r="G722" s="84"/>
    </row>
    <row r="723" spans="6:7" x14ac:dyDescent="0.2">
      <c r="F723" s="84"/>
      <c r="G723" s="84"/>
    </row>
    <row r="724" spans="6:7" x14ac:dyDescent="0.2">
      <c r="F724" s="84"/>
      <c r="G724" s="84"/>
    </row>
    <row r="725" spans="6:7" x14ac:dyDescent="0.2">
      <c r="F725" s="84"/>
      <c r="G725" s="84"/>
    </row>
    <row r="726" spans="6:7" x14ac:dyDescent="0.2">
      <c r="F726" s="84"/>
      <c r="G726" s="84"/>
    </row>
    <row r="727" spans="6:7" x14ac:dyDescent="0.2">
      <c r="F727" s="84"/>
      <c r="G727" s="84"/>
    </row>
    <row r="728" spans="6:7" x14ac:dyDescent="0.2">
      <c r="F728" s="84"/>
      <c r="G728" s="84"/>
    </row>
    <row r="729" spans="6:7" x14ac:dyDescent="0.2">
      <c r="F729" s="84"/>
      <c r="G729" s="84"/>
    </row>
    <row r="730" spans="6:7" x14ac:dyDescent="0.2">
      <c r="F730" s="84"/>
      <c r="G730" s="84"/>
    </row>
    <row r="731" spans="6:7" x14ac:dyDescent="0.2">
      <c r="F731" s="84"/>
      <c r="G731" s="84"/>
    </row>
    <row r="732" spans="6:7" x14ac:dyDescent="0.2">
      <c r="F732" s="84"/>
      <c r="G732" s="84"/>
    </row>
    <row r="733" spans="6:7" x14ac:dyDescent="0.2">
      <c r="F733" s="84"/>
      <c r="G733" s="84"/>
    </row>
    <row r="734" spans="6:7" x14ac:dyDescent="0.2">
      <c r="F734" s="84"/>
      <c r="G734" s="84"/>
    </row>
    <row r="735" spans="6:7" x14ac:dyDescent="0.2">
      <c r="F735" s="84"/>
      <c r="G735" s="84"/>
    </row>
    <row r="736" spans="6:7" x14ac:dyDescent="0.2">
      <c r="F736" s="84"/>
      <c r="G736" s="84"/>
    </row>
    <row r="737" spans="6:7" x14ac:dyDescent="0.2">
      <c r="F737" s="84"/>
      <c r="G737" s="84"/>
    </row>
    <row r="738" spans="6:7" x14ac:dyDescent="0.2">
      <c r="F738" s="84"/>
      <c r="G738" s="84"/>
    </row>
    <row r="739" spans="6:7" x14ac:dyDescent="0.2">
      <c r="F739" s="84"/>
      <c r="G739" s="84"/>
    </row>
    <row r="740" spans="6:7" x14ac:dyDescent="0.2">
      <c r="F740" s="84"/>
      <c r="G740" s="84"/>
    </row>
    <row r="741" spans="6:7" x14ac:dyDescent="0.2">
      <c r="F741" s="84"/>
      <c r="G741" s="84"/>
    </row>
    <row r="742" spans="6:7" x14ac:dyDescent="0.2">
      <c r="F742" s="84"/>
      <c r="G742" s="84"/>
    </row>
    <row r="743" spans="6:7" x14ac:dyDescent="0.2">
      <c r="F743" s="84"/>
      <c r="G743" s="84"/>
    </row>
    <row r="744" spans="6:7" x14ac:dyDescent="0.2">
      <c r="F744" s="84"/>
      <c r="G744" s="84"/>
    </row>
    <row r="745" spans="6:7" x14ac:dyDescent="0.2">
      <c r="F745" s="84"/>
      <c r="G745" s="84"/>
    </row>
    <row r="746" spans="6:7" x14ac:dyDescent="0.2">
      <c r="F746" s="84"/>
      <c r="G746" s="84"/>
    </row>
    <row r="747" spans="6:7" x14ac:dyDescent="0.2">
      <c r="F747" s="84"/>
      <c r="G747" s="84"/>
    </row>
    <row r="748" spans="6:7" x14ac:dyDescent="0.2">
      <c r="F748" s="84"/>
      <c r="G748" s="84"/>
    </row>
    <row r="749" spans="6:7" x14ac:dyDescent="0.2">
      <c r="F749" s="84"/>
      <c r="G749" s="84"/>
    </row>
    <row r="750" spans="6:7" x14ac:dyDescent="0.2">
      <c r="F750" s="84"/>
      <c r="G750" s="84"/>
    </row>
    <row r="751" spans="6:7" x14ac:dyDescent="0.2">
      <c r="F751" s="84"/>
      <c r="G751" s="84"/>
    </row>
    <row r="752" spans="6:7" x14ac:dyDescent="0.2">
      <c r="F752" s="84"/>
      <c r="G752" s="84"/>
    </row>
    <row r="753" spans="6:7" x14ac:dyDescent="0.2">
      <c r="F753" s="84"/>
      <c r="G753" s="84"/>
    </row>
    <row r="754" spans="6:7" x14ac:dyDescent="0.2">
      <c r="F754" s="84"/>
      <c r="G754" s="84"/>
    </row>
    <row r="755" spans="6:7" x14ac:dyDescent="0.2">
      <c r="F755" s="84"/>
      <c r="G755" s="84"/>
    </row>
    <row r="756" spans="6:7" x14ac:dyDescent="0.2">
      <c r="F756" s="84"/>
      <c r="G756" s="84"/>
    </row>
    <row r="757" spans="6:7" x14ac:dyDescent="0.2">
      <c r="F757" s="84"/>
      <c r="G757" s="84"/>
    </row>
    <row r="758" spans="6:7" x14ac:dyDescent="0.2">
      <c r="F758" s="84"/>
      <c r="G758" s="84"/>
    </row>
    <row r="759" spans="6:7" x14ac:dyDescent="0.2">
      <c r="F759" s="84"/>
      <c r="G759" s="84"/>
    </row>
    <row r="760" spans="6:7" x14ac:dyDescent="0.2">
      <c r="F760" s="84"/>
      <c r="G760" s="84"/>
    </row>
    <row r="761" spans="6:7" x14ac:dyDescent="0.2">
      <c r="F761" s="84"/>
      <c r="G761" s="84"/>
    </row>
    <row r="762" spans="6:7" x14ac:dyDescent="0.2">
      <c r="F762" s="84"/>
      <c r="G762" s="84"/>
    </row>
    <row r="763" spans="6:7" x14ac:dyDescent="0.2">
      <c r="F763" s="84"/>
      <c r="G763" s="84"/>
    </row>
    <row r="764" spans="6:7" x14ac:dyDescent="0.2">
      <c r="F764" s="84"/>
      <c r="G764" s="84"/>
    </row>
    <row r="765" spans="6:7" x14ac:dyDescent="0.2">
      <c r="F765" s="84"/>
      <c r="G765" s="84"/>
    </row>
    <row r="766" spans="6:7" x14ac:dyDescent="0.2">
      <c r="F766" s="84"/>
      <c r="G766" s="84"/>
    </row>
    <row r="767" spans="6:7" x14ac:dyDescent="0.2">
      <c r="F767" s="84"/>
      <c r="G767" s="84"/>
    </row>
    <row r="768" spans="6:7" x14ac:dyDescent="0.2">
      <c r="F768" s="84"/>
      <c r="G768" s="84"/>
    </row>
    <row r="769" spans="6:7" x14ac:dyDescent="0.2">
      <c r="F769" s="84"/>
      <c r="G769" s="84"/>
    </row>
    <row r="770" spans="6:7" x14ac:dyDescent="0.2">
      <c r="F770" s="84"/>
      <c r="G770" s="84"/>
    </row>
    <row r="771" spans="6:7" x14ac:dyDescent="0.2">
      <c r="F771" s="84"/>
      <c r="G771" s="84"/>
    </row>
    <row r="772" spans="6:7" x14ac:dyDescent="0.2">
      <c r="F772" s="84"/>
      <c r="G772" s="84"/>
    </row>
    <row r="773" spans="6:7" x14ac:dyDescent="0.2">
      <c r="F773" s="84"/>
      <c r="G773" s="84"/>
    </row>
    <row r="774" spans="6:7" x14ac:dyDescent="0.2">
      <c r="F774" s="84"/>
      <c r="G774" s="84"/>
    </row>
    <row r="775" spans="6:7" x14ac:dyDescent="0.2">
      <c r="F775" s="84"/>
      <c r="G775" s="84"/>
    </row>
    <row r="776" spans="6:7" x14ac:dyDescent="0.2">
      <c r="F776" s="84"/>
      <c r="G776" s="84"/>
    </row>
    <row r="777" spans="6:7" x14ac:dyDescent="0.2">
      <c r="F777" s="84"/>
      <c r="G777" s="84"/>
    </row>
    <row r="778" spans="6:7" x14ac:dyDescent="0.2">
      <c r="F778" s="84"/>
      <c r="G778" s="84"/>
    </row>
    <row r="779" spans="6:7" x14ac:dyDescent="0.2">
      <c r="F779" s="84"/>
      <c r="G779" s="84"/>
    </row>
    <row r="780" spans="6:7" x14ac:dyDescent="0.2">
      <c r="F780" s="84"/>
      <c r="G780" s="84"/>
    </row>
    <row r="781" spans="6:7" x14ac:dyDescent="0.2">
      <c r="F781" s="84"/>
      <c r="G781" s="84"/>
    </row>
    <row r="782" spans="6:7" x14ac:dyDescent="0.2">
      <c r="F782" s="84"/>
      <c r="G782" s="84"/>
    </row>
    <row r="783" spans="6:7" x14ac:dyDescent="0.2">
      <c r="F783" s="84"/>
      <c r="G783" s="84"/>
    </row>
    <row r="784" spans="6:7" x14ac:dyDescent="0.2">
      <c r="F784" s="84"/>
      <c r="G784" s="84"/>
    </row>
    <row r="785" spans="6:7" x14ac:dyDescent="0.2">
      <c r="F785" s="84"/>
      <c r="G785" s="84"/>
    </row>
    <row r="786" spans="6:7" x14ac:dyDescent="0.2">
      <c r="F786" s="84"/>
      <c r="G786" s="84"/>
    </row>
    <row r="787" spans="6:7" x14ac:dyDescent="0.2">
      <c r="F787" s="84"/>
      <c r="G787" s="84"/>
    </row>
    <row r="788" spans="6:7" x14ac:dyDescent="0.2">
      <c r="F788" s="84"/>
      <c r="G788" s="84"/>
    </row>
    <row r="789" spans="6:7" x14ac:dyDescent="0.2">
      <c r="F789" s="84"/>
      <c r="G789" s="84"/>
    </row>
    <row r="790" spans="6:7" x14ac:dyDescent="0.2">
      <c r="F790" s="84"/>
      <c r="G790" s="84"/>
    </row>
    <row r="791" spans="6:7" x14ac:dyDescent="0.2">
      <c r="F791" s="84"/>
      <c r="G791" s="84"/>
    </row>
    <row r="792" spans="6:7" x14ac:dyDescent="0.2">
      <c r="F792" s="84"/>
      <c r="G792" s="84"/>
    </row>
    <row r="793" spans="6:7" x14ac:dyDescent="0.2">
      <c r="F793" s="84"/>
      <c r="G793" s="84"/>
    </row>
    <row r="794" spans="6:7" x14ac:dyDescent="0.2">
      <c r="F794" s="84"/>
      <c r="G794" s="84"/>
    </row>
    <row r="795" spans="6:7" x14ac:dyDescent="0.2">
      <c r="F795" s="84"/>
      <c r="G795" s="84"/>
    </row>
    <row r="796" spans="6:7" x14ac:dyDescent="0.2">
      <c r="F796" s="84"/>
      <c r="G796" s="84"/>
    </row>
    <row r="797" spans="6:7" x14ac:dyDescent="0.2">
      <c r="F797" s="84"/>
      <c r="G797" s="84"/>
    </row>
    <row r="798" spans="6:7" x14ac:dyDescent="0.2">
      <c r="F798" s="84"/>
      <c r="G798" s="84"/>
    </row>
    <row r="799" spans="6:7" x14ac:dyDescent="0.2">
      <c r="F799" s="84"/>
      <c r="G799" s="84"/>
    </row>
    <row r="800" spans="6:7" x14ac:dyDescent="0.2">
      <c r="F800" s="84"/>
      <c r="G800" s="84"/>
    </row>
    <row r="801" spans="6:7" x14ac:dyDescent="0.2">
      <c r="F801" s="84"/>
      <c r="G801" s="84"/>
    </row>
    <row r="802" spans="6:7" x14ac:dyDescent="0.2">
      <c r="F802" s="84"/>
      <c r="G802" s="84"/>
    </row>
    <row r="803" spans="6:7" x14ac:dyDescent="0.2">
      <c r="F803" s="84"/>
      <c r="G803" s="84"/>
    </row>
    <row r="804" spans="6:7" x14ac:dyDescent="0.2">
      <c r="F804" s="84"/>
      <c r="G804" s="84"/>
    </row>
    <row r="805" spans="6:7" x14ac:dyDescent="0.2">
      <c r="F805" s="84"/>
      <c r="G805" s="84"/>
    </row>
    <row r="806" spans="6:7" x14ac:dyDescent="0.2">
      <c r="F806" s="84"/>
      <c r="G806" s="84"/>
    </row>
    <row r="807" spans="6:7" x14ac:dyDescent="0.2">
      <c r="F807" s="84"/>
      <c r="G807" s="84"/>
    </row>
    <row r="808" spans="6:7" x14ac:dyDescent="0.2">
      <c r="F808" s="84"/>
      <c r="G808" s="84"/>
    </row>
    <row r="809" spans="6:7" x14ac:dyDescent="0.2">
      <c r="F809" s="84"/>
      <c r="G809" s="84"/>
    </row>
    <row r="810" spans="6:7" x14ac:dyDescent="0.2">
      <c r="F810" s="84"/>
      <c r="G810" s="84"/>
    </row>
    <row r="811" spans="6:7" x14ac:dyDescent="0.2">
      <c r="F811" s="84"/>
      <c r="G811" s="84"/>
    </row>
    <row r="812" spans="6:7" x14ac:dyDescent="0.2">
      <c r="F812" s="84"/>
      <c r="G812" s="84"/>
    </row>
    <row r="813" spans="6:7" x14ac:dyDescent="0.2">
      <c r="F813" s="84"/>
      <c r="G813" s="84"/>
    </row>
    <row r="814" spans="6:7" x14ac:dyDescent="0.2">
      <c r="F814" s="84"/>
      <c r="G814" s="84"/>
    </row>
    <row r="815" spans="6:7" x14ac:dyDescent="0.2">
      <c r="F815" s="84"/>
      <c r="G815" s="84"/>
    </row>
    <row r="816" spans="6:7" x14ac:dyDescent="0.2">
      <c r="F816" s="84"/>
      <c r="G816" s="84"/>
    </row>
    <row r="817" spans="6:7" x14ac:dyDescent="0.2">
      <c r="F817" s="84"/>
      <c r="G817" s="84"/>
    </row>
    <row r="818" spans="6:7" x14ac:dyDescent="0.2">
      <c r="F818" s="84"/>
      <c r="G818" s="84"/>
    </row>
    <row r="819" spans="6:7" x14ac:dyDescent="0.2">
      <c r="F819" s="84"/>
      <c r="G819" s="84"/>
    </row>
    <row r="820" spans="6:7" x14ac:dyDescent="0.2">
      <c r="F820" s="84"/>
      <c r="G820" s="84"/>
    </row>
    <row r="821" spans="6:7" x14ac:dyDescent="0.2">
      <c r="F821" s="84"/>
      <c r="G821" s="84"/>
    </row>
    <row r="822" spans="6:7" x14ac:dyDescent="0.2">
      <c r="F822" s="84"/>
      <c r="G822" s="84"/>
    </row>
    <row r="823" spans="6:7" x14ac:dyDescent="0.2">
      <c r="F823" s="84"/>
      <c r="G823" s="84"/>
    </row>
    <row r="824" spans="6:7" x14ac:dyDescent="0.2">
      <c r="F824" s="84"/>
      <c r="G824" s="84"/>
    </row>
    <row r="825" spans="6:7" x14ac:dyDescent="0.2">
      <c r="F825" s="84"/>
      <c r="G825" s="84"/>
    </row>
    <row r="826" spans="6:7" x14ac:dyDescent="0.2">
      <c r="F826" s="84"/>
      <c r="G826" s="84"/>
    </row>
    <row r="827" spans="6:7" x14ac:dyDescent="0.2">
      <c r="F827" s="84"/>
      <c r="G827" s="84"/>
    </row>
    <row r="828" spans="6:7" x14ac:dyDescent="0.2">
      <c r="F828" s="84"/>
      <c r="G828" s="84"/>
    </row>
    <row r="829" spans="6:7" x14ac:dyDescent="0.2">
      <c r="F829" s="84"/>
      <c r="G829" s="84"/>
    </row>
    <row r="830" spans="6:7" x14ac:dyDescent="0.2">
      <c r="F830" s="84"/>
      <c r="G830" s="84"/>
    </row>
    <row r="831" spans="6:7" x14ac:dyDescent="0.2">
      <c r="F831" s="84"/>
      <c r="G831" s="84"/>
    </row>
    <row r="832" spans="6:7" x14ac:dyDescent="0.2">
      <c r="F832" s="84"/>
      <c r="G832" s="84"/>
    </row>
    <row r="833" spans="6:7" x14ac:dyDescent="0.2">
      <c r="F833" s="84"/>
      <c r="G833" s="84"/>
    </row>
    <row r="834" spans="6:7" x14ac:dyDescent="0.2">
      <c r="F834" s="84"/>
      <c r="G834" s="84"/>
    </row>
    <row r="835" spans="6:7" x14ac:dyDescent="0.2">
      <c r="F835" s="84"/>
      <c r="G835" s="84"/>
    </row>
    <row r="836" spans="6:7" x14ac:dyDescent="0.2">
      <c r="F836" s="84"/>
      <c r="G836" s="84"/>
    </row>
    <row r="837" spans="6:7" x14ac:dyDescent="0.2">
      <c r="F837" s="84"/>
      <c r="G837" s="84"/>
    </row>
    <row r="838" spans="6:7" x14ac:dyDescent="0.2">
      <c r="F838" s="84"/>
      <c r="G838" s="84"/>
    </row>
    <row r="839" spans="6:7" x14ac:dyDescent="0.2">
      <c r="F839" s="84"/>
      <c r="G839" s="84"/>
    </row>
    <row r="840" spans="6:7" x14ac:dyDescent="0.2">
      <c r="F840" s="84"/>
      <c r="G840" s="84"/>
    </row>
    <row r="841" spans="6:7" x14ac:dyDescent="0.2">
      <c r="F841" s="84"/>
      <c r="G841" s="84"/>
    </row>
    <row r="842" spans="6:7" x14ac:dyDescent="0.2">
      <c r="F842" s="84"/>
      <c r="G842" s="84"/>
    </row>
    <row r="843" spans="6:7" x14ac:dyDescent="0.2">
      <c r="F843" s="84"/>
      <c r="G843" s="84"/>
    </row>
    <row r="844" spans="6:7" x14ac:dyDescent="0.2">
      <c r="F844" s="84"/>
      <c r="G844" s="84"/>
    </row>
    <row r="845" spans="6:7" x14ac:dyDescent="0.2">
      <c r="F845" s="84"/>
      <c r="G845" s="84"/>
    </row>
    <row r="846" spans="6:7" x14ac:dyDescent="0.2">
      <c r="F846" s="84"/>
      <c r="G846" s="84"/>
    </row>
    <row r="847" spans="6:7" x14ac:dyDescent="0.2">
      <c r="F847" s="84"/>
      <c r="G847" s="84"/>
    </row>
    <row r="848" spans="6:7" x14ac:dyDescent="0.2">
      <c r="F848" s="84"/>
      <c r="G848" s="84"/>
    </row>
    <row r="849" spans="6:7" x14ac:dyDescent="0.2">
      <c r="F849" s="84"/>
      <c r="G849" s="84"/>
    </row>
    <row r="850" spans="6:7" x14ac:dyDescent="0.2">
      <c r="F850" s="84"/>
      <c r="G850" s="84"/>
    </row>
    <row r="851" spans="6:7" x14ac:dyDescent="0.2">
      <c r="F851" s="84"/>
      <c r="G851" s="84"/>
    </row>
    <row r="852" spans="6:7" x14ac:dyDescent="0.2">
      <c r="F852" s="84"/>
      <c r="G852" s="84"/>
    </row>
    <row r="853" spans="6:7" x14ac:dyDescent="0.2">
      <c r="F853" s="84"/>
      <c r="G853" s="84"/>
    </row>
    <row r="854" spans="6:7" x14ac:dyDescent="0.2">
      <c r="F854" s="84"/>
      <c r="G854" s="84"/>
    </row>
    <row r="855" spans="6:7" x14ac:dyDescent="0.2">
      <c r="F855" s="84"/>
      <c r="G855" s="84"/>
    </row>
    <row r="856" spans="6:7" x14ac:dyDescent="0.2">
      <c r="F856" s="84"/>
      <c r="G856" s="84"/>
    </row>
    <row r="857" spans="6:7" x14ac:dyDescent="0.2">
      <c r="F857" s="84"/>
      <c r="G857" s="84"/>
    </row>
    <row r="858" spans="6:7" x14ac:dyDescent="0.2">
      <c r="F858" s="84"/>
      <c r="G858" s="84"/>
    </row>
    <row r="859" spans="6:7" x14ac:dyDescent="0.2">
      <c r="F859" s="84"/>
      <c r="G859" s="84"/>
    </row>
    <row r="860" spans="6:7" x14ac:dyDescent="0.2">
      <c r="F860" s="84"/>
      <c r="G860" s="84"/>
    </row>
    <row r="861" spans="6:7" x14ac:dyDescent="0.2">
      <c r="F861" s="84"/>
      <c r="G861" s="84"/>
    </row>
    <row r="862" spans="6:7" x14ac:dyDescent="0.2">
      <c r="F862" s="84"/>
      <c r="G862" s="84"/>
    </row>
    <row r="863" spans="6:7" x14ac:dyDescent="0.2">
      <c r="F863" s="84"/>
      <c r="G863" s="84"/>
    </row>
    <row r="864" spans="6:7" x14ac:dyDescent="0.2">
      <c r="F864" s="84"/>
      <c r="G864" s="84"/>
    </row>
    <row r="865" spans="6:7" x14ac:dyDescent="0.2">
      <c r="F865" s="84"/>
      <c r="G865" s="84"/>
    </row>
    <row r="866" spans="6:7" x14ac:dyDescent="0.2">
      <c r="F866" s="84"/>
      <c r="G866" s="84"/>
    </row>
    <row r="867" spans="6:7" x14ac:dyDescent="0.2">
      <c r="F867" s="84"/>
      <c r="G867" s="84"/>
    </row>
    <row r="868" spans="6:7" x14ac:dyDescent="0.2">
      <c r="F868" s="84"/>
      <c r="G868" s="84"/>
    </row>
    <row r="869" spans="6:7" x14ac:dyDescent="0.2">
      <c r="F869" s="84"/>
      <c r="G869" s="84"/>
    </row>
    <row r="870" spans="6:7" x14ac:dyDescent="0.2">
      <c r="F870" s="84"/>
      <c r="G870" s="84"/>
    </row>
    <row r="871" spans="6:7" x14ac:dyDescent="0.2">
      <c r="F871" s="84"/>
      <c r="G871" s="84"/>
    </row>
    <row r="872" spans="6:7" x14ac:dyDescent="0.2">
      <c r="F872" s="84"/>
      <c r="G872" s="84"/>
    </row>
    <row r="873" spans="6:7" x14ac:dyDescent="0.2">
      <c r="F873" s="84"/>
      <c r="G873" s="84"/>
    </row>
    <row r="874" spans="6:7" x14ac:dyDescent="0.2">
      <c r="F874" s="84"/>
      <c r="G874" s="84"/>
    </row>
    <row r="875" spans="6:7" x14ac:dyDescent="0.2">
      <c r="F875" s="84"/>
      <c r="G875" s="84"/>
    </row>
    <row r="876" spans="6:7" x14ac:dyDescent="0.2">
      <c r="F876" s="84"/>
      <c r="G876" s="84"/>
    </row>
    <row r="877" spans="6:7" x14ac:dyDescent="0.2">
      <c r="F877" s="84"/>
      <c r="G877" s="84"/>
    </row>
    <row r="878" spans="6:7" x14ac:dyDescent="0.2">
      <c r="F878" s="84"/>
      <c r="G878" s="84"/>
    </row>
    <row r="879" spans="6:7" x14ac:dyDescent="0.2">
      <c r="F879" s="84"/>
      <c r="G879" s="84"/>
    </row>
    <row r="880" spans="6:7" x14ac:dyDescent="0.2">
      <c r="F880" s="84"/>
      <c r="G880" s="84"/>
    </row>
    <row r="881" spans="6:7" x14ac:dyDescent="0.2">
      <c r="F881" s="84"/>
      <c r="G881" s="84"/>
    </row>
    <row r="882" spans="6:7" x14ac:dyDescent="0.2">
      <c r="F882" s="84"/>
      <c r="G882" s="84"/>
    </row>
    <row r="883" spans="6:7" x14ac:dyDescent="0.2">
      <c r="F883" s="84"/>
      <c r="G883" s="84"/>
    </row>
    <row r="884" spans="6:7" x14ac:dyDescent="0.2">
      <c r="F884" s="84"/>
      <c r="G884" s="84"/>
    </row>
    <row r="885" spans="6:7" x14ac:dyDescent="0.2">
      <c r="F885" s="84"/>
      <c r="G885" s="84"/>
    </row>
    <row r="886" spans="6:7" x14ac:dyDescent="0.2">
      <c r="F886" s="84"/>
      <c r="G886" s="84"/>
    </row>
    <row r="887" spans="6:7" x14ac:dyDescent="0.2">
      <c r="F887" s="84"/>
      <c r="G887" s="84"/>
    </row>
    <row r="888" spans="6:7" x14ac:dyDescent="0.2">
      <c r="F888" s="84"/>
      <c r="G888" s="84"/>
    </row>
    <row r="889" spans="6:7" x14ac:dyDescent="0.2">
      <c r="F889" s="84"/>
      <c r="G889" s="84"/>
    </row>
    <row r="890" spans="6:7" x14ac:dyDescent="0.2">
      <c r="F890" s="84"/>
      <c r="G890" s="84"/>
    </row>
    <row r="891" spans="6:7" x14ac:dyDescent="0.2">
      <c r="F891" s="84"/>
      <c r="G891" s="84"/>
    </row>
    <row r="892" spans="6:7" x14ac:dyDescent="0.2">
      <c r="F892" s="84"/>
      <c r="G892" s="84"/>
    </row>
    <row r="893" spans="6:7" x14ac:dyDescent="0.2">
      <c r="F893" s="84"/>
      <c r="G893" s="84"/>
    </row>
    <row r="894" spans="6:7" x14ac:dyDescent="0.2">
      <c r="F894" s="84"/>
      <c r="G894" s="84"/>
    </row>
    <row r="895" spans="6:7" x14ac:dyDescent="0.2">
      <c r="F895" s="84"/>
      <c r="G895" s="84"/>
    </row>
    <row r="896" spans="6:7" x14ac:dyDescent="0.2">
      <c r="F896" s="84"/>
      <c r="G896" s="84"/>
    </row>
    <row r="897" spans="6:7" x14ac:dyDescent="0.2">
      <c r="F897" s="84"/>
      <c r="G897" s="84"/>
    </row>
    <row r="898" spans="6:7" x14ac:dyDescent="0.2">
      <c r="F898" s="84"/>
      <c r="G898" s="84"/>
    </row>
    <row r="899" spans="6:7" x14ac:dyDescent="0.2">
      <c r="F899" s="84"/>
      <c r="G899" s="84"/>
    </row>
    <row r="900" spans="6:7" x14ac:dyDescent="0.2">
      <c r="F900" s="84"/>
      <c r="G900" s="84"/>
    </row>
    <row r="901" spans="6:7" x14ac:dyDescent="0.2">
      <c r="F901" s="84"/>
      <c r="G901" s="84"/>
    </row>
    <row r="902" spans="6:7" x14ac:dyDescent="0.2">
      <c r="F902" s="84"/>
      <c r="G902" s="84"/>
    </row>
    <row r="903" spans="6:7" x14ac:dyDescent="0.2">
      <c r="F903" s="84"/>
      <c r="G903" s="84"/>
    </row>
    <row r="904" spans="6:7" x14ac:dyDescent="0.2">
      <c r="F904" s="84"/>
      <c r="G904" s="84"/>
    </row>
    <row r="905" spans="6:7" x14ac:dyDescent="0.2">
      <c r="F905" s="84"/>
      <c r="G905" s="84"/>
    </row>
    <row r="906" spans="6:7" x14ac:dyDescent="0.2">
      <c r="F906" s="84"/>
      <c r="G906" s="84"/>
    </row>
    <row r="907" spans="6:7" x14ac:dyDescent="0.2">
      <c r="F907" s="84"/>
      <c r="G907" s="84"/>
    </row>
    <row r="908" spans="6:7" x14ac:dyDescent="0.2">
      <c r="F908" s="84"/>
      <c r="G908" s="84"/>
    </row>
    <row r="909" spans="6:7" x14ac:dyDescent="0.2">
      <c r="F909" s="84"/>
      <c r="G909" s="84"/>
    </row>
    <row r="910" spans="6:7" x14ac:dyDescent="0.2">
      <c r="F910" s="84"/>
      <c r="G910" s="84"/>
    </row>
    <row r="911" spans="6:7" x14ac:dyDescent="0.2">
      <c r="F911" s="84"/>
      <c r="G911" s="84"/>
    </row>
    <row r="912" spans="6:7" x14ac:dyDescent="0.2">
      <c r="F912" s="84"/>
      <c r="G912" s="84"/>
    </row>
    <row r="913" spans="6:7" x14ac:dyDescent="0.2">
      <c r="F913" s="84"/>
      <c r="G913" s="84"/>
    </row>
    <row r="914" spans="6:7" x14ac:dyDescent="0.2">
      <c r="F914" s="84"/>
      <c r="G914" s="84"/>
    </row>
    <row r="915" spans="6:7" x14ac:dyDescent="0.2">
      <c r="F915" s="84"/>
      <c r="G915" s="84"/>
    </row>
    <row r="916" spans="6:7" x14ac:dyDescent="0.2">
      <c r="F916" s="84"/>
      <c r="G916" s="84"/>
    </row>
    <row r="917" spans="6:7" x14ac:dyDescent="0.2">
      <c r="F917" s="84"/>
      <c r="G917" s="84"/>
    </row>
    <row r="918" spans="6:7" x14ac:dyDescent="0.2">
      <c r="F918" s="84"/>
      <c r="G918" s="84"/>
    </row>
    <row r="919" spans="6:7" x14ac:dyDescent="0.2">
      <c r="F919" s="84"/>
      <c r="G919" s="84"/>
    </row>
    <row r="920" spans="6:7" x14ac:dyDescent="0.2">
      <c r="F920" s="84"/>
      <c r="G920" s="84"/>
    </row>
    <row r="921" spans="6:7" x14ac:dyDescent="0.2">
      <c r="F921" s="84"/>
      <c r="G921" s="84"/>
    </row>
    <row r="922" spans="6:7" x14ac:dyDescent="0.2">
      <c r="F922" s="84"/>
      <c r="G922" s="84"/>
    </row>
    <row r="923" spans="6:7" x14ac:dyDescent="0.2">
      <c r="F923" s="84"/>
      <c r="G923" s="84"/>
    </row>
    <row r="924" spans="6:7" x14ac:dyDescent="0.2">
      <c r="F924" s="84"/>
      <c r="G924" s="84"/>
    </row>
    <row r="925" spans="6:7" x14ac:dyDescent="0.2">
      <c r="F925" s="84"/>
      <c r="G925" s="84"/>
    </row>
    <row r="926" spans="6:7" x14ac:dyDescent="0.2">
      <c r="F926" s="84"/>
      <c r="G926" s="84"/>
    </row>
    <row r="927" spans="6:7" x14ac:dyDescent="0.2">
      <c r="F927" s="84"/>
      <c r="G927" s="84"/>
    </row>
    <row r="928" spans="6:7" x14ac:dyDescent="0.2">
      <c r="F928" s="84"/>
      <c r="G928" s="84"/>
    </row>
    <row r="929" spans="6:7" x14ac:dyDescent="0.2">
      <c r="F929" s="84"/>
      <c r="G929" s="84"/>
    </row>
    <row r="930" spans="6:7" x14ac:dyDescent="0.2">
      <c r="F930" s="84"/>
      <c r="G930" s="84"/>
    </row>
    <row r="931" spans="6:7" x14ac:dyDescent="0.2">
      <c r="F931" s="84"/>
      <c r="G931" s="84"/>
    </row>
    <row r="932" spans="6:7" x14ac:dyDescent="0.2">
      <c r="F932" s="84"/>
      <c r="G932" s="84"/>
    </row>
    <row r="933" spans="6:7" x14ac:dyDescent="0.2">
      <c r="F933" s="84"/>
      <c r="G933" s="84"/>
    </row>
    <row r="934" spans="6:7" x14ac:dyDescent="0.2">
      <c r="F934" s="84"/>
      <c r="G934" s="84"/>
    </row>
    <row r="935" spans="6:7" x14ac:dyDescent="0.2">
      <c r="F935" s="84"/>
      <c r="G935" s="84"/>
    </row>
    <row r="936" spans="6:7" x14ac:dyDescent="0.2">
      <c r="F936" s="84"/>
      <c r="G936" s="84"/>
    </row>
    <row r="937" spans="6:7" x14ac:dyDescent="0.2">
      <c r="F937" s="84"/>
      <c r="G937" s="84"/>
    </row>
    <row r="938" spans="6:7" x14ac:dyDescent="0.2">
      <c r="F938" s="84"/>
      <c r="G938" s="84"/>
    </row>
    <row r="939" spans="6:7" x14ac:dyDescent="0.2">
      <c r="F939" s="84"/>
      <c r="G939" s="84"/>
    </row>
    <row r="940" spans="6:7" x14ac:dyDescent="0.2">
      <c r="F940" s="84"/>
      <c r="G940" s="84"/>
    </row>
    <row r="941" spans="6:7" x14ac:dyDescent="0.2">
      <c r="F941" s="84"/>
      <c r="G941" s="84"/>
    </row>
    <row r="942" spans="6:7" x14ac:dyDescent="0.2">
      <c r="F942" s="84"/>
      <c r="G942" s="84"/>
    </row>
    <row r="943" spans="6:7" x14ac:dyDescent="0.2">
      <c r="F943" s="84"/>
      <c r="G943" s="84"/>
    </row>
    <row r="944" spans="6:7" x14ac:dyDescent="0.2">
      <c r="F944" s="84"/>
      <c r="G944" s="84"/>
    </row>
    <row r="945" spans="6:7" x14ac:dyDescent="0.2">
      <c r="F945" s="84"/>
      <c r="G945" s="84"/>
    </row>
    <row r="946" spans="6:7" x14ac:dyDescent="0.2">
      <c r="F946" s="84"/>
      <c r="G946" s="84"/>
    </row>
    <row r="947" spans="6:7" x14ac:dyDescent="0.2">
      <c r="F947" s="84"/>
      <c r="G947" s="84"/>
    </row>
    <row r="948" spans="6:7" x14ac:dyDescent="0.2">
      <c r="F948" s="84"/>
      <c r="G948" s="84"/>
    </row>
    <row r="949" spans="6:7" x14ac:dyDescent="0.2">
      <c r="F949" s="84"/>
      <c r="G949" s="84"/>
    </row>
    <row r="950" spans="6:7" x14ac:dyDescent="0.2">
      <c r="F950" s="84"/>
      <c r="G950" s="84"/>
    </row>
    <row r="951" spans="6:7" x14ac:dyDescent="0.2">
      <c r="F951" s="84"/>
      <c r="G951" s="84"/>
    </row>
    <row r="952" spans="6:7" x14ac:dyDescent="0.2">
      <c r="F952" s="84"/>
      <c r="G952" s="84"/>
    </row>
    <row r="953" spans="6:7" x14ac:dyDescent="0.2">
      <c r="F953" s="84"/>
      <c r="G953" s="84"/>
    </row>
    <row r="954" spans="6:7" x14ac:dyDescent="0.2">
      <c r="F954" s="84"/>
      <c r="G954" s="84"/>
    </row>
    <row r="955" spans="6:7" x14ac:dyDescent="0.2">
      <c r="F955" s="84"/>
      <c r="G955" s="84"/>
    </row>
    <row r="956" spans="6:7" x14ac:dyDescent="0.2">
      <c r="F956" s="84"/>
      <c r="G956" s="84"/>
    </row>
    <row r="957" spans="6:7" x14ac:dyDescent="0.2">
      <c r="F957" s="84"/>
      <c r="G957" s="84"/>
    </row>
    <row r="958" spans="6:7" x14ac:dyDescent="0.2">
      <c r="F958" s="84"/>
      <c r="G958" s="84"/>
    </row>
    <row r="959" spans="6:7" x14ac:dyDescent="0.2">
      <c r="F959" s="84"/>
      <c r="G959" s="84"/>
    </row>
    <row r="960" spans="6:7" x14ac:dyDescent="0.2">
      <c r="F960" s="84"/>
      <c r="G960" s="84"/>
    </row>
    <row r="961" spans="6:7" x14ac:dyDescent="0.2">
      <c r="F961" s="84"/>
      <c r="G961" s="84"/>
    </row>
    <row r="962" spans="6:7" x14ac:dyDescent="0.2">
      <c r="F962" s="84"/>
      <c r="G962" s="84"/>
    </row>
    <row r="963" spans="6:7" x14ac:dyDescent="0.2">
      <c r="F963" s="84"/>
      <c r="G963" s="84"/>
    </row>
    <row r="964" spans="6:7" x14ac:dyDescent="0.2">
      <c r="F964" s="84"/>
      <c r="G964" s="84"/>
    </row>
    <row r="965" spans="6:7" x14ac:dyDescent="0.2">
      <c r="F965" s="84"/>
      <c r="G965" s="84"/>
    </row>
    <row r="966" spans="6:7" x14ac:dyDescent="0.2">
      <c r="F966" s="84"/>
      <c r="G966" s="84"/>
    </row>
    <row r="967" spans="6:7" x14ac:dyDescent="0.2">
      <c r="F967" s="84"/>
      <c r="G967" s="84"/>
    </row>
    <row r="968" spans="6:7" x14ac:dyDescent="0.2">
      <c r="F968" s="84"/>
      <c r="G968" s="84"/>
    </row>
    <row r="969" spans="6:7" x14ac:dyDescent="0.2">
      <c r="F969" s="84"/>
      <c r="G969" s="84"/>
    </row>
    <row r="970" spans="6:7" x14ac:dyDescent="0.2">
      <c r="F970" s="84"/>
      <c r="G970" s="84"/>
    </row>
    <row r="971" spans="6:7" x14ac:dyDescent="0.2">
      <c r="F971" s="84"/>
      <c r="G971" s="84"/>
    </row>
    <row r="972" spans="6:7" x14ac:dyDescent="0.2">
      <c r="F972" s="84"/>
      <c r="G972" s="84"/>
    </row>
    <row r="973" spans="6:7" x14ac:dyDescent="0.2">
      <c r="F973" s="84"/>
      <c r="G973" s="84"/>
    </row>
    <row r="974" spans="6:7" x14ac:dyDescent="0.2">
      <c r="F974" s="84"/>
      <c r="G974" s="84"/>
    </row>
    <row r="975" spans="6:7" x14ac:dyDescent="0.2">
      <c r="F975" s="84"/>
      <c r="G975" s="84"/>
    </row>
    <row r="976" spans="6:7" x14ac:dyDescent="0.2">
      <c r="F976" s="84"/>
      <c r="G976" s="84"/>
    </row>
    <row r="977" spans="6:7" x14ac:dyDescent="0.2">
      <c r="F977" s="84"/>
      <c r="G977" s="84"/>
    </row>
    <row r="978" spans="6:7" x14ac:dyDescent="0.2">
      <c r="F978" s="84"/>
      <c r="G978" s="84"/>
    </row>
    <row r="979" spans="6:7" x14ac:dyDescent="0.2">
      <c r="F979" s="84"/>
      <c r="G979" s="84"/>
    </row>
    <row r="980" spans="6:7" x14ac:dyDescent="0.2">
      <c r="F980" s="84"/>
      <c r="G980" s="84"/>
    </row>
    <row r="981" spans="6:7" x14ac:dyDescent="0.2">
      <c r="F981" s="84"/>
      <c r="G981" s="84"/>
    </row>
    <row r="982" spans="6:7" x14ac:dyDescent="0.2">
      <c r="F982" s="84"/>
      <c r="G982" s="84"/>
    </row>
    <row r="983" spans="6:7" x14ac:dyDescent="0.2">
      <c r="F983" s="84"/>
      <c r="G983" s="84"/>
    </row>
    <row r="984" spans="6:7" x14ac:dyDescent="0.2">
      <c r="F984" s="84"/>
      <c r="G984" s="84"/>
    </row>
    <row r="985" spans="6:7" x14ac:dyDescent="0.2">
      <c r="F985" s="84"/>
      <c r="G985" s="84"/>
    </row>
    <row r="986" spans="6:7" x14ac:dyDescent="0.2">
      <c r="F986" s="84"/>
      <c r="G986" s="84"/>
    </row>
    <row r="987" spans="6:7" x14ac:dyDescent="0.2">
      <c r="F987" s="84"/>
      <c r="G987" s="84"/>
    </row>
    <row r="988" spans="6:7" x14ac:dyDescent="0.2">
      <c r="F988" s="84"/>
      <c r="G988" s="84"/>
    </row>
    <row r="989" spans="6:7" x14ac:dyDescent="0.2">
      <c r="F989" s="84"/>
      <c r="G989" s="84"/>
    </row>
    <row r="990" spans="6:7" x14ac:dyDescent="0.2">
      <c r="F990" s="84"/>
      <c r="G990" s="84"/>
    </row>
    <row r="991" spans="6:7" x14ac:dyDescent="0.2">
      <c r="F991" s="84"/>
      <c r="G991" s="84"/>
    </row>
    <row r="992" spans="6:7" x14ac:dyDescent="0.2">
      <c r="F992" s="84"/>
      <c r="G992" s="84"/>
    </row>
    <row r="993" spans="6:7" x14ac:dyDescent="0.2">
      <c r="F993" s="84"/>
      <c r="G993" s="84"/>
    </row>
    <row r="994" spans="6:7" x14ac:dyDescent="0.2">
      <c r="F994" s="84"/>
      <c r="G994" s="84"/>
    </row>
    <row r="995" spans="6:7" x14ac:dyDescent="0.2">
      <c r="F995" s="84"/>
      <c r="G995" s="84"/>
    </row>
    <row r="996" spans="6:7" x14ac:dyDescent="0.2">
      <c r="F996" s="84"/>
      <c r="G996" s="84"/>
    </row>
    <row r="997" spans="6:7" x14ac:dyDescent="0.2">
      <c r="F997" s="84"/>
      <c r="G997" s="84"/>
    </row>
    <row r="998" spans="6:7" x14ac:dyDescent="0.2">
      <c r="F998" s="84"/>
      <c r="G998" s="84"/>
    </row>
    <row r="999" spans="6:7" x14ac:dyDescent="0.2">
      <c r="F999" s="84"/>
      <c r="G999" s="84"/>
    </row>
    <row r="1000" spans="6:7" x14ac:dyDescent="0.2">
      <c r="F1000" s="84"/>
      <c r="G1000" s="84"/>
    </row>
    <row r="1001" spans="6:7" x14ac:dyDescent="0.2">
      <c r="F1001" s="84"/>
      <c r="G1001" s="84"/>
    </row>
    <row r="1002" spans="6:7" x14ac:dyDescent="0.2">
      <c r="F1002" s="84"/>
      <c r="G1002" s="84"/>
    </row>
    <row r="1003" spans="6:7" x14ac:dyDescent="0.2">
      <c r="F1003" s="84"/>
      <c r="G1003" s="84"/>
    </row>
    <row r="1004" spans="6:7" x14ac:dyDescent="0.2">
      <c r="F1004" s="84"/>
      <c r="G1004" s="84"/>
    </row>
    <row r="1005" spans="6:7" x14ac:dyDescent="0.2">
      <c r="F1005" s="84"/>
      <c r="G1005" s="84"/>
    </row>
    <row r="1006" spans="6:7" x14ac:dyDescent="0.2">
      <c r="F1006" s="84"/>
      <c r="G1006" s="84"/>
    </row>
    <row r="1007" spans="6:7" x14ac:dyDescent="0.2">
      <c r="F1007" s="84"/>
      <c r="G1007" s="84"/>
    </row>
    <row r="1008" spans="6:7" x14ac:dyDescent="0.2">
      <c r="F1008" s="84"/>
      <c r="G1008" s="84"/>
    </row>
    <row r="1009" spans="6:7" x14ac:dyDescent="0.2">
      <c r="F1009" s="84"/>
      <c r="G1009" s="84"/>
    </row>
    <row r="1010" spans="6:7" x14ac:dyDescent="0.2">
      <c r="F1010" s="84"/>
      <c r="G1010" s="84"/>
    </row>
    <row r="1011" spans="6:7" x14ac:dyDescent="0.2">
      <c r="F1011" s="84"/>
      <c r="G1011" s="84"/>
    </row>
    <row r="1012" spans="6:7" x14ac:dyDescent="0.2">
      <c r="F1012" s="84"/>
      <c r="G1012" s="84"/>
    </row>
    <row r="1013" spans="6:7" x14ac:dyDescent="0.2">
      <c r="F1013" s="84"/>
      <c r="G1013" s="84"/>
    </row>
    <row r="1014" spans="6:7" x14ac:dyDescent="0.2">
      <c r="F1014" s="84"/>
      <c r="G1014" s="84"/>
    </row>
    <row r="1015" spans="6:7" x14ac:dyDescent="0.2">
      <c r="F1015" s="84"/>
      <c r="G1015" s="84"/>
    </row>
    <row r="1016" spans="6:7" x14ac:dyDescent="0.2">
      <c r="F1016" s="84"/>
      <c r="G1016" s="84"/>
    </row>
    <row r="1017" spans="6:7" x14ac:dyDescent="0.2">
      <c r="F1017" s="84"/>
      <c r="G1017" s="84"/>
    </row>
    <row r="1018" spans="6:7" x14ac:dyDescent="0.2">
      <c r="F1018" s="84"/>
      <c r="G1018" s="84"/>
    </row>
    <row r="1019" spans="6:7" x14ac:dyDescent="0.2">
      <c r="F1019" s="84"/>
      <c r="G1019" s="84"/>
    </row>
    <row r="1020" spans="6:7" x14ac:dyDescent="0.2">
      <c r="F1020" s="84"/>
      <c r="G1020" s="84"/>
    </row>
    <row r="1021" spans="6:7" x14ac:dyDescent="0.2">
      <c r="F1021" s="84"/>
      <c r="G1021" s="84"/>
    </row>
    <row r="1022" spans="6:7" x14ac:dyDescent="0.2">
      <c r="F1022" s="84"/>
      <c r="G1022" s="84"/>
    </row>
    <row r="1023" spans="6:7" x14ac:dyDescent="0.2">
      <c r="F1023" s="84"/>
      <c r="G1023" s="84"/>
    </row>
    <row r="1024" spans="6:7" x14ac:dyDescent="0.2">
      <c r="F1024" s="84"/>
      <c r="G1024" s="84"/>
    </row>
    <row r="1025" spans="6:7" x14ac:dyDescent="0.2">
      <c r="F1025" s="84"/>
      <c r="G1025" s="84"/>
    </row>
    <row r="1026" spans="6:7" x14ac:dyDescent="0.2">
      <c r="F1026" s="84"/>
      <c r="G1026" s="84"/>
    </row>
    <row r="1027" spans="6:7" x14ac:dyDescent="0.2">
      <c r="F1027" s="84"/>
      <c r="G1027" s="84"/>
    </row>
    <row r="1028" spans="6:7" x14ac:dyDescent="0.2">
      <c r="F1028" s="84"/>
      <c r="G1028" s="84"/>
    </row>
    <row r="1029" spans="6:7" x14ac:dyDescent="0.2">
      <c r="F1029" s="84"/>
      <c r="G1029" s="84"/>
    </row>
    <row r="1030" spans="6:7" x14ac:dyDescent="0.2">
      <c r="F1030" s="84"/>
      <c r="G1030" s="84"/>
    </row>
    <row r="1031" spans="6:7" x14ac:dyDescent="0.2">
      <c r="F1031" s="84"/>
      <c r="G1031" s="84"/>
    </row>
    <row r="1032" spans="6:7" x14ac:dyDescent="0.2">
      <c r="F1032" s="84"/>
      <c r="G1032" s="84"/>
    </row>
    <row r="1033" spans="6:7" x14ac:dyDescent="0.2">
      <c r="F1033" s="84"/>
      <c r="G1033" s="84"/>
    </row>
    <row r="1034" spans="6:7" x14ac:dyDescent="0.2">
      <c r="F1034" s="84"/>
      <c r="G1034" s="84"/>
    </row>
    <row r="1035" spans="6:7" x14ac:dyDescent="0.2">
      <c r="F1035" s="84"/>
      <c r="G1035" s="84"/>
    </row>
    <row r="1036" spans="6:7" x14ac:dyDescent="0.2">
      <c r="F1036" s="84"/>
      <c r="G1036" s="84"/>
    </row>
    <row r="1037" spans="6:7" x14ac:dyDescent="0.2">
      <c r="F1037" s="84"/>
      <c r="G1037" s="84"/>
    </row>
    <row r="1038" spans="6:7" x14ac:dyDescent="0.2">
      <c r="F1038" s="84"/>
      <c r="G1038" s="84"/>
    </row>
    <row r="1039" spans="6:7" x14ac:dyDescent="0.2">
      <c r="F1039" s="84"/>
      <c r="G1039" s="84"/>
    </row>
    <row r="1040" spans="6:7" x14ac:dyDescent="0.2">
      <c r="F1040" s="84"/>
      <c r="G1040" s="84"/>
    </row>
    <row r="1041" spans="6:7" x14ac:dyDescent="0.2">
      <c r="F1041" s="84"/>
      <c r="G1041" s="84"/>
    </row>
    <row r="1042" spans="6:7" x14ac:dyDescent="0.2">
      <c r="F1042" s="84"/>
      <c r="G1042" s="84"/>
    </row>
    <row r="1043" spans="6:7" x14ac:dyDescent="0.2">
      <c r="F1043" s="84"/>
      <c r="G1043" s="84"/>
    </row>
    <row r="1044" spans="6:7" x14ac:dyDescent="0.2">
      <c r="F1044" s="84"/>
      <c r="G1044" s="84"/>
    </row>
    <row r="1045" spans="6:7" x14ac:dyDescent="0.2">
      <c r="F1045" s="84"/>
      <c r="G1045" s="84"/>
    </row>
    <row r="1046" spans="6:7" x14ac:dyDescent="0.2">
      <c r="F1046" s="84"/>
      <c r="G1046" s="84"/>
    </row>
    <row r="1047" spans="6:7" x14ac:dyDescent="0.2">
      <c r="F1047" s="84"/>
      <c r="G1047" s="84"/>
    </row>
    <row r="1048" spans="6:7" x14ac:dyDescent="0.2">
      <c r="F1048" s="84"/>
      <c r="G1048" s="84"/>
    </row>
    <row r="1049" spans="6:7" x14ac:dyDescent="0.2">
      <c r="F1049" s="84"/>
      <c r="G1049" s="84"/>
    </row>
    <row r="1050" spans="6:7" x14ac:dyDescent="0.2">
      <c r="F1050" s="84"/>
      <c r="G1050" s="84"/>
    </row>
    <row r="1051" spans="6:7" x14ac:dyDescent="0.2">
      <c r="F1051" s="84"/>
      <c r="G1051" s="84"/>
    </row>
    <row r="1052" spans="6:7" x14ac:dyDescent="0.2">
      <c r="F1052" s="84"/>
      <c r="G1052" s="84"/>
    </row>
    <row r="1053" spans="6:7" x14ac:dyDescent="0.2">
      <c r="F1053" s="84"/>
      <c r="G1053" s="84"/>
    </row>
    <row r="1054" spans="6:7" x14ac:dyDescent="0.2">
      <c r="F1054" s="84"/>
      <c r="G1054" s="84"/>
    </row>
    <row r="1055" spans="6:7" x14ac:dyDescent="0.2">
      <c r="F1055" s="84"/>
      <c r="G1055" s="84"/>
    </row>
    <row r="1056" spans="6:7" x14ac:dyDescent="0.2">
      <c r="F1056" s="84"/>
      <c r="G1056" s="84"/>
    </row>
    <row r="1057" spans="6:7" x14ac:dyDescent="0.2">
      <c r="F1057" s="84"/>
      <c r="G1057" s="84"/>
    </row>
    <row r="1058" spans="6:7" x14ac:dyDescent="0.2">
      <c r="F1058" s="84"/>
      <c r="G1058" s="84"/>
    </row>
    <row r="1059" spans="6:7" x14ac:dyDescent="0.2">
      <c r="F1059" s="84"/>
      <c r="G1059" s="84"/>
    </row>
    <row r="1060" spans="6:7" x14ac:dyDescent="0.2">
      <c r="F1060" s="84"/>
      <c r="G1060" s="84"/>
    </row>
    <row r="1061" spans="6:7" x14ac:dyDescent="0.2">
      <c r="F1061" s="84"/>
      <c r="G1061" s="84"/>
    </row>
    <row r="1062" spans="6:7" x14ac:dyDescent="0.2">
      <c r="F1062" s="84"/>
      <c r="G1062" s="84"/>
    </row>
    <row r="1063" spans="6:7" x14ac:dyDescent="0.2">
      <c r="F1063" s="84"/>
      <c r="G1063" s="84"/>
    </row>
    <row r="1064" spans="6:7" x14ac:dyDescent="0.2">
      <c r="F1064" s="84"/>
      <c r="G1064" s="84"/>
    </row>
    <row r="1065" spans="6:7" x14ac:dyDescent="0.2">
      <c r="F1065" s="84"/>
      <c r="G1065" s="84"/>
    </row>
    <row r="1066" spans="6:7" x14ac:dyDescent="0.2">
      <c r="F1066" s="84"/>
      <c r="G1066" s="84"/>
    </row>
    <row r="1067" spans="6:7" x14ac:dyDescent="0.2">
      <c r="F1067" s="84"/>
      <c r="G1067" s="84"/>
    </row>
    <row r="1068" spans="6:7" x14ac:dyDescent="0.2">
      <c r="F1068" s="84"/>
      <c r="G1068" s="84"/>
    </row>
    <row r="1069" spans="6:7" x14ac:dyDescent="0.2">
      <c r="F1069" s="84"/>
      <c r="G1069" s="84"/>
    </row>
    <row r="1070" spans="6:7" x14ac:dyDescent="0.2">
      <c r="F1070" s="84"/>
      <c r="G1070" s="84"/>
    </row>
    <row r="1071" spans="6:7" x14ac:dyDescent="0.2">
      <c r="F1071" s="84"/>
      <c r="G1071" s="84"/>
    </row>
    <row r="1072" spans="6:7" x14ac:dyDescent="0.2">
      <c r="F1072" s="84"/>
      <c r="G1072" s="84"/>
    </row>
    <row r="1073" spans="6:7" x14ac:dyDescent="0.2">
      <c r="F1073" s="84"/>
      <c r="G1073" s="84"/>
    </row>
    <row r="1074" spans="6:7" x14ac:dyDescent="0.2">
      <c r="F1074" s="84"/>
      <c r="G1074" s="84"/>
    </row>
    <row r="1075" spans="6:7" x14ac:dyDescent="0.2">
      <c r="F1075" s="84"/>
      <c r="G1075" s="84"/>
    </row>
    <row r="1076" spans="6:7" x14ac:dyDescent="0.2">
      <c r="F1076" s="84"/>
      <c r="G1076" s="84"/>
    </row>
    <row r="1077" spans="6:7" x14ac:dyDescent="0.2">
      <c r="F1077" s="84"/>
      <c r="G1077" s="84"/>
    </row>
    <row r="1078" spans="6:7" x14ac:dyDescent="0.2">
      <c r="F1078" s="84"/>
      <c r="G1078" s="84"/>
    </row>
    <row r="1079" spans="6:7" x14ac:dyDescent="0.2">
      <c r="F1079" s="84"/>
      <c r="G1079" s="84"/>
    </row>
    <row r="1080" spans="6:7" x14ac:dyDescent="0.2">
      <c r="F1080" s="84"/>
      <c r="G1080" s="84"/>
    </row>
    <row r="1081" spans="6:7" x14ac:dyDescent="0.2">
      <c r="F1081" s="84"/>
      <c r="G1081" s="84"/>
    </row>
    <row r="1082" spans="6:7" x14ac:dyDescent="0.2">
      <c r="F1082" s="84"/>
      <c r="G1082" s="84"/>
    </row>
    <row r="1083" spans="6:7" x14ac:dyDescent="0.2">
      <c r="F1083" s="84"/>
      <c r="G1083" s="84"/>
    </row>
    <row r="1084" spans="6:7" x14ac:dyDescent="0.2">
      <c r="F1084" s="84"/>
      <c r="G1084" s="84"/>
    </row>
    <row r="1085" spans="6:7" x14ac:dyDescent="0.2">
      <c r="F1085" s="84"/>
      <c r="G1085" s="84"/>
    </row>
    <row r="1086" spans="6:7" x14ac:dyDescent="0.2">
      <c r="F1086" s="84"/>
      <c r="G1086" s="84"/>
    </row>
    <row r="1087" spans="6:7" x14ac:dyDescent="0.2">
      <c r="F1087" s="84"/>
      <c r="G1087" s="84"/>
    </row>
    <row r="1088" spans="6:7" x14ac:dyDescent="0.2">
      <c r="F1088" s="84"/>
      <c r="G1088" s="84"/>
    </row>
    <row r="1089" spans="6:7" x14ac:dyDescent="0.2">
      <c r="F1089" s="84"/>
      <c r="G1089" s="84"/>
    </row>
    <row r="1090" spans="6:7" x14ac:dyDescent="0.2">
      <c r="F1090" s="84"/>
      <c r="G1090" s="84"/>
    </row>
    <row r="1091" spans="6:7" x14ac:dyDescent="0.2">
      <c r="F1091" s="84"/>
      <c r="G1091" s="84"/>
    </row>
    <row r="1092" spans="6:7" x14ac:dyDescent="0.2">
      <c r="F1092" s="84"/>
      <c r="G1092" s="84"/>
    </row>
    <row r="1093" spans="6:7" x14ac:dyDescent="0.2">
      <c r="F1093" s="84"/>
      <c r="G1093" s="84"/>
    </row>
    <row r="1094" spans="6:7" x14ac:dyDescent="0.2">
      <c r="F1094" s="84"/>
      <c r="G1094" s="84"/>
    </row>
    <row r="1095" spans="6:7" x14ac:dyDescent="0.2">
      <c r="F1095" s="84"/>
      <c r="G1095" s="84"/>
    </row>
    <row r="1096" spans="6:7" x14ac:dyDescent="0.2">
      <c r="F1096" s="84"/>
      <c r="G1096" s="84"/>
    </row>
    <row r="1097" spans="6:7" x14ac:dyDescent="0.2">
      <c r="F1097" s="84"/>
      <c r="G1097" s="84"/>
    </row>
    <row r="1098" spans="6:7" x14ac:dyDescent="0.2">
      <c r="F1098" s="84"/>
      <c r="G1098" s="84"/>
    </row>
    <row r="1099" spans="6:7" x14ac:dyDescent="0.2">
      <c r="F1099" s="84"/>
      <c r="G1099" s="84"/>
    </row>
    <row r="1100" spans="6:7" x14ac:dyDescent="0.2">
      <c r="F1100" s="84"/>
      <c r="G1100" s="84"/>
    </row>
    <row r="1101" spans="6:7" x14ac:dyDescent="0.2">
      <c r="F1101" s="84"/>
      <c r="G1101" s="84"/>
    </row>
    <row r="1102" spans="6:7" x14ac:dyDescent="0.2">
      <c r="F1102" s="84"/>
      <c r="G1102" s="84"/>
    </row>
    <row r="1103" spans="6:7" x14ac:dyDescent="0.2">
      <c r="F1103" s="84"/>
      <c r="G1103" s="84"/>
    </row>
    <row r="1104" spans="6:7" x14ac:dyDescent="0.2">
      <c r="F1104" s="84"/>
      <c r="G1104" s="84"/>
    </row>
    <row r="1105" spans="6:7" x14ac:dyDescent="0.2">
      <c r="F1105" s="84"/>
      <c r="G1105" s="84"/>
    </row>
    <row r="1106" spans="6:7" x14ac:dyDescent="0.2">
      <c r="F1106" s="84"/>
      <c r="G1106" s="84"/>
    </row>
    <row r="1107" spans="6:7" x14ac:dyDescent="0.2">
      <c r="F1107" s="84"/>
      <c r="G1107" s="84"/>
    </row>
    <row r="1108" spans="6:7" x14ac:dyDescent="0.2">
      <c r="F1108" s="84"/>
      <c r="G1108" s="84"/>
    </row>
    <row r="1109" spans="6:7" x14ac:dyDescent="0.2">
      <c r="F1109" s="84"/>
      <c r="G1109" s="84"/>
    </row>
    <row r="1110" spans="6:7" x14ac:dyDescent="0.2">
      <c r="F1110" s="84"/>
      <c r="G1110" s="84"/>
    </row>
    <row r="1111" spans="6:7" x14ac:dyDescent="0.2">
      <c r="F1111" s="84"/>
      <c r="G1111" s="84"/>
    </row>
    <row r="1112" spans="6:7" x14ac:dyDescent="0.2">
      <c r="F1112" s="84"/>
      <c r="G1112" s="84"/>
    </row>
    <row r="1113" spans="6:7" x14ac:dyDescent="0.2">
      <c r="F1113" s="84"/>
      <c r="G1113" s="84"/>
    </row>
    <row r="1114" spans="6:7" x14ac:dyDescent="0.2">
      <c r="F1114" s="84"/>
      <c r="G1114" s="84"/>
    </row>
    <row r="1115" spans="6:7" x14ac:dyDescent="0.2">
      <c r="F1115" s="84"/>
      <c r="G1115" s="84"/>
    </row>
    <row r="1116" spans="6:7" x14ac:dyDescent="0.2">
      <c r="F1116" s="84"/>
      <c r="G1116" s="84"/>
    </row>
    <row r="1117" spans="6:7" x14ac:dyDescent="0.2">
      <c r="F1117" s="84"/>
      <c r="G1117" s="84"/>
    </row>
    <row r="1118" spans="6:7" x14ac:dyDescent="0.2">
      <c r="F1118" s="84"/>
      <c r="G1118" s="84"/>
    </row>
    <row r="1119" spans="6:7" x14ac:dyDescent="0.2">
      <c r="F1119" s="84"/>
      <c r="G1119" s="84"/>
    </row>
    <row r="1120" spans="6:7" x14ac:dyDescent="0.2">
      <c r="F1120" s="84"/>
      <c r="G1120" s="84"/>
    </row>
    <row r="1121" spans="6:7" x14ac:dyDescent="0.2">
      <c r="F1121" s="84"/>
      <c r="G1121" s="84"/>
    </row>
    <row r="1122" spans="6:7" x14ac:dyDescent="0.2">
      <c r="F1122" s="84"/>
      <c r="G1122" s="84"/>
    </row>
    <row r="1123" spans="6:7" x14ac:dyDescent="0.2">
      <c r="F1123" s="84"/>
      <c r="G1123" s="84"/>
    </row>
    <row r="1124" spans="6:7" x14ac:dyDescent="0.2">
      <c r="F1124" s="84"/>
      <c r="G1124" s="84"/>
    </row>
    <row r="1125" spans="6:7" x14ac:dyDescent="0.2">
      <c r="F1125" s="84"/>
      <c r="G1125" s="84"/>
    </row>
    <row r="1126" spans="6:7" x14ac:dyDescent="0.2">
      <c r="F1126" s="84"/>
      <c r="G1126" s="84"/>
    </row>
    <row r="1127" spans="6:7" x14ac:dyDescent="0.2">
      <c r="F1127" s="84"/>
      <c r="G1127" s="84"/>
    </row>
    <row r="1128" spans="6:7" x14ac:dyDescent="0.2">
      <c r="F1128" s="84"/>
      <c r="G1128" s="84"/>
    </row>
    <row r="1129" spans="6:7" x14ac:dyDescent="0.2">
      <c r="F1129" s="84"/>
      <c r="G1129" s="84"/>
    </row>
    <row r="1130" spans="6:7" x14ac:dyDescent="0.2">
      <c r="F1130" s="84"/>
      <c r="G1130" s="84"/>
    </row>
    <row r="1131" spans="6:7" x14ac:dyDescent="0.2">
      <c r="F1131" s="84"/>
      <c r="G1131" s="84"/>
    </row>
    <row r="1132" spans="6:7" x14ac:dyDescent="0.2">
      <c r="F1132" s="84"/>
      <c r="G1132" s="84"/>
    </row>
    <row r="1133" spans="6:7" x14ac:dyDescent="0.2">
      <c r="F1133" s="84"/>
      <c r="G1133" s="84"/>
    </row>
    <row r="1134" spans="6:7" x14ac:dyDescent="0.2">
      <c r="F1134" s="84"/>
      <c r="G1134" s="84"/>
    </row>
    <row r="1135" spans="6:7" x14ac:dyDescent="0.2">
      <c r="F1135" s="84"/>
      <c r="G1135" s="84"/>
    </row>
    <row r="1136" spans="6:7" x14ac:dyDescent="0.2">
      <c r="F1136" s="84"/>
      <c r="G1136" s="84"/>
    </row>
    <row r="1137" spans="6:7" x14ac:dyDescent="0.2">
      <c r="F1137" s="84"/>
      <c r="G1137" s="84"/>
    </row>
    <row r="1138" spans="6:7" x14ac:dyDescent="0.2">
      <c r="F1138" s="84"/>
      <c r="G1138" s="84"/>
    </row>
    <row r="1139" spans="6:7" x14ac:dyDescent="0.2">
      <c r="F1139" s="84"/>
      <c r="G1139" s="84"/>
    </row>
    <row r="1140" spans="6:7" x14ac:dyDescent="0.2">
      <c r="F1140" s="84"/>
      <c r="G1140" s="84"/>
    </row>
    <row r="1141" spans="6:7" x14ac:dyDescent="0.2">
      <c r="F1141" s="84"/>
      <c r="G1141" s="84"/>
    </row>
    <row r="1142" spans="6:7" x14ac:dyDescent="0.2">
      <c r="F1142" s="84"/>
      <c r="G1142" s="84"/>
    </row>
    <row r="1143" spans="6:7" x14ac:dyDescent="0.2">
      <c r="F1143" s="84"/>
      <c r="G1143" s="84"/>
    </row>
    <row r="1144" spans="6:7" x14ac:dyDescent="0.2">
      <c r="F1144" s="84"/>
      <c r="G1144" s="84"/>
    </row>
    <row r="1145" spans="6:7" x14ac:dyDescent="0.2">
      <c r="F1145" s="84"/>
      <c r="G1145" s="84"/>
    </row>
    <row r="1146" spans="6:7" x14ac:dyDescent="0.2">
      <c r="F1146" s="84"/>
      <c r="G1146" s="84"/>
    </row>
    <row r="1147" spans="6:7" x14ac:dyDescent="0.2">
      <c r="F1147" s="84"/>
      <c r="G1147" s="84"/>
    </row>
    <row r="1148" spans="6:7" x14ac:dyDescent="0.2">
      <c r="F1148" s="84"/>
      <c r="G1148" s="84"/>
    </row>
    <row r="1149" spans="6:7" x14ac:dyDescent="0.2">
      <c r="F1149" s="84"/>
      <c r="G1149" s="84"/>
    </row>
    <row r="1150" spans="6:7" x14ac:dyDescent="0.2">
      <c r="F1150" s="84"/>
      <c r="G1150" s="84"/>
    </row>
    <row r="1151" spans="6:7" x14ac:dyDescent="0.2">
      <c r="F1151" s="84"/>
      <c r="G1151" s="84"/>
    </row>
    <row r="1152" spans="6:7" x14ac:dyDescent="0.2">
      <c r="F1152" s="84"/>
      <c r="G1152" s="84"/>
    </row>
    <row r="1153" spans="6:7" x14ac:dyDescent="0.2">
      <c r="F1153" s="84"/>
      <c r="G1153" s="84"/>
    </row>
    <row r="1154" spans="6:7" x14ac:dyDescent="0.2">
      <c r="F1154" s="84"/>
      <c r="G1154" s="84"/>
    </row>
    <row r="1155" spans="6:7" x14ac:dyDescent="0.2">
      <c r="F1155" s="84"/>
      <c r="G1155" s="84"/>
    </row>
    <row r="1156" spans="6:7" x14ac:dyDescent="0.2">
      <c r="F1156" s="84"/>
      <c r="G1156" s="84"/>
    </row>
    <row r="1157" spans="6:7" x14ac:dyDescent="0.2">
      <c r="F1157" s="84"/>
      <c r="G1157" s="84"/>
    </row>
    <row r="1158" spans="6:7" x14ac:dyDescent="0.2">
      <c r="F1158" s="84"/>
      <c r="G1158" s="84"/>
    </row>
    <row r="1159" spans="6:7" x14ac:dyDescent="0.2">
      <c r="F1159" s="84"/>
      <c r="G1159" s="84"/>
    </row>
    <row r="1160" spans="6:7" x14ac:dyDescent="0.2">
      <c r="F1160" s="84"/>
      <c r="G1160" s="84"/>
    </row>
    <row r="1161" spans="6:7" x14ac:dyDescent="0.2">
      <c r="F1161" s="84"/>
      <c r="G1161" s="84"/>
    </row>
    <row r="1162" spans="6:7" x14ac:dyDescent="0.2">
      <c r="F1162" s="84"/>
      <c r="G1162" s="84"/>
    </row>
    <row r="1163" spans="6:7" x14ac:dyDescent="0.2">
      <c r="F1163" s="84"/>
      <c r="G1163" s="84"/>
    </row>
    <row r="1164" spans="6:7" x14ac:dyDescent="0.2">
      <c r="F1164" s="84"/>
      <c r="G1164" s="84"/>
    </row>
    <row r="1165" spans="6:7" x14ac:dyDescent="0.2">
      <c r="F1165" s="84"/>
      <c r="G1165" s="84"/>
    </row>
    <row r="1166" spans="6:7" x14ac:dyDescent="0.2">
      <c r="F1166" s="84"/>
      <c r="G1166" s="84"/>
    </row>
    <row r="1167" spans="6:7" x14ac:dyDescent="0.2">
      <c r="F1167" s="84"/>
      <c r="G1167" s="84"/>
    </row>
    <row r="1168" spans="6:7" x14ac:dyDescent="0.2">
      <c r="F1168" s="84"/>
      <c r="G1168" s="84"/>
    </row>
    <row r="1169" spans="6:7" x14ac:dyDescent="0.2">
      <c r="F1169" s="84"/>
      <c r="G1169" s="84"/>
    </row>
    <row r="1170" spans="6:7" x14ac:dyDescent="0.2">
      <c r="F1170" s="84"/>
      <c r="G1170" s="84"/>
    </row>
    <row r="1171" spans="6:7" x14ac:dyDescent="0.2">
      <c r="F1171" s="84"/>
      <c r="G1171" s="84"/>
    </row>
    <row r="1172" spans="6:7" x14ac:dyDescent="0.2">
      <c r="F1172" s="84"/>
      <c r="G1172" s="84"/>
    </row>
    <row r="1173" spans="6:7" x14ac:dyDescent="0.2">
      <c r="F1173" s="84"/>
      <c r="G1173" s="84"/>
    </row>
    <row r="1174" spans="6:7" x14ac:dyDescent="0.2">
      <c r="F1174" s="84"/>
      <c r="G1174" s="84"/>
    </row>
    <row r="1175" spans="6:7" x14ac:dyDescent="0.2">
      <c r="F1175" s="84"/>
      <c r="G1175" s="84"/>
    </row>
    <row r="1176" spans="6:7" x14ac:dyDescent="0.2">
      <c r="F1176" s="84"/>
      <c r="G1176" s="84"/>
    </row>
    <row r="1177" spans="6:7" x14ac:dyDescent="0.2">
      <c r="F1177" s="84"/>
      <c r="G1177" s="84"/>
    </row>
    <row r="1178" spans="6:7" x14ac:dyDescent="0.2">
      <c r="F1178" s="84"/>
      <c r="G1178" s="84"/>
    </row>
    <row r="1179" spans="6:7" x14ac:dyDescent="0.2">
      <c r="F1179" s="84"/>
      <c r="G1179" s="84"/>
    </row>
  </sheetData>
  <mergeCells count="1">
    <mergeCell ref="B66:C66"/>
  </mergeCells>
  <conditionalFormatting sqref="D65:E66">
    <cfRule type="cellIs" dxfId="0" priority="1" operator="equal">
      <formula>"CHYBA"</formula>
    </cfRule>
  </conditionalFormatting>
  <pageMargins left="0.78740157480314965" right="0.35433070866141736" top="0.51181102362204722" bottom="0.35433070866141736" header="0.35433070866141736" footer="0.35433070866141736"/>
  <pageSetup paperSize="9" scale="81" fitToHeight="2" orientation="portrait" horizontalDpi="1200" verticalDpi="1200" r:id="rId1"/>
  <headerFooter alignWithMargins="0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8"/>
  <sheetViews>
    <sheetView zoomScaleNormal="100" workbookViewId="0">
      <selection activeCell="AK28" sqref="AK28"/>
    </sheetView>
  </sheetViews>
  <sheetFormatPr defaultColWidth="9.140625" defaultRowHeight="12.75" x14ac:dyDescent="0.2"/>
  <cols>
    <col min="1" max="25" width="2.42578125" style="5" customWidth="1"/>
    <col min="26" max="26" width="2.85546875" style="5" customWidth="1"/>
    <col min="27" max="34" width="2.42578125" style="5" customWidth="1"/>
    <col min="35" max="16384" width="9.140625" style="5"/>
  </cols>
  <sheetData>
    <row r="3" spans="1:34" x14ac:dyDescent="0.2">
      <c r="A3" s="52" t="s">
        <v>1018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6" spans="1:34" ht="21.75" customHeight="1" x14ac:dyDescent="0.2">
      <c r="A6" s="279" t="s">
        <v>548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</row>
    <row r="7" spans="1:34" x14ac:dyDescent="0.2">
      <c r="K7" s="51" t="s">
        <v>520</v>
      </c>
      <c r="M7" s="31">
        <v>3</v>
      </c>
      <c r="N7" s="31">
        <v>1</v>
      </c>
      <c r="O7" s="5" t="s">
        <v>23</v>
      </c>
      <c r="P7" s="31">
        <v>1</v>
      </c>
      <c r="Q7" s="31">
        <v>2</v>
      </c>
      <c r="R7" s="5" t="s">
        <v>23</v>
      </c>
      <c r="S7" s="31">
        <v>2</v>
      </c>
      <c r="T7" s="31">
        <v>0</v>
      </c>
      <c r="U7" s="31">
        <v>1</v>
      </c>
      <c r="V7" s="31">
        <v>3</v>
      </c>
      <c r="W7" s="4" t="s">
        <v>519</v>
      </c>
      <c r="X7" s="4"/>
      <c r="Y7" s="4"/>
      <c r="Z7" s="4"/>
      <c r="AA7" s="4"/>
      <c r="AB7" s="4"/>
    </row>
    <row r="12" spans="1:34" ht="16.5" customHeight="1" x14ac:dyDescent="0.2">
      <c r="A12" s="34" t="s">
        <v>521</v>
      </c>
      <c r="B12" s="35"/>
      <c r="C12" s="35"/>
      <c r="D12" s="35"/>
      <c r="E12" s="35"/>
      <c r="F12" s="35"/>
      <c r="G12" s="35"/>
      <c r="H12" s="35"/>
      <c r="I12" s="35"/>
      <c r="J12" s="35"/>
      <c r="K12" s="36"/>
      <c r="L12" s="34" t="s">
        <v>522</v>
      </c>
      <c r="M12" s="35"/>
      <c r="N12" s="35"/>
      <c r="O12" s="35"/>
      <c r="P12" s="35"/>
      <c r="Q12" s="35"/>
      <c r="R12" s="35" t="s">
        <v>526</v>
      </c>
      <c r="S12" s="35"/>
      <c r="T12" s="35"/>
      <c r="U12" s="35"/>
      <c r="V12" s="35"/>
      <c r="W12" s="36"/>
      <c r="X12" s="34"/>
      <c r="Y12" s="35"/>
      <c r="Z12" s="35"/>
      <c r="AA12" s="35"/>
      <c r="AB12" s="35" t="s">
        <v>533</v>
      </c>
      <c r="AC12" s="35"/>
      <c r="AD12" s="35"/>
      <c r="AE12" s="35" t="s">
        <v>532</v>
      </c>
      <c r="AF12" s="35"/>
      <c r="AG12" s="35"/>
      <c r="AH12" s="36"/>
    </row>
    <row r="13" spans="1:34" ht="16.5" customHeight="1" x14ac:dyDescent="0.2">
      <c r="A13" s="125">
        <v>2</v>
      </c>
      <c r="B13" s="125">
        <v>0</v>
      </c>
      <c r="C13" s="125">
        <v>2</v>
      </c>
      <c r="D13" s="125">
        <v>0</v>
      </c>
      <c r="E13" s="125">
        <v>2</v>
      </c>
      <c r="F13" s="125">
        <v>5</v>
      </c>
      <c r="G13" s="125">
        <v>6</v>
      </c>
      <c r="H13" s="125">
        <v>9</v>
      </c>
      <c r="I13" s="125">
        <v>6</v>
      </c>
      <c r="J13" s="125">
        <v>4</v>
      </c>
      <c r="K13" s="39"/>
      <c r="L13" s="125" t="s">
        <v>68</v>
      </c>
      <c r="M13" s="32" t="s">
        <v>523</v>
      </c>
      <c r="N13" s="32"/>
      <c r="O13" s="8"/>
      <c r="P13" s="8"/>
      <c r="Q13" s="8"/>
      <c r="R13" s="8"/>
      <c r="S13" s="125" t="s">
        <v>68</v>
      </c>
      <c r="T13" s="32" t="s">
        <v>527</v>
      </c>
      <c r="U13" s="8"/>
      <c r="V13" s="8"/>
      <c r="W13" s="39"/>
      <c r="X13" s="37" t="s">
        <v>530</v>
      </c>
      <c r="Y13" s="32"/>
      <c r="Z13" s="32"/>
      <c r="AA13" s="32" t="s">
        <v>7</v>
      </c>
      <c r="AB13" s="125">
        <v>0</v>
      </c>
      <c r="AC13" s="125">
        <v>1</v>
      </c>
      <c r="AD13" s="8"/>
      <c r="AE13" s="125">
        <v>2</v>
      </c>
      <c r="AF13" s="125">
        <v>0</v>
      </c>
      <c r="AG13" s="125">
        <v>1</v>
      </c>
      <c r="AH13" s="125">
        <v>3</v>
      </c>
    </row>
    <row r="14" spans="1:34" ht="16.5" customHeight="1" x14ac:dyDescent="0.2">
      <c r="A14" s="37" t="s">
        <v>20</v>
      </c>
      <c r="B14" s="32"/>
      <c r="C14" s="32"/>
      <c r="D14" s="32"/>
      <c r="E14" s="32"/>
      <c r="F14" s="32"/>
      <c r="G14" s="32"/>
      <c r="H14" s="32"/>
      <c r="I14" s="8"/>
      <c r="J14" s="8"/>
      <c r="K14" s="39"/>
      <c r="L14" s="125" t="str">
        <f>IF('Súvaha TS'!L14=0," ",'Súvaha TS'!L14)</f>
        <v xml:space="preserve"> </v>
      </c>
      <c r="M14" s="32" t="s">
        <v>524</v>
      </c>
      <c r="N14" s="32"/>
      <c r="O14" s="8"/>
      <c r="P14" s="8"/>
      <c r="Q14" s="8"/>
      <c r="R14" s="8"/>
      <c r="S14" s="125" t="str">
        <f>IF('Súvaha TS'!S14=0," ",'Súvaha TS'!S14)</f>
        <v xml:space="preserve"> </v>
      </c>
      <c r="T14" s="32" t="s">
        <v>528</v>
      </c>
      <c r="U14" s="8"/>
      <c r="V14" s="8"/>
      <c r="W14" s="39"/>
      <c r="X14" s="37" t="s">
        <v>531</v>
      </c>
      <c r="Y14" s="32"/>
      <c r="Z14" s="32"/>
      <c r="AA14" s="32" t="s">
        <v>10</v>
      </c>
      <c r="AB14" s="125">
        <v>1</v>
      </c>
      <c r="AC14" s="125">
        <v>2</v>
      </c>
      <c r="AD14" s="8"/>
      <c r="AE14" s="125">
        <v>2</v>
      </c>
      <c r="AF14" s="125">
        <v>0</v>
      </c>
      <c r="AG14" s="125">
        <v>1</v>
      </c>
      <c r="AH14" s="125">
        <v>3</v>
      </c>
    </row>
    <row r="15" spans="1:34" ht="16.5" customHeight="1" x14ac:dyDescent="0.2">
      <c r="A15" s="125">
        <v>3</v>
      </c>
      <c r="B15" s="125">
        <v>5</v>
      </c>
      <c r="C15" s="125">
        <v>7</v>
      </c>
      <c r="D15" s="125">
        <v>8</v>
      </c>
      <c r="E15" s="125">
        <v>9</v>
      </c>
      <c r="F15" s="125">
        <v>7</v>
      </c>
      <c r="G15" s="125">
        <v>6</v>
      </c>
      <c r="H15" s="125">
        <v>0</v>
      </c>
      <c r="I15" s="8"/>
      <c r="J15" s="8"/>
      <c r="K15" s="39"/>
      <c r="L15" s="125" t="str">
        <f>IF('Súvaha TS'!L15=0," ",'Súvaha TS'!L15)</f>
        <v xml:space="preserve"> </v>
      </c>
      <c r="M15" s="32" t="s">
        <v>525</v>
      </c>
      <c r="N15" s="32"/>
      <c r="O15" s="8"/>
      <c r="P15" s="8"/>
      <c r="Q15" s="8"/>
      <c r="R15" s="8"/>
      <c r="S15" s="32" t="s">
        <v>529</v>
      </c>
      <c r="T15" s="32"/>
      <c r="U15" s="32"/>
      <c r="V15" s="32"/>
      <c r="W15" s="43"/>
      <c r="X15" s="37" t="s">
        <v>535</v>
      </c>
      <c r="Y15" s="32"/>
      <c r="Z15" s="32"/>
      <c r="AA15" s="32" t="s">
        <v>7</v>
      </c>
      <c r="AB15" s="125">
        <v>0</v>
      </c>
      <c r="AC15" s="125">
        <v>1</v>
      </c>
      <c r="AD15" s="8"/>
      <c r="AE15" s="125">
        <v>2</v>
      </c>
      <c r="AF15" s="125">
        <v>0</v>
      </c>
      <c r="AG15" s="125">
        <v>1</v>
      </c>
      <c r="AH15" s="125">
        <v>2</v>
      </c>
    </row>
    <row r="16" spans="1:34" ht="16.5" customHeight="1" x14ac:dyDescent="0.2">
      <c r="A16" s="37" t="s">
        <v>534</v>
      </c>
      <c r="B16" s="32"/>
      <c r="C16" s="32"/>
      <c r="D16" s="32"/>
      <c r="E16" s="32"/>
      <c r="F16" s="32"/>
      <c r="G16" s="32"/>
      <c r="H16" s="32"/>
      <c r="I16" s="8"/>
      <c r="J16" s="8"/>
      <c r="K16" s="39"/>
      <c r="L16" s="44"/>
      <c r="M16" s="8"/>
      <c r="N16" s="8"/>
      <c r="O16" s="8"/>
      <c r="P16" s="8"/>
      <c r="Q16" s="8"/>
      <c r="R16" s="8"/>
      <c r="S16" s="8"/>
      <c r="T16" s="8"/>
      <c r="U16" s="8"/>
      <c r="V16" s="8"/>
      <c r="W16" s="39"/>
      <c r="X16" s="280" t="s">
        <v>536</v>
      </c>
      <c r="Y16" s="281"/>
      <c r="Z16" s="281"/>
      <c r="AA16" s="32" t="s">
        <v>10</v>
      </c>
      <c r="AB16" s="125">
        <v>1</v>
      </c>
      <c r="AC16" s="125">
        <v>2</v>
      </c>
      <c r="AD16" s="8"/>
      <c r="AE16" s="125">
        <v>2</v>
      </c>
      <c r="AF16" s="125">
        <v>0</v>
      </c>
      <c r="AG16" s="125">
        <v>1</v>
      </c>
      <c r="AH16" s="125">
        <v>2</v>
      </c>
    </row>
    <row r="17" spans="1:34" ht="16.5" customHeight="1" x14ac:dyDescent="0.2">
      <c r="A17" s="125">
        <v>4</v>
      </c>
      <c r="B17" s="125">
        <v>6</v>
      </c>
      <c r="C17" s="38" t="s">
        <v>23</v>
      </c>
      <c r="D17" s="125">
        <v>9</v>
      </c>
      <c r="E17" s="125">
        <v>0</v>
      </c>
      <c r="F17" s="38" t="s">
        <v>23</v>
      </c>
      <c r="G17" s="125">
        <v>0</v>
      </c>
      <c r="H17" s="38"/>
      <c r="I17" s="8"/>
      <c r="J17" s="8"/>
      <c r="K17" s="39"/>
      <c r="L17" s="44"/>
      <c r="M17" s="8"/>
      <c r="N17" s="8"/>
      <c r="O17" s="8"/>
      <c r="P17" s="8"/>
      <c r="Q17" s="8"/>
      <c r="R17" s="8"/>
      <c r="S17" s="8"/>
      <c r="T17" s="8"/>
      <c r="U17" s="8"/>
      <c r="V17" s="8"/>
      <c r="W17" s="39"/>
      <c r="X17" s="280"/>
      <c r="Y17" s="281"/>
      <c r="Z17" s="281"/>
      <c r="AA17" s="8"/>
      <c r="AB17" s="8"/>
      <c r="AC17" s="8"/>
      <c r="AD17" s="8"/>
      <c r="AE17" s="8"/>
      <c r="AF17" s="8"/>
      <c r="AG17" s="8"/>
      <c r="AH17" s="39"/>
    </row>
    <row r="18" spans="1:34" ht="16.5" customHeight="1" x14ac:dyDescent="0.2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2"/>
      <c r="L18" s="40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2"/>
      <c r="X18" s="45" t="s">
        <v>531</v>
      </c>
      <c r="Y18" s="41"/>
      <c r="Z18" s="41"/>
      <c r="AA18" s="41"/>
      <c r="AB18" s="41"/>
      <c r="AC18" s="41"/>
      <c r="AD18" s="41"/>
      <c r="AE18" s="41"/>
      <c r="AF18" s="41"/>
      <c r="AG18" s="41"/>
      <c r="AH18" s="42"/>
    </row>
    <row r="19" spans="1:34" ht="16.5" customHeight="1" x14ac:dyDescent="0.2">
      <c r="A19" s="4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39"/>
    </row>
    <row r="20" spans="1:34" s="4" customFormat="1" ht="16.5" customHeight="1" x14ac:dyDescent="0.2">
      <c r="A20" s="37" t="s">
        <v>537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3"/>
    </row>
    <row r="21" spans="1:34" ht="16.5" customHeight="1" x14ac:dyDescent="0.2">
      <c r="A21" s="31" t="s">
        <v>1033</v>
      </c>
      <c r="B21" s="31" t="s">
        <v>40</v>
      </c>
      <c r="C21" s="31" t="s">
        <v>1034</v>
      </c>
      <c r="D21" s="31" t="s">
        <v>1035</v>
      </c>
      <c r="E21" s="31" t="s">
        <v>44</v>
      </c>
      <c r="F21" s="31" t="str">
        <f>IF('Súvaha TS'!F21=0," ",'Súvaha TS'!F21)</f>
        <v xml:space="preserve"> </v>
      </c>
      <c r="G21" s="31" t="s">
        <v>1036</v>
      </c>
      <c r="H21" s="31" t="s">
        <v>23</v>
      </c>
      <c r="I21" s="31" t="s">
        <v>1037</v>
      </c>
      <c r="J21" s="31" t="s">
        <v>23</v>
      </c>
      <c r="K21" s="31" t="s">
        <v>1038</v>
      </c>
      <c r="L21" s="31" t="s">
        <v>23</v>
      </c>
      <c r="M21" s="31" t="str">
        <f>IF('Súvaha TS'!M21=0," ",'Súvaha TS'!M21)</f>
        <v xml:space="preserve"> </v>
      </c>
      <c r="N21" s="31" t="str">
        <f>IF('Súvaha TS'!N21=0," ",'Súvaha TS'!N21)</f>
        <v xml:space="preserve"> </v>
      </c>
      <c r="O21" s="31" t="str">
        <f>IF('Súvaha TS'!O21=0," ",'Súvaha TS'!O21)</f>
        <v xml:space="preserve"> </v>
      </c>
      <c r="P21" s="31" t="str">
        <f>IF('Súvaha TS'!P21=0," ",'Súvaha TS'!P21)</f>
        <v xml:space="preserve"> </v>
      </c>
      <c r="Q21" s="31" t="str">
        <f>IF('Súvaha TS'!Q21=0," ",'Súvaha TS'!Q21)</f>
        <v xml:space="preserve"> </v>
      </c>
      <c r="R21" s="31" t="str">
        <f>IF('Súvaha TS'!R21=0," ",'Súvaha TS'!R21)</f>
        <v xml:space="preserve"> </v>
      </c>
      <c r="S21" s="31" t="str">
        <f>IF('Súvaha TS'!S21=0," ",'Súvaha TS'!S21)</f>
        <v xml:space="preserve"> </v>
      </c>
      <c r="T21" s="31" t="str">
        <f>IF('Súvaha TS'!T21=0," ",'Súvaha TS'!T21)</f>
        <v xml:space="preserve"> </v>
      </c>
      <c r="U21" s="31" t="str">
        <f>IF('Súvaha TS'!U21=0," ",'Súvaha TS'!U21)</f>
        <v xml:space="preserve"> </v>
      </c>
      <c r="V21" s="31" t="str">
        <f>IF('Súvaha TS'!V21=0," ",'Súvaha TS'!V21)</f>
        <v xml:space="preserve"> </v>
      </c>
      <c r="W21" s="31" t="str">
        <f>IF('Súvaha TS'!W21=0," ",'Súvaha TS'!W21)</f>
        <v xml:space="preserve"> </v>
      </c>
      <c r="X21" s="31" t="str">
        <f>IF('Súvaha TS'!X21=0," ",'Súvaha TS'!X21)</f>
        <v xml:space="preserve"> </v>
      </c>
      <c r="Y21" s="31" t="str">
        <f>IF('Súvaha TS'!Y21=0," ",'Súvaha TS'!Y21)</f>
        <v xml:space="preserve"> </v>
      </c>
      <c r="Z21" s="31" t="str">
        <f>IF('Súvaha TS'!Z21=0," ",'Súvaha TS'!Z21)</f>
        <v xml:space="preserve"> </v>
      </c>
      <c r="AA21" s="31" t="str">
        <f>IF('Súvaha TS'!AA21=0," ",'Súvaha TS'!AA21)</f>
        <v xml:space="preserve"> </v>
      </c>
      <c r="AB21" s="31" t="str">
        <f>IF('Súvaha TS'!AB21=0," ",'Súvaha TS'!AB21)</f>
        <v xml:space="preserve"> </v>
      </c>
      <c r="AC21" s="31" t="str">
        <f>IF('Súvaha TS'!AC21=0," ",'Súvaha TS'!AC21)</f>
        <v xml:space="preserve"> </v>
      </c>
      <c r="AD21" s="31" t="str">
        <f>IF('Súvaha TS'!AD21=0," ",'Súvaha TS'!AD21)</f>
        <v xml:space="preserve"> </v>
      </c>
      <c r="AE21" s="31" t="str">
        <f>IF('Súvaha TS'!AE21=0," ",'Súvaha TS'!AE21)</f>
        <v xml:space="preserve"> </v>
      </c>
      <c r="AF21" s="31" t="str">
        <f>IF('Súvaha TS'!AF21=0," ",'Súvaha TS'!AF21)</f>
        <v xml:space="preserve"> </v>
      </c>
      <c r="AG21" s="31" t="str">
        <f>IF('Súvaha TS'!AG21=0," ",'Súvaha TS'!AG21)</f>
        <v xml:space="preserve"> </v>
      </c>
      <c r="AH21" s="31" t="str">
        <f>IF('Súvaha TS'!AH21=0," ",'Súvaha TS'!AH21)</f>
        <v xml:space="preserve"> </v>
      </c>
    </row>
    <row r="22" spans="1:34" ht="16.5" customHeight="1" x14ac:dyDescent="0.2">
      <c r="A22" s="31" t="str">
        <f>IF('Súvaha TS'!A22=0," ",'Súvaha TS'!A22)</f>
        <v xml:space="preserve"> </v>
      </c>
      <c r="B22" s="31" t="str">
        <f>IF('Súvaha TS'!B22=0," ",'Súvaha TS'!B22)</f>
        <v xml:space="preserve"> </v>
      </c>
      <c r="C22" s="31" t="str">
        <f>IF('Súvaha TS'!C22=0," ",'Súvaha TS'!C22)</f>
        <v xml:space="preserve"> </v>
      </c>
      <c r="D22" s="31" t="str">
        <f>IF('Súvaha TS'!D22=0," ",'Súvaha TS'!D22)</f>
        <v xml:space="preserve"> </v>
      </c>
      <c r="E22" s="31" t="str">
        <f>IF('Súvaha TS'!E22=0," ",'Súvaha TS'!E22)</f>
        <v xml:space="preserve"> </v>
      </c>
      <c r="F22" s="31" t="str">
        <f>IF('Súvaha TS'!F22=0," ",'Súvaha TS'!F22)</f>
        <v xml:space="preserve"> </v>
      </c>
      <c r="G22" s="31" t="str">
        <f>IF('Súvaha TS'!G22=0," ",'Súvaha TS'!G22)</f>
        <v xml:space="preserve"> </v>
      </c>
      <c r="H22" s="31" t="str">
        <f>IF('Súvaha TS'!H22=0," ",'Súvaha TS'!H22)</f>
        <v xml:space="preserve"> </v>
      </c>
      <c r="I22" s="31" t="str">
        <f>IF('Súvaha TS'!I22=0," ",'Súvaha TS'!I22)</f>
        <v xml:space="preserve"> </v>
      </c>
      <c r="J22" s="31" t="str">
        <f>IF('Súvaha TS'!J22=0," ",'Súvaha TS'!J22)</f>
        <v xml:space="preserve"> </v>
      </c>
      <c r="K22" s="31" t="str">
        <f>IF('Súvaha TS'!K22=0," ",'Súvaha TS'!K22)</f>
        <v xml:space="preserve"> </v>
      </c>
      <c r="L22" s="31" t="str">
        <f>IF('Súvaha TS'!L22=0," ",'Súvaha TS'!L22)</f>
        <v xml:space="preserve"> </v>
      </c>
      <c r="M22" s="31" t="str">
        <f>IF('Súvaha TS'!M22=0," ",'Súvaha TS'!M22)</f>
        <v xml:space="preserve"> </v>
      </c>
      <c r="N22" s="31" t="str">
        <f>IF('Súvaha TS'!N22=0," ",'Súvaha TS'!N22)</f>
        <v xml:space="preserve"> </v>
      </c>
      <c r="O22" s="31" t="str">
        <f>IF('Súvaha TS'!O22=0," ",'Súvaha TS'!O22)</f>
        <v xml:space="preserve"> </v>
      </c>
      <c r="P22" s="31" t="str">
        <f>IF('Súvaha TS'!P22=0," ",'Súvaha TS'!P22)</f>
        <v xml:space="preserve"> </v>
      </c>
      <c r="Q22" s="31" t="str">
        <f>IF('Súvaha TS'!Q22=0," ",'Súvaha TS'!Q22)</f>
        <v xml:space="preserve"> </v>
      </c>
      <c r="R22" s="31" t="str">
        <f>IF('Súvaha TS'!R22=0," ",'Súvaha TS'!R22)</f>
        <v xml:space="preserve"> </v>
      </c>
      <c r="S22" s="31" t="str">
        <f>IF('Súvaha TS'!S22=0," ",'Súvaha TS'!S22)</f>
        <v xml:space="preserve"> </v>
      </c>
      <c r="T22" s="31" t="str">
        <f>IF('Súvaha TS'!T22=0," ",'Súvaha TS'!T22)</f>
        <v xml:space="preserve"> </v>
      </c>
      <c r="U22" s="31" t="str">
        <f>IF('Súvaha TS'!U22=0," ",'Súvaha TS'!U22)</f>
        <v xml:space="preserve"> </v>
      </c>
      <c r="V22" s="31" t="str">
        <f>IF('Súvaha TS'!V22=0," ",'Súvaha TS'!V22)</f>
        <v xml:space="preserve"> </v>
      </c>
      <c r="W22" s="31" t="str">
        <f>IF('Súvaha TS'!W22=0," ",'Súvaha TS'!W22)</f>
        <v xml:space="preserve"> </v>
      </c>
      <c r="X22" s="31" t="str">
        <f>IF('Súvaha TS'!X22=0," ",'Súvaha TS'!X22)</f>
        <v xml:space="preserve"> </v>
      </c>
      <c r="Y22" s="31" t="str">
        <f>IF('Súvaha TS'!Y22=0," ",'Súvaha TS'!Y22)</f>
        <v xml:space="preserve"> </v>
      </c>
      <c r="Z22" s="31" t="str">
        <f>IF('Súvaha TS'!Z22=0," ",'Súvaha TS'!Z22)</f>
        <v xml:space="preserve"> </v>
      </c>
      <c r="AA22" s="31" t="str">
        <f>IF('Súvaha TS'!AA22=0," ",'Súvaha TS'!AA22)</f>
        <v xml:space="preserve"> </v>
      </c>
      <c r="AB22" s="31" t="str">
        <f>IF('Súvaha TS'!AB22=0," ",'Súvaha TS'!AB22)</f>
        <v xml:space="preserve"> </v>
      </c>
      <c r="AC22" s="31" t="str">
        <f>IF('Súvaha TS'!AC22=0," ",'Súvaha TS'!AC22)</f>
        <v xml:space="preserve"> </v>
      </c>
      <c r="AD22" s="31" t="str">
        <f>IF('Súvaha TS'!AD22=0," ",'Súvaha TS'!AD22)</f>
        <v xml:space="preserve"> </v>
      </c>
      <c r="AE22" s="31" t="str">
        <f>IF('Súvaha TS'!AE22=0," ",'Súvaha TS'!AE22)</f>
        <v xml:space="preserve"> </v>
      </c>
      <c r="AF22" s="31" t="str">
        <f>IF('Súvaha TS'!AF22=0," ",'Súvaha TS'!AF22)</f>
        <v xml:space="preserve"> </v>
      </c>
      <c r="AG22" s="31" t="str">
        <f>IF('Súvaha TS'!AG22=0," ",'Súvaha TS'!AG22)</f>
        <v xml:space="preserve"> </v>
      </c>
      <c r="AH22" s="31" t="str">
        <f>IF('Súvaha TS'!AH22=0," ",'Súvaha TS'!AH22)</f>
        <v xml:space="preserve"> </v>
      </c>
    </row>
    <row r="23" spans="1:34" ht="16.5" customHeight="1" x14ac:dyDescent="0.2">
      <c r="A23" s="47" t="s">
        <v>538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9"/>
    </row>
    <row r="24" spans="1:34" ht="16.5" customHeight="1" x14ac:dyDescent="0.2">
      <c r="A24" s="37" t="s">
        <v>24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 t="s">
        <v>25</v>
      </c>
      <c r="AD24" s="32"/>
      <c r="AE24" s="32"/>
      <c r="AF24" s="32"/>
      <c r="AG24" s="32"/>
      <c r="AH24" s="43"/>
    </row>
    <row r="25" spans="1:34" s="128" customFormat="1" ht="16.5" customHeight="1" x14ac:dyDescent="0.2">
      <c r="A25" s="125" t="s">
        <v>1043</v>
      </c>
      <c r="B25" s="125" t="s">
        <v>44</v>
      </c>
      <c r="C25" s="125" t="s">
        <v>1039</v>
      </c>
      <c r="D25" s="125" t="s">
        <v>48</v>
      </c>
      <c r="E25" s="125" t="s">
        <v>1040</v>
      </c>
      <c r="F25" s="125" t="s">
        <v>1036</v>
      </c>
      <c r="G25" s="125" t="s">
        <v>520</v>
      </c>
      <c r="H25" s="125" t="s">
        <v>1041</v>
      </c>
      <c r="I25" s="125" t="str">
        <f>IF('Súvaha TS'!I25=0," ",'Súvaha TS'!I25)</f>
        <v xml:space="preserve"> </v>
      </c>
      <c r="J25" s="125" t="str">
        <f>IF('Súvaha TS'!J25=0," ",'Súvaha TS'!J25)</f>
        <v xml:space="preserve"> </v>
      </c>
      <c r="L25" s="125" t="str">
        <f>IF('Súvaha TS'!L25=0," ",'Súvaha TS'!L25)</f>
        <v xml:space="preserve"> </v>
      </c>
      <c r="M25" s="125"/>
      <c r="N25" s="125" t="str">
        <f>IF('Súvaha TS'!N25=0," ",'Súvaha TS'!N25)</f>
        <v xml:space="preserve"> </v>
      </c>
      <c r="O25" s="125" t="str">
        <f>IF('Súvaha TS'!O25=0," ",'Súvaha TS'!O25)</f>
        <v xml:space="preserve"> </v>
      </c>
      <c r="P25" s="125" t="str">
        <f>IF('Súvaha TS'!P25=0," ",'Súvaha TS'!P25)</f>
        <v xml:space="preserve"> </v>
      </c>
      <c r="Q25" s="125" t="str">
        <f>IF('Súvaha TS'!Q25=0," ",'Súvaha TS'!Q25)</f>
        <v xml:space="preserve"> </v>
      </c>
      <c r="R25" s="125" t="str">
        <f>IF('Súvaha TS'!R25=0," ",'Súvaha TS'!R25)</f>
        <v xml:space="preserve"> </v>
      </c>
      <c r="S25" s="125" t="str">
        <f>IF('Súvaha TS'!S25=0," ",'Súvaha TS'!S25)</f>
        <v xml:space="preserve"> </v>
      </c>
      <c r="T25" s="125" t="str">
        <f>IF('Súvaha TS'!T25=0," ",'Súvaha TS'!T25)</f>
        <v xml:space="preserve"> </v>
      </c>
      <c r="U25" s="125" t="str">
        <f>IF('Súvaha TS'!U25=0," ",'Súvaha TS'!U25)</f>
        <v xml:space="preserve"> </v>
      </c>
      <c r="V25" s="125" t="str">
        <f>IF('Súvaha TS'!V25=0," ",'Súvaha TS'!V25)</f>
        <v xml:space="preserve"> </v>
      </c>
      <c r="W25" s="125" t="str">
        <f>IF('Súvaha TS'!W25=0," ",'Súvaha TS'!W25)</f>
        <v xml:space="preserve"> </v>
      </c>
      <c r="X25" s="125" t="str">
        <f>IF('Súvaha TS'!X25=0," ",'Súvaha TS'!X25)</f>
        <v xml:space="preserve"> </v>
      </c>
      <c r="Y25" s="125" t="str">
        <f>IF('Súvaha TS'!Y25=0," ",'Súvaha TS'!Y25)</f>
        <v xml:space="preserve"> </v>
      </c>
      <c r="Z25" s="125" t="str">
        <f>IF('Súvaha TS'!Z25=0," ",'Súvaha TS'!Z25)</f>
        <v xml:space="preserve"> </v>
      </c>
      <c r="AA25" s="38"/>
      <c r="AB25" s="38"/>
      <c r="AC25" s="125" t="str">
        <f>IF('Súvaha TS'!AC25=0," ",'Súvaha TS'!AC25)</f>
        <v xml:space="preserve"> </v>
      </c>
      <c r="AD25" s="125" t="str">
        <f>IF('Súvaha TS'!AD25=0," ",'Súvaha TS'!AD25)</f>
        <v xml:space="preserve"> </v>
      </c>
      <c r="AE25" s="125" t="str">
        <f>IF('Súvaha TS'!AE25=0," ",'Súvaha TS'!AE25)</f>
        <v xml:space="preserve"> </v>
      </c>
      <c r="AF25" s="125" t="str">
        <f>IF('Súvaha TS'!AF25=0," ",'Súvaha TS'!AF25)</f>
        <v xml:space="preserve"> </v>
      </c>
      <c r="AG25" s="125">
        <v>3</v>
      </c>
      <c r="AH25" s="125">
        <v>0</v>
      </c>
    </row>
    <row r="26" spans="1:34" ht="16.5" customHeight="1" x14ac:dyDescent="0.2">
      <c r="A26" s="37" t="s">
        <v>26</v>
      </c>
      <c r="B26" s="32"/>
      <c r="C26" s="32"/>
      <c r="D26" s="32"/>
      <c r="E26" s="32"/>
      <c r="F26" s="32"/>
      <c r="G26" s="32"/>
      <c r="H26" s="32" t="s">
        <v>539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43"/>
    </row>
    <row r="27" spans="1:34" s="128" customFormat="1" ht="16.5" customHeight="1" x14ac:dyDescent="0.2">
      <c r="A27" s="125">
        <v>9</v>
      </c>
      <c r="B27" s="125">
        <v>0</v>
      </c>
      <c r="C27" s="125">
        <v>3</v>
      </c>
      <c r="D27" s="125">
        <v>0</v>
      </c>
      <c r="E27" s="125">
        <v>1</v>
      </c>
      <c r="F27" s="38"/>
      <c r="G27" s="38"/>
      <c r="H27" s="125" t="s">
        <v>1042</v>
      </c>
      <c r="I27" s="125" t="s">
        <v>44</v>
      </c>
      <c r="J27" s="125" t="s">
        <v>1040</v>
      </c>
      <c r="K27" s="125" t="s">
        <v>44</v>
      </c>
      <c r="L27" s="125" t="s">
        <v>42</v>
      </c>
      <c r="M27" s="125" t="str">
        <f>IF('Súvaha TS'!M27=0," ",'Súvaha TS'!M27)</f>
        <v xml:space="preserve"> </v>
      </c>
      <c r="N27" s="125" t="str">
        <f>IF('Súvaha TS'!N27=0," ",'Súvaha TS'!N27)</f>
        <v xml:space="preserve"> </v>
      </c>
      <c r="O27" s="125" t="str">
        <f>IF('Súvaha TS'!O27=0," ",'Súvaha TS'!O27)</f>
        <v xml:space="preserve"> </v>
      </c>
      <c r="P27" s="125" t="str">
        <f>IF('Súvaha TS'!P27=0," ",'Súvaha TS'!P27)</f>
        <v xml:space="preserve"> </v>
      </c>
      <c r="Q27" s="125" t="str">
        <f>IF('Súvaha TS'!Q27=0," ",'Súvaha TS'!Q27)</f>
        <v xml:space="preserve"> </v>
      </c>
      <c r="R27" s="125" t="str">
        <f>IF('Súvaha TS'!R27=0," ",'Súvaha TS'!R27)</f>
        <v xml:space="preserve"> </v>
      </c>
      <c r="S27" s="125" t="str">
        <f>IF('Súvaha TS'!S27=0," ",'Súvaha TS'!S27)</f>
        <v xml:space="preserve"> </v>
      </c>
      <c r="T27" s="125" t="str">
        <f>IF('Súvaha TS'!T27=0," ",'Súvaha TS'!T27)</f>
        <v xml:space="preserve"> </v>
      </c>
      <c r="U27" s="125" t="str">
        <f>IF('Súvaha TS'!U27=0," ",'Súvaha TS'!U27)</f>
        <v xml:space="preserve"> </v>
      </c>
      <c r="V27" s="125" t="str">
        <f>IF('Súvaha TS'!V27=0," ",'Súvaha TS'!V27)</f>
        <v xml:space="preserve"> </v>
      </c>
      <c r="W27" s="125" t="str">
        <f>IF('Súvaha TS'!W27=0," ",'Súvaha TS'!W27)</f>
        <v xml:space="preserve"> </v>
      </c>
      <c r="X27" s="125" t="str">
        <f>IF('Súvaha TS'!X27=0," ",'Súvaha TS'!X27)</f>
        <v xml:space="preserve"> </v>
      </c>
      <c r="Y27" s="125" t="str">
        <f>IF('Súvaha TS'!Y27=0," ",'Súvaha TS'!Y27)</f>
        <v xml:space="preserve"> </v>
      </c>
      <c r="Z27" s="125" t="str">
        <f>IF('Súvaha TS'!Z27=0," ",'Súvaha TS'!Z27)</f>
        <v xml:space="preserve"> </v>
      </c>
      <c r="AA27" s="125" t="str">
        <f>IF('Súvaha TS'!AA27=0," ",'Súvaha TS'!AA27)</f>
        <v xml:space="preserve"> </v>
      </c>
      <c r="AB27" s="125" t="str">
        <f>IF('Súvaha TS'!AB27=0," ",'Súvaha TS'!AB27)</f>
        <v xml:space="preserve"> </v>
      </c>
      <c r="AC27" s="125" t="str">
        <f>IF('Súvaha TS'!AC27=0," ",'Súvaha TS'!AC27)</f>
        <v xml:space="preserve"> </v>
      </c>
      <c r="AD27" s="125" t="str">
        <f>IF('Súvaha TS'!AD27=0," ",'Súvaha TS'!AD27)</f>
        <v xml:space="preserve"> </v>
      </c>
      <c r="AE27" s="125" t="str">
        <f>IF('Súvaha TS'!AE27=0," ",'Súvaha TS'!AE27)</f>
        <v xml:space="preserve"> </v>
      </c>
      <c r="AF27" s="125" t="str">
        <f>IF('Súvaha TS'!AF27=0," ",'Súvaha TS'!AF27)</f>
        <v xml:space="preserve"> </v>
      </c>
      <c r="AG27" s="125" t="str">
        <f>IF('Súvaha TS'!AG27=0," ",'Súvaha TS'!AG27)</f>
        <v xml:space="preserve"> </v>
      </c>
      <c r="AH27" s="125" t="str">
        <f>IF('Súvaha TS'!AH27=0," ",'Súvaha TS'!AH27)</f>
        <v xml:space="preserve"> </v>
      </c>
    </row>
    <row r="28" spans="1:34" s="4" customFormat="1" ht="16.5" customHeight="1" x14ac:dyDescent="0.2">
      <c r="A28" s="37" t="s">
        <v>540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 t="s">
        <v>541</v>
      </c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43"/>
    </row>
    <row r="29" spans="1:34" ht="16.5" customHeight="1" x14ac:dyDescent="0.2">
      <c r="A29" s="31">
        <v>0</v>
      </c>
      <c r="B29" s="31">
        <v>2</v>
      </c>
      <c r="C29" s="31" t="str">
        <f>IF('Súvaha TS'!C29=0," ",'Súvaha TS'!C29)</f>
        <v xml:space="preserve"> </v>
      </c>
      <c r="D29" s="31" t="str">
        <f>IF('Súvaha TS'!D29=0," ",'Súvaha TS'!D29)</f>
        <v xml:space="preserve"> </v>
      </c>
      <c r="E29" s="38" t="s">
        <v>27</v>
      </c>
      <c r="F29" s="31">
        <v>4</v>
      </c>
      <c r="G29" s="31">
        <v>5</v>
      </c>
      <c r="H29" s="31">
        <v>9</v>
      </c>
      <c r="I29" s="31">
        <v>2</v>
      </c>
      <c r="J29" s="31">
        <v>2</v>
      </c>
      <c r="K29" s="31">
        <v>1</v>
      </c>
      <c r="L29" s="31">
        <v>8</v>
      </c>
      <c r="M29" s="31">
        <v>7</v>
      </c>
      <c r="N29" s="8"/>
      <c r="O29" s="8"/>
      <c r="P29" s="8"/>
      <c r="Q29" s="8"/>
      <c r="R29" s="31">
        <v>0</v>
      </c>
      <c r="S29" s="31">
        <v>2</v>
      </c>
      <c r="T29" s="31" t="str">
        <f>IF('Súvaha TS'!T29=0," ",'Súvaha TS'!T29)</f>
        <v xml:space="preserve"> </v>
      </c>
      <c r="U29" s="31" t="str">
        <f>IF('Súvaha TS'!U29=0," ",'Súvaha TS'!U29)</f>
        <v xml:space="preserve"> </v>
      </c>
      <c r="V29" s="38" t="s">
        <v>27</v>
      </c>
      <c r="W29" s="31">
        <v>4</v>
      </c>
      <c r="X29" s="31">
        <v>5</v>
      </c>
      <c r="Y29" s="31">
        <v>9</v>
      </c>
      <c r="Z29" s="31">
        <v>2</v>
      </c>
      <c r="AA29" s="31">
        <v>2</v>
      </c>
      <c r="AB29" s="31">
        <v>1</v>
      </c>
      <c r="AC29" s="31">
        <v>8</v>
      </c>
      <c r="AD29" s="31">
        <v>8</v>
      </c>
      <c r="AE29" s="8"/>
      <c r="AF29" s="8"/>
      <c r="AG29" s="8"/>
      <c r="AH29" s="39"/>
    </row>
    <row r="30" spans="1:34" s="4" customFormat="1" ht="16.5" customHeight="1" x14ac:dyDescent="0.2">
      <c r="A30" s="37" t="s">
        <v>542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43"/>
    </row>
    <row r="31" spans="1:34" s="128" customFormat="1" ht="16.5" customHeight="1" x14ac:dyDescent="0.2">
      <c r="A31" s="125" t="str">
        <f>IF('Súvaha TS'!A31=0," ",'Súvaha TS'!A31)</f>
        <v xml:space="preserve"> </v>
      </c>
      <c r="B31" s="125" t="str">
        <f>IF('Súvaha TS'!B31=0," ",'Súvaha TS'!B31)</f>
        <v xml:space="preserve"> </v>
      </c>
      <c r="C31" s="125" t="str">
        <f>IF('Súvaha TS'!C31=0," ",'Súvaha TS'!C31)</f>
        <v xml:space="preserve"> </v>
      </c>
      <c r="D31" s="125" t="str">
        <f>IF('Súvaha TS'!D31=0," ",'Súvaha TS'!D31)</f>
        <v xml:space="preserve"> </v>
      </c>
      <c r="E31" s="125" t="str">
        <f>IF('Súvaha TS'!E31=0," ",'Súvaha TS'!E31)</f>
        <v xml:space="preserve"> </v>
      </c>
      <c r="F31" s="125" t="str">
        <f>IF('Súvaha TS'!F31=0," ",'Súvaha TS'!F31)</f>
        <v xml:space="preserve"> </v>
      </c>
      <c r="G31" s="125" t="str">
        <f>IF('Súvaha TS'!G31=0," ",'Súvaha TS'!G31)</f>
        <v xml:space="preserve"> </v>
      </c>
      <c r="H31" s="125" t="str">
        <f>IF('Súvaha TS'!H31=0," ",'Súvaha TS'!H31)</f>
        <v xml:space="preserve"> </v>
      </c>
      <c r="I31" s="125" t="str">
        <f>IF('Súvaha TS'!I31=0," ",'Súvaha TS'!I31)</f>
        <v xml:space="preserve"> </v>
      </c>
      <c r="J31" s="125" t="str">
        <f>IF('Súvaha TS'!J31=0," ",'Súvaha TS'!J31)</f>
        <v xml:space="preserve"> </v>
      </c>
      <c r="K31" s="125" t="str">
        <f>IF('Súvaha TS'!K31=0," ",'Súvaha TS'!K31)</f>
        <v xml:space="preserve"> </v>
      </c>
      <c r="L31" s="125" t="str">
        <f>IF('Súvaha TS'!L31=0," ",'Súvaha TS'!L31)</f>
        <v xml:space="preserve"> </v>
      </c>
      <c r="M31" s="125" t="str">
        <f>IF('Súvaha TS'!M31=0," ",'Súvaha TS'!M31)</f>
        <v xml:space="preserve"> </v>
      </c>
      <c r="N31" s="125" t="str">
        <f>IF('Súvaha TS'!N31=0," ",'Súvaha TS'!N31)</f>
        <v xml:space="preserve"> </v>
      </c>
      <c r="O31" s="125" t="str">
        <f>IF('Súvaha TS'!O31=0," ",'Súvaha TS'!O31)</f>
        <v xml:space="preserve"> </v>
      </c>
      <c r="P31" s="125" t="str">
        <f>IF('Súvaha TS'!P31=0," ",'Súvaha TS'!P31)</f>
        <v xml:space="preserve"> </v>
      </c>
      <c r="Q31" s="125" t="str">
        <f>IF('Súvaha TS'!Q31=0," ",'Súvaha TS'!Q31)</f>
        <v xml:space="preserve"> </v>
      </c>
      <c r="R31" s="125" t="str">
        <f>IF('Súvaha TS'!R31=0," ",'Súvaha TS'!R31)</f>
        <v xml:space="preserve"> </v>
      </c>
      <c r="S31" s="125" t="str">
        <f>IF('Súvaha TS'!S31=0," ",'Súvaha TS'!S31)</f>
        <v xml:space="preserve"> </v>
      </c>
      <c r="T31" s="125" t="str">
        <f>IF('Súvaha TS'!T31=0," ",'Súvaha TS'!T31)</f>
        <v xml:space="preserve"> </v>
      </c>
      <c r="U31" s="125" t="str">
        <f>IF('Súvaha TS'!U31=0," ",'Súvaha TS'!U31)</f>
        <v xml:space="preserve"> </v>
      </c>
      <c r="V31" s="125" t="str">
        <f>IF('Súvaha TS'!V31=0," ",'Súvaha TS'!V31)</f>
        <v xml:space="preserve"> </v>
      </c>
      <c r="W31" s="125" t="str">
        <f>IF('Súvaha TS'!W31=0," ",'Súvaha TS'!W31)</f>
        <v xml:space="preserve"> </v>
      </c>
      <c r="X31" s="125" t="str">
        <f>IF('Súvaha TS'!X31=0," ",'Súvaha TS'!X31)</f>
        <v xml:space="preserve"> </v>
      </c>
      <c r="Y31" s="125" t="str">
        <f>IF('Súvaha TS'!Y31=0," ",'Súvaha TS'!Y31)</f>
        <v xml:space="preserve"> </v>
      </c>
      <c r="Z31" s="125" t="str">
        <f>IF('Súvaha TS'!Z31=0," ",'Súvaha TS'!Z31)</f>
        <v xml:space="preserve"> </v>
      </c>
      <c r="AA31" s="125" t="str">
        <f>IF('Súvaha TS'!AA31=0," ",'Súvaha TS'!AA31)</f>
        <v xml:space="preserve"> </v>
      </c>
      <c r="AB31" s="125" t="str">
        <f>IF('Súvaha TS'!AB31=0," ",'Súvaha TS'!AB31)</f>
        <v xml:space="preserve"> </v>
      </c>
      <c r="AC31" s="125" t="str">
        <f>IF('Súvaha TS'!AC31=0," ",'Súvaha TS'!AC31)</f>
        <v xml:space="preserve"> </v>
      </c>
      <c r="AD31" s="125" t="str">
        <f>IF('Súvaha TS'!AD31=0," ",'Súvaha TS'!AD31)</f>
        <v xml:space="preserve"> </v>
      </c>
      <c r="AE31" s="38"/>
      <c r="AF31" s="38"/>
      <c r="AG31" s="38"/>
      <c r="AH31" s="139"/>
    </row>
    <row r="32" spans="1:34" ht="16.5" customHeight="1" x14ac:dyDescent="0.2">
      <c r="A32" s="4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39"/>
    </row>
    <row r="33" spans="1:34" s="4" customFormat="1" ht="16.5" customHeight="1" x14ac:dyDescent="0.2">
      <c r="A33" s="47" t="s">
        <v>543</v>
      </c>
      <c r="B33" s="48"/>
      <c r="C33" s="35"/>
      <c r="D33" s="48"/>
      <c r="E33" s="48"/>
      <c r="F33" s="35"/>
      <c r="G33" s="48"/>
      <c r="H33" s="48"/>
      <c r="I33" s="48"/>
      <c r="J33" s="49"/>
      <c r="K33" s="282" t="s">
        <v>545</v>
      </c>
      <c r="L33" s="283"/>
      <c r="M33" s="283"/>
      <c r="N33" s="283"/>
      <c r="O33" s="283"/>
      <c r="P33" s="283"/>
      <c r="Q33" s="283"/>
      <c r="R33" s="284"/>
      <c r="S33" s="282" t="s">
        <v>546</v>
      </c>
      <c r="T33" s="283"/>
      <c r="U33" s="283"/>
      <c r="V33" s="283"/>
      <c r="W33" s="283"/>
      <c r="X33" s="283"/>
      <c r="Y33" s="283"/>
      <c r="Z33" s="284"/>
      <c r="AA33" s="282" t="s">
        <v>547</v>
      </c>
      <c r="AB33" s="283"/>
      <c r="AC33" s="283"/>
      <c r="AD33" s="283"/>
      <c r="AE33" s="283"/>
      <c r="AF33" s="283"/>
      <c r="AG33" s="283"/>
      <c r="AH33" s="284"/>
    </row>
    <row r="34" spans="1:34" ht="16.5" customHeight="1" x14ac:dyDescent="0.2">
      <c r="A34" s="31">
        <f>IF('Súvaha TS'!A34=0," ",'Súvaha TS'!A34)</f>
        <v>1</v>
      </c>
      <c r="B34" s="31">
        <f>IF('Súvaha TS'!B34=0," ",'Súvaha TS'!B34)</f>
        <v>8</v>
      </c>
      <c r="C34" s="46" t="s">
        <v>23</v>
      </c>
      <c r="D34" s="31">
        <v>0</v>
      </c>
      <c r="E34" s="31">
        <f>IF('Súvaha TS'!E34=0," ",'Súvaha TS'!E34)</f>
        <v>2</v>
      </c>
      <c r="F34" s="46" t="s">
        <v>23</v>
      </c>
      <c r="G34" s="31">
        <f>IF('Súvaha TS'!G34=0," ",'Súvaha TS'!G34)</f>
        <v>2</v>
      </c>
      <c r="H34" s="31">
        <v>0</v>
      </c>
      <c r="I34" s="31">
        <f>IF('Súvaha TS'!I34=0," ",'Súvaha TS'!I34)</f>
        <v>1</v>
      </c>
      <c r="J34" s="31">
        <f>IF('Súvaha TS'!J34=0," ",'Súvaha TS'!J34)</f>
        <v>4</v>
      </c>
      <c r="K34" s="285"/>
      <c r="L34" s="286"/>
      <c r="M34" s="286"/>
      <c r="N34" s="286"/>
      <c r="O34" s="286"/>
      <c r="P34" s="286"/>
      <c r="Q34" s="286"/>
      <c r="R34" s="287"/>
      <c r="S34" s="285"/>
      <c r="T34" s="286"/>
      <c r="U34" s="286"/>
      <c r="V34" s="286"/>
      <c r="W34" s="286"/>
      <c r="X34" s="286"/>
      <c r="Y34" s="286"/>
      <c r="Z34" s="287"/>
      <c r="AA34" s="285"/>
      <c r="AB34" s="286"/>
      <c r="AC34" s="286"/>
      <c r="AD34" s="286"/>
      <c r="AE34" s="286"/>
      <c r="AF34" s="286"/>
      <c r="AG34" s="286"/>
      <c r="AH34" s="287"/>
    </row>
    <row r="35" spans="1:34" ht="16.5" customHeight="1" x14ac:dyDescent="0.2">
      <c r="A35" s="44"/>
      <c r="B35" s="8"/>
      <c r="C35" s="38"/>
      <c r="D35" s="8"/>
      <c r="E35" s="8"/>
      <c r="F35" s="38"/>
      <c r="G35" s="8"/>
      <c r="H35" s="8"/>
      <c r="I35" s="8"/>
      <c r="J35" s="39"/>
      <c r="K35" s="285"/>
      <c r="L35" s="286"/>
      <c r="M35" s="286"/>
      <c r="N35" s="286"/>
      <c r="O35" s="286"/>
      <c r="P35" s="286"/>
      <c r="Q35" s="286"/>
      <c r="R35" s="287"/>
      <c r="S35" s="285"/>
      <c r="T35" s="286"/>
      <c r="U35" s="286"/>
      <c r="V35" s="286"/>
      <c r="W35" s="286"/>
      <c r="X35" s="286"/>
      <c r="Y35" s="286"/>
      <c r="Z35" s="287"/>
      <c r="AA35" s="285"/>
      <c r="AB35" s="286"/>
      <c r="AC35" s="286"/>
      <c r="AD35" s="286"/>
      <c r="AE35" s="286"/>
      <c r="AF35" s="286"/>
      <c r="AG35" s="286"/>
      <c r="AH35" s="287"/>
    </row>
    <row r="36" spans="1:34" ht="16.5" customHeight="1" x14ac:dyDescent="0.2">
      <c r="A36" s="44"/>
      <c r="B36" s="8"/>
      <c r="C36" s="8"/>
      <c r="D36" s="8"/>
      <c r="E36" s="8"/>
      <c r="F36" s="8"/>
      <c r="G36" s="8"/>
      <c r="H36" s="8"/>
      <c r="I36" s="8"/>
      <c r="J36" s="39"/>
      <c r="K36" s="285"/>
      <c r="L36" s="286"/>
      <c r="M36" s="286"/>
      <c r="N36" s="286"/>
      <c r="O36" s="286"/>
      <c r="P36" s="286"/>
      <c r="Q36" s="286"/>
      <c r="R36" s="287"/>
      <c r="S36" s="285"/>
      <c r="T36" s="286"/>
      <c r="U36" s="286"/>
      <c r="V36" s="286"/>
      <c r="W36" s="286"/>
      <c r="X36" s="286"/>
      <c r="Y36" s="286"/>
      <c r="Z36" s="287"/>
      <c r="AA36" s="285"/>
      <c r="AB36" s="286"/>
      <c r="AC36" s="286"/>
      <c r="AD36" s="286"/>
      <c r="AE36" s="286"/>
      <c r="AF36" s="286"/>
      <c r="AG36" s="286"/>
      <c r="AH36" s="287"/>
    </row>
    <row r="37" spans="1:34" ht="16.5" customHeight="1" x14ac:dyDescent="0.2">
      <c r="A37" s="37" t="s">
        <v>544</v>
      </c>
      <c r="B37" s="8"/>
      <c r="C37" s="8"/>
      <c r="D37" s="8"/>
      <c r="E37" s="8"/>
      <c r="F37" s="8"/>
      <c r="G37" s="8"/>
      <c r="H37" s="8"/>
      <c r="I37" s="8"/>
      <c r="J37" s="39"/>
      <c r="K37" s="285"/>
      <c r="L37" s="286"/>
      <c r="M37" s="286"/>
      <c r="N37" s="286"/>
      <c r="O37" s="286"/>
      <c r="P37" s="286"/>
      <c r="Q37" s="286"/>
      <c r="R37" s="287"/>
      <c r="S37" s="285"/>
      <c r="T37" s="286"/>
      <c r="U37" s="286"/>
      <c r="V37" s="286"/>
      <c r="W37" s="286"/>
      <c r="X37" s="286"/>
      <c r="Y37" s="286"/>
      <c r="Z37" s="287"/>
      <c r="AA37" s="285"/>
      <c r="AB37" s="286"/>
      <c r="AC37" s="286"/>
      <c r="AD37" s="286"/>
      <c r="AE37" s="286"/>
      <c r="AF37" s="286"/>
      <c r="AG37" s="286"/>
      <c r="AH37" s="287"/>
    </row>
    <row r="38" spans="1:34" ht="16.5" customHeight="1" x14ac:dyDescent="0.2">
      <c r="A38" s="31" t="str">
        <f>IF('Súvaha TS'!A38=0," ",'Súvaha TS'!A38)</f>
        <v xml:space="preserve"> </v>
      </c>
      <c r="B38" s="31" t="str">
        <f>IF('Súvaha TS'!B38=0," ",'Súvaha TS'!B38)</f>
        <v xml:space="preserve"> </v>
      </c>
      <c r="C38" s="50" t="s">
        <v>23</v>
      </c>
      <c r="D38" s="31" t="str">
        <f>IF('Súvaha TS'!D38=0," ",'Súvaha TS'!D38)</f>
        <v xml:space="preserve"> </v>
      </c>
      <c r="E38" s="31" t="str">
        <f>IF('Súvaha TS'!E38=0," ",'Súvaha TS'!E38)</f>
        <v xml:space="preserve"> </v>
      </c>
      <c r="F38" s="50" t="s">
        <v>23</v>
      </c>
      <c r="G38" s="31" t="str">
        <f>IF('Súvaha TS'!G38=0," ",'Súvaha TS'!G38)</f>
        <v xml:space="preserve"> </v>
      </c>
      <c r="H38" s="31" t="str">
        <f>IF('Súvaha TS'!H38=0," ",'Súvaha TS'!H38)</f>
        <v xml:space="preserve"> </v>
      </c>
      <c r="I38" s="31" t="str">
        <f>IF('Súvaha TS'!I38=0," ",'Súvaha TS'!I38)</f>
        <v xml:space="preserve"> </v>
      </c>
      <c r="J38" s="31" t="str">
        <f>IF('Súvaha TS'!J38=0," ",'Súvaha TS'!J38)</f>
        <v xml:space="preserve"> </v>
      </c>
      <c r="K38" s="288"/>
      <c r="L38" s="289"/>
      <c r="M38" s="289"/>
      <c r="N38" s="289"/>
      <c r="O38" s="289"/>
      <c r="P38" s="289"/>
      <c r="Q38" s="289"/>
      <c r="R38" s="290"/>
      <c r="S38" s="288"/>
      <c r="T38" s="289"/>
      <c r="U38" s="289"/>
      <c r="V38" s="289"/>
      <c r="W38" s="289"/>
      <c r="X38" s="289"/>
      <c r="Y38" s="289"/>
      <c r="Z38" s="290"/>
      <c r="AA38" s="288"/>
      <c r="AB38" s="289"/>
      <c r="AC38" s="289"/>
      <c r="AD38" s="289"/>
      <c r="AE38" s="289"/>
      <c r="AF38" s="289"/>
      <c r="AG38" s="289"/>
      <c r="AH38" s="290"/>
    </row>
  </sheetData>
  <mergeCells count="5">
    <mergeCell ref="A6:AH6"/>
    <mergeCell ref="X16:Z17"/>
    <mergeCell ref="K33:R38"/>
    <mergeCell ref="S33:Z38"/>
    <mergeCell ref="AA33:AH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5"/>
  <sheetViews>
    <sheetView topLeftCell="A59" zoomScaleNormal="100" zoomScaleSheetLayoutView="100" workbookViewId="0">
      <selection activeCell="B73" sqref="B73"/>
    </sheetView>
  </sheetViews>
  <sheetFormatPr defaultRowHeight="12.75" x14ac:dyDescent="0.2"/>
  <cols>
    <col min="1" max="1" width="7.140625" style="115" customWidth="1"/>
    <col min="2" max="2" width="44.85546875" style="116" customWidth="1"/>
    <col min="3" max="3" width="6.28515625" style="115" customWidth="1"/>
    <col min="4" max="4" width="24.85546875" style="115" customWidth="1"/>
    <col min="5" max="5" width="27" style="115" customWidth="1"/>
    <col min="6" max="7" width="12.140625" style="104" customWidth="1"/>
    <col min="8" max="256" width="9.140625" style="104"/>
    <col min="257" max="257" width="7.140625" style="104" customWidth="1"/>
    <col min="258" max="258" width="44.85546875" style="104" customWidth="1"/>
    <col min="259" max="259" width="6.28515625" style="104" customWidth="1"/>
    <col min="260" max="260" width="24.85546875" style="104" customWidth="1"/>
    <col min="261" max="261" width="27" style="104" customWidth="1"/>
    <col min="262" max="263" width="12.140625" style="104" customWidth="1"/>
    <col min="264" max="512" width="9.140625" style="104"/>
    <col min="513" max="513" width="7.140625" style="104" customWidth="1"/>
    <col min="514" max="514" width="44.85546875" style="104" customWidth="1"/>
    <col min="515" max="515" width="6.28515625" style="104" customWidth="1"/>
    <col min="516" max="516" width="24.85546875" style="104" customWidth="1"/>
    <col min="517" max="517" width="27" style="104" customWidth="1"/>
    <col min="518" max="519" width="12.140625" style="104" customWidth="1"/>
    <col min="520" max="768" width="9.140625" style="104"/>
    <col min="769" max="769" width="7.140625" style="104" customWidth="1"/>
    <col min="770" max="770" width="44.85546875" style="104" customWidth="1"/>
    <col min="771" max="771" width="6.28515625" style="104" customWidth="1"/>
    <col min="772" max="772" width="24.85546875" style="104" customWidth="1"/>
    <col min="773" max="773" width="27" style="104" customWidth="1"/>
    <col min="774" max="775" width="12.140625" style="104" customWidth="1"/>
    <col min="776" max="1024" width="9.140625" style="104"/>
    <col min="1025" max="1025" width="7.140625" style="104" customWidth="1"/>
    <col min="1026" max="1026" width="44.85546875" style="104" customWidth="1"/>
    <col min="1027" max="1027" width="6.28515625" style="104" customWidth="1"/>
    <col min="1028" max="1028" width="24.85546875" style="104" customWidth="1"/>
    <col min="1029" max="1029" width="27" style="104" customWidth="1"/>
    <col min="1030" max="1031" width="12.140625" style="104" customWidth="1"/>
    <col min="1032" max="1280" width="9.140625" style="104"/>
    <col min="1281" max="1281" width="7.140625" style="104" customWidth="1"/>
    <col min="1282" max="1282" width="44.85546875" style="104" customWidth="1"/>
    <col min="1283" max="1283" width="6.28515625" style="104" customWidth="1"/>
    <col min="1284" max="1284" width="24.85546875" style="104" customWidth="1"/>
    <col min="1285" max="1285" width="27" style="104" customWidth="1"/>
    <col min="1286" max="1287" width="12.140625" style="104" customWidth="1"/>
    <col min="1288" max="1536" width="9.140625" style="104"/>
    <col min="1537" max="1537" width="7.140625" style="104" customWidth="1"/>
    <col min="1538" max="1538" width="44.85546875" style="104" customWidth="1"/>
    <col min="1539" max="1539" width="6.28515625" style="104" customWidth="1"/>
    <col min="1540" max="1540" width="24.85546875" style="104" customWidth="1"/>
    <col min="1541" max="1541" width="27" style="104" customWidth="1"/>
    <col min="1542" max="1543" width="12.140625" style="104" customWidth="1"/>
    <col min="1544" max="1792" width="9.140625" style="104"/>
    <col min="1793" max="1793" width="7.140625" style="104" customWidth="1"/>
    <col min="1794" max="1794" width="44.85546875" style="104" customWidth="1"/>
    <col min="1795" max="1795" width="6.28515625" style="104" customWidth="1"/>
    <col min="1796" max="1796" width="24.85546875" style="104" customWidth="1"/>
    <col min="1797" max="1797" width="27" style="104" customWidth="1"/>
    <col min="1798" max="1799" width="12.140625" style="104" customWidth="1"/>
    <col min="1800" max="2048" width="9.140625" style="104"/>
    <col min="2049" max="2049" width="7.140625" style="104" customWidth="1"/>
    <col min="2050" max="2050" width="44.85546875" style="104" customWidth="1"/>
    <col min="2051" max="2051" width="6.28515625" style="104" customWidth="1"/>
    <col min="2052" max="2052" width="24.85546875" style="104" customWidth="1"/>
    <col min="2053" max="2053" width="27" style="104" customWidth="1"/>
    <col min="2054" max="2055" width="12.140625" style="104" customWidth="1"/>
    <col min="2056" max="2304" width="9.140625" style="104"/>
    <col min="2305" max="2305" width="7.140625" style="104" customWidth="1"/>
    <col min="2306" max="2306" width="44.85546875" style="104" customWidth="1"/>
    <col min="2307" max="2307" width="6.28515625" style="104" customWidth="1"/>
    <col min="2308" max="2308" width="24.85546875" style="104" customWidth="1"/>
    <col min="2309" max="2309" width="27" style="104" customWidth="1"/>
    <col min="2310" max="2311" width="12.140625" style="104" customWidth="1"/>
    <col min="2312" max="2560" width="9.140625" style="104"/>
    <col min="2561" max="2561" width="7.140625" style="104" customWidth="1"/>
    <col min="2562" max="2562" width="44.85546875" style="104" customWidth="1"/>
    <col min="2563" max="2563" width="6.28515625" style="104" customWidth="1"/>
    <col min="2564" max="2564" width="24.85546875" style="104" customWidth="1"/>
    <col min="2565" max="2565" width="27" style="104" customWidth="1"/>
    <col min="2566" max="2567" width="12.140625" style="104" customWidth="1"/>
    <col min="2568" max="2816" width="9.140625" style="104"/>
    <col min="2817" max="2817" width="7.140625" style="104" customWidth="1"/>
    <col min="2818" max="2818" width="44.85546875" style="104" customWidth="1"/>
    <col min="2819" max="2819" width="6.28515625" style="104" customWidth="1"/>
    <col min="2820" max="2820" width="24.85546875" style="104" customWidth="1"/>
    <col min="2821" max="2821" width="27" style="104" customWidth="1"/>
    <col min="2822" max="2823" width="12.140625" style="104" customWidth="1"/>
    <col min="2824" max="3072" width="9.140625" style="104"/>
    <col min="3073" max="3073" width="7.140625" style="104" customWidth="1"/>
    <col min="3074" max="3074" width="44.85546875" style="104" customWidth="1"/>
    <col min="3075" max="3075" width="6.28515625" style="104" customWidth="1"/>
    <col min="3076" max="3076" width="24.85546875" style="104" customWidth="1"/>
    <col min="3077" max="3077" width="27" style="104" customWidth="1"/>
    <col min="3078" max="3079" width="12.140625" style="104" customWidth="1"/>
    <col min="3080" max="3328" width="9.140625" style="104"/>
    <col min="3329" max="3329" width="7.140625" style="104" customWidth="1"/>
    <col min="3330" max="3330" width="44.85546875" style="104" customWidth="1"/>
    <col min="3331" max="3331" width="6.28515625" style="104" customWidth="1"/>
    <col min="3332" max="3332" width="24.85546875" style="104" customWidth="1"/>
    <col min="3333" max="3333" width="27" style="104" customWidth="1"/>
    <col min="3334" max="3335" width="12.140625" style="104" customWidth="1"/>
    <col min="3336" max="3584" width="9.140625" style="104"/>
    <col min="3585" max="3585" width="7.140625" style="104" customWidth="1"/>
    <col min="3586" max="3586" width="44.85546875" style="104" customWidth="1"/>
    <col min="3587" max="3587" width="6.28515625" style="104" customWidth="1"/>
    <col min="3588" max="3588" width="24.85546875" style="104" customWidth="1"/>
    <col min="3589" max="3589" width="27" style="104" customWidth="1"/>
    <col min="3590" max="3591" width="12.140625" style="104" customWidth="1"/>
    <col min="3592" max="3840" width="9.140625" style="104"/>
    <col min="3841" max="3841" width="7.140625" style="104" customWidth="1"/>
    <col min="3842" max="3842" width="44.85546875" style="104" customWidth="1"/>
    <col min="3843" max="3843" width="6.28515625" style="104" customWidth="1"/>
    <col min="3844" max="3844" width="24.85546875" style="104" customWidth="1"/>
    <col min="3845" max="3845" width="27" style="104" customWidth="1"/>
    <col min="3846" max="3847" width="12.140625" style="104" customWidth="1"/>
    <col min="3848" max="4096" width="9.140625" style="104"/>
    <col min="4097" max="4097" width="7.140625" style="104" customWidth="1"/>
    <col min="4098" max="4098" width="44.85546875" style="104" customWidth="1"/>
    <col min="4099" max="4099" width="6.28515625" style="104" customWidth="1"/>
    <col min="4100" max="4100" width="24.85546875" style="104" customWidth="1"/>
    <col min="4101" max="4101" width="27" style="104" customWidth="1"/>
    <col min="4102" max="4103" width="12.140625" style="104" customWidth="1"/>
    <col min="4104" max="4352" width="9.140625" style="104"/>
    <col min="4353" max="4353" width="7.140625" style="104" customWidth="1"/>
    <col min="4354" max="4354" width="44.85546875" style="104" customWidth="1"/>
    <col min="4355" max="4355" width="6.28515625" style="104" customWidth="1"/>
    <col min="4356" max="4356" width="24.85546875" style="104" customWidth="1"/>
    <col min="4357" max="4357" width="27" style="104" customWidth="1"/>
    <col min="4358" max="4359" width="12.140625" style="104" customWidth="1"/>
    <col min="4360" max="4608" width="9.140625" style="104"/>
    <col min="4609" max="4609" width="7.140625" style="104" customWidth="1"/>
    <col min="4610" max="4610" width="44.85546875" style="104" customWidth="1"/>
    <col min="4611" max="4611" width="6.28515625" style="104" customWidth="1"/>
    <col min="4612" max="4612" width="24.85546875" style="104" customWidth="1"/>
    <col min="4613" max="4613" width="27" style="104" customWidth="1"/>
    <col min="4614" max="4615" width="12.140625" style="104" customWidth="1"/>
    <col min="4616" max="4864" width="9.140625" style="104"/>
    <col min="4865" max="4865" width="7.140625" style="104" customWidth="1"/>
    <col min="4866" max="4866" width="44.85546875" style="104" customWidth="1"/>
    <col min="4867" max="4867" width="6.28515625" style="104" customWidth="1"/>
    <col min="4868" max="4868" width="24.85546875" style="104" customWidth="1"/>
    <col min="4869" max="4869" width="27" style="104" customWidth="1"/>
    <col min="4870" max="4871" width="12.140625" style="104" customWidth="1"/>
    <col min="4872" max="5120" width="9.140625" style="104"/>
    <col min="5121" max="5121" width="7.140625" style="104" customWidth="1"/>
    <col min="5122" max="5122" width="44.85546875" style="104" customWidth="1"/>
    <col min="5123" max="5123" width="6.28515625" style="104" customWidth="1"/>
    <col min="5124" max="5124" width="24.85546875" style="104" customWidth="1"/>
    <col min="5125" max="5125" width="27" style="104" customWidth="1"/>
    <col min="5126" max="5127" width="12.140625" style="104" customWidth="1"/>
    <col min="5128" max="5376" width="9.140625" style="104"/>
    <col min="5377" max="5377" width="7.140625" style="104" customWidth="1"/>
    <col min="5378" max="5378" width="44.85546875" style="104" customWidth="1"/>
    <col min="5379" max="5379" width="6.28515625" style="104" customWidth="1"/>
    <col min="5380" max="5380" width="24.85546875" style="104" customWidth="1"/>
    <col min="5381" max="5381" width="27" style="104" customWidth="1"/>
    <col min="5382" max="5383" width="12.140625" style="104" customWidth="1"/>
    <col min="5384" max="5632" width="9.140625" style="104"/>
    <col min="5633" max="5633" width="7.140625" style="104" customWidth="1"/>
    <col min="5634" max="5634" width="44.85546875" style="104" customWidth="1"/>
    <col min="5635" max="5635" width="6.28515625" style="104" customWidth="1"/>
    <col min="5636" max="5636" width="24.85546875" style="104" customWidth="1"/>
    <col min="5637" max="5637" width="27" style="104" customWidth="1"/>
    <col min="5638" max="5639" width="12.140625" style="104" customWidth="1"/>
    <col min="5640" max="5888" width="9.140625" style="104"/>
    <col min="5889" max="5889" width="7.140625" style="104" customWidth="1"/>
    <col min="5890" max="5890" width="44.85546875" style="104" customWidth="1"/>
    <col min="5891" max="5891" width="6.28515625" style="104" customWidth="1"/>
    <col min="5892" max="5892" width="24.85546875" style="104" customWidth="1"/>
    <col min="5893" max="5893" width="27" style="104" customWidth="1"/>
    <col min="5894" max="5895" width="12.140625" style="104" customWidth="1"/>
    <col min="5896" max="6144" width="9.140625" style="104"/>
    <col min="6145" max="6145" width="7.140625" style="104" customWidth="1"/>
    <col min="6146" max="6146" width="44.85546875" style="104" customWidth="1"/>
    <col min="6147" max="6147" width="6.28515625" style="104" customWidth="1"/>
    <col min="6148" max="6148" width="24.85546875" style="104" customWidth="1"/>
    <col min="6149" max="6149" width="27" style="104" customWidth="1"/>
    <col min="6150" max="6151" width="12.140625" style="104" customWidth="1"/>
    <col min="6152" max="6400" width="9.140625" style="104"/>
    <col min="6401" max="6401" width="7.140625" style="104" customWidth="1"/>
    <col min="6402" max="6402" width="44.85546875" style="104" customWidth="1"/>
    <col min="6403" max="6403" width="6.28515625" style="104" customWidth="1"/>
    <col min="6404" max="6404" width="24.85546875" style="104" customWidth="1"/>
    <col min="6405" max="6405" width="27" style="104" customWidth="1"/>
    <col min="6406" max="6407" width="12.140625" style="104" customWidth="1"/>
    <col min="6408" max="6656" width="9.140625" style="104"/>
    <col min="6657" max="6657" width="7.140625" style="104" customWidth="1"/>
    <col min="6658" max="6658" width="44.85546875" style="104" customWidth="1"/>
    <col min="6659" max="6659" width="6.28515625" style="104" customWidth="1"/>
    <col min="6660" max="6660" width="24.85546875" style="104" customWidth="1"/>
    <col min="6661" max="6661" width="27" style="104" customWidth="1"/>
    <col min="6662" max="6663" width="12.140625" style="104" customWidth="1"/>
    <col min="6664" max="6912" width="9.140625" style="104"/>
    <col min="6913" max="6913" width="7.140625" style="104" customWidth="1"/>
    <col min="6914" max="6914" width="44.85546875" style="104" customWidth="1"/>
    <col min="6915" max="6915" width="6.28515625" style="104" customWidth="1"/>
    <col min="6916" max="6916" width="24.85546875" style="104" customWidth="1"/>
    <col min="6917" max="6917" width="27" style="104" customWidth="1"/>
    <col min="6918" max="6919" width="12.140625" style="104" customWidth="1"/>
    <col min="6920" max="7168" width="9.140625" style="104"/>
    <col min="7169" max="7169" width="7.140625" style="104" customWidth="1"/>
    <col min="7170" max="7170" width="44.85546875" style="104" customWidth="1"/>
    <col min="7171" max="7171" width="6.28515625" style="104" customWidth="1"/>
    <col min="7172" max="7172" width="24.85546875" style="104" customWidth="1"/>
    <col min="7173" max="7173" width="27" style="104" customWidth="1"/>
    <col min="7174" max="7175" width="12.140625" style="104" customWidth="1"/>
    <col min="7176" max="7424" width="9.140625" style="104"/>
    <col min="7425" max="7425" width="7.140625" style="104" customWidth="1"/>
    <col min="7426" max="7426" width="44.85546875" style="104" customWidth="1"/>
    <col min="7427" max="7427" width="6.28515625" style="104" customWidth="1"/>
    <col min="7428" max="7428" width="24.85546875" style="104" customWidth="1"/>
    <col min="7429" max="7429" width="27" style="104" customWidth="1"/>
    <col min="7430" max="7431" width="12.140625" style="104" customWidth="1"/>
    <col min="7432" max="7680" width="9.140625" style="104"/>
    <col min="7681" max="7681" width="7.140625" style="104" customWidth="1"/>
    <col min="7682" max="7682" width="44.85546875" style="104" customWidth="1"/>
    <col min="7683" max="7683" width="6.28515625" style="104" customWidth="1"/>
    <col min="7684" max="7684" width="24.85546875" style="104" customWidth="1"/>
    <col min="7685" max="7685" width="27" style="104" customWidth="1"/>
    <col min="7686" max="7687" width="12.140625" style="104" customWidth="1"/>
    <col min="7688" max="7936" width="9.140625" style="104"/>
    <col min="7937" max="7937" width="7.140625" style="104" customWidth="1"/>
    <col min="7938" max="7938" width="44.85546875" style="104" customWidth="1"/>
    <col min="7939" max="7939" width="6.28515625" style="104" customWidth="1"/>
    <col min="7940" max="7940" width="24.85546875" style="104" customWidth="1"/>
    <col min="7941" max="7941" width="27" style="104" customWidth="1"/>
    <col min="7942" max="7943" width="12.140625" style="104" customWidth="1"/>
    <col min="7944" max="8192" width="9.140625" style="104"/>
    <col min="8193" max="8193" width="7.140625" style="104" customWidth="1"/>
    <col min="8194" max="8194" width="44.85546875" style="104" customWidth="1"/>
    <col min="8195" max="8195" width="6.28515625" style="104" customWidth="1"/>
    <col min="8196" max="8196" width="24.85546875" style="104" customWidth="1"/>
    <col min="8197" max="8197" width="27" style="104" customWidth="1"/>
    <col min="8198" max="8199" width="12.140625" style="104" customWidth="1"/>
    <col min="8200" max="8448" width="9.140625" style="104"/>
    <col min="8449" max="8449" width="7.140625" style="104" customWidth="1"/>
    <col min="8450" max="8450" width="44.85546875" style="104" customWidth="1"/>
    <col min="8451" max="8451" width="6.28515625" style="104" customWidth="1"/>
    <col min="8452" max="8452" width="24.85546875" style="104" customWidth="1"/>
    <col min="8453" max="8453" width="27" style="104" customWidth="1"/>
    <col min="8454" max="8455" width="12.140625" style="104" customWidth="1"/>
    <col min="8456" max="8704" width="9.140625" style="104"/>
    <col min="8705" max="8705" width="7.140625" style="104" customWidth="1"/>
    <col min="8706" max="8706" width="44.85546875" style="104" customWidth="1"/>
    <col min="8707" max="8707" width="6.28515625" style="104" customWidth="1"/>
    <col min="8708" max="8708" width="24.85546875" style="104" customWidth="1"/>
    <col min="8709" max="8709" width="27" style="104" customWidth="1"/>
    <col min="8710" max="8711" width="12.140625" style="104" customWidth="1"/>
    <col min="8712" max="8960" width="9.140625" style="104"/>
    <col min="8961" max="8961" width="7.140625" style="104" customWidth="1"/>
    <col min="8962" max="8962" width="44.85546875" style="104" customWidth="1"/>
    <col min="8963" max="8963" width="6.28515625" style="104" customWidth="1"/>
    <col min="8964" max="8964" width="24.85546875" style="104" customWidth="1"/>
    <col min="8965" max="8965" width="27" style="104" customWidth="1"/>
    <col min="8966" max="8967" width="12.140625" style="104" customWidth="1"/>
    <col min="8968" max="9216" width="9.140625" style="104"/>
    <col min="9217" max="9217" width="7.140625" style="104" customWidth="1"/>
    <col min="9218" max="9218" width="44.85546875" style="104" customWidth="1"/>
    <col min="9219" max="9219" width="6.28515625" style="104" customWidth="1"/>
    <col min="9220" max="9220" width="24.85546875" style="104" customWidth="1"/>
    <col min="9221" max="9221" width="27" style="104" customWidth="1"/>
    <col min="9222" max="9223" width="12.140625" style="104" customWidth="1"/>
    <col min="9224" max="9472" width="9.140625" style="104"/>
    <col min="9473" max="9473" width="7.140625" style="104" customWidth="1"/>
    <col min="9474" max="9474" width="44.85546875" style="104" customWidth="1"/>
    <col min="9475" max="9475" width="6.28515625" style="104" customWidth="1"/>
    <col min="9476" max="9476" width="24.85546875" style="104" customWidth="1"/>
    <col min="9477" max="9477" width="27" style="104" customWidth="1"/>
    <col min="9478" max="9479" width="12.140625" style="104" customWidth="1"/>
    <col min="9480" max="9728" width="9.140625" style="104"/>
    <col min="9729" max="9729" width="7.140625" style="104" customWidth="1"/>
    <col min="9730" max="9730" width="44.85546875" style="104" customWidth="1"/>
    <col min="9731" max="9731" width="6.28515625" style="104" customWidth="1"/>
    <col min="9732" max="9732" width="24.85546875" style="104" customWidth="1"/>
    <col min="9733" max="9733" width="27" style="104" customWidth="1"/>
    <col min="9734" max="9735" width="12.140625" style="104" customWidth="1"/>
    <col min="9736" max="9984" width="9.140625" style="104"/>
    <col min="9985" max="9985" width="7.140625" style="104" customWidth="1"/>
    <col min="9986" max="9986" width="44.85546875" style="104" customWidth="1"/>
    <col min="9987" max="9987" width="6.28515625" style="104" customWidth="1"/>
    <col min="9988" max="9988" width="24.85546875" style="104" customWidth="1"/>
    <col min="9989" max="9989" width="27" style="104" customWidth="1"/>
    <col min="9990" max="9991" width="12.140625" style="104" customWidth="1"/>
    <col min="9992" max="10240" width="9.140625" style="104"/>
    <col min="10241" max="10241" width="7.140625" style="104" customWidth="1"/>
    <col min="10242" max="10242" width="44.85546875" style="104" customWidth="1"/>
    <col min="10243" max="10243" width="6.28515625" style="104" customWidth="1"/>
    <col min="10244" max="10244" width="24.85546875" style="104" customWidth="1"/>
    <col min="10245" max="10245" width="27" style="104" customWidth="1"/>
    <col min="10246" max="10247" width="12.140625" style="104" customWidth="1"/>
    <col min="10248" max="10496" width="9.140625" style="104"/>
    <col min="10497" max="10497" width="7.140625" style="104" customWidth="1"/>
    <col min="10498" max="10498" width="44.85546875" style="104" customWidth="1"/>
    <col min="10499" max="10499" width="6.28515625" style="104" customWidth="1"/>
    <col min="10500" max="10500" width="24.85546875" style="104" customWidth="1"/>
    <col min="10501" max="10501" width="27" style="104" customWidth="1"/>
    <col min="10502" max="10503" width="12.140625" style="104" customWidth="1"/>
    <col min="10504" max="10752" width="9.140625" style="104"/>
    <col min="10753" max="10753" width="7.140625" style="104" customWidth="1"/>
    <col min="10754" max="10754" width="44.85546875" style="104" customWidth="1"/>
    <col min="10755" max="10755" width="6.28515625" style="104" customWidth="1"/>
    <col min="10756" max="10756" width="24.85546875" style="104" customWidth="1"/>
    <col min="10757" max="10757" width="27" style="104" customWidth="1"/>
    <col min="10758" max="10759" width="12.140625" style="104" customWidth="1"/>
    <col min="10760" max="11008" width="9.140625" style="104"/>
    <col min="11009" max="11009" width="7.140625" style="104" customWidth="1"/>
    <col min="11010" max="11010" width="44.85546875" style="104" customWidth="1"/>
    <col min="11011" max="11011" width="6.28515625" style="104" customWidth="1"/>
    <col min="11012" max="11012" width="24.85546875" style="104" customWidth="1"/>
    <col min="11013" max="11013" width="27" style="104" customWidth="1"/>
    <col min="11014" max="11015" width="12.140625" style="104" customWidth="1"/>
    <col min="11016" max="11264" width="9.140625" style="104"/>
    <col min="11265" max="11265" width="7.140625" style="104" customWidth="1"/>
    <col min="11266" max="11266" width="44.85546875" style="104" customWidth="1"/>
    <col min="11267" max="11267" width="6.28515625" style="104" customWidth="1"/>
    <col min="11268" max="11268" width="24.85546875" style="104" customWidth="1"/>
    <col min="11269" max="11269" width="27" style="104" customWidth="1"/>
    <col min="11270" max="11271" width="12.140625" style="104" customWidth="1"/>
    <col min="11272" max="11520" width="9.140625" style="104"/>
    <col min="11521" max="11521" width="7.140625" style="104" customWidth="1"/>
    <col min="11522" max="11522" width="44.85546875" style="104" customWidth="1"/>
    <col min="11523" max="11523" width="6.28515625" style="104" customWidth="1"/>
    <col min="11524" max="11524" width="24.85546875" style="104" customWidth="1"/>
    <col min="11525" max="11525" width="27" style="104" customWidth="1"/>
    <col min="11526" max="11527" width="12.140625" style="104" customWidth="1"/>
    <col min="11528" max="11776" width="9.140625" style="104"/>
    <col min="11777" max="11777" width="7.140625" style="104" customWidth="1"/>
    <col min="11778" max="11778" width="44.85546875" style="104" customWidth="1"/>
    <col min="11779" max="11779" width="6.28515625" style="104" customWidth="1"/>
    <col min="11780" max="11780" width="24.85546875" style="104" customWidth="1"/>
    <col min="11781" max="11781" width="27" style="104" customWidth="1"/>
    <col min="11782" max="11783" width="12.140625" style="104" customWidth="1"/>
    <col min="11784" max="12032" width="9.140625" style="104"/>
    <col min="12033" max="12033" width="7.140625" style="104" customWidth="1"/>
    <col min="12034" max="12034" width="44.85546875" style="104" customWidth="1"/>
    <col min="12035" max="12035" width="6.28515625" style="104" customWidth="1"/>
    <col min="12036" max="12036" width="24.85546875" style="104" customWidth="1"/>
    <col min="12037" max="12037" width="27" style="104" customWidth="1"/>
    <col min="12038" max="12039" width="12.140625" style="104" customWidth="1"/>
    <col min="12040" max="12288" width="9.140625" style="104"/>
    <col min="12289" max="12289" width="7.140625" style="104" customWidth="1"/>
    <col min="12290" max="12290" width="44.85546875" style="104" customWidth="1"/>
    <col min="12291" max="12291" width="6.28515625" style="104" customWidth="1"/>
    <col min="12292" max="12292" width="24.85546875" style="104" customWidth="1"/>
    <col min="12293" max="12293" width="27" style="104" customWidth="1"/>
    <col min="12294" max="12295" width="12.140625" style="104" customWidth="1"/>
    <col min="12296" max="12544" width="9.140625" style="104"/>
    <col min="12545" max="12545" width="7.140625" style="104" customWidth="1"/>
    <col min="12546" max="12546" width="44.85546875" style="104" customWidth="1"/>
    <col min="12547" max="12547" width="6.28515625" style="104" customWidth="1"/>
    <col min="12548" max="12548" width="24.85546875" style="104" customWidth="1"/>
    <col min="12549" max="12549" width="27" style="104" customWidth="1"/>
    <col min="12550" max="12551" width="12.140625" style="104" customWidth="1"/>
    <col min="12552" max="12800" width="9.140625" style="104"/>
    <col min="12801" max="12801" width="7.140625" style="104" customWidth="1"/>
    <col min="12802" max="12802" width="44.85546875" style="104" customWidth="1"/>
    <col min="12803" max="12803" width="6.28515625" style="104" customWidth="1"/>
    <col min="12804" max="12804" width="24.85546875" style="104" customWidth="1"/>
    <col min="12805" max="12805" width="27" style="104" customWidth="1"/>
    <col min="12806" max="12807" width="12.140625" style="104" customWidth="1"/>
    <col min="12808" max="13056" width="9.140625" style="104"/>
    <col min="13057" max="13057" width="7.140625" style="104" customWidth="1"/>
    <col min="13058" max="13058" width="44.85546875" style="104" customWidth="1"/>
    <col min="13059" max="13059" width="6.28515625" style="104" customWidth="1"/>
    <col min="13060" max="13060" width="24.85546875" style="104" customWidth="1"/>
    <col min="13061" max="13061" width="27" style="104" customWidth="1"/>
    <col min="13062" max="13063" width="12.140625" style="104" customWidth="1"/>
    <col min="13064" max="13312" width="9.140625" style="104"/>
    <col min="13313" max="13313" width="7.140625" style="104" customWidth="1"/>
    <col min="13314" max="13314" width="44.85546875" style="104" customWidth="1"/>
    <col min="13315" max="13315" width="6.28515625" style="104" customWidth="1"/>
    <col min="13316" max="13316" width="24.85546875" style="104" customWidth="1"/>
    <col min="13317" max="13317" width="27" style="104" customWidth="1"/>
    <col min="13318" max="13319" width="12.140625" style="104" customWidth="1"/>
    <col min="13320" max="13568" width="9.140625" style="104"/>
    <col min="13569" max="13569" width="7.140625" style="104" customWidth="1"/>
    <col min="13570" max="13570" width="44.85546875" style="104" customWidth="1"/>
    <col min="13571" max="13571" width="6.28515625" style="104" customWidth="1"/>
    <col min="13572" max="13572" width="24.85546875" style="104" customWidth="1"/>
    <col min="13573" max="13573" width="27" style="104" customWidth="1"/>
    <col min="13574" max="13575" width="12.140625" style="104" customWidth="1"/>
    <col min="13576" max="13824" width="9.140625" style="104"/>
    <col min="13825" max="13825" width="7.140625" style="104" customWidth="1"/>
    <col min="13826" max="13826" width="44.85546875" style="104" customWidth="1"/>
    <col min="13827" max="13827" width="6.28515625" style="104" customWidth="1"/>
    <col min="13828" max="13828" width="24.85546875" style="104" customWidth="1"/>
    <col min="13829" max="13829" width="27" style="104" customWidth="1"/>
    <col min="13830" max="13831" width="12.140625" style="104" customWidth="1"/>
    <col min="13832" max="14080" width="9.140625" style="104"/>
    <col min="14081" max="14081" width="7.140625" style="104" customWidth="1"/>
    <col min="14082" max="14082" width="44.85546875" style="104" customWidth="1"/>
    <col min="14083" max="14083" width="6.28515625" style="104" customWidth="1"/>
    <col min="14084" max="14084" width="24.85546875" style="104" customWidth="1"/>
    <col min="14085" max="14085" width="27" style="104" customWidth="1"/>
    <col min="14086" max="14087" width="12.140625" style="104" customWidth="1"/>
    <col min="14088" max="14336" width="9.140625" style="104"/>
    <col min="14337" max="14337" width="7.140625" style="104" customWidth="1"/>
    <col min="14338" max="14338" width="44.85546875" style="104" customWidth="1"/>
    <col min="14339" max="14339" width="6.28515625" style="104" customWidth="1"/>
    <col min="14340" max="14340" width="24.85546875" style="104" customWidth="1"/>
    <col min="14341" max="14341" width="27" style="104" customWidth="1"/>
    <col min="14342" max="14343" width="12.140625" style="104" customWidth="1"/>
    <col min="14344" max="14592" width="9.140625" style="104"/>
    <col min="14593" max="14593" width="7.140625" style="104" customWidth="1"/>
    <col min="14594" max="14594" width="44.85546875" style="104" customWidth="1"/>
    <col min="14595" max="14595" width="6.28515625" style="104" customWidth="1"/>
    <col min="14596" max="14596" width="24.85546875" style="104" customWidth="1"/>
    <col min="14597" max="14597" width="27" style="104" customWidth="1"/>
    <col min="14598" max="14599" width="12.140625" style="104" customWidth="1"/>
    <col min="14600" max="14848" width="9.140625" style="104"/>
    <col min="14849" max="14849" width="7.140625" style="104" customWidth="1"/>
    <col min="14850" max="14850" width="44.85546875" style="104" customWidth="1"/>
    <col min="14851" max="14851" width="6.28515625" style="104" customWidth="1"/>
    <col min="14852" max="14852" width="24.85546875" style="104" customWidth="1"/>
    <col min="14853" max="14853" width="27" style="104" customWidth="1"/>
    <col min="14854" max="14855" width="12.140625" style="104" customWidth="1"/>
    <col min="14856" max="15104" width="9.140625" style="104"/>
    <col min="15105" max="15105" width="7.140625" style="104" customWidth="1"/>
    <col min="15106" max="15106" width="44.85546875" style="104" customWidth="1"/>
    <col min="15107" max="15107" width="6.28515625" style="104" customWidth="1"/>
    <col min="15108" max="15108" width="24.85546875" style="104" customWidth="1"/>
    <col min="15109" max="15109" width="27" style="104" customWidth="1"/>
    <col min="15110" max="15111" width="12.140625" style="104" customWidth="1"/>
    <col min="15112" max="15360" width="9.140625" style="104"/>
    <col min="15361" max="15361" width="7.140625" style="104" customWidth="1"/>
    <col min="15362" max="15362" width="44.85546875" style="104" customWidth="1"/>
    <col min="15363" max="15363" width="6.28515625" style="104" customWidth="1"/>
    <col min="15364" max="15364" width="24.85546875" style="104" customWidth="1"/>
    <col min="15365" max="15365" width="27" style="104" customWidth="1"/>
    <col min="15366" max="15367" width="12.140625" style="104" customWidth="1"/>
    <col min="15368" max="15616" width="9.140625" style="104"/>
    <col min="15617" max="15617" width="7.140625" style="104" customWidth="1"/>
    <col min="15618" max="15618" width="44.85546875" style="104" customWidth="1"/>
    <col min="15619" max="15619" width="6.28515625" style="104" customWidth="1"/>
    <col min="15620" max="15620" width="24.85546875" style="104" customWidth="1"/>
    <col min="15621" max="15621" width="27" style="104" customWidth="1"/>
    <col min="15622" max="15623" width="12.140625" style="104" customWidth="1"/>
    <col min="15624" max="15872" width="9.140625" style="104"/>
    <col min="15873" max="15873" width="7.140625" style="104" customWidth="1"/>
    <col min="15874" max="15874" width="44.85546875" style="104" customWidth="1"/>
    <col min="15875" max="15875" width="6.28515625" style="104" customWidth="1"/>
    <col min="15876" max="15876" width="24.85546875" style="104" customWidth="1"/>
    <col min="15877" max="15877" width="27" style="104" customWidth="1"/>
    <col min="15878" max="15879" width="12.140625" style="104" customWidth="1"/>
    <col min="15880" max="16128" width="9.140625" style="104"/>
    <col min="16129" max="16129" width="7.140625" style="104" customWidth="1"/>
    <col min="16130" max="16130" width="44.85546875" style="104" customWidth="1"/>
    <col min="16131" max="16131" width="6.28515625" style="104" customWidth="1"/>
    <col min="16132" max="16132" width="24.85546875" style="104" customWidth="1"/>
    <col min="16133" max="16133" width="27" style="104" customWidth="1"/>
    <col min="16134" max="16135" width="12.140625" style="104" customWidth="1"/>
    <col min="16136" max="16384" width="9.140625" style="104"/>
  </cols>
  <sheetData>
    <row r="1" spans="1:7" ht="16.5" customHeight="1" x14ac:dyDescent="0.2">
      <c r="A1" s="302" t="s">
        <v>878</v>
      </c>
      <c r="B1" s="343" t="s">
        <v>879</v>
      </c>
      <c r="C1" s="343" t="s">
        <v>880</v>
      </c>
      <c r="D1" s="302" t="s">
        <v>881</v>
      </c>
      <c r="E1" s="302"/>
      <c r="F1" s="77"/>
      <c r="G1" s="77"/>
    </row>
    <row r="2" spans="1:7" ht="42.75" x14ac:dyDescent="0.2">
      <c r="A2" s="342"/>
      <c r="B2" s="344"/>
      <c r="C2" s="344"/>
      <c r="D2" s="75" t="s">
        <v>882</v>
      </c>
      <c r="E2" s="75" t="s">
        <v>883</v>
      </c>
      <c r="F2" s="77"/>
      <c r="G2" s="77"/>
    </row>
    <row r="3" spans="1:7" ht="26.25" customHeight="1" x14ac:dyDescent="0.2">
      <c r="A3" s="105" t="s">
        <v>884</v>
      </c>
      <c r="B3" s="90" t="s">
        <v>885</v>
      </c>
      <c r="C3" s="87" t="s">
        <v>483</v>
      </c>
      <c r="D3" s="92">
        <v>3020275</v>
      </c>
      <c r="E3" s="88">
        <v>3113514</v>
      </c>
      <c r="F3" s="82"/>
      <c r="G3" s="82"/>
    </row>
    <row r="4" spans="1:7" ht="32.25" customHeight="1" x14ac:dyDescent="0.2">
      <c r="A4" s="103" t="s">
        <v>214</v>
      </c>
      <c r="B4" s="90" t="s">
        <v>886</v>
      </c>
      <c r="C4" s="87" t="s">
        <v>484</v>
      </c>
      <c r="D4" s="149">
        <v>2055499</v>
      </c>
      <c r="E4" s="88">
        <v>2160123</v>
      </c>
      <c r="F4" s="84"/>
      <c r="G4" s="84"/>
    </row>
    <row r="5" spans="1:7" ht="26.25" customHeight="1" x14ac:dyDescent="0.2">
      <c r="A5" s="106" t="s">
        <v>218</v>
      </c>
      <c r="B5" s="93" t="s">
        <v>887</v>
      </c>
      <c r="C5" s="80" t="s">
        <v>485</v>
      </c>
      <c r="D5" s="150">
        <f>D3-D4</f>
        <v>964776</v>
      </c>
      <c r="E5" s="81">
        <f>E3-E4</f>
        <v>953391</v>
      </c>
      <c r="F5" s="84"/>
      <c r="G5" s="84"/>
    </row>
    <row r="6" spans="1:7" ht="26.25" customHeight="1" x14ac:dyDescent="0.2">
      <c r="A6" s="106" t="s">
        <v>888</v>
      </c>
      <c r="B6" s="93" t="s">
        <v>889</v>
      </c>
      <c r="C6" s="80" t="s">
        <v>486</v>
      </c>
      <c r="D6" s="150">
        <v>2975</v>
      </c>
      <c r="E6" s="81">
        <v>4421</v>
      </c>
      <c r="F6" s="84"/>
      <c r="G6" s="84"/>
    </row>
    <row r="7" spans="1:7" ht="26.25" customHeight="1" x14ac:dyDescent="0.2">
      <c r="A7" s="105" t="s">
        <v>890</v>
      </c>
      <c r="B7" s="90" t="s">
        <v>891</v>
      </c>
      <c r="C7" s="87" t="s">
        <v>487</v>
      </c>
      <c r="D7" s="92">
        <v>2975</v>
      </c>
      <c r="E7" s="88">
        <v>4421</v>
      </c>
      <c r="F7" s="84"/>
      <c r="G7" s="84"/>
    </row>
    <row r="8" spans="1:7" ht="26.25" customHeight="1" x14ac:dyDescent="0.2">
      <c r="A8" s="105" t="s">
        <v>741</v>
      </c>
      <c r="B8" s="90" t="s">
        <v>892</v>
      </c>
      <c r="C8" s="87" t="s">
        <v>488</v>
      </c>
      <c r="D8" s="149"/>
      <c r="E8" s="88"/>
      <c r="F8" s="84"/>
      <c r="G8" s="84"/>
    </row>
    <row r="9" spans="1:7" ht="26.25" customHeight="1" x14ac:dyDescent="0.2">
      <c r="A9" s="105" t="s">
        <v>744</v>
      </c>
      <c r="B9" s="90" t="s">
        <v>893</v>
      </c>
      <c r="C9" s="87" t="s">
        <v>489</v>
      </c>
      <c r="D9" s="149"/>
      <c r="E9" s="88"/>
      <c r="F9" s="84"/>
      <c r="G9" s="84"/>
    </row>
    <row r="10" spans="1:7" ht="26.25" customHeight="1" x14ac:dyDescent="0.2">
      <c r="A10" s="78" t="s">
        <v>267</v>
      </c>
      <c r="B10" s="79" t="s">
        <v>894</v>
      </c>
      <c r="C10" s="80" t="s">
        <v>490</v>
      </c>
      <c r="D10" s="81">
        <v>412369</v>
      </c>
      <c r="E10" s="81">
        <f>E11+E12</f>
        <v>388278</v>
      </c>
      <c r="F10" s="82"/>
      <c r="G10" s="82"/>
    </row>
    <row r="11" spans="1:7" ht="26.25" customHeight="1" x14ac:dyDescent="0.2">
      <c r="A11" s="103" t="s">
        <v>895</v>
      </c>
      <c r="B11" s="86" t="s">
        <v>896</v>
      </c>
      <c r="C11" s="87" t="s">
        <v>491</v>
      </c>
      <c r="D11" s="88">
        <v>49967</v>
      </c>
      <c r="E11" s="88">
        <v>51754</v>
      </c>
      <c r="F11" s="84"/>
      <c r="G11" s="84"/>
    </row>
    <row r="12" spans="1:7" ht="26.25" customHeight="1" x14ac:dyDescent="0.2">
      <c r="A12" s="105" t="s">
        <v>897</v>
      </c>
      <c r="B12" s="86" t="s">
        <v>898</v>
      </c>
      <c r="C12" s="87">
        <v>10</v>
      </c>
      <c r="D12" s="88">
        <v>362402</v>
      </c>
      <c r="E12" s="88">
        <v>336524</v>
      </c>
      <c r="F12" s="84"/>
      <c r="G12" s="84"/>
    </row>
    <row r="13" spans="1:7" ht="26.25" customHeight="1" x14ac:dyDescent="0.2">
      <c r="A13" s="106" t="s">
        <v>218</v>
      </c>
      <c r="B13" s="79" t="s">
        <v>899</v>
      </c>
      <c r="C13" s="80">
        <v>11</v>
      </c>
      <c r="D13" s="81">
        <f>D5+D6-D10</f>
        <v>555382</v>
      </c>
      <c r="E13" s="81">
        <f>E5+E6-E10</f>
        <v>569534</v>
      </c>
      <c r="F13" s="84"/>
      <c r="G13" s="84"/>
    </row>
    <row r="14" spans="1:7" ht="26.25" customHeight="1" x14ac:dyDescent="0.2">
      <c r="A14" s="103" t="s">
        <v>298</v>
      </c>
      <c r="B14" s="86" t="s">
        <v>900</v>
      </c>
      <c r="C14" s="87">
        <v>12</v>
      </c>
      <c r="D14" s="88">
        <v>279392</v>
      </c>
      <c r="E14" s="88">
        <v>266552</v>
      </c>
      <c r="F14" s="84"/>
      <c r="G14" s="84"/>
    </row>
    <row r="15" spans="1:7" ht="26.25" customHeight="1" x14ac:dyDescent="0.2">
      <c r="A15" s="103" t="s">
        <v>300</v>
      </c>
      <c r="B15" s="86" t="s">
        <v>901</v>
      </c>
      <c r="C15" s="87">
        <v>13</v>
      </c>
      <c r="D15" s="88">
        <v>207101</v>
      </c>
      <c r="E15" s="88">
        <v>200175</v>
      </c>
      <c r="F15" s="84"/>
      <c r="G15" s="84"/>
    </row>
    <row r="16" spans="1:7" ht="26.25" customHeight="1" x14ac:dyDescent="0.2">
      <c r="A16" s="105" t="s">
        <v>902</v>
      </c>
      <c r="B16" s="86" t="s">
        <v>903</v>
      </c>
      <c r="C16" s="87">
        <v>14</v>
      </c>
      <c r="D16" s="88"/>
      <c r="E16" s="88"/>
      <c r="F16" s="84"/>
      <c r="G16" s="84"/>
    </row>
    <row r="17" spans="1:7" ht="26.25" customHeight="1" x14ac:dyDescent="0.2">
      <c r="A17" s="105" t="s">
        <v>904</v>
      </c>
      <c r="B17" s="86" t="s">
        <v>905</v>
      </c>
      <c r="C17" s="87">
        <v>15</v>
      </c>
      <c r="D17" s="88">
        <v>66737</v>
      </c>
      <c r="E17" s="88">
        <v>59697</v>
      </c>
      <c r="F17" s="84"/>
      <c r="G17" s="84"/>
    </row>
    <row r="18" spans="1:7" ht="26.25" customHeight="1" x14ac:dyDescent="0.2">
      <c r="A18" s="105" t="s">
        <v>906</v>
      </c>
      <c r="B18" s="86" t="s">
        <v>907</v>
      </c>
      <c r="C18" s="87">
        <v>16</v>
      </c>
      <c r="D18" s="88">
        <v>5554</v>
      </c>
      <c r="E18" s="88">
        <v>6680</v>
      </c>
      <c r="F18" s="84"/>
      <c r="G18" s="84"/>
    </row>
    <row r="19" spans="1:7" ht="30" customHeight="1" x14ac:dyDescent="0.2">
      <c r="A19" s="103" t="s">
        <v>340</v>
      </c>
      <c r="B19" s="86" t="s">
        <v>908</v>
      </c>
      <c r="C19" s="87">
        <v>17</v>
      </c>
      <c r="D19" s="149">
        <v>3594</v>
      </c>
      <c r="E19" s="88">
        <v>3448</v>
      </c>
      <c r="F19" s="82"/>
      <c r="G19" s="82"/>
    </row>
    <row r="20" spans="1:7" ht="33" customHeight="1" x14ac:dyDescent="0.2">
      <c r="A20" s="103" t="s">
        <v>341</v>
      </c>
      <c r="B20" s="86" t="s">
        <v>909</v>
      </c>
      <c r="C20" s="87">
        <v>18</v>
      </c>
      <c r="D20" s="149">
        <v>27643</v>
      </c>
      <c r="E20" s="88">
        <v>36093</v>
      </c>
      <c r="F20" s="84"/>
      <c r="G20" s="84"/>
    </row>
    <row r="21" spans="1:7" ht="26.25" customHeight="1" x14ac:dyDescent="0.2">
      <c r="A21" s="105" t="s">
        <v>910</v>
      </c>
      <c r="B21" s="86" t="s">
        <v>911</v>
      </c>
      <c r="C21" s="87">
        <v>19</v>
      </c>
      <c r="D21" s="92">
        <v>10568</v>
      </c>
      <c r="E21" s="88">
        <v>2</v>
      </c>
      <c r="F21" s="84"/>
      <c r="G21" s="84"/>
    </row>
    <row r="22" spans="1:7" ht="26.25" customHeight="1" x14ac:dyDescent="0.2">
      <c r="A22" s="103" t="s">
        <v>31</v>
      </c>
      <c r="B22" s="86" t="s">
        <v>912</v>
      </c>
      <c r="C22" s="87">
        <v>20</v>
      </c>
      <c r="D22" s="149"/>
      <c r="E22" s="88"/>
      <c r="F22" s="84"/>
      <c r="G22" s="84"/>
    </row>
    <row r="23" spans="1:7" ht="26.25" customHeight="1" x14ac:dyDescent="0.2">
      <c r="A23" s="103" t="s">
        <v>344</v>
      </c>
      <c r="B23" s="86" t="s">
        <v>913</v>
      </c>
      <c r="C23" s="87" t="s">
        <v>619</v>
      </c>
      <c r="D23" s="149">
        <v>6687</v>
      </c>
      <c r="E23" s="92">
        <v>411</v>
      </c>
      <c r="F23" s="84"/>
      <c r="G23" s="84"/>
    </row>
    <row r="24" spans="1:7" ht="26.25" customHeight="1" x14ac:dyDescent="0.2">
      <c r="A24" s="105" t="s">
        <v>914</v>
      </c>
      <c r="B24" s="86" t="s">
        <v>915</v>
      </c>
      <c r="C24" s="87" t="s">
        <v>622</v>
      </c>
      <c r="D24" s="92">
        <v>5111</v>
      </c>
      <c r="E24" s="88">
        <v>4044</v>
      </c>
      <c r="F24" s="84"/>
      <c r="G24" s="84"/>
    </row>
    <row r="25" spans="1:7" ht="26.25" customHeight="1" x14ac:dyDescent="0.2">
      <c r="A25" s="103" t="s">
        <v>916</v>
      </c>
      <c r="B25" s="86" t="s">
        <v>917</v>
      </c>
      <c r="C25" s="87" t="s">
        <v>624</v>
      </c>
      <c r="D25" s="149">
        <v>16979</v>
      </c>
      <c r="E25" s="88">
        <v>7705</v>
      </c>
      <c r="F25" s="84"/>
      <c r="G25" s="84"/>
    </row>
    <row r="26" spans="1:7" ht="26.25" customHeight="1" x14ac:dyDescent="0.2">
      <c r="A26" s="105" t="s">
        <v>918</v>
      </c>
      <c r="B26" s="86" t="s">
        <v>919</v>
      </c>
      <c r="C26" s="87" t="s">
        <v>626</v>
      </c>
      <c r="D26" s="149"/>
      <c r="E26" s="88"/>
      <c r="F26" s="82"/>
      <c r="G26" s="82"/>
    </row>
    <row r="27" spans="1:7" ht="26.25" customHeight="1" x14ac:dyDescent="0.2">
      <c r="A27" s="103" t="s">
        <v>920</v>
      </c>
      <c r="B27" s="86" t="s">
        <v>921</v>
      </c>
      <c r="C27" s="87" t="s">
        <v>628</v>
      </c>
      <c r="D27" s="149"/>
      <c r="E27" s="88"/>
      <c r="F27" s="84"/>
      <c r="G27" s="84"/>
    </row>
    <row r="28" spans="1:7" ht="31.5" x14ac:dyDescent="0.2">
      <c r="A28" s="106" t="s">
        <v>922</v>
      </c>
      <c r="B28" s="79" t="s">
        <v>923</v>
      </c>
      <c r="C28" s="80" t="s">
        <v>630</v>
      </c>
      <c r="D28" s="150">
        <f>D13-D14-D19-D20+D21-D22-D23+D24-D25+(-D26)-(-D27)</f>
        <v>236766</v>
      </c>
      <c r="E28" s="81">
        <f>E13-E14-E19-E20+E21-E22-E23+E24-E25+(-E26)-(-E27)</f>
        <v>259371</v>
      </c>
      <c r="F28" s="84"/>
      <c r="G28" s="84"/>
    </row>
    <row r="29" spans="1:7" ht="31.5" customHeight="1" x14ac:dyDescent="0.2">
      <c r="A29" s="105" t="s">
        <v>924</v>
      </c>
      <c r="B29" s="86" t="s">
        <v>925</v>
      </c>
      <c r="C29" s="87" t="s">
        <v>633</v>
      </c>
      <c r="D29" s="92"/>
      <c r="E29" s="88"/>
      <c r="F29" s="82"/>
      <c r="G29" s="82"/>
    </row>
    <row r="30" spans="1:7" ht="16.5" customHeight="1" x14ac:dyDescent="0.2">
      <c r="A30" s="302" t="s">
        <v>878</v>
      </c>
      <c r="B30" s="343" t="s">
        <v>879</v>
      </c>
      <c r="C30" s="343" t="s">
        <v>880</v>
      </c>
      <c r="D30" s="302" t="s">
        <v>881</v>
      </c>
      <c r="E30" s="302"/>
      <c r="F30" s="84"/>
      <c r="G30" s="84"/>
    </row>
    <row r="31" spans="1:7" ht="42.75" x14ac:dyDescent="0.2">
      <c r="A31" s="342"/>
      <c r="B31" s="344"/>
      <c r="C31" s="344"/>
      <c r="D31" s="75" t="s">
        <v>882</v>
      </c>
      <c r="E31" s="75" t="s">
        <v>883</v>
      </c>
      <c r="F31" s="84"/>
      <c r="G31" s="84"/>
    </row>
    <row r="32" spans="1:7" ht="28.5" customHeight="1" x14ac:dyDescent="0.2">
      <c r="A32" s="103" t="s">
        <v>926</v>
      </c>
      <c r="B32" s="86" t="s">
        <v>927</v>
      </c>
      <c r="C32" s="87" t="s">
        <v>928</v>
      </c>
      <c r="D32" s="88"/>
      <c r="E32" s="88"/>
      <c r="F32" s="84"/>
      <c r="G32" s="84"/>
    </row>
    <row r="33" spans="1:20" ht="26.25" customHeight="1" x14ac:dyDescent="0.2">
      <c r="A33" s="105" t="s">
        <v>929</v>
      </c>
      <c r="B33" s="86" t="s">
        <v>930</v>
      </c>
      <c r="C33" s="87" t="s">
        <v>931</v>
      </c>
      <c r="D33" s="92"/>
      <c r="E33" s="88"/>
      <c r="F33" s="84"/>
      <c r="G33" s="84"/>
    </row>
    <row r="34" spans="1:20" ht="30.6" customHeight="1" x14ac:dyDescent="0.2">
      <c r="A34" s="105" t="s">
        <v>932</v>
      </c>
      <c r="B34" s="86" t="s">
        <v>933</v>
      </c>
      <c r="C34" s="87" t="s">
        <v>934</v>
      </c>
      <c r="D34" s="149"/>
      <c r="E34" s="88"/>
      <c r="F34" s="84"/>
      <c r="G34" s="84"/>
    </row>
    <row r="35" spans="1:20" ht="26.25" customHeight="1" x14ac:dyDescent="0.2">
      <c r="A35" s="105" t="s">
        <v>569</v>
      </c>
      <c r="B35" s="86" t="s">
        <v>935</v>
      </c>
      <c r="C35" s="87" t="s">
        <v>936</v>
      </c>
      <c r="D35" s="149"/>
      <c r="E35" s="88"/>
      <c r="F35" s="84"/>
      <c r="G35" s="84"/>
    </row>
    <row r="36" spans="1:20" ht="26.25" customHeight="1" x14ac:dyDescent="0.2">
      <c r="A36" s="105" t="s">
        <v>572</v>
      </c>
      <c r="B36" s="86" t="s">
        <v>937</v>
      </c>
      <c r="C36" s="87" t="s">
        <v>938</v>
      </c>
      <c r="D36" s="149"/>
      <c r="E36" s="88"/>
      <c r="F36" s="84"/>
      <c r="G36" s="84"/>
    </row>
    <row r="37" spans="1:20" ht="25.9" customHeight="1" x14ac:dyDescent="0.2">
      <c r="A37" s="105" t="s">
        <v>939</v>
      </c>
      <c r="B37" s="86" t="s">
        <v>940</v>
      </c>
      <c r="C37" s="87" t="s">
        <v>941</v>
      </c>
      <c r="D37" s="92"/>
      <c r="E37" s="88"/>
      <c r="F37" s="84"/>
      <c r="G37" s="84"/>
    </row>
    <row r="38" spans="1:20" ht="26.25" customHeight="1" x14ac:dyDescent="0.2">
      <c r="A38" s="103" t="s">
        <v>942</v>
      </c>
      <c r="B38" s="86" t="s">
        <v>943</v>
      </c>
      <c r="C38" s="87" t="s">
        <v>944</v>
      </c>
      <c r="D38" s="92"/>
      <c r="E38" s="88"/>
      <c r="F38" s="84"/>
      <c r="G38" s="84"/>
    </row>
    <row r="39" spans="1:20" ht="26.25" customHeight="1" x14ac:dyDescent="0.2">
      <c r="A39" s="107" t="s">
        <v>945</v>
      </c>
      <c r="B39" s="86" t="s">
        <v>946</v>
      </c>
      <c r="C39" s="87" t="s">
        <v>947</v>
      </c>
      <c r="D39" s="92"/>
      <c r="E39" s="88"/>
      <c r="F39" s="84"/>
      <c r="G39" s="84"/>
    </row>
    <row r="40" spans="1:20" ht="26.25" customHeight="1" x14ac:dyDescent="0.2">
      <c r="A40" s="103" t="s">
        <v>948</v>
      </c>
      <c r="B40" s="86" t="s">
        <v>949</v>
      </c>
      <c r="C40" s="87" t="s">
        <v>950</v>
      </c>
      <c r="D40" s="92"/>
      <c r="E40" s="88"/>
      <c r="F40" s="84"/>
      <c r="G40" s="84"/>
    </row>
    <row r="41" spans="1:20" ht="25.35" customHeight="1" x14ac:dyDescent="0.2">
      <c r="A41" s="103" t="s">
        <v>951</v>
      </c>
      <c r="B41" s="108" t="s">
        <v>952</v>
      </c>
      <c r="C41" s="87" t="s">
        <v>953</v>
      </c>
      <c r="D41" s="92"/>
      <c r="E41" s="88"/>
      <c r="F41" s="84"/>
      <c r="G41" s="84"/>
      <c r="S41" s="109"/>
      <c r="T41" s="109"/>
    </row>
    <row r="42" spans="1:20" ht="25.9" customHeight="1" x14ac:dyDescent="0.2">
      <c r="A42" s="107" t="s">
        <v>954</v>
      </c>
      <c r="B42" s="86" t="s">
        <v>955</v>
      </c>
      <c r="C42" s="87" t="s">
        <v>956</v>
      </c>
      <c r="D42" s="92">
        <v>22</v>
      </c>
      <c r="E42" s="88">
        <v>16</v>
      </c>
      <c r="F42" s="84"/>
      <c r="G42" s="84"/>
    </row>
    <row r="43" spans="1:20" ht="26.25" customHeight="1" x14ac:dyDescent="0.2">
      <c r="A43" s="103" t="s">
        <v>957</v>
      </c>
      <c r="B43" s="86" t="s">
        <v>958</v>
      </c>
      <c r="C43" s="87" t="s">
        <v>959</v>
      </c>
      <c r="D43" s="92"/>
      <c r="E43" s="88"/>
      <c r="F43" s="84"/>
      <c r="G43" s="84"/>
    </row>
    <row r="44" spans="1:20" ht="26.25" customHeight="1" x14ac:dyDescent="0.2">
      <c r="A44" s="105" t="s">
        <v>960</v>
      </c>
      <c r="B44" s="86" t="s">
        <v>961</v>
      </c>
      <c r="C44" s="87" t="s">
        <v>962</v>
      </c>
      <c r="D44" s="92"/>
      <c r="E44" s="88"/>
      <c r="F44" s="84"/>
      <c r="G44" s="84"/>
    </row>
    <row r="45" spans="1:20" ht="26.25" customHeight="1" x14ac:dyDescent="0.2">
      <c r="A45" s="103" t="s">
        <v>963</v>
      </c>
      <c r="B45" s="86" t="s">
        <v>964</v>
      </c>
      <c r="C45" s="87" t="s">
        <v>965</v>
      </c>
      <c r="D45" s="92"/>
      <c r="E45" s="88"/>
      <c r="F45" s="84"/>
      <c r="G45" s="84"/>
    </row>
    <row r="46" spans="1:20" ht="26.25" customHeight="1" x14ac:dyDescent="0.2">
      <c r="A46" s="110" t="s">
        <v>966</v>
      </c>
      <c r="B46" s="86" t="s">
        <v>967</v>
      </c>
      <c r="C46" s="87" t="s">
        <v>968</v>
      </c>
      <c r="D46" s="92"/>
      <c r="E46" s="88"/>
      <c r="F46" s="84"/>
      <c r="G46" s="84"/>
    </row>
    <row r="47" spans="1:20" ht="26.25" customHeight="1" x14ac:dyDescent="0.2">
      <c r="A47" s="103" t="s">
        <v>969</v>
      </c>
      <c r="B47" s="86" t="s">
        <v>970</v>
      </c>
      <c r="C47" s="87" t="s">
        <v>971</v>
      </c>
      <c r="D47" s="149">
        <v>738</v>
      </c>
      <c r="E47" s="88">
        <v>912</v>
      </c>
      <c r="F47" s="84"/>
      <c r="G47" s="84"/>
    </row>
    <row r="48" spans="1:20" ht="26.25" customHeight="1" x14ac:dyDescent="0.2">
      <c r="A48" s="110" t="s">
        <v>972</v>
      </c>
      <c r="B48" s="86" t="s">
        <v>973</v>
      </c>
      <c r="C48" s="87" t="s">
        <v>974</v>
      </c>
      <c r="D48" s="149"/>
      <c r="E48" s="88"/>
      <c r="F48" s="84"/>
      <c r="G48" s="84"/>
    </row>
    <row r="49" spans="1:7" ht="30.95" customHeight="1" x14ac:dyDescent="0.2">
      <c r="A49" s="103" t="s">
        <v>975</v>
      </c>
      <c r="B49" s="86" t="s">
        <v>976</v>
      </c>
      <c r="C49" s="87" t="s">
        <v>977</v>
      </c>
      <c r="D49" s="149"/>
      <c r="E49" s="88"/>
      <c r="F49" s="84"/>
      <c r="G49" s="97"/>
    </row>
    <row r="50" spans="1:7" ht="45.75" customHeight="1" x14ac:dyDescent="0.2">
      <c r="A50" s="106" t="s">
        <v>922</v>
      </c>
      <c r="B50" s="79" t="s">
        <v>978</v>
      </c>
      <c r="C50" s="80" t="s">
        <v>979</v>
      </c>
      <c r="D50" s="81">
        <f>D29-D32+D33+D37-D38+D39-D40-D41+D42-D43+D44-D45+D46-D47+(-D48)-(-D49)</f>
        <v>-716</v>
      </c>
      <c r="E50" s="81">
        <f>E29-E32+E33+E37-E38+E39-E40-E41+E42-E43+E44-E45+E46-E47+(-E48)-(-E49)</f>
        <v>-896</v>
      </c>
      <c r="F50" s="84"/>
      <c r="G50" s="97"/>
    </row>
    <row r="51" spans="1:7" ht="30" customHeight="1" x14ac:dyDescent="0.2">
      <c r="A51" s="106" t="s">
        <v>980</v>
      </c>
      <c r="B51" s="79" t="s">
        <v>981</v>
      </c>
      <c r="C51" s="80" t="s">
        <v>982</v>
      </c>
      <c r="D51" s="81">
        <f>D28+D50</f>
        <v>236050</v>
      </c>
      <c r="E51" s="81">
        <f>E28+E50</f>
        <v>258475</v>
      </c>
      <c r="F51" s="84"/>
      <c r="G51" s="97"/>
    </row>
    <row r="52" spans="1:7" ht="28.5" customHeight="1" x14ac:dyDescent="0.2">
      <c r="A52" s="103" t="s">
        <v>219</v>
      </c>
      <c r="B52" s="86" t="s">
        <v>983</v>
      </c>
      <c r="C52" s="87" t="s">
        <v>984</v>
      </c>
      <c r="D52" s="88">
        <v>75950</v>
      </c>
      <c r="E52" s="88">
        <v>53956</v>
      </c>
      <c r="F52" s="84"/>
      <c r="G52" s="111"/>
    </row>
    <row r="53" spans="1:7" ht="26.25" customHeight="1" x14ac:dyDescent="0.2">
      <c r="A53" s="103" t="s">
        <v>985</v>
      </c>
      <c r="B53" s="86" t="s">
        <v>986</v>
      </c>
      <c r="C53" s="87" t="s">
        <v>987</v>
      </c>
      <c r="D53" s="88">
        <v>77322</v>
      </c>
      <c r="E53" s="88">
        <v>55668</v>
      </c>
      <c r="F53" s="84"/>
      <c r="G53" s="111"/>
    </row>
    <row r="54" spans="1:7" ht="26.25" customHeight="1" x14ac:dyDescent="0.2">
      <c r="A54" s="105" t="s">
        <v>902</v>
      </c>
      <c r="B54" s="86" t="s">
        <v>988</v>
      </c>
      <c r="C54" s="87" t="s">
        <v>989</v>
      </c>
      <c r="D54" s="88">
        <v>-1372</v>
      </c>
      <c r="E54" s="88">
        <v>-1712</v>
      </c>
      <c r="F54" s="84"/>
      <c r="G54" s="111"/>
    </row>
    <row r="55" spans="1:7" ht="32.25" customHeight="1" x14ac:dyDescent="0.2">
      <c r="A55" s="106" t="s">
        <v>980</v>
      </c>
      <c r="B55" s="79" t="s">
        <v>990</v>
      </c>
      <c r="C55" s="80" t="s">
        <v>991</v>
      </c>
      <c r="D55" s="81">
        <f>D51-D52</f>
        <v>160100</v>
      </c>
      <c r="E55" s="81">
        <f>E51-E52</f>
        <v>204519</v>
      </c>
      <c r="F55" s="84"/>
      <c r="G55" s="84"/>
    </row>
    <row r="56" spans="1:7" ht="26.25" customHeight="1" x14ac:dyDescent="0.2">
      <c r="A56" s="110" t="s">
        <v>992</v>
      </c>
      <c r="B56" s="112" t="s">
        <v>993</v>
      </c>
      <c r="C56" s="87" t="s">
        <v>994</v>
      </c>
      <c r="D56" s="88"/>
      <c r="E56" s="88"/>
      <c r="F56" s="84"/>
      <c r="G56" s="84"/>
    </row>
    <row r="57" spans="1:7" ht="26.25" customHeight="1" x14ac:dyDescent="0.2">
      <c r="A57" s="103" t="s">
        <v>995</v>
      </c>
      <c r="B57" s="113" t="s">
        <v>996</v>
      </c>
      <c r="C57" s="87" t="s">
        <v>997</v>
      </c>
      <c r="D57" s="88"/>
      <c r="E57" s="88"/>
      <c r="F57" s="84"/>
      <c r="G57" s="84"/>
    </row>
    <row r="58" spans="1:7" ht="26.25" customHeight="1" x14ac:dyDescent="0.2">
      <c r="A58" s="106" t="s">
        <v>922</v>
      </c>
      <c r="B58" s="79" t="s">
        <v>998</v>
      </c>
      <c r="C58" s="80" t="s">
        <v>999</v>
      </c>
      <c r="D58" s="81"/>
      <c r="E58" s="81"/>
      <c r="F58" s="84"/>
      <c r="G58" s="84"/>
    </row>
    <row r="59" spans="1:7" ht="16.5" customHeight="1" x14ac:dyDescent="0.2">
      <c r="A59" s="302" t="s">
        <v>878</v>
      </c>
      <c r="B59" s="343" t="s">
        <v>879</v>
      </c>
      <c r="C59" s="343" t="s">
        <v>880</v>
      </c>
      <c r="D59" s="302" t="s">
        <v>881</v>
      </c>
      <c r="E59" s="302"/>
      <c r="F59" s="84"/>
      <c r="G59" s="84"/>
    </row>
    <row r="60" spans="1:7" ht="42.75" x14ac:dyDescent="0.2">
      <c r="A60" s="342"/>
      <c r="B60" s="344"/>
      <c r="C60" s="344"/>
      <c r="D60" s="75" t="s">
        <v>882</v>
      </c>
      <c r="E60" s="75" t="s">
        <v>883</v>
      </c>
      <c r="F60" s="84"/>
      <c r="G60" s="84"/>
    </row>
    <row r="61" spans="1:7" ht="26.25" customHeight="1" x14ac:dyDescent="0.2">
      <c r="A61" s="103" t="s">
        <v>1000</v>
      </c>
      <c r="B61" s="86" t="s">
        <v>1001</v>
      </c>
      <c r="C61" s="87" t="s">
        <v>1002</v>
      </c>
      <c r="D61" s="88"/>
      <c r="E61" s="88"/>
      <c r="F61" s="84"/>
      <c r="G61" s="84"/>
    </row>
    <row r="62" spans="1:7" ht="26.25" customHeight="1" x14ac:dyDescent="0.2">
      <c r="A62" s="103" t="s">
        <v>1003</v>
      </c>
      <c r="B62" s="112" t="s">
        <v>1004</v>
      </c>
      <c r="C62" s="87" t="s">
        <v>1005</v>
      </c>
      <c r="D62" s="88"/>
      <c r="E62" s="88"/>
      <c r="F62" s="84"/>
      <c r="G62" s="84"/>
    </row>
    <row r="63" spans="1:7" ht="26.25" customHeight="1" x14ac:dyDescent="0.2">
      <c r="A63" s="105" t="s">
        <v>118</v>
      </c>
      <c r="B63" s="114" t="s">
        <v>1006</v>
      </c>
      <c r="C63" s="87" t="s">
        <v>1007</v>
      </c>
      <c r="D63" s="88"/>
      <c r="E63" s="88"/>
      <c r="F63" s="84"/>
      <c r="G63" s="84"/>
    </row>
    <row r="64" spans="1:7" ht="25.5" customHeight="1" x14ac:dyDescent="0.2">
      <c r="A64" s="106" t="s">
        <v>922</v>
      </c>
      <c r="B64" s="79" t="s">
        <v>1008</v>
      </c>
      <c r="C64" s="80" t="s">
        <v>1009</v>
      </c>
      <c r="D64" s="81"/>
      <c r="E64" s="81"/>
      <c r="F64" s="84"/>
      <c r="G64" s="84"/>
    </row>
    <row r="65" spans="1:7" ht="25.5" customHeight="1" x14ac:dyDescent="0.2">
      <c r="A65" s="106" t="s">
        <v>1010</v>
      </c>
      <c r="B65" s="79" t="s">
        <v>1011</v>
      </c>
      <c r="C65" s="80" t="s">
        <v>1012</v>
      </c>
      <c r="D65" s="81">
        <f>D51+D58</f>
        <v>236050</v>
      </c>
      <c r="E65" s="81">
        <f>E51+E58</f>
        <v>258475</v>
      </c>
      <c r="F65" s="84"/>
      <c r="G65" s="84"/>
    </row>
    <row r="66" spans="1:7" ht="25.5" customHeight="1" x14ac:dyDescent="0.2">
      <c r="A66" s="103" t="s">
        <v>918</v>
      </c>
      <c r="B66" s="86" t="s">
        <v>1013</v>
      </c>
      <c r="C66" s="87" t="s">
        <v>1014</v>
      </c>
      <c r="D66" s="81"/>
      <c r="E66" s="81"/>
      <c r="F66" s="84"/>
      <c r="G66" s="84"/>
    </row>
    <row r="67" spans="1:7" ht="25.5" customHeight="1" x14ac:dyDescent="0.2">
      <c r="A67" s="106" t="s">
        <v>1010</v>
      </c>
      <c r="B67" s="79" t="s">
        <v>1015</v>
      </c>
      <c r="C67" s="80" t="s">
        <v>1016</v>
      </c>
      <c r="D67" s="81">
        <f>D55+D64-D66</f>
        <v>160100</v>
      </c>
      <c r="E67" s="81">
        <f>E55+E64-E66</f>
        <v>204519</v>
      </c>
      <c r="F67" s="84"/>
      <c r="G67" s="84"/>
    </row>
    <row r="68" spans="1:7" ht="20.100000000000001" customHeight="1" x14ac:dyDescent="0.2">
      <c r="C68" s="117"/>
      <c r="D68" s="118"/>
      <c r="F68" s="84"/>
      <c r="G68" s="84"/>
    </row>
    <row r="69" spans="1:7" x14ac:dyDescent="0.2">
      <c r="C69" s="117"/>
      <c r="D69" s="118"/>
      <c r="E69" s="118"/>
      <c r="F69" s="84"/>
      <c r="G69" s="84"/>
    </row>
    <row r="70" spans="1:7" ht="20.100000000000001" customHeight="1" x14ac:dyDescent="0.2">
      <c r="C70" s="117"/>
      <c r="F70" s="84"/>
      <c r="G70" s="84"/>
    </row>
    <row r="71" spans="1:7" ht="20.100000000000001" customHeight="1" x14ac:dyDescent="0.2">
      <c r="C71" s="117"/>
      <c r="F71" s="84"/>
      <c r="G71" s="84"/>
    </row>
    <row r="72" spans="1:7" x14ac:dyDescent="0.2">
      <c r="C72" s="119"/>
      <c r="D72" s="118"/>
      <c r="E72" s="118"/>
      <c r="F72" s="84"/>
      <c r="G72" s="84"/>
    </row>
    <row r="73" spans="1:7" ht="20.100000000000001" customHeight="1" x14ac:dyDescent="0.2">
      <c r="C73" s="117"/>
      <c r="F73" s="84"/>
      <c r="G73" s="84"/>
    </row>
    <row r="74" spans="1:7" x14ac:dyDescent="0.2">
      <c r="C74" s="119"/>
      <c r="D74" s="118"/>
      <c r="E74" s="118"/>
      <c r="F74" s="84"/>
      <c r="G74" s="84"/>
    </row>
    <row r="75" spans="1:7" ht="20.100000000000001" customHeight="1" x14ac:dyDescent="0.2">
      <c r="A75" s="120"/>
      <c r="B75" s="121"/>
      <c r="C75" s="119"/>
      <c r="D75" s="118"/>
      <c r="E75" s="118"/>
      <c r="F75" s="84"/>
      <c r="G75" s="84"/>
    </row>
    <row r="76" spans="1:7" x14ac:dyDescent="0.2">
      <c r="A76" s="122"/>
      <c r="C76" s="123"/>
      <c r="F76" s="84"/>
      <c r="G76" s="84"/>
    </row>
    <row r="77" spans="1:7" x14ac:dyDescent="0.2">
      <c r="F77" s="84"/>
      <c r="G77" s="84"/>
    </row>
    <row r="78" spans="1:7" x14ac:dyDescent="0.2">
      <c r="F78" s="84"/>
      <c r="G78" s="84"/>
    </row>
    <row r="79" spans="1:7" x14ac:dyDescent="0.2">
      <c r="F79" s="84"/>
      <c r="G79" s="84"/>
    </row>
    <row r="80" spans="1:7" x14ac:dyDescent="0.2">
      <c r="F80" s="84"/>
      <c r="G80" s="84"/>
    </row>
    <row r="81" spans="6:7" x14ac:dyDescent="0.2">
      <c r="F81" s="84"/>
      <c r="G81" s="84"/>
    </row>
    <row r="82" spans="6:7" x14ac:dyDescent="0.2">
      <c r="F82" s="84"/>
      <c r="G82" s="84"/>
    </row>
    <row r="83" spans="6:7" x14ac:dyDescent="0.2">
      <c r="F83" s="84"/>
      <c r="G83" s="84"/>
    </row>
    <row r="84" spans="6:7" x14ac:dyDescent="0.2">
      <c r="F84" s="84"/>
      <c r="G84" s="84"/>
    </row>
    <row r="85" spans="6:7" x14ac:dyDescent="0.2">
      <c r="F85" s="84"/>
      <c r="G85" s="84"/>
    </row>
    <row r="86" spans="6:7" x14ac:dyDescent="0.2">
      <c r="F86" s="84"/>
      <c r="G86" s="84"/>
    </row>
    <row r="87" spans="6:7" x14ac:dyDescent="0.2">
      <c r="F87" s="84"/>
      <c r="G87" s="84"/>
    </row>
    <row r="88" spans="6:7" x14ac:dyDescent="0.2">
      <c r="F88" s="84"/>
      <c r="G88" s="84"/>
    </row>
    <row r="89" spans="6:7" x14ac:dyDescent="0.2">
      <c r="F89" s="84"/>
      <c r="G89" s="84"/>
    </row>
    <row r="90" spans="6:7" x14ac:dyDescent="0.2">
      <c r="F90" s="84"/>
      <c r="G90" s="84"/>
    </row>
    <row r="91" spans="6:7" x14ac:dyDescent="0.2">
      <c r="F91" s="84"/>
      <c r="G91" s="84"/>
    </row>
    <row r="92" spans="6:7" x14ac:dyDescent="0.2">
      <c r="F92" s="84"/>
      <c r="G92" s="84"/>
    </row>
    <row r="93" spans="6:7" x14ac:dyDescent="0.2">
      <c r="F93" s="84"/>
      <c r="G93" s="84"/>
    </row>
    <row r="94" spans="6:7" x14ac:dyDescent="0.2">
      <c r="F94" s="84"/>
      <c r="G94" s="84"/>
    </row>
    <row r="95" spans="6:7" x14ac:dyDescent="0.2">
      <c r="F95" s="84"/>
      <c r="G95" s="84"/>
    </row>
    <row r="96" spans="6:7" x14ac:dyDescent="0.2">
      <c r="F96" s="84"/>
      <c r="G96" s="84"/>
    </row>
    <row r="97" spans="6:7" x14ac:dyDescent="0.2">
      <c r="F97" s="84"/>
      <c r="G97" s="84"/>
    </row>
    <row r="98" spans="6:7" x14ac:dyDescent="0.2">
      <c r="F98" s="84"/>
      <c r="G98" s="84"/>
    </row>
    <row r="99" spans="6:7" x14ac:dyDescent="0.2">
      <c r="F99" s="84"/>
      <c r="G99" s="84"/>
    </row>
    <row r="100" spans="6:7" x14ac:dyDescent="0.2">
      <c r="F100" s="84"/>
      <c r="G100" s="84"/>
    </row>
    <row r="101" spans="6:7" x14ac:dyDescent="0.2">
      <c r="F101" s="84"/>
      <c r="G101" s="84"/>
    </row>
    <row r="102" spans="6:7" x14ac:dyDescent="0.2">
      <c r="F102" s="84"/>
      <c r="G102" s="84"/>
    </row>
    <row r="103" spans="6:7" x14ac:dyDescent="0.2">
      <c r="F103" s="84"/>
      <c r="G103" s="84"/>
    </row>
    <row r="104" spans="6:7" x14ac:dyDescent="0.2">
      <c r="F104" s="84"/>
      <c r="G104" s="84"/>
    </row>
    <row r="105" spans="6:7" x14ac:dyDescent="0.2">
      <c r="F105" s="84"/>
      <c r="G105" s="84"/>
    </row>
    <row r="106" spans="6:7" x14ac:dyDescent="0.2">
      <c r="F106" s="84"/>
      <c r="G106" s="84"/>
    </row>
    <row r="107" spans="6:7" x14ac:dyDescent="0.2">
      <c r="F107" s="84"/>
      <c r="G107" s="84"/>
    </row>
    <row r="108" spans="6:7" x14ac:dyDescent="0.2">
      <c r="F108" s="84"/>
      <c r="G108" s="84"/>
    </row>
    <row r="109" spans="6:7" x14ac:dyDescent="0.2">
      <c r="F109" s="84"/>
      <c r="G109" s="84"/>
    </row>
    <row r="110" spans="6:7" x14ac:dyDescent="0.2">
      <c r="F110" s="84"/>
      <c r="G110" s="84"/>
    </row>
    <row r="111" spans="6:7" x14ac:dyDescent="0.2">
      <c r="F111" s="84"/>
      <c r="G111" s="84"/>
    </row>
    <row r="112" spans="6:7" x14ac:dyDescent="0.2">
      <c r="F112" s="84"/>
      <c r="G112" s="84"/>
    </row>
    <row r="113" spans="6:7" x14ac:dyDescent="0.2">
      <c r="F113" s="84"/>
      <c r="G113" s="84"/>
    </row>
    <row r="114" spans="6:7" x14ac:dyDescent="0.2">
      <c r="F114" s="84"/>
      <c r="G114" s="84"/>
    </row>
    <row r="115" spans="6:7" x14ac:dyDescent="0.2">
      <c r="F115" s="84"/>
      <c r="G115" s="84"/>
    </row>
    <row r="116" spans="6:7" x14ac:dyDescent="0.2">
      <c r="F116" s="84"/>
      <c r="G116" s="84"/>
    </row>
    <row r="117" spans="6:7" x14ac:dyDescent="0.2">
      <c r="F117" s="84"/>
      <c r="G117" s="84"/>
    </row>
    <row r="118" spans="6:7" x14ac:dyDescent="0.2">
      <c r="F118" s="84"/>
      <c r="G118" s="84"/>
    </row>
    <row r="119" spans="6:7" x14ac:dyDescent="0.2">
      <c r="F119" s="84"/>
      <c r="G119" s="84"/>
    </row>
    <row r="120" spans="6:7" x14ac:dyDescent="0.2">
      <c r="F120" s="84"/>
      <c r="G120" s="84"/>
    </row>
    <row r="121" spans="6:7" x14ac:dyDescent="0.2">
      <c r="F121" s="84"/>
      <c r="G121" s="84"/>
    </row>
    <row r="122" spans="6:7" x14ac:dyDescent="0.2">
      <c r="F122" s="84"/>
      <c r="G122" s="84"/>
    </row>
    <row r="123" spans="6:7" x14ac:dyDescent="0.2">
      <c r="F123" s="84"/>
      <c r="G123" s="84"/>
    </row>
    <row r="124" spans="6:7" x14ac:dyDescent="0.2">
      <c r="F124" s="84"/>
      <c r="G124" s="84"/>
    </row>
    <row r="125" spans="6:7" x14ac:dyDescent="0.2">
      <c r="F125" s="84"/>
      <c r="G125" s="84"/>
    </row>
    <row r="126" spans="6:7" x14ac:dyDescent="0.2">
      <c r="F126" s="84"/>
      <c r="G126" s="84"/>
    </row>
    <row r="127" spans="6:7" x14ac:dyDescent="0.2">
      <c r="F127" s="84"/>
      <c r="G127" s="84"/>
    </row>
    <row r="128" spans="6:7" x14ac:dyDescent="0.2">
      <c r="F128" s="84"/>
      <c r="G128" s="84"/>
    </row>
    <row r="129" spans="6:7" x14ac:dyDescent="0.2">
      <c r="F129" s="84"/>
      <c r="G129" s="84"/>
    </row>
    <row r="130" spans="6:7" x14ac:dyDescent="0.2">
      <c r="F130" s="84"/>
      <c r="G130" s="84"/>
    </row>
    <row r="131" spans="6:7" x14ac:dyDescent="0.2">
      <c r="F131" s="84"/>
      <c r="G131" s="84"/>
    </row>
    <row r="132" spans="6:7" x14ac:dyDescent="0.2">
      <c r="F132" s="84"/>
      <c r="G132" s="84"/>
    </row>
    <row r="133" spans="6:7" x14ac:dyDescent="0.2">
      <c r="F133" s="84"/>
      <c r="G133" s="84"/>
    </row>
    <row r="134" spans="6:7" x14ac:dyDescent="0.2">
      <c r="F134" s="84"/>
      <c r="G134" s="84"/>
    </row>
    <row r="135" spans="6:7" x14ac:dyDescent="0.2">
      <c r="F135" s="84"/>
      <c r="G135" s="84"/>
    </row>
    <row r="136" spans="6:7" x14ac:dyDescent="0.2">
      <c r="F136" s="84"/>
      <c r="G136" s="84"/>
    </row>
    <row r="137" spans="6:7" x14ac:dyDescent="0.2">
      <c r="F137" s="84"/>
      <c r="G137" s="84"/>
    </row>
    <row r="138" spans="6:7" x14ac:dyDescent="0.2">
      <c r="F138" s="84"/>
      <c r="G138" s="84"/>
    </row>
    <row r="139" spans="6:7" x14ac:dyDescent="0.2">
      <c r="F139" s="84"/>
      <c r="G139" s="84"/>
    </row>
    <row r="140" spans="6:7" x14ac:dyDescent="0.2">
      <c r="F140" s="84"/>
      <c r="G140" s="84"/>
    </row>
    <row r="141" spans="6:7" x14ac:dyDescent="0.2">
      <c r="F141" s="84"/>
      <c r="G141" s="84"/>
    </row>
    <row r="142" spans="6:7" x14ac:dyDescent="0.2">
      <c r="F142" s="84"/>
      <c r="G142" s="84"/>
    </row>
    <row r="143" spans="6:7" x14ac:dyDescent="0.2">
      <c r="F143" s="84"/>
      <c r="G143" s="84"/>
    </row>
    <row r="144" spans="6:7" x14ac:dyDescent="0.2">
      <c r="F144" s="84"/>
      <c r="G144" s="84"/>
    </row>
    <row r="145" spans="6:7" x14ac:dyDescent="0.2">
      <c r="F145" s="84"/>
      <c r="G145" s="84"/>
    </row>
    <row r="146" spans="6:7" x14ac:dyDescent="0.2">
      <c r="F146" s="84"/>
      <c r="G146" s="84"/>
    </row>
    <row r="147" spans="6:7" x14ac:dyDescent="0.2">
      <c r="F147" s="84"/>
      <c r="G147" s="84"/>
    </row>
    <row r="148" spans="6:7" x14ac:dyDescent="0.2">
      <c r="F148" s="84"/>
      <c r="G148" s="84"/>
    </row>
    <row r="149" spans="6:7" x14ac:dyDescent="0.2">
      <c r="F149" s="84"/>
      <c r="G149" s="84"/>
    </row>
    <row r="150" spans="6:7" x14ac:dyDescent="0.2">
      <c r="F150" s="84"/>
      <c r="G150" s="84"/>
    </row>
    <row r="151" spans="6:7" x14ac:dyDescent="0.2">
      <c r="F151" s="84"/>
      <c r="G151" s="84"/>
    </row>
    <row r="152" spans="6:7" x14ac:dyDescent="0.2">
      <c r="F152" s="84"/>
      <c r="G152" s="84"/>
    </row>
    <row r="153" spans="6:7" x14ac:dyDescent="0.2">
      <c r="F153" s="84"/>
      <c r="G153" s="84"/>
    </row>
    <row r="154" spans="6:7" x14ac:dyDescent="0.2">
      <c r="F154" s="84"/>
      <c r="G154" s="84"/>
    </row>
    <row r="155" spans="6:7" x14ac:dyDescent="0.2">
      <c r="F155" s="84"/>
      <c r="G155" s="84"/>
    </row>
    <row r="156" spans="6:7" x14ac:dyDescent="0.2">
      <c r="F156" s="84"/>
      <c r="G156" s="84"/>
    </row>
    <row r="157" spans="6:7" x14ac:dyDescent="0.2">
      <c r="F157" s="84"/>
      <c r="G157" s="84"/>
    </row>
    <row r="158" spans="6:7" x14ac:dyDescent="0.2">
      <c r="F158" s="84"/>
      <c r="G158" s="84"/>
    </row>
    <row r="159" spans="6:7" x14ac:dyDescent="0.2">
      <c r="F159" s="84"/>
      <c r="G159" s="84"/>
    </row>
    <row r="160" spans="6:7" x14ac:dyDescent="0.2">
      <c r="F160" s="84"/>
      <c r="G160" s="84"/>
    </row>
    <row r="161" spans="6:7" x14ac:dyDescent="0.2">
      <c r="F161" s="84"/>
      <c r="G161" s="84"/>
    </row>
    <row r="162" spans="6:7" x14ac:dyDescent="0.2">
      <c r="F162" s="84"/>
      <c r="G162" s="84"/>
    </row>
    <row r="163" spans="6:7" x14ac:dyDescent="0.2">
      <c r="F163" s="84"/>
      <c r="G163" s="84"/>
    </row>
    <row r="164" spans="6:7" x14ac:dyDescent="0.2">
      <c r="F164" s="84"/>
      <c r="G164" s="84"/>
    </row>
    <row r="165" spans="6:7" x14ac:dyDescent="0.2">
      <c r="F165" s="84"/>
      <c r="G165" s="84"/>
    </row>
    <row r="166" spans="6:7" x14ac:dyDescent="0.2">
      <c r="F166" s="84"/>
      <c r="G166" s="84"/>
    </row>
    <row r="167" spans="6:7" x14ac:dyDescent="0.2">
      <c r="F167" s="84"/>
      <c r="G167" s="84"/>
    </row>
    <row r="168" spans="6:7" x14ac:dyDescent="0.2">
      <c r="F168" s="84"/>
      <c r="G168" s="84"/>
    </row>
    <row r="169" spans="6:7" x14ac:dyDescent="0.2">
      <c r="F169" s="84"/>
      <c r="G169" s="84"/>
    </row>
    <row r="170" spans="6:7" x14ac:dyDescent="0.2">
      <c r="F170" s="84"/>
      <c r="G170" s="84"/>
    </row>
    <row r="171" spans="6:7" x14ac:dyDescent="0.2">
      <c r="F171" s="84"/>
      <c r="G171" s="84"/>
    </row>
    <row r="172" spans="6:7" x14ac:dyDescent="0.2">
      <c r="F172" s="84"/>
      <c r="G172" s="84"/>
    </row>
    <row r="173" spans="6:7" x14ac:dyDescent="0.2">
      <c r="F173" s="84"/>
      <c r="G173" s="84"/>
    </row>
    <row r="174" spans="6:7" x14ac:dyDescent="0.2">
      <c r="F174" s="84"/>
      <c r="G174" s="84"/>
    </row>
    <row r="175" spans="6:7" x14ac:dyDescent="0.2">
      <c r="F175" s="84"/>
      <c r="G175" s="84"/>
    </row>
    <row r="176" spans="6:7" x14ac:dyDescent="0.2">
      <c r="F176" s="84"/>
      <c r="G176" s="84"/>
    </row>
    <row r="177" spans="6:7" x14ac:dyDescent="0.2">
      <c r="F177" s="84"/>
      <c r="G177" s="84"/>
    </row>
    <row r="178" spans="6:7" x14ac:dyDescent="0.2">
      <c r="F178" s="84"/>
      <c r="G178" s="84"/>
    </row>
    <row r="179" spans="6:7" x14ac:dyDescent="0.2">
      <c r="F179" s="84"/>
      <c r="G179" s="84"/>
    </row>
    <row r="180" spans="6:7" x14ac:dyDescent="0.2">
      <c r="F180" s="84"/>
      <c r="G180" s="84"/>
    </row>
    <row r="181" spans="6:7" x14ac:dyDescent="0.2">
      <c r="F181" s="84"/>
      <c r="G181" s="84"/>
    </row>
    <row r="182" spans="6:7" x14ac:dyDescent="0.2">
      <c r="F182" s="84"/>
      <c r="G182" s="84"/>
    </row>
    <row r="183" spans="6:7" x14ac:dyDescent="0.2">
      <c r="F183" s="84"/>
      <c r="G183" s="84"/>
    </row>
    <row r="184" spans="6:7" x14ac:dyDescent="0.2">
      <c r="F184" s="84"/>
      <c r="G184" s="84"/>
    </row>
    <row r="185" spans="6:7" x14ac:dyDescent="0.2">
      <c r="F185" s="84"/>
      <c r="G185" s="84"/>
    </row>
    <row r="186" spans="6:7" x14ac:dyDescent="0.2">
      <c r="F186" s="84"/>
      <c r="G186" s="84"/>
    </row>
    <row r="187" spans="6:7" x14ac:dyDescent="0.2">
      <c r="F187" s="84"/>
      <c r="G187" s="84"/>
    </row>
    <row r="188" spans="6:7" x14ac:dyDescent="0.2">
      <c r="F188" s="84"/>
      <c r="G188" s="84"/>
    </row>
    <row r="189" spans="6:7" x14ac:dyDescent="0.2">
      <c r="F189" s="84"/>
      <c r="G189" s="84"/>
    </row>
    <row r="190" spans="6:7" x14ac:dyDescent="0.2">
      <c r="F190" s="84"/>
      <c r="G190" s="84"/>
    </row>
    <row r="191" spans="6:7" x14ac:dyDescent="0.2">
      <c r="F191" s="84"/>
      <c r="G191" s="84"/>
    </row>
    <row r="192" spans="6:7" x14ac:dyDescent="0.2">
      <c r="F192" s="84"/>
      <c r="G192" s="84"/>
    </row>
    <row r="193" spans="6:7" x14ac:dyDescent="0.2">
      <c r="F193" s="84"/>
      <c r="G193" s="84"/>
    </row>
    <row r="194" spans="6:7" x14ac:dyDescent="0.2">
      <c r="F194" s="84"/>
      <c r="G194" s="84"/>
    </row>
    <row r="195" spans="6:7" x14ac:dyDescent="0.2">
      <c r="F195" s="84"/>
      <c r="G195" s="84"/>
    </row>
    <row r="196" spans="6:7" x14ac:dyDescent="0.2">
      <c r="F196" s="84"/>
      <c r="G196" s="84"/>
    </row>
    <row r="197" spans="6:7" x14ac:dyDescent="0.2">
      <c r="F197" s="84"/>
      <c r="G197" s="84"/>
    </row>
    <row r="198" spans="6:7" x14ac:dyDescent="0.2">
      <c r="F198" s="84"/>
      <c r="G198" s="84"/>
    </row>
    <row r="199" spans="6:7" x14ac:dyDescent="0.2">
      <c r="F199" s="84"/>
      <c r="G199" s="84"/>
    </row>
    <row r="200" spans="6:7" x14ac:dyDescent="0.2">
      <c r="F200" s="84"/>
      <c r="G200" s="84"/>
    </row>
    <row r="201" spans="6:7" x14ac:dyDescent="0.2">
      <c r="F201" s="84"/>
      <c r="G201" s="84"/>
    </row>
    <row r="202" spans="6:7" x14ac:dyDescent="0.2">
      <c r="F202" s="84"/>
      <c r="G202" s="84"/>
    </row>
    <row r="203" spans="6:7" x14ac:dyDescent="0.2">
      <c r="F203" s="84"/>
      <c r="G203" s="84"/>
    </row>
    <row r="204" spans="6:7" x14ac:dyDescent="0.2">
      <c r="F204" s="84"/>
      <c r="G204" s="84"/>
    </row>
    <row r="205" spans="6:7" x14ac:dyDescent="0.2">
      <c r="F205" s="84"/>
      <c r="G205" s="84"/>
    </row>
    <row r="206" spans="6:7" x14ac:dyDescent="0.2">
      <c r="F206" s="84"/>
      <c r="G206" s="84"/>
    </row>
    <row r="207" spans="6:7" x14ac:dyDescent="0.2">
      <c r="F207" s="84"/>
      <c r="G207" s="84"/>
    </row>
    <row r="208" spans="6:7" x14ac:dyDescent="0.2">
      <c r="F208" s="84"/>
      <c r="G208" s="84"/>
    </row>
    <row r="209" spans="6:7" x14ac:dyDescent="0.2">
      <c r="F209" s="84"/>
      <c r="G209" s="84"/>
    </row>
    <row r="210" spans="6:7" x14ac:dyDescent="0.2">
      <c r="F210" s="84"/>
      <c r="G210" s="84"/>
    </row>
    <row r="211" spans="6:7" x14ac:dyDescent="0.2">
      <c r="F211" s="84"/>
      <c r="G211" s="84"/>
    </row>
    <row r="212" spans="6:7" x14ac:dyDescent="0.2">
      <c r="F212" s="84"/>
      <c r="G212" s="84"/>
    </row>
    <row r="213" spans="6:7" x14ac:dyDescent="0.2">
      <c r="F213" s="84"/>
      <c r="G213" s="84"/>
    </row>
    <row r="214" spans="6:7" x14ac:dyDescent="0.2">
      <c r="F214" s="84"/>
      <c r="G214" s="84"/>
    </row>
    <row r="215" spans="6:7" x14ac:dyDescent="0.2">
      <c r="F215" s="84"/>
      <c r="G215" s="84"/>
    </row>
    <row r="216" spans="6:7" x14ac:dyDescent="0.2">
      <c r="F216" s="84"/>
      <c r="G216" s="84"/>
    </row>
    <row r="217" spans="6:7" x14ac:dyDescent="0.2">
      <c r="F217" s="84"/>
      <c r="G217" s="84"/>
    </row>
    <row r="218" spans="6:7" x14ac:dyDescent="0.2">
      <c r="F218" s="84"/>
      <c r="G218" s="84"/>
    </row>
    <row r="219" spans="6:7" x14ac:dyDescent="0.2">
      <c r="F219" s="84"/>
      <c r="G219" s="84"/>
    </row>
    <row r="220" spans="6:7" x14ac:dyDescent="0.2">
      <c r="F220" s="84"/>
      <c r="G220" s="84"/>
    </row>
    <row r="221" spans="6:7" x14ac:dyDescent="0.2">
      <c r="F221" s="84"/>
      <c r="G221" s="84"/>
    </row>
    <row r="222" spans="6:7" x14ac:dyDescent="0.2">
      <c r="F222" s="84"/>
      <c r="G222" s="84"/>
    </row>
    <row r="223" spans="6:7" x14ac:dyDescent="0.2">
      <c r="F223" s="84"/>
      <c r="G223" s="84"/>
    </row>
    <row r="224" spans="6:7" x14ac:dyDescent="0.2">
      <c r="F224" s="84"/>
      <c r="G224" s="84"/>
    </row>
    <row r="225" spans="6:7" x14ac:dyDescent="0.2">
      <c r="F225" s="84"/>
      <c r="G225" s="84"/>
    </row>
    <row r="226" spans="6:7" x14ac:dyDescent="0.2">
      <c r="F226" s="84"/>
      <c r="G226" s="84"/>
    </row>
    <row r="227" spans="6:7" x14ac:dyDescent="0.2">
      <c r="F227" s="84"/>
      <c r="G227" s="84"/>
    </row>
    <row r="228" spans="6:7" x14ac:dyDescent="0.2">
      <c r="F228" s="84"/>
      <c r="G228" s="84"/>
    </row>
    <row r="229" spans="6:7" x14ac:dyDescent="0.2">
      <c r="F229" s="84"/>
      <c r="G229" s="84"/>
    </row>
    <row r="230" spans="6:7" x14ac:dyDescent="0.2">
      <c r="F230" s="84"/>
      <c r="G230" s="84"/>
    </row>
    <row r="231" spans="6:7" x14ac:dyDescent="0.2">
      <c r="F231" s="84"/>
      <c r="G231" s="84"/>
    </row>
    <row r="232" spans="6:7" x14ac:dyDescent="0.2">
      <c r="F232" s="84"/>
      <c r="G232" s="84"/>
    </row>
    <row r="233" spans="6:7" x14ac:dyDescent="0.2">
      <c r="F233" s="84"/>
      <c r="G233" s="84"/>
    </row>
    <row r="234" spans="6:7" x14ac:dyDescent="0.2">
      <c r="F234" s="84"/>
      <c r="G234" s="84"/>
    </row>
    <row r="235" spans="6:7" x14ac:dyDescent="0.2">
      <c r="F235" s="84"/>
      <c r="G235" s="84"/>
    </row>
    <row r="236" spans="6:7" x14ac:dyDescent="0.2">
      <c r="F236" s="84"/>
      <c r="G236" s="84"/>
    </row>
    <row r="237" spans="6:7" x14ac:dyDescent="0.2">
      <c r="F237" s="84"/>
      <c r="G237" s="84"/>
    </row>
    <row r="238" spans="6:7" x14ac:dyDescent="0.2">
      <c r="F238" s="84"/>
      <c r="G238" s="84"/>
    </row>
    <row r="239" spans="6:7" x14ac:dyDescent="0.2">
      <c r="F239" s="84"/>
      <c r="G239" s="84"/>
    </row>
    <row r="240" spans="6:7" x14ac:dyDescent="0.2">
      <c r="F240" s="84"/>
      <c r="G240" s="84"/>
    </row>
    <row r="241" spans="6:7" x14ac:dyDescent="0.2">
      <c r="F241" s="84"/>
      <c r="G241" s="84"/>
    </row>
    <row r="242" spans="6:7" x14ac:dyDescent="0.2">
      <c r="F242" s="84"/>
      <c r="G242" s="84"/>
    </row>
    <row r="243" spans="6:7" x14ac:dyDescent="0.2">
      <c r="F243" s="84"/>
      <c r="G243" s="84"/>
    </row>
    <row r="244" spans="6:7" x14ac:dyDescent="0.2">
      <c r="F244" s="84"/>
      <c r="G244" s="84"/>
    </row>
    <row r="245" spans="6:7" x14ac:dyDescent="0.2">
      <c r="F245" s="84"/>
      <c r="G245" s="84"/>
    </row>
    <row r="246" spans="6:7" x14ac:dyDescent="0.2">
      <c r="F246" s="84"/>
      <c r="G246" s="84"/>
    </row>
    <row r="247" spans="6:7" x14ac:dyDescent="0.2">
      <c r="F247" s="84"/>
      <c r="G247" s="84"/>
    </row>
    <row r="248" spans="6:7" x14ac:dyDescent="0.2">
      <c r="F248" s="84"/>
      <c r="G248" s="84"/>
    </row>
    <row r="249" spans="6:7" x14ac:dyDescent="0.2">
      <c r="F249" s="84"/>
      <c r="G249" s="84"/>
    </row>
    <row r="250" spans="6:7" x14ac:dyDescent="0.2">
      <c r="F250" s="84"/>
      <c r="G250" s="84"/>
    </row>
    <row r="251" spans="6:7" x14ac:dyDescent="0.2">
      <c r="F251" s="84"/>
      <c r="G251" s="84"/>
    </row>
    <row r="252" spans="6:7" x14ac:dyDescent="0.2">
      <c r="F252" s="84"/>
      <c r="G252" s="84"/>
    </row>
    <row r="253" spans="6:7" x14ac:dyDescent="0.2">
      <c r="F253" s="84"/>
      <c r="G253" s="84"/>
    </row>
    <row r="254" spans="6:7" x14ac:dyDescent="0.2">
      <c r="F254" s="84"/>
      <c r="G254" s="84"/>
    </row>
    <row r="255" spans="6:7" x14ac:dyDescent="0.2">
      <c r="F255" s="84"/>
      <c r="G255" s="84"/>
    </row>
    <row r="256" spans="6:7" x14ac:dyDescent="0.2">
      <c r="F256" s="84"/>
      <c r="G256" s="84"/>
    </row>
    <row r="257" spans="6:7" x14ac:dyDescent="0.2">
      <c r="F257" s="84"/>
      <c r="G257" s="84"/>
    </row>
    <row r="258" spans="6:7" x14ac:dyDescent="0.2">
      <c r="F258" s="84"/>
      <c r="G258" s="84"/>
    </row>
    <row r="259" spans="6:7" x14ac:dyDescent="0.2">
      <c r="F259" s="84"/>
      <c r="G259" s="84"/>
    </row>
    <row r="260" spans="6:7" x14ac:dyDescent="0.2">
      <c r="F260" s="84"/>
      <c r="G260" s="84"/>
    </row>
    <row r="261" spans="6:7" x14ac:dyDescent="0.2">
      <c r="F261" s="84"/>
      <c r="G261" s="84"/>
    </row>
    <row r="262" spans="6:7" x14ac:dyDescent="0.2">
      <c r="F262" s="84"/>
      <c r="G262" s="84"/>
    </row>
    <row r="263" spans="6:7" x14ac:dyDescent="0.2">
      <c r="F263" s="84"/>
      <c r="G263" s="84"/>
    </row>
    <row r="264" spans="6:7" x14ac:dyDescent="0.2">
      <c r="F264" s="84"/>
      <c r="G264" s="84"/>
    </row>
    <row r="265" spans="6:7" x14ac:dyDescent="0.2">
      <c r="F265" s="84"/>
      <c r="G265" s="84"/>
    </row>
    <row r="266" spans="6:7" x14ac:dyDescent="0.2">
      <c r="F266" s="84"/>
      <c r="G266" s="84"/>
    </row>
    <row r="267" spans="6:7" x14ac:dyDescent="0.2">
      <c r="F267" s="84"/>
      <c r="G267" s="84"/>
    </row>
    <row r="268" spans="6:7" x14ac:dyDescent="0.2">
      <c r="F268" s="84"/>
      <c r="G268" s="84"/>
    </row>
    <row r="269" spans="6:7" x14ac:dyDescent="0.2">
      <c r="F269" s="84"/>
      <c r="G269" s="84"/>
    </row>
    <row r="270" spans="6:7" x14ac:dyDescent="0.2">
      <c r="F270" s="84"/>
      <c r="G270" s="84"/>
    </row>
    <row r="271" spans="6:7" x14ac:dyDescent="0.2">
      <c r="F271" s="84"/>
      <c r="G271" s="84"/>
    </row>
    <row r="272" spans="6:7" x14ac:dyDescent="0.2">
      <c r="F272" s="84"/>
      <c r="G272" s="84"/>
    </row>
    <row r="273" spans="6:7" x14ac:dyDescent="0.2">
      <c r="F273" s="84"/>
      <c r="G273" s="84"/>
    </row>
    <row r="274" spans="6:7" x14ac:dyDescent="0.2">
      <c r="F274" s="84"/>
      <c r="G274" s="84"/>
    </row>
    <row r="275" spans="6:7" x14ac:dyDescent="0.2">
      <c r="F275" s="84"/>
      <c r="G275" s="84"/>
    </row>
    <row r="276" spans="6:7" x14ac:dyDescent="0.2">
      <c r="F276" s="84"/>
      <c r="G276" s="84"/>
    </row>
    <row r="277" spans="6:7" x14ac:dyDescent="0.2">
      <c r="F277" s="84"/>
      <c r="G277" s="84"/>
    </row>
    <row r="278" spans="6:7" x14ac:dyDescent="0.2">
      <c r="F278" s="84"/>
      <c r="G278" s="84"/>
    </row>
    <row r="279" spans="6:7" x14ac:dyDescent="0.2">
      <c r="F279" s="84"/>
      <c r="G279" s="84"/>
    </row>
    <row r="280" spans="6:7" x14ac:dyDescent="0.2">
      <c r="F280" s="84"/>
      <c r="G280" s="84"/>
    </row>
    <row r="281" spans="6:7" x14ac:dyDescent="0.2">
      <c r="F281" s="84"/>
      <c r="G281" s="84"/>
    </row>
    <row r="282" spans="6:7" x14ac:dyDescent="0.2">
      <c r="F282" s="84"/>
      <c r="G282" s="84"/>
    </row>
    <row r="283" spans="6:7" x14ac:dyDescent="0.2">
      <c r="F283" s="84"/>
      <c r="G283" s="84"/>
    </row>
    <row r="284" spans="6:7" x14ac:dyDescent="0.2">
      <c r="F284" s="84"/>
      <c r="G284" s="84"/>
    </row>
    <row r="285" spans="6:7" x14ac:dyDescent="0.2">
      <c r="F285" s="84"/>
      <c r="G285" s="84"/>
    </row>
    <row r="286" spans="6:7" x14ac:dyDescent="0.2">
      <c r="F286" s="84"/>
      <c r="G286" s="84"/>
    </row>
    <row r="287" spans="6:7" x14ac:dyDescent="0.2">
      <c r="F287" s="84"/>
      <c r="G287" s="84"/>
    </row>
    <row r="288" spans="6:7" x14ac:dyDescent="0.2">
      <c r="F288" s="84"/>
      <c r="G288" s="84"/>
    </row>
    <row r="289" spans="6:7" x14ac:dyDescent="0.2">
      <c r="F289" s="84"/>
      <c r="G289" s="84"/>
    </row>
    <row r="290" spans="6:7" x14ac:dyDescent="0.2">
      <c r="F290" s="84"/>
      <c r="G290" s="84"/>
    </row>
    <row r="291" spans="6:7" x14ac:dyDescent="0.2">
      <c r="F291" s="84"/>
      <c r="G291" s="84"/>
    </row>
    <row r="292" spans="6:7" x14ac:dyDescent="0.2">
      <c r="F292" s="84"/>
      <c r="G292" s="84"/>
    </row>
    <row r="293" spans="6:7" x14ac:dyDescent="0.2">
      <c r="F293" s="84"/>
      <c r="G293" s="84"/>
    </row>
    <row r="294" spans="6:7" x14ac:dyDescent="0.2">
      <c r="F294" s="84"/>
      <c r="G294" s="84"/>
    </row>
    <row r="295" spans="6:7" x14ac:dyDescent="0.2">
      <c r="F295" s="84"/>
      <c r="G295" s="84"/>
    </row>
    <row r="296" spans="6:7" x14ac:dyDescent="0.2">
      <c r="F296" s="84"/>
      <c r="G296" s="84"/>
    </row>
    <row r="297" spans="6:7" x14ac:dyDescent="0.2">
      <c r="F297" s="84"/>
      <c r="G297" s="84"/>
    </row>
    <row r="298" spans="6:7" x14ac:dyDescent="0.2">
      <c r="F298" s="84"/>
      <c r="G298" s="84"/>
    </row>
    <row r="299" spans="6:7" x14ac:dyDescent="0.2">
      <c r="F299" s="84"/>
      <c r="G299" s="84"/>
    </row>
    <row r="300" spans="6:7" x14ac:dyDescent="0.2">
      <c r="F300" s="84"/>
      <c r="G300" s="84"/>
    </row>
    <row r="301" spans="6:7" x14ac:dyDescent="0.2">
      <c r="F301" s="84"/>
      <c r="G301" s="84"/>
    </row>
    <row r="302" spans="6:7" x14ac:dyDescent="0.2">
      <c r="F302" s="84"/>
      <c r="G302" s="84"/>
    </row>
    <row r="303" spans="6:7" x14ac:dyDescent="0.2">
      <c r="F303" s="84"/>
      <c r="G303" s="84"/>
    </row>
    <row r="304" spans="6:7" x14ac:dyDescent="0.2">
      <c r="F304" s="84"/>
      <c r="G304" s="84"/>
    </row>
    <row r="305" spans="6:7" x14ac:dyDescent="0.2">
      <c r="F305" s="84"/>
      <c r="G305" s="84"/>
    </row>
    <row r="306" spans="6:7" x14ac:dyDescent="0.2">
      <c r="F306" s="84"/>
      <c r="G306" s="84"/>
    </row>
    <row r="307" spans="6:7" x14ac:dyDescent="0.2">
      <c r="F307" s="84"/>
      <c r="G307" s="84"/>
    </row>
    <row r="308" spans="6:7" x14ac:dyDescent="0.2">
      <c r="F308" s="84"/>
      <c r="G308" s="84"/>
    </row>
    <row r="309" spans="6:7" x14ac:dyDescent="0.2">
      <c r="F309" s="84"/>
      <c r="G309" s="84"/>
    </row>
    <row r="310" spans="6:7" x14ac:dyDescent="0.2">
      <c r="F310" s="84"/>
      <c r="G310" s="84"/>
    </row>
    <row r="311" spans="6:7" x14ac:dyDescent="0.2">
      <c r="F311" s="84"/>
      <c r="G311" s="84"/>
    </row>
    <row r="312" spans="6:7" x14ac:dyDescent="0.2">
      <c r="F312" s="84"/>
      <c r="G312" s="84"/>
    </row>
    <row r="313" spans="6:7" x14ac:dyDescent="0.2">
      <c r="F313" s="84"/>
      <c r="G313" s="84"/>
    </row>
    <row r="314" spans="6:7" x14ac:dyDescent="0.2">
      <c r="F314" s="84"/>
      <c r="G314" s="84"/>
    </row>
    <row r="315" spans="6:7" x14ac:dyDescent="0.2">
      <c r="F315" s="84"/>
      <c r="G315" s="84"/>
    </row>
    <row r="316" spans="6:7" x14ac:dyDescent="0.2">
      <c r="F316" s="84"/>
      <c r="G316" s="84"/>
    </row>
    <row r="317" spans="6:7" x14ac:dyDescent="0.2">
      <c r="F317" s="84"/>
      <c r="G317" s="84"/>
    </row>
    <row r="318" spans="6:7" x14ac:dyDescent="0.2">
      <c r="F318" s="84"/>
      <c r="G318" s="84"/>
    </row>
    <row r="319" spans="6:7" x14ac:dyDescent="0.2">
      <c r="F319" s="84"/>
      <c r="G319" s="84"/>
    </row>
    <row r="320" spans="6:7" x14ac:dyDescent="0.2">
      <c r="F320" s="84"/>
      <c r="G320" s="84"/>
    </row>
    <row r="321" spans="6:7" x14ac:dyDescent="0.2">
      <c r="F321" s="84"/>
      <c r="G321" s="84"/>
    </row>
    <row r="322" spans="6:7" x14ac:dyDescent="0.2">
      <c r="F322" s="84"/>
      <c r="G322" s="84"/>
    </row>
    <row r="323" spans="6:7" x14ac:dyDescent="0.2">
      <c r="F323" s="84"/>
      <c r="G323" s="84"/>
    </row>
    <row r="324" spans="6:7" x14ac:dyDescent="0.2">
      <c r="F324" s="84"/>
      <c r="G324" s="84"/>
    </row>
    <row r="325" spans="6:7" x14ac:dyDescent="0.2">
      <c r="F325" s="84"/>
      <c r="G325" s="84"/>
    </row>
    <row r="326" spans="6:7" x14ac:dyDescent="0.2">
      <c r="F326" s="84"/>
      <c r="G326" s="84"/>
    </row>
    <row r="327" spans="6:7" x14ac:dyDescent="0.2">
      <c r="F327" s="84"/>
      <c r="G327" s="84"/>
    </row>
    <row r="328" spans="6:7" x14ac:dyDescent="0.2">
      <c r="F328" s="84"/>
      <c r="G328" s="84"/>
    </row>
    <row r="329" spans="6:7" x14ac:dyDescent="0.2">
      <c r="F329" s="84"/>
      <c r="G329" s="84"/>
    </row>
    <row r="330" spans="6:7" x14ac:dyDescent="0.2">
      <c r="F330" s="84"/>
      <c r="G330" s="84"/>
    </row>
    <row r="331" spans="6:7" x14ac:dyDescent="0.2">
      <c r="F331" s="84"/>
      <c r="G331" s="84"/>
    </row>
    <row r="332" spans="6:7" x14ac:dyDescent="0.2">
      <c r="F332" s="84"/>
      <c r="G332" s="84"/>
    </row>
    <row r="333" spans="6:7" x14ac:dyDescent="0.2">
      <c r="F333" s="84"/>
      <c r="G333" s="84"/>
    </row>
    <row r="334" spans="6:7" x14ac:dyDescent="0.2">
      <c r="F334" s="84"/>
      <c r="G334" s="84"/>
    </row>
    <row r="335" spans="6:7" x14ac:dyDescent="0.2">
      <c r="F335" s="84"/>
      <c r="G335" s="84"/>
    </row>
    <row r="336" spans="6:7" x14ac:dyDescent="0.2">
      <c r="F336" s="84"/>
      <c r="G336" s="84"/>
    </row>
    <row r="337" spans="6:7" x14ac:dyDescent="0.2">
      <c r="F337" s="84"/>
      <c r="G337" s="84"/>
    </row>
    <row r="338" spans="6:7" x14ac:dyDescent="0.2">
      <c r="F338" s="84"/>
      <c r="G338" s="84"/>
    </row>
    <row r="339" spans="6:7" x14ac:dyDescent="0.2">
      <c r="F339" s="84"/>
      <c r="G339" s="84"/>
    </row>
    <row r="340" spans="6:7" x14ac:dyDescent="0.2">
      <c r="F340" s="84"/>
      <c r="G340" s="84"/>
    </row>
    <row r="341" spans="6:7" x14ac:dyDescent="0.2">
      <c r="F341" s="84"/>
      <c r="G341" s="84"/>
    </row>
    <row r="342" spans="6:7" x14ac:dyDescent="0.2">
      <c r="F342" s="84"/>
      <c r="G342" s="84"/>
    </row>
    <row r="343" spans="6:7" x14ac:dyDescent="0.2">
      <c r="F343" s="84"/>
      <c r="G343" s="84"/>
    </row>
    <row r="344" spans="6:7" x14ac:dyDescent="0.2">
      <c r="F344" s="84"/>
      <c r="G344" s="84"/>
    </row>
    <row r="345" spans="6:7" x14ac:dyDescent="0.2">
      <c r="F345" s="84"/>
      <c r="G345" s="84"/>
    </row>
    <row r="346" spans="6:7" x14ac:dyDescent="0.2">
      <c r="F346" s="84"/>
      <c r="G346" s="84"/>
    </row>
    <row r="347" spans="6:7" x14ac:dyDescent="0.2">
      <c r="F347" s="84"/>
      <c r="G347" s="84"/>
    </row>
    <row r="348" spans="6:7" x14ac:dyDescent="0.2">
      <c r="F348" s="84"/>
      <c r="G348" s="84"/>
    </row>
    <row r="349" spans="6:7" x14ac:dyDescent="0.2">
      <c r="F349" s="84"/>
      <c r="G349" s="84"/>
    </row>
    <row r="350" spans="6:7" x14ac:dyDescent="0.2">
      <c r="F350" s="84"/>
      <c r="G350" s="84"/>
    </row>
    <row r="351" spans="6:7" x14ac:dyDescent="0.2">
      <c r="F351" s="84"/>
      <c r="G351" s="84"/>
    </row>
    <row r="352" spans="6:7" x14ac:dyDescent="0.2">
      <c r="F352" s="84"/>
      <c r="G352" s="84"/>
    </row>
    <row r="353" spans="6:7" x14ac:dyDescent="0.2">
      <c r="F353" s="84"/>
      <c r="G353" s="84"/>
    </row>
    <row r="354" spans="6:7" x14ac:dyDescent="0.2">
      <c r="F354" s="84"/>
      <c r="G354" s="84"/>
    </row>
    <row r="355" spans="6:7" x14ac:dyDescent="0.2">
      <c r="F355" s="84"/>
      <c r="G355" s="84"/>
    </row>
    <row r="356" spans="6:7" x14ac:dyDescent="0.2">
      <c r="F356" s="84"/>
      <c r="G356" s="84"/>
    </row>
    <row r="357" spans="6:7" x14ac:dyDescent="0.2">
      <c r="F357" s="84"/>
      <c r="G357" s="84"/>
    </row>
    <row r="358" spans="6:7" x14ac:dyDescent="0.2">
      <c r="F358" s="84"/>
      <c r="G358" s="84"/>
    </row>
    <row r="359" spans="6:7" x14ac:dyDescent="0.2">
      <c r="F359" s="84"/>
      <c r="G359" s="84"/>
    </row>
    <row r="360" spans="6:7" x14ac:dyDescent="0.2">
      <c r="F360" s="84"/>
      <c r="G360" s="84"/>
    </row>
    <row r="361" spans="6:7" x14ac:dyDescent="0.2">
      <c r="F361" s="84"/>
      <c r="G361" s="84"/>
    </row>
    <row r="362" spans="6:7" x14ac:dyDescent="0.2">
      <c r="F362" s="84"/>
      <c r="G362" s="84"/>
    </row>
    <row r="363" spans="6:7" x14ac:dyDescent="0.2">
      <c r="F363" s="84"/>
      <c r="G363" s="84"/>
    </row>
    <row r="364" spans="6:7" x14ac:dyDescent="0.2">
      <c r="F364" s="84"/>
      <c r="G364" s="84"/>
    </row>
    <row r="365" spans="6:7" x14ac:dyDescent="0.2">
      <c r="F365" s="84"/>
      <c r="G365" s="84"/>
    </row>
    <row r="366" spans="6:7" x14ac:dyDescent="0.2">
      <c r="F366" s="84"/>
      <c r="G366" s="84"/>
    </row>
    <row r="367" spans="6:7" x14ac:dyDescent="0.2">
      <c r="F367" s="84"/>
      <c r="G367" s="84"/>
    </row>
    <row r="368" spans="6:7" x14ac:dyDescent="0.2">
      <c r="F368" s="84"/>
      <c r="G368" s="84"/>
    </row>
    <row r="369" spans="6:7" x14ac:dyDescent="0.2">
      <c r="F369" s="84"/>
      <c r="G369" s="84"/>
    </row>
    <row r="370" spans="6:7" x14ac:dyDescent="0.2">
      <c r="F370" s="84"/>
      <c r="G370" s="84"/>
    </row>
    <row r="371" spans="6:7" x14ac:dyDescent="0.2">
      <c r="F371" s="84"/>
      <c r="G371" s="84"/>
    </row>
    <row r="372" spans="6:7" x14ac:dyDescent="0.2">
      <c r="F372" s="84"/>
      <c r="G372" s="84"/>
    </row>
    <row r="373" spans="6:7" x14ac:dyDescent="0.2">
      <c r="F373" s="84"/>
      <c r="G373" s="84"/>
    </row>
    <row r="374" spans="6:7" x14ac:dyDescent="0.2">
      <c r="F374" s="84"/>
      <c r="G374" s="84"/>
    </row>
    <row r="375" spans="6:7" x14ac:dyDescent="0.2">
      <c r="F375" s="84"/>
      <c r="G375" s="84"/>
    </row>
    <row r="376" spans="6:7" x14ac:dyDescent="0.2">
      <c r="F376" s="84"/>
      <c r="G376" s="84"/>
    </row>
    <row r="377" spans="6:7" x14ac:dyDescent="0.2">
      <c r="F377" s="84"/>
      <c r="G377" s="84"/>
    </row>
    <row r="378" spans="6:7" x14ac:dyDescent="0.2">
      <c r="F378" s="84"/>
      <c r="G378" s="84"/>
    </row>
    <row r="379" spans="6:7" x14ac:dyDescent="0.2">
      <c r="F379" s="84"/>
      <c r="G379" s="84"/>
    </row>
    <row r="380" spans="6:7" x14ac:dyDescent="0.2">
      <c r="F380" s="84"/>
      <c r="G380" s="84"/>
    </row>
    <row r="381" spans="6:7" x14ac:dyDescent="0.2">
      <c r="F381" s="84"/>
      <c r="G381" s="84"/>
    </row>
    <row r="382" spans="6:7" x14ac:dyDescent="0.2">
      <c r="F382" s="84"/>
      <c r="G382" s="84"/>
    </row>
    <row r="383" spans="6:7" x14ac:dyDescent="0.2">
      <c r="F383" s="84"/>
      <c r="G383" s="84"/>
    </row>
    <row r="384" spans="6:7" x14ac:dyDescent="0.2">
      <c r="F384" s="84"/>
      <c r="G384" s="84"/>
    </row>
    <row r="385" spans="6:7" x14ac:dyDescent="0.2">
      <c r="F385" s="84"/>
      <c r="G385" s="84"/>
    </row>
    <row r="386" spans="6:7" x14ac:dyDescent="0.2">
      <c r="F386" s="84"/>
      <c r="G386" s="84"/>
    </row>
    <row r="387" spans="6:7" x14ac:dyDescent="0.2">
      <c r="F387" s="84"/>
      <c r="G387" s="84"/>
    </row>
    <row r="388" spans="6:7" x14ac:dyDescent="0.2">
      <c r="F388" s="84"/>
      <c r="G388" s="84"/>
    </row>
    <row r="389" spans="6:7" x14ac:dyDescent="0.2">
      <c r="F389" s="84"/>
      <c r="G389" s="84"/>
    </row>
    <row r="390" spans="6:7" x14ac:dyDescent="0.2">
      <c r="F390" s="84"/>
      <c r="G390" s="84"/>
    </row>
    <row r="391" spans="6:7" x14ac:dyDescent="0.2">
      <c r="F391" s="84"/>
      <c r="G391" s="84"/>
    </row>
    <row r="392" spans="6:7" x14ac:dyDescent="0.2">
      <c r="F392" s="84"/>
      <c r="G392" s="84"/>
    </row>
    <row r="393" spans="6:7" x14ac:dyDescent="0.2">
      <c r="F393" s="84"/>
      <c r="G393" s="84"/>
    </row>
    <row r="394" spans="6:7" x14ac:dyDescent="0.2">
      <c r="F394" s="84"/>
      <c r="G394" s="84"/>
    </row>
    <row r="395" spans="6:7" x14ac:dyDescent="0.2">
      <c r="F395" s="84"/>
      <c r="G395" s="84"/>
    </row>
    <row r="396" spans="6:7" x14ac:dyDescent="0.2">
      <c r="F396" s="84"/>
      <c r="G396" s="84"/>
    </row>
    <row r="397" spans="6:7" x14ac:dyDescent="0.2">
      <c r="F397" s="84"/>
      <c r="G397" s="84"/>
    </row>
    <row r="398" spans="6:7" x14ac:dyDescent="0.2">
      <c r="F398" s="84"/>
      <c r="G398" s="84"/>
    </row>
    <row r="399" spans="6:7" x14ac:dyDescent="0.2">
      <c r="F399" s="84"/>
      <c r="G399" s="84"/>
    </row>
    <row r="400" spans="6:7" x14ac:dyDescent="0.2">
      <c r="F400" s="84"/>
      <c r="G400" s="84"/>
    </row>
    <row r="401" spans="6:7" x14ac:dyDescent="0.2">
      <c r="F401" s="84"/>
      <c r="G401" s="84"/>
    </row>
    <row r="402" spans="6:7" x14ac:dyDescent="0.2">
      <c r="F402" s="84"/>
      <c r="G402" s="84"/>
    </row>
    <row r="403" spans="6:7" x14ac:dyDescent="0.2">
      <c r="F403" s="84"/>
      <c r="G403" s="84"/>
    </row>
    <row r="404" spans="6:7" x14ac:dyDescent="0.2">
      <c r="F404" s="84"/>
      <c r="G404" s="84"/>
    </row>
    <row r="405" spans="6:7" x14ac:dyDescent="0.2">
      <c r="F405" s="84"/>
      <c r="G405" s="84"/>
    </row>
    <row r="406" spans="6:7" x14ac:dyDescent="0.2">
      <c r="F406" s="84"/>
      <c r="G406" s="84"/>
    </row>
    <row r="407" spans="6:7" x14ac:dyDescent="0.2">
      <c r="F407" s="84"/>
      <c r="G407" s="84"/>
    </row>
    <row r="408" spans="6:7" x14ac:dyDescent="0.2">
      <c r="F408" s="84"/>
      <c r="G408" s="84"/>
    </row>
    <row r="409" spans="6:7" x14ac:dyDescent="0.2">
      <c r="F409" s="84"/>
      <c r="G409" s="84"/>
    </row>
    <row r="410" spans="6:7" x14ac:dyDescent="0.2">
      <c r="F410" s="84"/>
      <c r="G410" s="84"/>
    </row>
    <row r="411" spans="6:7" x14ac:dyDescent="0.2">
      <c r="F411" s="84"/>
      <c r="G411" s="84"/>
    </row>
    <row r="412" spans="6:7" x14ac:dyDescent="0.2">
      <c r="F412" s="84"/>
      <c r="G412" s="84"/>
    </row>
    <row r="413" spans="6:7" x14ac:dyDescent="0.2">
      <c r="F413" s="84"/>
      <c r="G413" s="84"/>
    </row>
    <row r="414" spans="6:7" x14ac:dyDescent="0.2">
      <c r="F414" s="84"/>
      <c r="G414" s="84"/>
    </row>
    <row r="415" spans="6:7" x14ac:dyDescent="0.2">
      <c r="F415" s="84"/>
      <c r="G415" s="84"/>
    </row>
    <row r="416" spans="6:7" x14ac:dyDescent="0.2">
      <c r="F416" s="84"/>
      <c r="G416" s="84"/>
    </row>
    <row r="417" spans="6:7" x14ac:dyDescent="0.2">
      <c r="F417" s="84"/>
      <c r="G417" s="84"/>
    </row>
    <row r="418" spans="6:7" x14ac:dyDescent="0.2">
      <c r="F418" s="84"/>
      <c r="G418" s="84"/>
    </row>
    <row r="419" spans="6:7" x14ac:dyDescent="0.2">
      <c r="F419" s="84"/>
      <c r="G419" s="84"/>
    </row>
    <row r="420" spans="6:7" x14ac:dyDescent="0.2">
      <c r="F420" s="84"/>
      <c r="G420" s="84"/>
    </row>
    <row r="421" spans="6:7" x14ac:dyDescent="0.2">
      <c r="F421" s="84"/>
      <c r="G421" s="84"/>
    </row>
    <row r="422" spans="6:7" x14ac:dyDescent="0.2">
      <c r="F422" s="84"/>
      <c r="G422" s="84"/>
    </row>
    <row r="423" spans="6:7" x14ac:dyDescent="0.2">
      <c r="F423" s="84"/>
      <c r="G423" s="84"/>
    </row>
    <row r="424" spans="6:7" x14ac:dyDescent="0.2">
      <c r="F424" s="84"/>
      <c r="G424" s="84"/>
    </row>
    <row r="425" spans="6:7" x14ac:dyDescent="0.2">
      <c r="F425" s="84"/>
      <c r="G425" s="84"/>
    </row>
    <row r="426" spans="6:7" x14ac:dyDescent="0.2">
      <c r="F426" s="84"/>
      <c r="G426" s="84"/>
    </row>
    <row r="427" spans="6:7" x14ac:dyDescent="0.2">
      <c r="F427" s="84"/>
      <c r="G427" s="84"/>
    </row>
    <row r="428" spans="6:7" x14ac:dyDescent="0.2">
      <c r="F428" s="84"/>
      <c r="G428" s="84"/>
    </row>
    <row r="429" spans="6:7" x14ac:dyDescent="0.2">
      <c r="F429" s="84"/>
      <c r="G429" s="84"/>
    </row>
    <row r="430" spans="6:7" x14ac:dyDescent="0.2">
      <c r="F430" s="84"/>
      <c r="G430" s="84"/>
    </row>
    <row r="431" spans="6:7" x14ac:dyDescent="0.2">
      <c r="F431" s="84"/>
      <c r="G431" s="84"/>
    </row>
    <row r="432" spans="6:7" x14ac:dyDescent="0.2">
      <c r="F432" s="84"/>
      <c r="G432" s="84"/>
    </row>
    <row r="433" spans="6:7" x14ac:dyDescent="0.2">
      <c r="F433" s="84"/>
      <c r="G433" s="84"/>
    </row>
    <row r="434" spans="6:7" x14ac:dyDescent="0.2">
      <c r="F434" s="84"/>
      <c r="G434" s="84"/>
    </row>
    <row r="435" spans="6:7" x14ac:dyDescent="0.2">
      <c r="F435" s="84"/>
      <c r="G435" s="84"/>
    </row>
    <row r="436" spans="6:7" x14ac:dyDescent="0.2">
      <c r="F436" s="84"/>
      <c r="G436" s="84"/>
    </row>
    <row r="437" spans="6:7" x14ac:dyDescent="0.2">
      <c r="F437" s="84"/>
      <c r="G437" s="84"/>
    </row>
    <row r="438" spans="6:7" x14ac:dyDescent="0.2">
      <c r="F438" s="84"/>
      <c r="G438" s="84"/>
    </row>
    <row r="439" spans="6:7" x14ac:dyDescent="0.2">
      <c r="F439" s="84"/>
      <c r="G439" s="84"/>
    </row>
    <row r="440" spans="6:7" x14ac:dyDescent="0.2">
      <c r="F440" s="84"/>
      <c r="G440" s="84"/>
    </row>
    <row r="441" spans="6:7" x14ac:dyDescent="0.2">
      <c r="F441" s="84"/>
      <c r="G441" s="84"/>
    </row>
    <row r="442" spans="6:7" x14ac:dyDescent="0.2">
      <c r="F442" s="84"/>
      <c r="G442" s="84"/>
    </row>
    <row r="443" spans="6:7" x14ac:dyDescent="0.2">
      <c r="F443" s="84"/>
      <c r="G443" s="84"/>
    </row>
    <row r="444" spans="6:7" x14ac:dyDescent="0.2">
      <c r="F444" s="84"/>
      <c r="G444" s="84"/>
    </row>
    <row r="445" spans="6:7" x14ac:dyDescent="0.2">
      <c r="F445" s="84"/>
      <c r="G445" s="84"/>
    </row>
    <row r="446" spans="6:7" x14ac:dyDescent="0.2">
      <c r="F446" s="84"/>
      <c r="G446" s="84"/>
    </row>
    <row r="447" spans="6:7" x14ac:dyDescent="0.2">
      <c r="F447" s="84"/>
      <c r="G447" s="84"/>
    </row>
    <row r="448" spans="6:7" x14ac:dyDescent="0.2">
      <c r="F448" s="84"/>
      <c r="G448" s="84"/>
    </row>
    <row r="449" spans="6:7" x14ac:dyDescent="0.2">
      <c r="F449" s="84"/>
      <c r="G449" s="84"/>
    </row>
    <row r="450" spans="6:7" x14ac:dyDescent="0.2">
      <c r="F450" s="84"/>
      <c r="G450" s="84"/>
    </row>
    <row r="451" spans="6:7" x14ac:dyDescent="0.2">
      <c r="F451" s="84"/>
      <c r="G451" s="84"/>
    </row>
    <row r="452" spans="6:7" x14ac:dyDescent="0.2">
      <c r="F452" s="84"/>
      <c r="G452" s="84"/>
    </row>
    <row r="453" spans="6:7" x14ac:dyDescent="0.2">
      <c r="F453" s="84"/>
      <c r="G453" s="84"/>
    </row>
    <row r="454" spans="6:7" x14ac:dyDescent="0.2">
      <c r="F454" s="84"/>
      <c r="G454" s="84"/>
    </row>
    <row r="455" spans="6:7" x14ac:dyDescent="0.2">
      <c r="F455" s="84"/>
      <c r="G455" s="84"/>
    </row>
    <row r="456" spans="6:7" x14ac:dyDescent="0.2">
      <c r="F456" s="84"/>
      <c r="G456" s="84"/>
    </row>
    <row r="457" spans="6:7" x14ac:dyDescent="0.2">
      <c r="F457" s="84"/>
      <c r="G457" s="84"/>
    </row>
    <row r="458" spans="6:7" x14ac:dyDescent="0.2">
      <c r="F458" s="84"/>
      <c r="G458" s="84"/>
    </row>
    <row r="459" spans="6:7" x14ac:dyDescent="0.2">
      <c r="F459" s="84"/>
      <c r="G459" s="84"/>
    </row>
    <row r="460" spans="6:7" x14ac:dyDescent="0.2">
      <c r="F460" s="84"/>
      <c r="G460" s="84"/>
    </row>
    <row r="461" spans="6:7" x14ac:dyDescent="0.2">
      <c r="F461" s="84"/>
      <c r="G461" s="84"/>
    </row>
    <row r="462" spans="6:7" x14ac:dyDescent="0.2">
      <c r="F462" s="84"/>
      <c r="G462" s="84"/>
    </row>
    <row r="463" spans="6:7" x14ac:dyDescent="0.2">
      <c r="F463" s="84"/>
      <c r="G463" s="84"/>
    </row>
    <row r="464" spans="6:7" x14ac:dyDescent="0.2">
      <c r="F464" s="84"/>
      <c r="G464" s="84"/>
    </row>
    <row r="465" spans="6:7" x14ac:dyDescent="0.2">
      <c r="F465" s="84"/>
      <c r="G465" s="84"/>
    </row>
    <row r="466" spans="6:7" x14ac:dyDescent="0.2">
      <c r="F466" s="84"/>
      <c r="G466" s="84"/>
    </row>
    <row r="467" spans="6:7" x14ac:dyDescent="0.2">
      <c r="F467" s="84"/>
      <c r="G467" s="84"/>
    </row>
    <row r="468" spans="6:7" x14ac:dyDescent="0.2">
      <c r="F468" s="84"/>
      <c r="G468" s="84"/>
    </row>
    <row r="469" spans="6:7" x14ac:dyDescent="0.2">
      <c r="F469" s="84"/>
      <c r="G469" s="84"/>
    </row>
    <row r="470" spans="6:7" x14ac:dyDescent="0.2">
      <c r="F470" s="84"/>
      <c r="G470" s="84"/>
    </row>
    <row r="471" spans="6:7" x14ac:dyDescent="0.2">
      <c r="F471" s="84"/>
      <c r="G471" s="84"/>
    </row>
    <row r="472" spans="6:7" x14ac:dyDescent="0.2">
      <c r="F472" s="84"/>
      <c r="G472" s="84"/>
    </row>
    <row r="473" spans="6:7" x14ac:dyDescent="0.2">
      <c r="F473" s="84"/>
      <c r="G473" s="84"/>
    </row>
    <row r="474" spans="6:7" x14ac:dyDescent="0.2">
      <c r="F474" s="84"/>
      <c r="G474" s="84"/>
    </row>
    <row r="475" spans="6:7" x14ac:dyDescent="0.2">
      <c r="F475" s="84"/>
      <c r="G475" s="84"/>
    </row>
    <row r="476" spans="6:7" x14ac:dyDescent="0.2">
      <c r="F476" s="84"/>
      <c r="G476" s="84"/>
    </row>
    <row r="477" spans="6:7" x14ac:dyDescent="0.2">
      <c r="F477" s="84"/>
      <c r="G477" s="84"/>
    </row>
    <row r="478" spans="6:7" x14ac:dyDescent="0.2">
      <c r="F478" s="84"/>
      <c r="G478" s="84"/>
    </row>
    <row r="479" spans="6:7" x14ac:dyDescent="0.2">
      <c r="F479" s="84"/>
      <c r="G479" s="84"/>
    </row>
    <row r="480" spans="6:7" x14ac:dyDescent="0.2">
      <c r="F480" s="84"/>
      <c r="G480" s="84"/>
    </row>
    <row r="481" spans="6:7" x14ac:dyDescent="0.2">
      <c r="F481" s="84"/>
      <c r="G481" s="84"/>
    </row>
    <row r="482" spans="6:7" x14ac:dyDescent="0.2">
      <c r="F482" s="84"/>
      <c r="G482" s="84"/>
    </row>
    <row r="483" spans="6:7" x14ac:dyDescent="0.2">
      <c r="F483" s="84"/>
      <c r="G483" s="84"/>
    </row>
    <row r="484" spans="6:7" x14ac:dyDescent="0.2">
      <c r="F484" s="84"/>
      <c r="G484" s="84"/>
    </row>
    <row r="485" spans="6:7" x14ac:dyDescent="0.2">
      <c r="F485" s="84"/>
      <c r="G485" s="84"/>
    </row>
    <row r="486" spans="6:7" x14ac:dyDescent="0.2">
      <c r="F486" s="84"/>
      <c r="G486" s="84"/>
    </row>
    <row r="487" spans="6:7" x14ac:dyDescent="0.2">
      <c r="F487" s="84"/>
      <c r="G487" s="84"/>
    </row>
    <row r="488" spans="6:7" x14ac:dyDescent="0.2">
      <c r="F488" s="84"/>
      <c r="G488" s="84"/>
    </row>
    <row r="489" spans="6:7" x14ac:dyDescent="0.2">
      <c r="F489" s="84"/>
      <c r="G489" s="84"/>
    </row>
    <row r="490" spans="6:7" x14ac:dyDescent="0.2">
      <c r="F490" s="84"/>
      <c r="G490" s="84"/>
    </row>
    <row r="491" spans="6:7" x14ac:dyDescent="0.2">
      <c r="F491" s="84"/>
      <c r="G491" s="84"/>
    </row>
    <row r="492" spans="6:7" x14ac:dyDescent="0.2">
      <c r="F492" s="84"/>
      <c r="G492" s="84"/>
    </row>
    <row r="493" spans="6:7" x14ac:dyDescent="0.2">
      <c r="F493" s="84"/>
      <c r="G493" s="84"/>
    </row>
    <row r="494" spans="6:7" x14ac:dyDescent="0.2">
      <c r="F494" s="84"/>
      <c r="G494" s="84"/>
    </row>
    <row r="495" spans="6:7" x14ac:dyDescent="0.2">
      <c r="F495" s="84"/>
      <c r="G495" s="84"/>
    </row>
    <row r="496" spans="6:7" x14ac:dyDescent="0.2">
      <c r="F496" s="84"/>
      <c r="G496" s="84"/>
    </row>
    <row r="497" spans="6:7" x14ac:dyDescent="0.2">
      <c r="F497" s="84"/>
      <c r="G497" s="84"/>
    </row>
    <row r="498" spans="6:7" x14ac:dyDescent="0.2">
      <c r="F498" s="84"/>
      <c r="G498" s="84"/>
    </row>
    <row r="499" spans="6:7" x14ac:dyDescent="0.2">
      <c r="F499" s="84"/>
      <c r="G499" s="84"/>
    </row>
    <row r="500" spans="6:7" x14ac:dyDescent="0.2">
      <c r="F500" s="84"/>
      <c r="G500" s="84"/>
    </row>
    <row r="501" spans="6:7" x14ac:dyDescent="0.2">
      <c r="F501" s="84"/>
      <c r="G501" s="84"/>
    </row>
    <row r="502" spans="6:7" x14ac:dyDescent="0.2">
      <c r="F502" s="84"/>
      <c r="G502" s="84"/>
    </row>
    <row r="503" spans="6:7" x14ac:dyDescent="0.2">
      <c r="F503" s="84"/>
      <c r="G503" s="84"/>
    </row>
    <row r="504" spans="6:7" x14ac:dyDescent="0.2">
      <c r="F504" s="84"/>
      <c r="G504" s="84"/>
    </row>
    <row r="505" spans="6:7" x14ac:dyDescent="0.2">
      <c r="F505" s="84"/>
      <c r="G505" s="84"/>
    </row>
    <row r="506" spans="6:7" x14ac:dyDescent="0.2">
      <c r="F506" s="84"/>
      <c r="G506" s="84"/>
    </row>
    <row r="507" spans="6:7" x14ac:dyDescent="0.2">
      <c r="F507" s="84"/>
      <c r="G507" s="84"/>
    </row>
    <row r="508" spans="6:7" x14ac:dyDescent="0.2">
      <c r="F508" s="84"/>
      <c r="G508" s="84"/>
    </row>
    <row r="509" spans="6:7" x14ac:dyDescent="0.2">
      <c r="F509" s="84"/>
      <c r="G509" s="84"/>
    </row>
    <row r="510" spans="6:7" x14ac:dyDescent="0.2">
      <c r="F510" s="84"/>
      <c r="G510" s="84"/>
    </row>
    <row r="511" spans="6:7" x14ac:dyDescent="0.2">
      <c r="F511" s="84"/>
      <c r="G511" s="84"/>
    </row>
    <row r="512" spans="6:7" x14ac:dyDescent="0.2">
      <c r="F512" s="84"/>
      <c r="G512" s="84"/>
    </row>
    <row r="513" spans="6:7" x14ac:dyDescent="0.2">
      <c r="F513" s="84"/>
      <c r="G513" s="84"/>
    </row>
    <row r="514" spans="6:7" x14ac:dyDescent="0.2">
      <c r="F514" s="84"/>
      <c r="G514" s="84"/>
    </row>
    <row r="515" spans="6:7" x14ac:dyDescent="0.2">
      <c r="F515" s="84"/>
      <c r="G515" s="84"/>
    </row>
    <row r="516" spans="6:7" x14ac:dyDescent="0.2">
      <c r="F516" s="84"/>
      <c r="G516" s="84"/>
    </row>
    <row r="517" spans="6:7" x14ac:dyDescent="0.2">
      <c r="F517" s="84"/>
      <c r="G517" s="84"/>
    </row>
    <row r="518" spans="6:7" x14ac:dyDescent="0.2">
      <c r="F518" s="84"/>
      <c r="G518" s="84"/>
    </row>
    <row r="519" spans="6:7" x14ac:dyDescent="0.2">
      <c r="F519" s="84"/>
      <c r="G519" s="84"/>
    </row>
    <row r="520" spans="6:7" x14ac:dyDescent="0.2">
      <c r="F520" s="84"/>
      <c r="G520" s="84"/>
    </row>
    <row r="521" spans="6:7" x14ac:dyDescent="0.2">
      <c r="F521" s="84"/>
      <c r="G521" s="84"/>
    </row>
    <row r="522" spans="6:7" x14ac:dyDescent="0.2">
      <c r="F522" s="84"/>
      <c r="G522" s="84"/>
    </row>
    <row r="523" spans="6:7" x14ac:dyDescent="0.2">
      <c r="F523" s="84"/>
      <c r="G523" s="84"/>
    </row>
    <row r="524" spans="6:7" x14ac:dyDescent="0.2">
      <c r="F524" s="84"/>
      <c r="G524" s="84"/>
    </row>
    <row r="525" spans="6:7" x14ac:dyDescent="0.2">
      <c r="F525" s="84"/>
      <c r="G525" s="84"/>
    </row>
    <row r="526" spans="6:7" x14ac:dyDescent="0.2">
      <c r="F526" s="84"/>
      <c r="G526" s="84"/>
    </row>
    <row r="527" spans="6:7" x14ac:dyDescent="0.2">
      <c r="F527" s="84"/>
      <c r="G527" s="84"/>
    </row>
    <row r="528" spans="6:7" x14ac:dyDescent="0.2">
      <c r="F528" s="84"/>
      <c r="G528" s="84"/>
    </row>
    <row r="529" spans="6:7" x14ac:dyDescent="0.2">
      <c r="F529" s="84"/>
      <c r="G529" s="84"/>
    </row>
    <row r="530" spans="6:7" x14ac:dyDescent="0.2">
      <c r="F530" s="84"/>
      <c r="G530" s="84"/>
    </row>
    <row r="531" spans="6:7" x14ac:dyDescent="0.2">
      <c r="F531" s="84"/>
      <c r="G531" s="84"/>
    </row>
    <row r="532" spans="6:7" x14ac:dyDescent="0.2">
      <c r="F532" s="84"/>
      <c r="G532" s="84"/>
    </row>
    <row r="533" spans="6:7" x14ac:dyDescent="0.2">
      <c r="F533" s="84"/>
      <c r="G533" s="84"/>
    </row>
    <row r="534" spans="6:7" x14ac:dyDescent="0.2">
      <c r="F534" s="84"/>
      <c r="G534" s="84"/>
    </row>
    <row r="535" spans="6:7" x14ac:dyDescent="0.2">
      <c r="F535" s="84"/>
      <c r="G535" s="84"/>
    </row>
    <row r="536" spans="6:7" x14ac:dyDescent="0.2">
      <c r="F536" s="84"/>
      <c r="G536" s="84"/>
    </row>
    <row r="537" spans="6:7" x14ac:dyDescent="0.2">
      <c r="F537" s="84"/>
      <c r="G537" s="84"/>
    </row>
    <row r="538" spans="6:7" x14ac:dyDescent="0.2">
      <c r="F538" s="84"/>
      <c r="G538" s="84"/>
    </row>
    <row r="539" spans="6:7" x14ac:dyDescent="0.2">
      <c r="F539" s="84"/>
      <c r="G539" s="84"/>
    </row>
    <row r="540" spans="6:7" x14ac:dyDescent="0.2">
      <c r="F540" s="84"/>
      <c r="G540" s="84"/>
    </row>
    <row r="541" spans="6:7" x14ac:dyDescent="0.2">
      <c r="F541" s="84"/>
      <c r="G541" s="84"/>
    </row>
    <row r="542" spans="6:7" x14ac:dyDescent="0.2">
      <c r="F542" s="84"/>
      <c r="G542" s="84"/>
    </row>
    <row r="543" spans="6:7" x14ac:dyDescent="0.2">
      <c r="F543" s="84"/>
      <c r="G543" s="84"/>
    </row>
    <row r="544" spans="6:7" x14ac:dyDescent="0.2">
      <c r="F544" s="84"/>
      <c r="G544" s="84"/>
    </row>
    <row r="545" spans="6:7" x14ac:dyDescent="0.2">
      <c r="F545" s="84"/>
      <c r="G545" s="84"/>
    </row>
    <row r="546" spans="6:7" x14ac:dyDescent="0.2">
      <c r="F546" s="84"/>
      <c r="G546" s="84"/>
    </row>
    <row r="547" spans="6:7" x14ac:dyDescent="0.2">
      <c r="F547" s="84"/>
      <c r="G547" s="84"/>
    </row>
    <row r="548" spans="6:7" x14ac:dyDescent="0.2">
      <c r="F548" s="84"/>
      <c r="G548" s="84"/>
    </row>
    <row r="549" spans="6:7" x14ac:dyDescent="0.2">
      <c r="F549" s="84"/>
      <c r="G549" s="84"/>
    </row>
    <row r="550" spans="6:7" x14ac:dyDescent="0.2">
      <c r="F550" s="84"/>
      <c r="G550" s="84"/>
    </row>
    <row r="551" spans="6:7" x14ac:dyDescent="0.2">
      <c r="F551" s="84"/>
      <c r="G551" s="84"/>
    </row>
    <row r="552" spans="6:7" x14ac:dyDescent="0.2">
      <c r="F552" s="84"/>
      <c r="G552" s="84"/>
    </row>
    <row r="553" spans="6:7" x14ac:dyDescent="0.2">
      <c r="F553" s="84"/>
      <c r="G553" s="84"/>
    </row>
    <row r="554" spans="6:7" x14ac:dyDescent="0.2">
      <c r="F554" s="84"/>
      <c r="G554" s="84"/>
    </row>
    <row r="555" spans="6:7" x14ac:dyDescent="0.2">
      <c r="F555" s="84"/>
      <c r="G555" s="84"/>
    </row>
    <row r="556" spans="6:7" x14ac:dyDescent="0.2">
      <c r="F556" s="84"/>
      <c r="G556" s="84"/>
    </row>
    <row r="557" spans="6:7" x14ac:dyDescent="0.2">
      <c r="F557" s="84"/>
      <c r="G557" s="84"/>
    </row>
    <row r="558" spans="6:7" x14ac:dyDescent="0.2">
      <c r="F558" s="84"/>
      <c r="G558" s="84"/>
    </row>
    <row r="559" spans="6:7" x14ac:dyDescent="0.2">
      <c r="F559" s="84"/>
      <c r="G559" s="84"/>
    </row>
    <row r="560" spans="6:7" x14ac:dyDescent="0.2">
      <c r="F560" s="84"/>
      <c r="G560" s="84"/>
    </row>
    <row r="561" spans="6:7" x14ac:dyDescent="0.2">
      <c r="F561" s="84"/>
      <c r="G561" s="84"/>
    </row>
    <row r="562" spans="6:7" x14ac:dyDescent="0.2">
      <c r="F562" s="84"/>
      <c r="G562" s="84"/>
    </row>
    <row r="563" spans="6:7" x14ac:dyDescent="0.2">
      <c r="F563" s="84"/>
      <c r="G563" s="84"/>
    </row>
    <row r="564" spans="6:7" x14ac:dyDescent="0.2">
      <c r="F564" s="84"/>
      <c r="G564" s="84"/>
    </row>
    <row r="565" spans="6:7" x14ac:dyDescent="0.2">
      <c r="F565" s="84"/>
      <c r="G565" s="84"/>
    </row>
    <row r="566" spans="6:7" x14ac:dyDescent="0.2">
      <c r="F566" s="84"/>
      <c r="G566" s="84"/>
    </row>
    <row r="567" spans="6:7" x14ac:dyDescent="0.2">
      <c r="F567" s="84"/>
      <c r="G567" s="84"/>
    </row>
    <row r="568" spans="6:7" x14ac:dyDescent="0.2">
      <c r="F568" s="84"/>
      <c r="G568" s="84"/>
    </row>
    <row r="569" spans="6:7" x14ac:dyDescent="0.2">
      <c r="F569" s="84"/>
      <c r="G569" s="84"/>
    </row>
    <row r="570" spans="6:7" x14ac:dyDescent="0.2">
      <c r="F570" s="84"/>
      <c r="G570" s="84"/>
    </row>
    <row r="571" spans="6:7" x14ac:dyDescent="0.2">
      <c r="F571" s="84"/>
      <c r="G571" s="84"/>
    </row>
    <row r="572" spans="6:7" x14ac:dyDescent="0.2">
      <c r="F572" s="84"/>
      <c r="G572" s="84"/>
    </row>
    <row r="573" spans="6:7" x14ac:dyDescent="0.2">
      <c r="F573" s="84"/>
      <c r="G573" s="84"/>
    </row>
    <row r="574" spans="6:7" x14ac:dyDescent="0.2">
      <c r="F574" s="84"/>
      <c r="G574" s="84"/>
    </row>
    <row r="575" spans="6:7" x14ac:dyDescent="0.2">
      <c r="F575" s="84"/>
      <c r="G575" s="84"/>
    </row>
    <row r="576" spans="6:7" x14ac:dyDescent="0.2">
      <c r="F576" s="84"/>
      <c r="G576" s="84"/>
    </row>
    <row r="577" spans="6:7" x14ac:dyDescent="0.2">
      <c r="F577" s="84"/>
      <c r="G577" s="84"/>
    </row>
    <row r="578" spans="6:7" x14ac:dyDescent="0.2">
      <c r="F578" s="84"/>
      <c r="G578" s="84"/>
    </row>
    <row r="579" spans="6:7" x14ac:dyDescent="0.2">
      <c r="F579" s="84"/>
      <c r="G579" s="84"/>
    </row>
    <row r="580" spans="6:7" x14ac:dyDescent="0.2">
      <c r="F580" s="84"/>
      <c r="G580" s="84"/>
    </row>
    <row r="581" spans="6:7" x14ac:dyDescent="0.2">
      <c r="F581" s="84"/>
      <c r="G581" s="84"/>
    </row>
    <row r="582" spans="6:7" x14ac:dyDescent="0.2">
      <c r="F582" s="84"/>
      <c r="G582" s="84"/>
    </row>
    <row r="583" spans="6:7" x14ac:dyDescent="0.2">
      <c r="F583" s="84"/>
      <c r="G583" s="84"/>
    </row>
    <row r="584" spans="6:7" x14ac:dyDescent="0.2">
      <c r="F584" s="84"/>
      <c r="G584" s="84"/>
    </row>
    <row r="585" spans="6:7" x14ac:dyDescent="0.2">
      <c r="F585" s="84"/>
      <c r="G585" s="84"/>
    </row>
    <row r="586" spans="6:7" x14ac:dyDescent="0.2">
      <c r="F586" s="84"/>
      <c r="G586" s="84"/>
    </row>
    <row r="587" spans="6:7" x14ac:dyDescent="0.2">
      <c r="F587" s="84"/>
      <c r="G587" s="84"/>
    </row>
    <row r="588" spans="6:7" x14ac:dyDescent="0.2">
      <c r="F588" s="84"/>
      <c r="G588" s="84"/>
    </row>
    <row r="589" spans="6:7" x14ac:dyDescent="0.2">
      <c r="F589" s="84"/>
      <c r="G589" s="84"/>
    </row>
    <row r="590" spans="6:7" x14ac:dyDescent="0.2">
      <c r="F590" s="84"/>
      <c r="G590" s="84"/>
    </row>
    <row r="591" spans="6:7" x14ac:dyDescent="0.2">
      <c r="F591" s="84"/>
      <c r="G591" s="84"/>
    </row>
    <row r="592" spans="6:7" x14ac:dyDescent="0.2">
      <c r="F592" s="84"/>
      <c r="G592" s="84"/>
    </row>
    <row r="593" spans="6:7" x14ac:dyDescent="0.2">
      <c r="F593" s="84"/>
      <c r="G593" s="84"/>
    </row>
    <row r="594" spans="6:7" x14ac:dyDescent="0.2">
      <c r="F594" s="84"/>
      <c r="G594" s="84"/>
    </row>
    <row r="595" spans="6:7" x14ac:dyDescent="0.2">
      <c r="F595" s="84"/>
      <c r="G595" s="84"/>
    </row>
    <row r="596" spans="6:7" x14ac:dyDescent="0.2">
      <c r="F596" s="84"/>
      <c r="G596" s="84"/>
    </row>
    <row r="597" spans="6:7" x14ac:dyDescent="0.2">
      <c r="F597" s="84"/>
      <c r="G597" s="84"/>
    </row>
    <row r="598" spans="6:7" x14ac:dyDescent="0.2">
      <c r="F598" s="84"/>
      <c r="G598" s="84"/>
    </row>
    <row r="599" spans="6:7" x14ac:dyDescent="0.2">
      <c r="F599" s="84"/>
      <c r="G599" s="84"/>
    </row>
    <row r="600" spans="6:7" x14ac:dyDescent="0.2">
      <c r="F600" s="84"/>
      <c r="G600" s="84"/>
    </row>
    <row r="601" spans="6:7" x14ac:dyDescent="0.2">
      <c r="F601" s="84"/>
      <c r="G601" s="84"/>
    </row>
    <row r="602" spans="6:7" x14ac:dyDescent="0.2">
      <c r="F602" s="84"/>
      <c r="G602" s="84"/>
    </row>
    <row r="603" spans="6:7" x14ac:dyDescent="0.2">
      <c r="F603" s="84"/>
      <c r="G603" s="84"/>
    </row>
    <row r="604" spans="6:7" x14ac:dyDescent="0.2">
      <c r="F604" s="84"/>
      <c r="G604" s="84"/>
    </row>
    <row r="605" spans="6:7" x14ac:dyDescent="0.2">
      <c r="F605" s="84"/>
      <c r="G605" s="84"/>
    </row>
    <row r="606" spans="6:7" x14ac:dyDescent="0.2">
      <c r="F606" s="84"/>
      <c r="G606" s="84"/>
    </row>
    <row r="607" spans="6:7" x14ac:dyDescent="0.2">
      <c r="F607" s="84"/>
      <c r="G607" s="84"/>
    </row>
    <row r="608" spans="6:7" x14ac:dyDescent="0.2">
      <c r="F608" s="84"/>
      <c r="G608" s="84"/>
    </row>
    <row r="609" spans="6:7" x14ac:dyDescent="0.2">
      <c r="F609" s="84"/>
      <c r="G609" s="84"/>
    </row>
    <row r="610" spans="6:7" x14ac:dyDescent="0.2">
      <c r="F610" s="84"/>
      <c r="G610" s="84"/>
    </row>
    <row r="611" spans="6:7" x14ac:dyDescent="0.2">
      <c r="F611" s="84"/>
      <c r="G611" s="84"/>
    </row>
    <row r="612" spans="6:7" x14ac:dyDescent="0.2">
      <c r="F612" s="84"/>
      <c r="G612" s="84"/>
    </row>
    <row r="613" spans="6:7" x14ac:dyDescent="0.2">
      <c r="F613" s="84"/>
      <c r="G613" s="84"/>
    </row>
    <row r="614" spans="6:7" x14ac:dyDescent="0.2">
      <c r="F614" s="84"/>
      <c r="G614" s="84"/>
    </row>
    <row r="615" spans="6:7" x14ac:dyDescent="0.2">
      <c r="F615" s="84"/>
      <c r="G615" s="84"/>
    </row>
    <row r="616" spans="6:7" x14ac:dyDescent="0.2">
      <c r="F616" s="84"/>
      <c r="G616" s="84"/>
    </row>
    <row r="617" spans="6:7" x14ac:dyDescent="0.2">
      <c r="F617" s="84"/>
      <c r="G617" s="84"/>
    </row>
    <row r="618" spans="6:7" x14ac:dyDescent="0.2">
      <c r="F618" s="84"/>
      <c r="G618" s="84"/>
    </row>
    <row r="619" spans="6:7" x14ac:dyDescent="0.2">
      <c r="F619" s="84"/>
      <c r="G619" s="84"/>
    </row>
    <row r="620" spans="6:7" x14ac:dyDescent="0.2">
      <c r="F620" s="84"/>
      <c r="G620" s="84"/>
    </row>
    <row r="621" spans="6:7" x14ac:dyDescent="0.2">
      <c r="F621" s="84"/>
      <c r="G621" s="84"/>
    </row>
    <row r="622" spans="6:7" x14ac:dyDescent="0.2">
      <c r="F622" s="84"/>
      <c r="G622" s="84"/>
    </row>
    <row r="623" spans="6:7" x14ac:dyDescent="0.2">
      <c r="F623" s="84"/>
      <c r="G623" s="84"/>
    </row>
    <row r="624" spans="6:7" x14ac:dyDescent="0.2">
      <c r="F624" s="84"/>
      <c r="G624" s="84"/>
    </row>
    <row r="625" spans="6:7" x14ac:dyDescent="0.2">
      <c r="F625" s="84"/>
      <c r="G625" s="84"/>
    </row>
    <row r="626" spans="6:7" x14ac:dyDescent="0.2">
      <c r="F626" s="84"/>
      <c r="G626" s="84"/>
    </row>
    <row r="627" spans="6:7" x14ac:dyDescent="0.2">
      <c r="F627" s="84"/>
      <c r="G627" s="84"/>
    </row>
    <row r="628" spans="6:7" x14ac:dyDescent="0.2">
      <c r="F628" s="84"/>
      <c r="G628" s="84"/>
    </row>
    <row r="629" spans="6:7" x14ac:dyDescent="0.2">
      <c r="F629" s="84"/>
      <c r="G629" s="84"/>
    </row>
    <row r="630" spans="6:7" x14ac:dyDescent="0.2">
      <c r="F630" s="84"/>
      <c r="G630" s="84"/>
    </row>
    <row r="631" spans="6:7" x14ac:dyDescent="0.2">
      <c r="F631" s="84"/>
      <c r="G631" s="84"/>
    </row>
    <row r="632" spans="6:7" x14ac:dyDescent="0.2">
      <c r="F632" s="84"/>
      <c r="G632" s="84"/>
    </row>
    <row r="633" spans="6:7" x14ac:dyDescent="0.2">
      <c r="F633" s="84"/>
      <c r="G633" s="84"/>
    </row>
    <row r="634" spans="6:7" x14ac:dyDescent="0.2">
      <c r="F634" s="84"/>
      <c r="G634" s="84"/>
    </row>
    <row r="635" spans="6:7" x14ac:dyDescent="0.2">
      <c r="F635" s="84"/>
      <c r="G635" s="84"/>
    </row>
    <row r="636" spans="6:7" x14ac:dyDescent="0.2">
      <c r="F636" s="84"/>
      <c r="G636" s="84"/>
    </row>
    <row r="637" spans="6:7" x14ac:dyDescent="0.2">
      <c r="F637" s="84"/>
      <c r="G637" s="84"/>
    </row>
    <row r="638" spans="6:7" x14ac:dyDescent="0.2">
      <c r="F638" s="84"/>
      <c r="G638" s="84"/>
    </row>
    <row r="639" spans="6:7" x14ac:dyDescent="0.2">
      <c r="F639" s="84"/>
      <c r="G639" s="84"/>
    </row>
    <row r="640" spans="6:7" x14ac:dyDescent="0.2">
      <c r="F640" s="84"/>
      <c r="G640" s="84"/>
    </row>
    <row r="641" spans="6:7" x14ac:dyDescent="0.2">
      <c r="F641" s="84"/>
      <c r="G641" s="84"/>
    </row>
    <row r="642" spans="6:7" x14ac:dyDescent="0.2">
      <c r="F642" s="84"/>
      <c r="G642" s="84"/>
    </row>
    <row r="643" spans="6:7" x14ac:dyDescent="0.2">
      <c r="F643" s="84"/>
      <c r="G643" s="84"/>
    </row>
    <row r="644" spans="6:7" x14ac:dyDescent="0.2">
      <c r="F644" s="84"/>
      <c r="G644" s="84"/>
    </row>
    <row r="645" spans="6:7" x14ac:dyDescent="0.2">
      <c r="F645" s="84"/>
      <c r="G645" s="84"/>
    </row>
    <row r="646" spans="6:7" x14ac:dyDescent="0.2">
      <c r="F646" s="84"/>
      <c r="G646" s="84"/>
    </row>
    <row r="647" spans="6:7" x14ac:dyDescent="0.2">
      <c r="F647" s="84"/>
      <c r="G647" s="84"/>
    </row>
    <row r="648" spans="6:7" x14ac:dyDescent="0.2">
      <c r="F648" s="84"/>
      <c r="G648" s="84"/>
    </row>
    <row r="649" spans="6:7" x14ac:dyDescent="0.2">
      <c r="F649" s="84"/>
      <c r="G649" s="84"/>
    </row>
    <row r="650" spans="6:7" x14ac:dyDescent="0.2">
      <c r="F650" s="84"/>
      <c r="G650" s="84"/>
    </row>
    <row r="651" spans="6:7" x14ac:dyDescent="0.2">
      <c r="F651" s="84"/>
      <c r="G651" s="84"/>
    </row>
    <row r="652" spans="6:7" x14ac:dyDescent="0.2">
      <c r="F652" s="84"/>
      <c r="G652" s="84"/>
    </row>
    <row r="653" spans="6:7" x14ac:dyDescent="0.2">
      <c r="F653" s="84"/>
      <c r="G653" s="84"/>
    </row>
    <row r="654" spans="6:7" x14ac:dyDescent="0.2">
      <c r="F654" s="84"/>
      <c r="G654" s="84"/>
    </row>
    <row r="655" spans="6:7" x14ac:dyDescent="0.2">
      <c r="F655" s="84"/>
      <c r="G655" s="84"/>
    </row>
    <row r="656" spans="6:7" x14ac:dyDescent="0.2">
      <c r="F656" s="84"/>
      <c r="G656" s="84"/>
    </row>
    <row r="657" spans="6:7" x14ac:dyDescent="0.2">
      <c r="F657" s="84"/>
      <c r="G657" s="84"/>
    </row>
    <row r="658" spans="6:7" x14ac:dyDescent="0.2">
      <c r="F658" s="84"/>
      <c r="G658" s="84"/>
    </row>
    <row r="659" spans="6:7" x14ac:dyDescent="0.2">
      <c r="F659" s="84"/>
      <c r="G659" s="84"/>
    </row>
    <row r="660" spans="6:7" x14ac:dyDescent="0.2">
      <c r="F660" s="84"/>
      <c r="G660" s="84"/>
    </row>
    <row r="661" spans="6:7" x14ac:dyDescent="0.2">
      <c r="F661" s="84"/>
      <c r="G661" s="84"/>
    </row>
    <row r="662" spans="6:7" x14ac:dyDescent="0.2">
      <c r="F662" s="84"/>
      <c r="G662" s="84"/>
    </row>
    <row r="663" spans="6:7" x14ac:dyDescent="0.2">
      <c r="F663" s="84"/>
      <c r="G663" s="84"/>
    </row>
    <row r="664" spans="6:7" x14ac:dyDescent="0.2">
      <c r="F664" s="84"/>
      <c r="G664" s="84"/>
    </row>
    <row r="665" spans="6:7" x14ac:dyDescent="0.2">
      <c r="F665" s="84"/>
      <c r="G665" s="84"/>
    </row>
    <row r="666" spans="6:7" x14ac:dyDescent="0.2">
      <c r="F666" s="84"/>
      <c r="G666" s="84"/>
    </row>
    <row r="667" spans="6:7" x14ac:dyDescent="0.2">
      <c r="F667" s="84"/>
      <c r="G667" s="84"/>
    </row>
    <row r="668" spans="6:7" x14ac:dyDescent="0.2">
      <c r="F668" s="84"/>
      <c r="G668" s="84"/>
    </row>
    <row r="669" spans="6:7" x14ac:dyDescent="0.2">
      <c r="F669" s="84"/>
      <c r="G669" s="84"/>
    </row>
    <row r="670" spans="6:7" x14ac:dyDescent="0.2">
      <c r="F670" s="84"/>
      <c r="G670" s="84"/>
    </row>
    <row r="671" spans="6:7" x14ac:dyDescent="0.2">
      <c r="F671" s="84"/>
      <c r="G671" s="84"/>
    </row>
    <row r="672" spans="6:7" x14ac:dyDescent="0.2">
      <c r="F672" s="84"/>
      <c r="G672" s="84"/>
    </row>
    <row r="673" spans="6:7" x14ac:dyDescent="0.2">
      <c r="F673" s="84"/>
      <c r="G673" s="84"/>
    </row>
    <row r="674" spans="6:7" x14ac:dyDescent="0.2">
      <c r="F674" s="84"/>
      <c r="G674" s="84"/>
    </row>
    <row r="675" spans="6:7" x14ac:dyDescent="0.2">
      <c r="F675" s="84"/>
      <c r="G675" s="84"/>
    </row>
    <row r="676" spans="6:7" x14ac:dyDescent="0.2">
      <c r="F676" s="84"/>
      <c r="G676" s="84"/>
    </row>
    <row r="677" spans="6:7" x14ac:dyDescent="0.2">
      <c r="F677" s="84"/>
      <c r="G677" s="84"/>
    </row>
    <row r="678" spans="6:7" x14ac:dyDescent="0.2">
      <c r="F678" s="84"/>
      <c r="G678" s="84"/>
    </row>
    <row r="679" spans="6:7" x14ac:dyDescent="0.2">
      <c r="F679" s="84"/>
      <c r="G679" s="84"/>
    </row>
    <row r="680" spans="6:7" x14ac:dyDescent="0.2">
      <c r="F680" s="84"/>
      <c r="G680" s="84"/>
    </row>
    <row r="681" spans="6:7" x14ac:dyDescent="0.2">
      <c r="F681" s="84"/>
      <c r="G681" s="84"/>
    </row>
    <row r="682" spans="6:7" x14ac:dyDescent="0.2">
      <c r="F682" s="84"/>
      <c r="G682" s="84"/>
    </row>
    <row r="683" spans="6:7" x14ac:dyDescent="0.2">
      <c r="F683" s="84"/>
      <c r="G683" s="84"/>
    </row>
    <row r="684" spans="6:7" x14ac:dyDescent="0.2">
      <c r="F684" s="84"/>
      <c r="G684" s="84"/>
    </row>
    <row r="685" spans="6:7" x14ac:dyDescent="0.2">
      <c r="F685" s="84"/>
      <c r="G685" s="84"/>
    </row>
    <row r="686" spans="6:7" x14ac:dyDescent="0.2">
      <c r="F686" s="84"/>
      <c r="G686" s="84"/>
    </row>
    <row r="687" spans="6:7" x14ac:dyDescent="0.2">
      <c r="F687" s="84"/>
      <c r="G687" s="84"/>
    </row>
    <row r="688" spans="6:7" x14ac:dyDescent="0.2">
      <c r="F688" s="84"/>
      <c r="G688" s="84"/>
    </row>
    <row r="689" spans="6:7" x14ac:dyDescent="0.2">
      <c r="F689" s="84"/>
      <c r="G689" s="84"/>
    </row>
    <row r="690" spans="6:7" x14ac:dyDescent="0.2">
      <c r="F690" s="84"/>
      <c r="G690" s="84"/>
    </row>
    <row r="691" spans="6:7" x14ac:dyDescent="0.2">
      <c r="F691" s="84"/>
      <c r="G691" s="84"/>
    </row>
    <row r="692" spans="6:7" x14ac:dyDescent="0.2">
      <c r="F692" s="84"/>
      <c r="G692" s="84"/>
    </row>
    <row r="693" spans="6:7" x14ac:dyDescent="0.2">
      <c r="F693" s="84"/>
      <c r="G693" s="84"/>
    </row>
    <row r="694" spans="6:7" x14ac:dyDescent="0.2">
      <c r="F694" s="84"/>
      <c r="G694" s="84"/>
    </row>
    <row r="695" spans="6:7" x14ac:dyDescent="0.2">
      <c r="F695" s="84"/>
      <c r="G695" s="84"/>
    </row>
    <row r="696" spans="6:7" x14ac:dyDescent="0.2">
      <c r="F696" s="84"/>
      <c r="G696" s="84"/>
    </row>
    <row r="697" spans="6:7" x14ac:dyDescent="0.2">
      <c r="F697" s="84"/>
      <c r="G697" s="84"/>
    </row>
    <row r="698" spans="6:7" x14ac:dyDescent="0.2">
      <c r="F698" s="84"/>
      <c r="G698" s="84"/>
    </row>
    <row r="699" spans="6:7" x14ac:dyDescent="0.2">
      <c r="F699" s="84"/>
      <c r="G699" s="84"/>
    </row>
    <row r="700" spans="6:7" x14ac:dyDescent="0.2">
      <c r="F700" s="84"/>
      <c r="G700" s="84"/>
    </row>
    <row r="701" spans="6:7" x14ac:dyDescent="0.2">
      <c r="F701" s="84"/>
      <c r="G701" s="84"/>
    </row>
    <row r="702" spans="6:7" x14ac:dyDescent="0.2">
      <c r="F702" s="84"/>
      <c r="G702" s="84"/>
    </row>
    <row r="703" spans="6:7" x14ac:dyDescent="0.2">
      <c r="F703" s="84"/>
      <c r="G703" s="84"/>
    </row>
    <row r="704" spans="6:7" x14ac:dyDescent="0.2">
      <c r="F704" s="84"/>
      <c r="G704" s="84"/>
    </row>
    <row r="705" spans="6:7" x14ac:dyDescent="0.2">
      <c r="F705" s="84"/>
      <c r="G705" s="84"/>
    </row>
    <row r="706" spans="6:7" x14ac:dyDescent="0.2">
      <c r="F706" s="84"/>
      <c r="G706" s="84"/>
    </row>
    <row r="707" spans="6:7" x14ac:dyDescent="0.2">
      <c r="F707" s="84"/>
      <c r="G707" s="84"/>
    </row>
    <row r="708" spans="6:7" x14ac:dyDescent="0.2">
      <c r="F708" s="84"/>
      <c r="G708" s="84"/>
    </row>
    <row r="709" spans="6:7" x14ac:dyDescent="0.2">
      <c r="F709" s="84"/>
      <c r="G709" s="84"/>
    </row>
    <row r="710" spans="6:7" x14ac:dyDescent="0.2">
      <c r="F710" s="84"/>
      <c r="G710" s="84"/>
    </row>
    <row r="711" spans="6:7" x14ac:dyDescent="0.2">
      <c r="F711" s="84"/>
      <c r="G711" s="84"/>
    </row>
    <row r="712" spans="6:7" x14ac:dyDescent="0.2">
      <c r="F712" s="84"/>
      <c r="G712" s="84"/>
    </row>
    <row r="713" spans="6:7" x14ac:dyDescent="0.2">
      <c r="F713" s="84"/>
      <c r="G713" s="84"/>
    </row>
    <row r="714" spans="6:7" x14ac:dyDescent="0.2">
      <c r="F714" s="84"/>
      <c r="G714" s="84"/>
    </row>
    <row r="715" spans="6:7" x14ac:dyDescent="0.2">
      <c r="F715" s="84"/>
      <c r="G715" s="84"/>
    </row>
    <row r="716" spans="6:7" x14ac:dyDescent="0.2">
      <c r="F716" s="84"/>
      <c r="G716" s="84"/>
    </row>
    <row r="717" spans="6:7" x14ac:dyDescent="0.2">
      <c r="F717" s="84"/>
      <c r="G717" s="84"/>
    </row>
    <row r="718" spans="6:7" x14ac:dyDescent="0.2">
      <c r="F718" s="84"/>
      <c r="G718" s="84"/>
    </row>
    <row r="719" spans="6:7" x14ac:dyDescent="0.2">
      <c r="F719" s="84"/>
      <c r="G719" s="84"/>
    </row>
    <row r="720" spans="6:7" x14ac:dyDescent="0.2">
      <c r="F720" s="84"/>
      <c r="G720" s="84"/>
    </row>
    <row r="721" spans="6:7" x14ac:dyDescent="0.2">
      <c r="F721" s="84"/>
      <c r="G721" s="84"/>
    </row>
    <row r="722" spans="6:7" x14ac:dyDescent="0.2">
      <c r="F722" s="84"/>
      <c r="G722" s="84"/>
    </row>
    <row r="723" spans="6:7" x14ac:dyDescent="0.2">
      <c r="F723" s="84"/>
      <c r="G723" s="84"/>
    </row>
    <row r="724" spans="6:7" x14ac:dyDescent="0.2">
      <c r="F724" s="84"/>
      <c r="G724" s="84"/>
    </row>
    <row r="725" spans="6:7" x14ac:dyDescent="0.2">
      <c r="F725" s="84"/>
      <c r="G725" s="84"/>
    </row>
    <row r="726" spans="6:7" x14ac:dyDescent="0.2">
      <c r="F726" s="84"/>
      <c r="G726" s="84"/>
    </row>
    <row r="727" spans="6:7" x14ac:dyDescent="0.2">
      <c r="F727" s="84"/>
      <c r="G727" s="84"/>
    </row>
    <row r="728" spans="6:7" x14ac:dyDescent="0.2">
      <c r="F728" s="84"/>
      <c r="G728" s="84"/>
    </row>
    <row r="729" spans="6:7" x14ac:dyDescent="0.2">
      <c r="F729" s="84"/>
      <c r="G729" s="84"/>
    </row>
    <row r="730" spans="6:7" x14ac:dyDescent="0.2">
      <c r="F730" s="84"/>
      <c r="G730" s="84"/>
    </row>
    <row r="731" spans="6:7" x14ac:dyDescent="0.2">
      <c r="F731" s="84"/>
      <c r="G731" s="84"/>
    </row>
    <row r="732" spans="6:7" x14ac:dyDescent="0.2">
      <c r="F732" s="84"/>
      <c r="G732" s="84"/>
    </row>
    <row r="733" spans="6:7" x14ac:dyDescent="0.2">
      <c r="F733" s="84"/>
      <c r="G733" s="84"/>
    </row>
    <row r="734" spans="6:7" x14ac:dyDescent="0.2">
      <c r="F734" s="84"/>
      <c r="G734" s="84"/>
    </row>
    <row r="735" spans="6:7" x14ac:dyDescent="0.2">
      <c r="F735" s="84"/>
      <c r="G735" s="84"/>
    </row>
    <row r="736" spans="6:7" x14ac:dyDescent="0.2">
      <c r="F736" s="84"/>
      <c r="G736" s="84"/>
    </row>
    <row r="737" spans="6:7" x14ac:dyDescent="0.2">
      <c r="F737" s="84"/>
      <c r="G737" s="84"/>
    </row>
    <row r="738" spans="6:7" x14ac:dyDescent="0.2">
      <c r="F738" s="84"/>
      <c r="G738" s="84"/>
    </row>
    <row r="739" spans="6:7" x14ac:dyDescent="0.2">
      <c r="F739" s="84"/>
      <c r="G739" s="84"/>
    </row>
    <row r="740" spans="6:7" x14ac:dyDescent="0.2">
      <c r="F740" s="84"/>
      <c r="G740" s="84"/>
    </row>
    <row r="741" spans="6:7" x14ac:dyDescent="0.2">
      <c r="F741" s="84"/>
      <c r="G741" s="84"/>
    </row>
    <row r="742" spans="6:7" x14ac:dyDescent="0.2">
      <c r="F742" s="84"/>
      <c r="G742" s="84"/>
    </row>
    <row r="743" spans="6:7" x14ac:dyDescent="0.2">
      <c r="F743" s="84"/>
      <c r="G743" s="84"/>
    </row>
    <row r="744" spans="6:7" x14ac:dyDescent="0.2">
      <c r="F744" s="84"/>
      <c r="G744" s="84"/>
    </row>
    <row r="745" spans="6:7" x14ac:dyDescent="0.2">
      <c r="F745" s="84"/>
      <c r="G745" s="84"/>
    </row>
    <row r="746" spans="6:7" x14ac:dyDescent="0.2">
      <c r="F746" s="84"/>
      <c r="G746" s="84"/>
    </row>
    <row r="747" spans="6:7" x14ac:dyDescent="0.2">
      <c r="F747" s="84"/>
      <c r="G747" s="84"/>
    </row>
    <row r="748" spans="6:7" x14ac:dyDescent="0.2">
      <c r="F748" s="84"/>
      <c r="G748" s="84"/>
    </row>
    <row r="749" spans="6:7" x14ac:dyDescent="0.2">
      <c r="F749" s="84"/>
      <c r="G749" s="84"/>
    </row>
    <row r="750" spans="6:7" x14ac:dyDescent="0.2">
      <c r="F750" s="84"/>
      <c r="G750" s="84"/>
    </row>
    <row r="751" spans="6:7" x14ac:dyDescent="0.2">
      <c r="F751" s="84"/>
      <c r="G751" s="84"/>
    </row>
    <row r="752" spans="6:7" x14ac:dyDescent="0.2">
      <c r="F752" s="84"/>
      <c r="G752" s="84"/>
    </row>
    <row r="753" spans="6:7" x14ac:dyDescent="0.2">
      <c r="F753" s="84"/>
      <c r="G753" s="84"/>
    </row>
    <row r="754" spans="6:7" x14ac:dyDescent="0.2">
      <c r="F754" s="84"/>
      <c r="G754" s="84"/>
    </row>
    <row r="755" spans="6:7" x14ac:dyDescent="0.2">
      <c r="F755" s="84"/>
      <c r="G755" s="84"/>
    </row>
    <row r="756" spans="6:7" x14ac:dyDescent="0.2">
      <c r="F756" s="84"/>
      <c r="G756" s="84"/>
    </row>
    <row r="757" spans="6:7" x14ac:dyDescent="0.2">
      <c r="F757" s="84"/>
      <c r="G757" s="84"/>
    </row>
    <row r="758" spans="6:7" x14ac:dyDescent="0.2">
      <c r="F758" s="84"/>
      <c r="G758" s="84"/>
    </row>
    <row r="759" spans="6:7" x14ac:dyDescent="0.2">
      <c r="F759" s="84"/>
      <c r="G759" s="84"/>
    </row>
    <row r="760" spans="6:7" x14ac:dyDescent="0.2">
      <c r="F760" s="84"/>
      <c r="G760" s="84"/>
    </row>
    <row r="761" spans="6:7" x14ac:dyDescent="0.2">
      <c r="F761" s="84"/>
      <c r="G761" s="84"/>
    </row>
    <row r="762" spans="6:7" x14ac:dyDescent="0.2">
      <c r="F762" s="84"/>
      <c r="G762" s="84"/>
    </row>
    <row r="763" spans="6:7" x14ac:dyDescent="0.2">
      <c r="F763" s="84"/>
      <c r="G763" s="84"/>
    </row>
    <row r="764" spans="6:7" x14ac:dyDescent="0.2">
      <c r="F764" s="84"/>
      <c r="G764" s="84"/>
    </row>
    <row r="765" spans="6:7" x14ac:dyDescent="0.2">
      <c r="F765" s="84"/>
      <c r="G765" s="84"/>
    </row>
    <row r="766" spans="6:7" x14ac:dyDescent="0.2">
      <c r="F766" s="84"/>
      <c r="G766" s="84"/>
    </row>
    <row r="767" spans="6:7" x14ac:dyDescent="0.2">
      <c r="F767" s="84"/>
      <c r="G767" s="84"/>
    </row>
    <row r="768" spans="6:7" x14ac:dyDescent="0.2">
      <c r="F768" s="84"/>
      <c r="G768" s="84"/>
    </row>
    <row r="769" spans="6:7" x14ac:dyDescent="0.2">
      <c r="F769" s="84"/>
      <c r="G769" s="84"/>
    </row>
    <row r="770" spans="6:7" x14ac:dyDescent="0.2">
      <c r="F770" s="84"/>
      <c r="G770" s="84"/>
    </row>
    <row r="771" spans="6:7" x14ac:dyDescent="0.2">
      <c r="F771" s="84"/>
      <c r="G771" s="84"/>
    </row>
    <row r="772" spans="6:7" x14ac:dyDescent="0.2">
      <c r="F772" s="84"/>
      <c r="G772" s="84"/>
    </row>
    <row r="773" spans="6:7" x14ac:dyDescent="0.2">
      <c r="F773" s="84"/>
      <c r="G773" s="84"/>
    </row>
    <row r="774" spans="6:7" x14ac:dyDescent="0.2">
      <c r="F774" s="84"/>
      <c r="G774" s="84"/>
    </row>
    <row r="775" spans="6:7" x14ac:dyDescent="0.2">
      <c r="F775" s="84"/>
      <c r="G775" s="84"/>
    </row>
    <row r="776" spans="6:7" x14ac:dyDescent="0.2">
      <c r="F776" s="84"/>
      <c r="G776" s="84"/>
    </row>
    <row r="777" spans="6:7" x14ac:dyDescent="0.2">
      <c r="F777" s="84"/>
      <c r="G777" s="84"/>
    </row>
    <row r="778" spans="6:7" x14ac:dyDescent="0.2">
      <c r="F778" s="84"/>
      <c r="G778" s="84"/>
    </row>
    <row r="779" spans="6:7" x14ac:dyDescent="0.2">
      <c r="F779" s="84"/>
      <c r="G779" s="84"/>
    </row>
    <row r="780" spans="6:7" x14ac:dyDescent="0.2">
      <c r="F780" s="84"/>
      <c r="G780" s="84"/>
    </row>
    <row r="781" spans="6:7" x14ac:dyDescent="0.2">
      <c r="F781" s="84"/>
      <c r="G781" s="84"/>
    </row>
    <row r="782" spans="6:7" x14ac:dyDescent="0.2">
      <c r="F782" s="84"/>
      <c r="G782" s="84"/>
    </row>
    <row r="783" spans="6:7" x14ac:dyDescent="0.2">
      <c r="F783" s="84"/>
      <c r="G783" s="84"/>
    </row>
    <row r="784" spans="6:7" x14ac:dyDescent="0.2">
      <c r="F784" s="84"/>
      <c r="G784" s="84"/>
    </row>
    <row r="785" spans="6:7" x14ac:dyDescent="0.2">
      <c r="F785" s="84"/>
      <c r="G785" s="84"/>
    </row>
    <row r="786" spans="6:7" x14ac:dyDescent="0.2">
      <c r="F786" s="84"/>
      <c r="G786" s="84"/>
    </row>
    <row r="787" spans="6:7" x14ac:dyDescent="0.2">
      <c r="F787" s="84"/>
      <c r="G787" s="84"/>
    </row>
    <row r="788" spans="6:7" x14ac:dyDescent="0.2">
      <c r="F788" s="84"/>
      <c r="G788" s="84"/>
    </row>
    <row r="789" spans="6:7" x14ac:dyDescent="0.2">
      <c r="F789" s="84"/>
      <c r="G789" s="84"/>
    </row>
    <row r="790" spans="6:7" x14ac:dyDescent="0.2">
      <c r="F790" s="84"/>
      <c r="G790" s="84"/>
    </row>
    <row r="791" spans="6:7" x14ac:dyDescent="0.2">
      <c r="F791" s="84"/>
      <c r="G791" s="84"/>
    </row>
    <row r="792" spans="6:7" x14ac:dyDescent="0.2">
      <c r="F792" s="84"/>
      <c r="G792" s="84"/>
    </row>
    <row r="793" spans="6:7" x14ac:dyDescent="0.2">
      <c r="F793" s="84"/>
      <c r="G793" s="84"/>
    </row>
    <row r="794" spans="6:7" x14ac:dyDescent="0.2">
      <c r="F794" s="84"/>
      <c r="G794" s="84"/>
    </row>
    <row r="795" spans="6:7" x14ac:dyDescent="0.2">
      <c r="F795" s="84"/>
      <c r="G795" s="84"/>
    </row>
    <row r="796" spans="6:7" x14ac:dyDescent="0.2">
      <c r="F796" s="84"/>
      <c r="G796" s="84"/>
    </row>
    <row r="797" spans="6:7" x14ac:dyDescent="0.2">
      <c r="F797" s="84"/>
      <c r="G797" s="84"/>
    </row>
    <row r="798" spans="6:7" x14ac:dyDescent="0.2">
      <c r="F798" s="84"/>
      <c r="G798" s="84"/>
    </row>
    <row r="799" spans="6:7" x14ac:dyDescent="0.2">
      <c r="F799" s="84"/>
      <c r="G799" s="84"/>
    </row>
    <row r="800" spans="6:7" x14ac:dyDescent="0.2">
      <c r="F800" s="84"/>
      <c r="G800" s="84"/>
    </row>
    <row r="801" spans="6:7" x14ac:dyDescent="0.2">
      <c r="F801" s="84"/>
      <c r="G801" s="84"/>
    </row>
    <row r="802" spans="6:7" x14ac:dyDescent="0.2">
      <c r="F802" s="84"/>
      <c r="G802" s="84"/>
    </row>
    <row r="803" spans="6:7" x14ac:dyDescent="0.2">
      <c r="F803" s="84"/>
      <c r="G803" s="84"/>
    </row>
    <row r="804" spans="6:7" x14ac:dyDescent="0.2">
      <c r="F804" s="84"/>
      <c r="G804" s="84"/>
    </row>
    <row r="805" spans="6:7" x14ac:dyDescent="0.2">
      <c r="F805" s="84"/>
      <c r="G805" s="84"/>
    </row>
    <row r="806" spans="6:7" x14ac:dyDescent="0.2">
      <c r="F806" s="84"/>
      <c r="G806" s="84"/>
    </row>
    <row r="807" spans="6:7" x14ac:dyDescent="0.2">
      <c r="F807" s="84"/>
      <c r="G807" s="84"/>
    </row>
    <row r="808" spans="6:7" x14ac:dyDescent="0.2">
      <c r="F808" s="84"/>
      <c r="G808" s="84"/>
    </row>
    <row r="809" spans="6:7" x14ac:dyDescent="0.2">
      <c r="F809" s="84"/>
      <c r="G809" s="84"/>
    </row>
    <row r="810" spans="6:7" x14ac:dyDescent="0.2">
      <c r="F810" s="84"/>
      <c r="G810" s="84"/>
    </row>
    <row r="811" spans="6:7" x14ac:dyDescent="0.2">
      <c r="F811" s="84"/>
      <c r="G811" s="84"/>
    </row>
    <row r="812" spans="6:7" x14ac:dyDescent="0.2">
      <c r="F812" s="84"/>
      <c r="G812" s="84"/>
    </row>
    <row r="813" spans="6:7" x14ac:dyDescent="0.2">
      <c r="F813" s="84"/>
      <c r="G813" s="84"/>
    </row>
    <row r="814" spans="6:7" x14ac:dyDescent="0.2">
      <c r="F814" s="84"/>
      <c r="G814" s="84"/>
    </row>
    <row r="815" spans="6:7" x14ac:dyDescent="0.2">
      <c r="F815" s="84"/>
      <c r="G815" s="84"/>
    </row>
    <row r="816" spans="6:7" x14ac:dyDescent="0.2">
      <c r="F816" s="84"/>
      <c r="G816" s="84"/>
    </row>
    <row r="817" spans="6:7" x14ac:dyDescent="0.2">
      <c r="F817" s="84"/>
      <c r="G817" s="84"/>
    </row>
    <row r="818" spans="6:7" x14ac:dyDescent="0.2">
      <c r="F818" s="84"/>
      <c r="G818" s="84"/>
    </row>
    <row r="819" spans="6:7" x14ac:dyDescent="0.2">
      <c r="F819" s="84"/>
      <c r="G819" s="84"/>
    </row>
    <row r="820" spans="6:7" x14ac:dyDescent="0.2">
      <c r="F820" s="84"/>
      <c r="G820" s="84"/>
    </row>
    <row r="821" spans="6:7" x14ac:dyDescent="0.2">
      <c r="F821" s="84"/>
      <c r="G821" s="84"/>
    </row>
    <row r="822" spans="6:7" x14ac:dyDescent="0.2">
      <c r="F822" s="84"/>
      <c r="G822" s="84"/>
    </row>
    <row r="823" spans="6:7" x14ac:dyDescent="0.2">
      <c r="F823" s="84"/>
      <c r="G823" s="84"/>
    </row>
    <row r="824" spans="6:7" x14ac:dyDescent="0.2">
      <c r="F824" s="84"/>
      <c r="G824" s="84"/>
    </row>
    <row r="825" spans="6:7" x14ac:dyDescent="0.2">
      <c r="F825" s="84"/>
      <c r="G825" s="84"/>
    </row>
    <row r="826" spans="6:7" x14ac:dyDescent="0.2">
      <c r="F826" s="84"/>
      <c r="G826" s="84"/>
    </row>
    <row r="827" spans="6:7" x14ac:dyDescent="0.2">
      <c r="F827" s="84"/>
      <c r="G827" s="84"/>
    </row>
    <row r="828" spans="6:7" x14ac:dyDescent="0.2">
      <c r="F828" s="84"/>
      <c r="G828" s="84"/>
    </row>
    <row r="829" spans="6:7" x14ac:dyDescent="0.2">
      <c r="F829" s="84"/>
      <c r="G829" s="84"/>
    </row>
    <row r="830" spans="6:7" x14ac:dyDescent="0.2">
      <c r="F830" s="84"/>
      <c r="G830" s="84"/>
    </row>
    <row r="831" spans="6:7" x14ac:dyDescent="0.2">
      <c r="F831" s="84"/>
      <c r="G831" s="84"/>
    </row>
    <row r="832" spans="6:7" x14ac:dyDescent="0.2">
      <c r="F832" s="84"/>
      <c r="G832" s="84"/>
    </row>
    <row r="833" spans="6:7" x14ac:dyDescent="0.2">
      <c r="F833" s="84"/>
      <c r="G833" s="84"/>
    </row>
    <row r="834" spans="6:7" x14ac:dyDescent="0.2">
      <c r="F834" s="84"/>
      <c r="G834" s="84"/>
    </row>
    <row r="835" spans="6:7" x14ac:dyDescent="0.2">
      <c r="F835" s="84"/>
      <c r="G835" s="84"/>
    </row>
    <row r="836" spans="6:7" x14ac:dyDescent="0.2">
      <c r="F836" s="84"/>
      <c r="G836" s="84"/>
    </row>
    <row r="837" spans="6:7" x14ac:dyDescent="0.2">
      <c r="F837" s="84"/>
      <c r="G837" s="84"/>
    </row>
    <row r="838" spans="6:7" x14ac:dyDescent="0.2">
      <c r="F838" s="84"/>
      <c r="G838" s="84"/>
    </row>
    <row r="839" spans="6:7" x14ac:dyDescent="0.2">
      <c r="F839" s="84"/>
      <c r="G839" s="84"/>
    </row>
    <row r="840" spans="6:7" x14ac:dyDescent="0.2">
      <c r="F840" s="84"/>
      <c r="G840" s="84"/>
    </row>
    <row r="841" spans="6:7" x14ac:dyDescent="0.2">
      <c r="F841" s="84"/>
      <c r="G841" s="84"/>
    </row>
    <row r="842" spans="6:7" x14ac:dyDescent="0.2">
      <c r="F842" s="84"/>
      <c r="G842" s="84"/>
    </row>
    <row r="843" spans="6:7" x14ac:dyDescent="0.2">
      <c r="F843" s="84"/>
      <c r="G843" s="84"/>
    </row>
    <row r="844" spans="6:7" x14ac:dyDescent="0.2">
      <c r="F844" s="84"/>
      <c r="G844" s="84"/>
    </row>
    <row r="845" spans="6:7" x14ac:dyDescent="0.2">
      <c r="F845" s="84"/>
      <c r="G845" s="84"/>
    </row>
    <row r="846" spans="6:7" x14ac:dyDescent="0.2">
      <c r="F846" s="84"/>
      <c r="G846" s="84"/>
    </row>
    <row r="847" spans="6:7" x14ac:dyDescent="0.2">
      <c r="F847" s="84"/>
      <c r="G847" s="84"/>
    </row>
    <row r="848" spans="6:7" x14ac:dyDescent="0.2">
      <c r="F848" s="84"/>
      <c r="G848" s="84"/>
    </row>
    <row r="849" spans="6:7" x14ac:dyDescent="0.2">
      <c r="F849" s="84"/>
      <c r="G849" s="84"/>
    </row>
    <row r="850" spans="6:7" x14ac:dyDescent="0.2">
      <c r="F850" s="84"/>
      <c r="G850" s="84"/>
    </row>
    <row r="851" spans="6:7" x14ac:dyDescent="0.2">
      <c r="F851" s="84"/>
      <c r="G851" s="84"/>
    </row>
    <row r="852" spans="6:7" x14ac:dyDescent="0.2">
      <c r="F852" s="84"/>
      <c r="G852" s="84"/>
    </row>
    <row r="853" spans="6:7" x14ac:dyDescent="0.2">
      <c r="F853" s="84"/>
      <c r="G853" s="84"/>
    </row>
    <row r="854" spans="6:7" x14ac:dyDescent="0.2">
      <c r="F854" s="84"/>
      <c r="G854" s="84"/>
    </row>
    <row r="855" spans="6:7" x14ac:dyDescent="0.2">
      <c r="F855" s="84"/>
      <c r="G855" s="84"/>
    </row>
    <row r="856" spans="6:7" x14ac:dyDescent="0.2">
      <c r="F856" s="84"/>
      <c r="G856" s="84"/>
    </row>
    <row r="857" spans="6:7" x14ac:dyDescent="0.2">
      <c r="F857" s="84"/>
      <c r="G857" s="84"/>
    </row>
    <row r="858" spans="6:7" x14ac:dyDescent="0.2">
      <c r="F858" s="84"/>
      <c r="G858" s="84"/>
    </row>
    <row r="859" spans="6:7" x14ac:dyDescent="0.2">
      <c r="F859" s="84"/>
      <c r="G859" s="84"/>
    </row>
    <row r="860" spans="6:7" x14ac:dyDescent="0.2">
      <c r="F860" s="84"/>
      <c r="G860" s="84"/>
    </row>
    <row r="861" spans="6:7" x14ac:dyDescent="0.2">
      <c r="F861" s="84"/>
      <c r="G861" s="84"/>
    </row>
    <row r="862" spans="6:7" x14ac:dyDescent="0.2">
      <c r="F862" s="84"/>
      <c r="G862" s="84"/>
    </row>
    <row r="863" spans="6:7" x14ac:dyDescent="0.2">
      <c r="F863" s="84"/>
      <c r="G863" s="84"/>
    </row>
    <row r="864" spans="6:7" x14ac:dyDescent="0.2">
      <c r="F864" s="84"/>
      <c r="G864" s="84"/>
    </row>
    <row r="865" spans="6:7" x14ac:dyDescent="0.2">
      <c r="F865" s="84"/>
      <c r="G865" s="84"/>
    </row>
    <row r="866" spans="6:7" x14ac:dyDescent="0.2">
      <c r="F866" s="84"/>
      <c r="G866" s="84"/>
    </row>
    <row r="867" spans="6:7" x14ac:dyDescent="0.2">
      <c r="F867" s="84"/>
      <c r="G867" s="84"/>
    </row>
    <row r="868" spans="6:7" x14ac:dyDescent="0.2">
      <c r="F868" s="84"/>
      <c r="G868" s="84"/>
    </row>
    <row r="869" spans="6:7" x14ac:dyDescent="0.2">
      <c r="F869" s="84"/>
      <c r="G869" s="84"/>
    </row>
    <row r="870" spans="6:7" x14ac:dyDescent="0.2">
      <c r="F870" s="84"/>
      <c r="G870" s="84"/>
    </row>
    <row r="871" spans="6:7" x14ac:dyDescent="0.2">
      <c r="F871" s="84"/>
      <c r="G871" s="84"/>
    </row>
    <row r="872" spans="6:7" x14ac:dyDescent="0.2">
      <c r="F872" s="84"/>
      <c r="G872" s="84"/>
    </row>
    <row r="873" spans="6:7" x14ac:dyDescent="0.2">
      <c r="F873" s="84"/>
      <c r="G873" s="84"/>
    </row>
    <row r="874" spans="6:7" x14ac:dyDescent="0.2">
      <c r="F874" s="84"/>
      <c r="G874" s="84"/>
    </row>
    <row r="875" spans="6:7" x14ac:dyDescent="0.2">
      <c r="F875" s="84"/>
      <c r="G875" s="84"/>
    </row>
    <row r="876" spans="6:7" x14ac:dyDescent="0.2">
      <c r="F876" s="84"/>
      <c r="G876" s="84"/>
    </row>
    <row r="877" spans="6:7" x14ac:dyDescent="0.2">
      <c r="F877" s="84"/>
      <c r="G877" s="84"/>
    </row>
    <row r="878" spans="6:7" x14ac:dyDescent="0.2">
      <c r="F878" s="84"/>
      <c r="G878" s="84"/>
    </row>
    <row r="879" spans="6:7" x14ac:dyDescent="0.2">
      <c r="F879" s="84"/>
      <c r="G879" s="84"/>
    </row>
    <row r="880" spans="6:7" x14ac:dyDescent="0.2">
      <c r="F880" s="84"/>
      <c r="G880" s="84"/>
    </row>
    <row r="881" spans="6:7" x14ac:dyDescent="0.2">
      <c r="F881" s="84"/>
      <c r="G881" s="84"/>
    </row>
    <row r="882" spans="6:7" x14ac:dyDescent="0.2">
      <c r="F882" s="84"/>
      <c r="G882" s="84"/>
    </row>
    <row r="883" spans="6:7" x14ac:dyDescent="0.2">
      <c r="F883" s="84"/>
      <c r="G883" s="84"/>
    </row>
    <row r="884" spans="6:7" x14ac:dyDescent="0.2">
      <c r="F884" s="84"/>
      <c r="G884" s="84"/>
    </row>
    <row r="885" spans="6:7" x14ac:dyDescent="0.2">
      <c r="F885" s="84"/>
      <c r="G885" s="84"/>
    </row>
    <row r="886" spans="6:7" x14ac:dyDescent="0.2">
      <c r="F886" s="84"/>
      <c r="G886" s="84"/>
    </row>
    <row r="887" spans="6:7" x14ac:dyDescent="0.2">
      <c r="F887" s="84"/>
      <c r="G887" s="84"/>
    </row>
    <row r="888" spans="6:7" x14ac:dyDescent="0.2">
      <c r="F888" s="84"/>
      <c r="G888" s="84"/>
    </row>
    <row r="889" spans="6:7" x14ac:dyDescent="0.2">
      <c r="F889" s="84"/>
      <c r="G889" s="84"/>
    </row>
    <row r="890" spans="6:7" x14ac:dyDescent="0.2">
      <c r="F890" s="84"/>
      <c r="G890" s="84"/>
    </row>
    <row r="891" spans="6:7" x14ac:dyDescent="0.2">
      <c r="F891" s="84"/>
      <c r="G891" s="84"/>
    </row>
    <row r="892" spans="6:7" x14ac:dyDescent="0.2">
      <c r="F892" s="84"/>
      <c r="G892" s="84"/>
    </row>
    <row r="893" spans="6:7" x14ac:dyDescent="0.2">
      <c r="F893" s="84"/>
      <c r="G893" s="84"/>
    </row>
    <row r="894" spans="6:7" x14ac:dyDescent="0.2">
      <c r="F894" s="84"/>
      <c r="G894" s="84"/>
    </row>
    <row r="895" spans="6:7" x14ac:dyDescent="0.2">
      <c r="F895" s="84"/>
      <c r="G895" s="84"/>
    </row>
    <row r="896" spans="6:7" x14ac:dyDescent="0.2">
      <c r="F896" s="84"/>
      <c r="G896" s="84"/>
    </row>
    <row r="897" spans="6:7" x14ac:dyDescent="0.2">
      <c r="F897" s="84"/>
      <c r="G897" s="84"/>
    </row>
    <row r="898" spans="6:7" x14ac:dyDescent="0.2">
      <c r="F898" s="84"/>
      <c r="G898" s="84"/>
    </row>
    <row r="899" spans="6:7" x14ac:dyDescent="0.2">
      <c r="F899" s="84"/>
      <c r="G899" s="84"/>
    </row>
    <row r="900" spans="6:7" x14ac:dyDescent="0.2">
      <c r="F900" s="84"/>
      <c r="G900" s="84"/>
    </row>
    <row r="901" spans="6:7" x14ac:dyDescent="0.2">
      <c r="F901" s="84"/>
      <c r="G901" s="84"/>
    </row>
    <row r="902" spans="6:7" x14ac:dyDescent="0.2">
      <c r="F902" s="84"/>
      <c r="G902" s="84"/>
    </row>
    <row r="903" spans="6:7" x14ac:dyDescent="0.2">
      <c r="F903" s="84"/>
      <c r="G903" s="84"/>
    </row>
    <row r="904" spans="6:7" x14ac:dyDescent="0.2">
      <c r="F904" s="84"/>
      <c r="G904" s="84"/>
    </row>
    <row r="905" spans="6:7" x14ac:dyDescent="0.2">
      <c r="F905" s="84"/>
      <c r="G905" s="84"/>
    </row>
    <row r="906" spans="6:7" x14ac:dyDescent="0.2">
      <c r="F906" s="84"/>
      <c r="G906" s="84"/>
    </row>
    <row r="907" spans="6:7" x14ac:dyDescent="0.2">
      <c r="F907" s="84"/>
      <c r="G907" s="84"/>
    </row>
    <row r="908" spans="6:7" x14ac:dyDescent="0.2">
      <c r="F908" s="84"/>
      <c r="G908" s="84"/>
    </row>
    <row r="909" spans="6:7" x14ac:dyDescent="0.2">
      <c r="F909" s="84"/>
      <c r="G909" s="84"/>
    </row>
    <row r="910" spans="6:7" x14ac:dyDescent="0.2">
      <c r="F910" s="84"/>
      <c r="G910" s="84"/>
    </row>
    <row r="911" spans="6:7" x14ac:dyDescent="0.2">
      <c r="F911" s="84"/>
      <c r="G911" s="84"/>
    </row>
    <row r="912" spans="6:7" x14ac:dyDescent="0.2">
      <c r="F912" s="84"/>
      <c r="G912" s="84"/>
    </row>
    <row r="913" spans="6:7" x14ac:dyDescent="0.2">
      <c r="F913" s="84"/>
      <c r="G913" s="84"/>
    </row>
    <row r="914" spans="6:7" x14ac:dyDescent="0.2">
      <c r="F914" s="84"/>
      <c r="G914" s="84"/>
    </row>
    <row r="915" spans="6:7" x14ac:dyDescent="0.2">
      <c r="F915" s="84"/>
      <c r="G915" s="84"/>
    </row>
    <row r="916" spans="6:7" x14ac:dyDescent="0.2">
      <c r="F916" s="84"/>
      <c r="G916" s="84"/>
    </row>
    <row r="917" spans="6:7" x14ac:dyDescent="0.2">
      <c r="F917" s="84"/>
      <c r="G917" s="84"/>
    </row>
    <row r="918" spans="6:7" x14ac:dyDescent="0.2">
      <c r="F918" s="84"/>
      <c r="G918" s="84"/>
    </row>
    <row r="919" spans="6:7" x14ac:dyDescent="0.2">
      <c r="F919" s="84"/>
      <c r="G919" s="84"/>
    </row>
    <row r="920" spans="6:7" x14ac:dyDescent="0.2">
      <c r="F920" s="84"/>
      <c r="G920" s="84"/>
    </row>
    <row r="921" spans="6:7" x14ac:dyDescent="0.2">
      <c r="F921" s="84"/>
      <c r="G921" s="84"/>
    </row>
    <row r="922" spans="6:7" x14ac:dyDescent="0.2">
      <c r="F922" s="84"/>
      <c r="G922" s="84"/>
    </row>
    <row r="923" spans="6:7" x14ac:dyDescent="0.2">
      <c r="F923" s="84"/>
      <c r="G923" s="84"/>
    </row>
    <row r="924" spans="6:7" x14ac:dyDescent="0.2">
      <c r="F924" s="84"/>
      <c r="G924" s="84"/>
    </row>
    <row r="925" spans="6:7" x14ac:dyDescent="0.2">
      <c r="F925" s="84"/>
      <c r="G925" s="84"/>
    </row>
    <row r="926" spans="6:7" x14ac:dyDescent="0.2">
      <c r="F926" s="84"/>
      <c r="G926" s="84"/>
    </row>
    <row r="927" spans="6:7" x14ac:dyDescent="0.2">
      <c r="F927" s="84"/>
      <c r="G927" s="84"/>
    </row>
    <row r="928" spans="6:7" x14ac:dyDescent="0.2">
      <c r="F928" s="84"/>
      <c r="G928" s="84"/>
    </row>
    <row r="929" spans="6:7" x14ac:dyDescent="0.2">
      <c r="F929" s="84"/>
      <c r="G929" s="84"/>
    </row>
    <row r="930" spans="6:7" x14ac:dyDescent="0.2">
      <c r="F930" s="84"/>
      <c r="G930" s="84"/>
    </row>
    <row r="931" spans="6:7" x14ac:dyDescent="0.2">
      <c r="F931" s="84"/>
      <c r="G931" s="84"/>
    </row>
    <row r="932" spans="6:7" x14ac:dyDescent="0.2">
      <c r="F932" s="84"/>
      <c r="G932" s="84"/>
    </row>
    <row r="933" spans="6:7" x14ac:dyDescent="0.2">
      <c r="F933" s="84"/>
      <c r="G933" s="84"/>
    </row>
    <row r="934" spans="6:7" x14ac:dyDescent="0.2">
      <c r="F934" s="84"/>
      <c r="G934" s="84"/>
    </row>
    <row r="935" spans="6:7" x14ac:dyDescent="0.2">
      <c r="F935" s="84"/>
      <c r="G935" s="84"/>
    </row>
    <row r="936" spans="6:7" x14ac:dyDescent="0.2">
      <c r="F936" s="84"/>
      <c r="G936" s="84"/>
    </row>
    <row r="937" spans="6:7" x14ac:dyDescent="0.2">
      <c r="F937" s="84"/>
      <c r="G937" s="84"/>
    </row>
    <row r="938" spans="6:7" x14ac:dyDescent="0.2">
      <c r="F938" s="84"/>
      <c r="G938" s="84"/>
    </row>
    <row r="939" spans="6:7" x14ac:dyDescent="0.2">
      <c r="F939" s="84"/>
      <c r="G939" s="84"/>
    </row>
    <row r="940" spans="6:7" x14ac:dyDescent="0.2">
      <c r="F940" s="84"/>
      <c r="G940" s="84"/>
    </row>
    <row r="941" spans="6:7" x14ac:dyDescent="0.2">
      <c r="F941" s="84"/>
      <c r="G941" s="84"/>
    </row>
    <row r="942" spans="6:7" x14ac:dyDescent="0.2">
      <c r="F942" s="84"/>
      <c r="G942" s="84"/>
    </row>
    <row r="943" spans="6:7" x14ac:dyDescent="0.2">
      <c r="F943" s="84"/>
      <c r="G943" s="84"/>
    </row>
    <row r="944" spans="6:7" x14ac:dyDescent="0.2">
      <c r="F944" s="84"/>
      <c r="G944" s="84"/>
    </row>
    <row r="945" spans="6:7" x14ac:dyDescent="0.2">
      <c r="F945" s="84"/>
      <c r="G945" s="84"/>
    </row>
    <row r="946" spans="6:7" x14ac:dyDescent="0.2">
      <c r="F946" s="84"/>
      <c r="G946" s="84"/>
    </row>
    <row r="947" spans="6:7" x14ac:dyDescent="0.2">
      <c r="F947" s="84"/>
      <c r="G947" s="84"/>
    </row>
    <row r="948" spans="6:7" x14ac:dyDescent="0.2">
      <c r="F948" s="84"/>
      <c r="G948" s="84"/>
    </row>
    <row r="949" spans="6:7" x14ac:dyDescent="0.2">
      <c r="F949" s="84"/>
      <c r="G949" s="84"/>
    </row>
    <row r="950" spans="6:7" x14ac:dyDescent="0.2">
      <c r="F950" s="84"/>
      <c r="G950" s="84"/>
    </row>
    <row r="951" spans="6:7" x14ac:dyDescent="0.2">
      <c r="F951" s="84"/>
      <c r="G951" s="84"/>
    </row>
    <row r="952" spans="6:7" x14ac:dyDescent="0.2">
      <c r="F952" s="84"/>
      <c r="G952" s="84"/>
    </row>
    <row r="953" spans="6:7" x14ac:dyDescent="0.2">
      <c r="F953" s="84"/>
      <c r="G953" s="84"/>
    </row>
    <row r="954" spans="6:7" x14ac:dyDescent="0.2">
      <c r="F954" s="84"/>
      <c r="G954" s="84"/>
    </row>
    <row r="955" spans="6:7" x14ac:dyDescent="0.2">
      <c r="F955" s="84"/>
      <c r="G955" s="84"/>
    </row>
    <row r="956" spans="6:7" x14ac:dyDescent="0.2">
      <c r="F956" s="84"/>
      <c r="G956" s="84"/>
    </row>
    <row r="957" spans="6:7" x14ac:dyDescent="0.2">
      <c r="F957" s="84"/>
      <c r="G957" s="84"/>
    </row>
    <row r="958" spans="6:7" x14ac:dyDescent="0.2">
      <c r="F958" s="84"/>
      <c r="G958" s="84"/>
    </row>
    <row r="959" spans="6:7" x14ac:dyDescent="0.2">
      <c r="F959" s="84"/>
      <c r="G959" s="84"/>
    </row>
    <row r="960" spans="6:7" x14ac:dyDescent="0.2">
      <c r="F960" s="84"/>
      <c r="G960" s="84"/>
    </row>
    <row r="961" spans="6:7" x14ac:dyDescent="0.2">
      <c r="F961" s="84"/>
      <c r="G961" s="84"/>
    </row>
    <row r="962" spans="6:7" x14ac:dyDescent="0.2">
      <c r="F962" s="84"/>
      <c r="G962" s="84"/>
    </row>
    <row r="963" spans="6:7" x14ac:dyDescent="0.2">
      <c r="F963" s="84"/>
      <c r="G963" s="84"/>
    </row>
    <row r="964" spans="6:7" x14ac:dyDescent="0.2">
      <c r="F964" s="84"/>
      <c r="G964" s="84"/>
    </row>
    <row r="965" spans="6:7" x14ac:dyDescent="0.2">
      <c r="F965" s="84"/>
      <c r="G965" s="84"/>
    </row>
    <row r="966" spans="6:7" x14ac:dyDescent="0.2">
      <c r="F966" s="84"/>
      <c r="G966" s="84"/>
    </row>
    <row r="967" spans="6:7" x14ac:dyDescent="0.2">
      <c r="F967" s="84"/>
      <c r="G967" s="84"/>
    </row>
    <row r="968" spans="6:7" x14ac:dyDescent="0.2">
      <c r="F968" s="84"/>
      <c r="G968" s="84"/>
    </row>
    <row r="969" spans="6:7" x14ac:dyDescent="0.2">
      <c r="F969" s="84"/>
      <c r="G969" s="84"/>
    </row>
    <row r="970" spans="6:7" x14ac:dyDescent="0.2">
      <c r="F970" s="84"/>
      <c r="G970" s="84"/>
    </row>
    <row r="971" spans="6:7" x14ac:dyDescent="0.2">
      <c r="F971" s="84"/>
      <c r="G971" s="84"/>
    </row>
    <row r="972" spans="6:7" x14ac:dyDescent="0.2">
      <c r="F972" s="84"/>
      <c r="G972" s="84"/>
    </row>
    <row r="973" spans="6:7" x14ac:dyDescent="0.2">
      <c r="F973" s="84"/>
      <c r="G973" s="84"/>
    </row>
    <row r="974" spans="6:7" x14ac:dyDescent="0.2">
      <c r="F974" s="84"/>
      <c r="G974" s="84"/>
    </row>
    <row r="975" spans="6:7" x14ac:dyDescent="0.2">
      <c r="F975" s="84"/>
      <c r="G975" s="84"/>
    </row>
    <row r="976" spans="6:7" x14ac:dyDescent="0.2">
      <c r="F976" s="84"/>
      <c r="G976" s="84"/>
    </row>
    <row r="977" spans="6:7" x14ac:dyDescent="0.2">
      <c r="F977" s="84"/>
      <c r="G977" s="84"/>
    </row>
    <row r="978" spans="6:7" x14ac:dyDescent="0.2">
      <c r="F978" s="84"/>
      <c r="G978" s="84"/>
    </row>
    <row r="979" spans="6:7" x14ac:dyDescent="0.2">
      <c r="F979" s="84"/>
      <c r="G979" s="84"/>
    </row>
    <row r="980" spans="6:7" x14ac:dyDescent="0.2">
      <c r="F980" s="84"/>
      <c r="G980" s="84"/>
    </row>
    <row r="981" spans="6:7" x14ac:dyDescent="0.2">
      <c r="F981" s="84"/>
      <c r="G981" s="84"/>
    </row>
    <row r="982" spans="6:7" x14ac:dyDescent="0.2">
      <c r="F982" s="84"/>
      <c r="G982" s="84"/>
    </row>
    <row r="983" spans="6:7" x14ac:dyDescent="0.2">
      <c r="F983" s="84"/>
      <c r="G983" s="84"/>
    </row>
    <row r="984" spans="6:7" x14ac:dyDescent="0.2">
      <c r="F984" s="84"/>
      <c r="G984" s="84"/>
    </row>
    <row r="985" spans="6:7" x14ac:dyDescent="0.2">
      <c r="F985" s="84"/>
      <c r="G985" s="84"/>
    </row>
    <row r="986" spans="6:7" x14ac:dyDescent="0.2">
      <c r="F986" s="84"/>
      <c r="G986" s="84"/>
    </row>
    <row r="987" spans="6:7" x14ac:dyDescent="0.2">
      <c r="F987" s="84"/>
      <c r="G987" s="84"/>
    </row>
    <row r="988" spans="6:7" x14ac:dyDescent="0.2">
      <c r="F988" s="84"/>
      <c r="G988" s="84"/>
    </row>
    <row r="989" spans="6:7" x14ac:dyDescent="0.2">
      <c r="F989" s="84"/>
      <c r="G989" s="84"/>
    </row>
    <row r="990" spans="6:7" x14ac:dyDescent="0.2">
      <c r="F990" s="84"/>
      <c r="G990" s="84"/>
    </row>
    <row r="991" spans="6:7" x14ac:dyDescent="0.2">
      <c r="F991" s="84"/>
      <c r="G991" s="84"/>
    </row>
    <row r="992" spans="6:7" x14ac:dyDescent="0.2">
      <c r="F992" s="84"/>
      <c r="G992" s="84"/>
    </row>
    <row r="993" spans="6:7" x14ac:dyDescent="0.2">
      <c r="F993" s="84"/>
      <c r="G993" s="84"/>
    </row>
    <row r="994" spans="6:7" x14ac:dyDescent="0.2">
      <c r="F994" s="84"/>
      <c r="G994" s="84"/>
    </row>
    <row r="995" spans="6:7" x14ac:dyDescent="0.2">
      <c r="F995" s="84"/>
      <c r="G995" s="84"/>
    </row>
    <row r="996" spans="6:7" x14ac:dyDescent="0.2">
      <c r="F996" s="84"/>
      <c r="G996" s="84"/>
    </row>
    <row r="997" spans="6:7" x14ac:dyDescent="0.2">
      <c r="F997" s="84"/>
      <c r="G997" s="84"/>
    </row>
    <row r="998" spans="6:7" x14ac:dyDescent="0.2">
      <c r="F998" s="84"/>
      <c r="G998" s="84"/>
    </row>
    <row r="999" spans="6:7" x14ac:dyDescent="0.2">
      <c r="F999" s="84"/>
      <c r="G999" s="84"/>
    </row>
    <row r="1000" spans="6:7" x14ac:dyDescent="0.2">
      <c r="F1000" s="84"/>
      <c r="G1000" s="84"/>
    </row>
    <row r="1001" spans="6:7" x14ac:dyDescent="0.2">
      <c r="F1001" s="84"/>
      <c r="G1001" s="84"/>
    </row>
    <row r="1002" spans="6:7" x14ac:dyDescent="0.2">
      <c r="F1002" s="84"/>
      <c r="G1002" s="84"/>
    </row>
    <row r="1003" spans="6:7" x14ac:dyDescent="0.2">
      <c r="F1003" s="84"/>
      <c r="G1003" s="84"/>
    </row>
    <row r="1004" spans="6:7" x14ac:dyDescent="0.2">
      <c r="F1004" s="84"/>
      <c r="G1004" s="84"/>
    </row>
    <row r="1005" spans="6:7" x14ac:dyDescent="0.2">
      <c r="F1005" s="84"/>
      <c r="G1005" s="84"/>
    </row>
    <row r="1006" spans="6:7" x14ac:dyDescent="0.2">
      <c r="F1006" s="84"/>
      <c r="G1006" s="84"/>
    </row>
    <row r="1007" spans="6:7" x14ac:dyDescent="0.2">
      <c r="F1007" s="84"/>
      <c r="G1007" s="84"/>
    </row>
    <row r="1008" spans="6:7" x14ac:dyDescent="0.2">
      <c r="F1008" s="84"/>
      <c r="G1008" s="84"/>
    </row>
    <row r="1009" spans="6:7" x14ac:dyDescent="0.2">
      <c r="F1009" s="84"/>
      <c r="G1009" s="84"/>
    </row>
    <row r="1010" spans="6:7" x14ac:dyDescent="0.2">
      <c r="F1010" s="84"/>
      <c r="G1010" s="84"/>
    </row>
    <row r="1011" spans="6:7" x14ac:dyDescent="0.2">
      <c r="F1011" s="84"/>
      <c r="G1011" s="84"/>
    </row>
    <row r="1012" spans="6:7" x14ac:dyDescent="0.2">
      <c r="F1012" s="84"/>
      <c r="G1012" s="84"/>
    </row>
    <row r="1013" spans="6:7" x14ac:dyDescent="0.2">
      <c r="F1013" s="84"/>
      <c r="G1013" s="84"/>
    </row>
    <row r="1014" spans="6:7" x14ac:dyDescent="0.2">
      <c r="F1014" s="84"/>
      <c r="G1014" s="84"/>
    </row>
    <row r="1015" spans="6:7" x14ac:dyDescent="0.2">
      <c r="F1015" s="84"/>
      <c r="G1015" s="84"/>
    </row>
    <row r="1016" spans="6:7" x14ac:dyDescent="0.2">
      <c r="F1016" s="84"/>
      <c r="G1016" s="84"/>
    </row>
    <row r="1017" spans="6:7" x14ac:dyDescent="0.2">
      <c r="F1017" s="84"/>
      <c r="G1017" s="84"/>
    </row>
    <row r="1018" spans="6:7" x14ac:dyDescent="0.2">
      <c r="F1018" s="84"/>
      <c r="G1018" s="84"/>
    </row>
    <row r="1019" spans="6:7" x14ac:dyDescent="0.2">
      <c r="F1019" s="84"/>
      <c r="G1019" s="84"/>
    </row>
    <row r="1020" spans="6:7" x14ac:dyDescent="0.2">
      <c r="F1020" s="84"/>
      <c r="G1020" s="84"/>
    </row>
    <row r="1021" spans="6:7" x14ac:dyDescent="0.2">
      <c r="F1021" s="84"/>
      <c r="G1021" s="84"/>
    </row>
    <row r="1022" spans="6:7" x14ac:dyDescent="0.2">
      <c r="F1022" s="84"/>
      <c r="G1022" s="84"/>
    </row>
    <row r="1023" spans="6:7" x14ac:dyDescent="0.2">
      <c r="F1023" s="84"/>
      <c r="G1023" s="84"/>
    </row>
    <row r="1024" spans="6:7" x14ac:dyDescent="0.2">
      <c r="F1024" s="84"/>
      <c r="G1024" s="84"/>
    </row>
    <row r="1025" spans="6:7" x14ac:dyDescent="0.2">
      <c r="F1025" s="84"/>
      <c r="G1025" s="84"/>
    </row>
    <row r="1026" spans="6:7" x14ac:dyDescent="0.2">
      <c r="F1026" s="84"/>
      <c r="G1026" s="84"/>
    </row>
    <row r="1027" spans="6:7" x14ac:dyDescent="0.2">
      <c r="F1027" s="84"/>
      <c r="G1027" s="84"/>
    </row>
    <row r="1028" spans="6:7" x14ac:dyDescent="0.2">
      <c r="F1028" s="84"/>
      <c r="G1028" s="84"/>
    </row>
    <row r="1029" spans="6:7" x14ac:dyDescent="0.2">
      <c r="F1029" s="84"/>
      <c r="G1029" s="84"/>
    </row>
    <row r="1030" spans="6:7" x14ac:dyDescent="0.2">
      <c r="F1030" s="84"/>
      <c r="G1030" s="84"/>
    </row>
    <row r="1031" spans="6:7" x14ac:dyDescent="0.2">
      <c r="F1031" s="84"/>
      <c r="G1031" s="84"/>
    </row>
    <row r="1032" spans="6:7" x14ac:dyDescent="0.2">
      <c r="F1032" s="84"/>
      <c r="G1032" s="84"/>
    </row>
    <row r="1033" spans="6:7" x14ac:dyDescent="0.2">
      <c r="F1033" s="84"/>
      <c r="G1033" s="84"/>
    </row>
    <row r="1034" spans="6:7" x14ac:dyDescent="0.2">
      <c r="F1034" s="84"/>
      <c r="G1034" s="84"/>
    </row>
    <row r="1035" spans="6:7" x14ac:dyDescent="0.2">
      <c r="F1035" s="84"/>
      <c r="G1035" s="84"/>
    </row>
    <row r="1036" spans="6:7" x14ac:dyDescent="0.2">
      <c r="F1036" s="84"/>
      <c r="G1036" s="84"/>
    </row>
    <row r="1037" spans="6:7" x14ac:dyDescent="0.2">
      <c r="F1037" s="84"/>
      <c r="G1037" s="84"/>
    </row>
    <row r="1038" spans="6:7" x14ac:dyDescent="0.2">
      <c r="F1038" s="84"/>
      <c r="G1038" s="84"/>
    </row>
    <row r="1039" spans="6:7" x14ac:dyDescent="0.2">
      <c r="F1039" s="84"/>
      <c r="G1039" s="84"/>
    </row>
    <row r="1040" spans="6:7" x14ac:dyDescent="0.2">
      <c r="F1040" s="84"/>
      <c r="G1040" s="84"/>
    </row>
    <row r="1041" spans="6:7" x14ac:dyDescent="0.2">
      <c r="F1041" s="84"/>
      <c r="G1041" s="84"/>
    </row>
    <row r="1042" spans="6:7" x14ac:dyDescent="0.2">
      <c r="F1042" s="84"/>
      <c r="G1042" s="84"/>
    </row>
    <row r="1043" spans="6:7" x14ac:dyDescent="0.2">
      <c r="F1043" s="84"/>
      <c r="G1043" s="84"/>
    </row>
    <row r="1044" spans="6:7" x14ac:dyDescent="0.2">
      <c r="F1044" s="84"/>
      <c r="G1044" s="84"/>
    </row>
    <row r="1045" spans="6:7" x14ac:dyDescent="0.2">
      <c r="F1045" s="84"/>
      <c r="G1045" s="84"/>
    </row>
    <row r="1046" spans="6:7" x14ac:dyDescent="0.2">
      <c r="F1046" s="84"/>
      <c r="G1046" s="84"/>
    </row>
    <row r="1047" spans="6:7" x14ac:dyDescent="0.2">
      <c r="F1047" s="84"/>
      <c r="G1047" s="84"/>
    </row>
    <row r="1048" spans="6:7" x14ac:dyDescent="0.2">
      <c r="F1048" s="84"/>
      <c r="G1048" s="84"/>
    </row>
    <row r="1049" spans="6:7" x14ac:dyDescent="0.2">
      <c r="F1049" s="84"/>
      <c r="G1049" s="84"/>
    </row>
    <row r="1050" spans="6:7" x14ac:dyDescent="0.2">
      <c r="F1050" s="84"/>
      <c r="G1050" s="84"/>
    </row>
    <row r="1051" spans="6:7" x14ac:dyDescent="0.2">
      <c r="F1051" s="84"/>
      <c r="G1051" s="84"/>
    </row>
    <row r="1052" spans="6:7" x14ac:dyDescent="0.2">
      <c r="F1052" s="84"/>
      <c r="G1052" s="84"/>
    </row>
    <row r="1053" spans="6:7" x14ac:dyDescent="0.2">
      <c r="F1053" s="84"/>
      <c r="G1053" s="84"/>
    </row>
    <row r="1054" spans="6:7" x14ac:dyDescent="0.2">
      <c r="F1054" s="84"/>
      <c r="G1054" s="84"/>
    </row>
    <row r="1055" spans="6:7" x14ac:dyDescent="0.2">
      <c r="F1055" s="84"/>
      <c r="G1055" s="84"/>
    </row>
    <row r="1056" spans="6:7" x14ac:dyDescent="0.2">
      <c r="F1056" s="84"/>
      <c r="G1056" s="84"/>
    </row>
    <row r="1057" spans="6:7" x14ac:dyDescent="0.2">
      <c r="F1057" s="84"/>
      <c r="G1057" s="84"/>
    </row>
    <row r="1058" spans="6:7" x14ac:dyDescent="0.2">
      <c r="F1058" s="84"/>
      <c r="G1058" s="84"/>
    </row>
    <row r="1059" spans="6:7" x14ac:dyDescent="0.2">
      <c r="F1059" s="84"/>
      <c r="G1059" s="84"/>
    </row>
    <row r="1060" spans="6:7" x14ac:dyDescent="0.2">
      <c r="F1060" s="84"/>
      <c r="G1060" s="84"/>
    </row>
    <row r="1061" spans="6:7" x14ac:dyDescent="0.2">
      <c r="F1061" s="84"/>
      <c r="G1061" s="84"/>
    </row>
    <row r="1062" spans="6:7" x14ac:dyDescent="0.2">
      <c r="F1062" s="84"/>
      <c r="G1062" s="84"/>
    </row>
    <row r="1063" spans="6:7" x14ac:dyDescent="0.2">
      <c r="F1063" s="84"/>
      <c r="G1063" s="84"/>
    </row>
    <row r="1064" spans="6:7" x14ac:dyDescent="0.2">
      <c r="F1064" s="84"/>
      <c r="G1064" s="84"/>
    </row>
    <row r="1065" spans="6:7" x14ac:dyDescent="0.2">
      <c r="F1065" s="84"/>
      <c r="G1065" s="84"/>
    </row>
    <row r="1066" spans="6:7" x14ac:dyDescent="0.2">
      <c r="F1066" s="84"/>
      <c r="G1066" s="84"/>
    </row>
    <row r="1067" spans="6:7" x14ac:dyDescent="0.2">
      <c r="F1067" s="84"/>
      <c r="G1067" s="84"/>
    </row>
    <row r="1068" spans="6:7" x14ac:dyDescent="0.2">
      <c r="F1068" s="84"/>
      <c r="G1068" s="84"/>
    </row>
    <row r="1069" spans="6:7" x14ac:dyDescent="0.2">
      <c r="F1069" s="84"/>
      <c r="G1069" s="84"/>
    </row>
    <row r="1070" spans="6:7" x14ac:dyDescent="0.2">
      <c r="F1070" s="84"/>
      <c r="G1070" s="84"/>
    </row>
    <row r="1071" spans="6:7" x14ac:dyDescent="0.2">
      <c r="F1071" s="84"/>
      <c r="G1071" s="84"/>
    </row>
    <row r="1072" spans="6:7" x14ac:dyDescent="0.2">
      <c r="F1072" s="84"/>
      <c r="G1072" s="84"/>
    </row>
    <row r="1073" spans="6:7" x14ac:dyDescent="0.2">
      <c r="F1073" s="84"/>
      <c r="G1073" s="84"/>
    </row>
    <row r="1074" spans="6:7" x14ac:dyDescent="0.2">
      <c r="F1074" s="84"/>
      <c r="G1074" s="84"/>
    </row>
    <row r="1075" spans="6:7" x14ac:dyDescent="0.2">
      <c r="F1075" s="84"/>
      <c r="G1075" s="84"/>
    </row>
    <row r="1076" spans="6:7" x14ac:dyDescent="0.2">
      <c r="F1076" s="84"/>
      <c r="G1076" s="84"/>
    </row>
    <row r="1077" spans="6:7" x14ac:dyDescent="0.2">
      <c r="F1077" s="84"/>
      <c r="G1077" s="84"/>
    </row>
    <row r="1078" spans="6:7" x14ac:dyDescent="0.2">
      <c r="F1078" s="84"/>
      <c r="G1078" s="84"/>
    </row>
    <row r="1079" spans="6:7" x14ac:dyDescent="0.2">
      <c r="F1079" s="84"/>
      <c r="G1079" s="84"/>
    </row>
    <row r="1080" spans="6:7" x14ac:dyDescent="0.2">
      <c r="F1080" s="84"/>
      <c r="G1080" s="84"/>
    </row>
    <row r="1081" spans="6:7" x14ac:dyDescent="0.2">
      <c r="F1081" s="84"/>
      <c r="G1081" s="84"/>
    </row>
    <row r="1082" spans="6:7" x14ac:dyDescent="0.2">
      <c r="F1082" s="84"/>
      <c r="G1082" s="84"/>
    </row>
    <row r="1083" spans="6:7" x14ac:dyDescent="0.2">
      <c r="F1083" s="84"/>
      <c r="G1083" s="84"/>
    </row>
    <row r="1084" spans="6:7" x14ac:dyDescent="0.2">
      <c r="F1084" s="84"/>
      <c r="G1084" s="84"/>
    </row>
    <row r="1085" spans="6:7" x14ac:dyDescent="0.2">
      <c r="F1085" s="84"/>
      <c r="G1085" s="84"/>
    </row>
    <row r="1086" spans="6:7" x14ac:dyDescent="0.2">
      <c r="F1086" s="84"/>
      <c r="G1086" s="84"/>
    </row>
    <row r="1087" spans="6:7" x14ac:dyDescent="0.2">
      <c r="F1087" s="84"/>
      <c r="G1087" s="84"/>
    </row>
    <row r="1088" spans="6:7" x14ac:dyDescent="0.2">
      <c r="F1088" s="84"/>
      <c r="G1088" s="84"/>
    </row>
    <row r="1089" spans="6:7" x14ac:dyDescent="0.2">
      <c r="F1089" s="84"/>
      <c r="G1089" s="84"/>
    </row>
    <row r="1090" spans="6:7" x14ac:dyDescent="0.2">
      <c r="F1090" s="84"/>
      <c r="G1090" s="84"/>
    </row>
    <row r="1091" spans="6:7" x14ac:dyDescent="0.2">
      <c r="F1091" s="84"/>
      <c r="G1091" s="84"/>
    </row>
    <row r="1092" spans="6:7" x14ac:dyDescent="0.2">
      <c r="F1092" s="84"/>
      <c r="G1092" s="84"/>
    </row>
    <row r="1093" spans="6:7" x14ac:dyDescent="0.2">
      <c r="F1093" s="84"/>
      <c r="G1093" s="84"/>
    </row>
    <row r="1094" spans="6:7" x14ac:dyDescent="0.2">
      <c r="F1094" s="84"/>
      <c r="G1094" s="84"/>
    </row>
    <row r="1095" spans="6:7" x14ac:dyDescent="0.2">
      <c r="F1095" s="84"/>
      <c r="G1095" s="84"/>
    </row>
    <row r="1096" spans="6:7" x14ac:dyDescent="0.2">
      <c r="F1096" s="84"/>
      <c r="G1096" s="84"/>
    </row>
    <row r="1097" spans="6:7" x14ac:dyDescent="0.2">
      <c r="F1097" s="84"/>
      <c r="G1097" s="84"/>
    </row>
    <row r="1098" spans="6:7" x14ac:dyDescent="0.2">
      <c r="F1098" s="84"/>
      <c r="G1098" s="84"/>
    </row>
    <row r="1099" spans="6:7" x14ac:dyDescent="0.2">
      <c r="F1099" s="84"/>
      <c r="G1099" s="84"/>
    </row>
    <row r="1100" spans="6:7" x14ac:dyDescent="0.2">
      <c r="F1100" s="84"/>
      <c r="G1100" s="84"/>
    </row>
    <row r="1101" spans="6:7" x14ac:dyDescent="0.2">
      <c r="F1101" s="84"/>
      <c r="G1101" s="84"/>
    </row>
    <row r="1102" spans="6:7" x14ac:dyDescent="0.2">
      <c r="F1102" s="84"/>
      <c r="G1102" s="84"/>
    </row>
    <row r="1103" spans="6:7" x14ac:dyDescent="0.2">
      <c r="F1103" s="84"/>
      <c r="G1103" s="84"/>
    </row>
    <row r="1104" spans="6:7" x14ac:dyDescent="0.2">
      <c r="F1104" s="84"/>
      <c r="G1104" s="84"/>
    </row>
    <row r="1105" spans="6:7" x14ac:dyDescent="0.2">
      <c r="F1105" s="84"/>
      <c r="G1105" s="84"/>
    </row>
    <row r="1106" spans="6:7" x14ac:dyDescent="0.2">
      <c r="F1106" s="84"/>
      <c r="G1106" s="84"/>
    </row>
    <row r="1107" spans="6:7" x14ac:dyDescent="0.2">
      <c r="F1107" s="84"/>
      <c r="G1107" s="84"/>
    </row>
    <row r="1108" spans="6:7" x14ac:dyDescent="0.2">
      <c r="F1108" s="84"/>
      <c r="G1108" s="84"/>
    </row>
    <row r="1109" spans="6:7" x14ac:dyDescent="0.2">
      <c r="F1109" s="84"/>
      <c r="G1109" s="84"/>
    </row>
    <row r="1110" spans="6:7" x14ac:dyDescent="0.2">
      <c r="F1110" s="84"/>
      <c r="G1110" s="84"/>
    </row>
    <row r="1111" spans="6:7" x14ac:dyDescent="0.2">
      <c r="F1111" s="84"/>
      <c r="G1111" s="84"/>
    </row>
    <row r="1112" spans="6:7" x14ac:dyDescent="0.2">
      <c r="F1112" s="84"/>
      <c r="G1112" s="84"/>
    </row>
    <row r="1113" spans="6:7" x14ac:dyDescent="0.2">
      <c r="F1113" s="84"/>
      <c r="G1113" s="84"/>
    </row>
    <row r="1114" spans="6:7" x14ac:dyDescent="0.2">
      <c r="F1114" s="84"/>
      <c r="G1114" s="84"/>
    </row>
    <row r="1115" spans="6:7" x14ac:dyDescent="0.2">
      <c r="F1115" s="84"/>
      <c r="G1115" s="84"/>
    </row>
    <row r="1116" spans="6:7" x14ac:dyDescent="0.2">
      <c r="F1116" s="84"/>
      <c r="G1116" s="84"/>
    </row>
    <row r="1117" spans="6:7" x14ac:dyDescent="0.2">
      <c r="F1117" s="84"/>
      <c r="G1117" s="84"/>
    </row>
    <row r="1118" spans="6:7" x14ac:dyDescent="0.2">
      <c r="F1118" s="84"/>
      <c r="G1118" s="84"/>
    </row>
    <row r="1119" spans="6:7" x14ac:dyDescent="0.2">
      <c r="F1119" s="84"/>
      <c r="G1119" s="84"/>
    </row>
    <row r="1120" spans="6:7" x14ac:dyDescent="0.2">
      <c r="F1120" s="84"/>
      <c r="G1120" s="84"/>
    </row>
    <row r="1121" spans="6:7" x14ac:dyDescent="0.2">
      <c r="F1121" s="84"/>
      <c r="G1121" s="84"/>
    </row>
    <row r="1122" spans="6:7" x14ac:dyDescent="0.2">
      <c r="F1122" s="84"/>
      <c r="G1122" s="84"/>
    </row>
    <row r="1123" spans="6:7" x14ac:dyDescent="0.2">
      <c r="F1123" s="84"/>
      <c r="G1123" s="84"/>
    </row>
    <row r="1124" spans="6:7" x14ac:dyDescent="0.2">
      <c r="F1124" s="84"/>
      <c r="G1124" s="84"/>
    </row>
    <row r="1125" spans="6:7" x14ac:dyDescent="0.2">
      <c r="F1125" s="84"/>
      <c r="G1125" s="84"/>
    </row>
    <row r="1126" spans="6:7" x14ac:dyDescent="0.2">
      <c r="F1126" s="84"/>
      <c r="G1126" s="84"/>
    </row>
    <row r="1127" spans="6:7" x14ac:dyDescent="0.2">
      <c r="F1127" s="84"/>
      <c r="G1127" s="84"/>
    </row>
    <row r="1128" spans="6:7" x14ac:dyDescent="0.2">
      <c r="F1128" s="84"/>
      <c r="G1128" s="84"/>
    </row>
    <row r="1129" spans="6:7" x14ac:dyDescent="0.2">
      <c r="F1129" s="84"/>
      <c r="G1129" s="84"/>
    </row>
    <row r="1130" spans="6:7" x14ac:dyDescent="0.2">
      <c r="F1130" s="84"/>
      <c r="G1130" s="84"/>
    </row>
    <row r="1131" spans="6:7" x14ac:dyDescent="0.2">
      <c r="F1131" s="84"/>
      <c r="G1131" s="84"/>
    </row>
    <row r="1132" spans="6:7" x14ac:dyDescent="0.2">
      <c r="F1132" s="84"/>
      <c r="G1132" s="84"/>
    </row>
    <row r="1133" spans="6:7" x14ac:dyDescent="0.2">
      <c r="F1133" s="84"/>
      <c r="G1133" s="84"/>
    </row>
    <row r="1134" spans="6:7" x14ac:dyDescent="0.2">
      <c r="F1134" s="84"/>
      <c r="G1134" s="84"/>
    </row>
    <row r="1135" spans="6:7" x14ac:dyDescent="0.2">
      <c r="F1135" s="84"/>
      <c r="G1135" s="84"/>
    </row>
    <row r="1136" spans="6:7" x14ac:dyDescent="0.2">
      <c r="F1136" s="84"/>
      <c r="G1136" s="84"/>
    </row>
    <row r="1137" spans="6:7" x14ac:dyDescent="0.2">
      <c r="F1137" s="84"/>
      <c r="G1137" s="84"/>
    </row>
    <row r="1138" spans="6:7" x14ac:dyDescent="0.2">
      <c r="F1138" s="84"/>
      <c r="G1138" s="84"/>
    </row>
    <row r="1139" spans="6:7" x14ac:dyDescent="0.2">
      <c r="F1139" s="84"/>
      <c r="G1139" s="84"/>
    </row>
    <row r="1140" spans="6:7" x14ac:dyDescent="0.2">
      <c r="F1140" s="84"/>
      <c r="G1140" s="84"/>
    </row>
    <row r="1141" spans="6:7" x14ac:dyDescent="0.2">
      <c r="F1141" s="84"/>
      <c r="G1141" s="84"/>
    </row>
    <row r="1142" spans="6:7" x14ac:dyDescent="0.2">
      <c r="F1142" s="84"/>
      <c r="G1142" s="84"/>
    </row>
    <row r="1143" spans="6:7" x14ac:dyDescent="0.2">
      <c r="F1143" s="84"/>
      <c r="G1143" s="84"/>
    </row>
    <row r="1144" spans="6:7" x14ac:dyDescent="0.2">
      <c r="F1144" s="84"/>
      <c r="G1144" s="84"/>
    </row>
    <row r="1145" spans="6:7" x14ac:dyDescent="0.2">
      <c r="F1145" s="84"/>
      <c r="G1145" s="84"/>
    </row>
    <row r="1146" spans="6:7" x14ac:dyDescent="0.2">
      <c r="F1146" s="84"/>
      <c r="G1146" s="84"/>
    </row>
    <row r="1147" spans="6:7" x14ac:dyDescent="0.2">
      <c r="F1147" s="84"/>
      <c r="G1147" s="84"/>
    </row>
    <row r="1148" spans="6:7" x14ac:dyDescent="0.2">
      <c r="F1148" s="84"/>
      <c r="G1148" s="84"/>
    </row>
    <row r="1149" spans="6:7" x14ac:dyDescent="0.2">
      <c r="F1149" s="84"/>
      <c r="G1149" s="84"/>
    </row>
    <row r="1150" spans="6:7" x14ac:dyDescent="0.2">
      <c r="F1150" s="84"/>
      <c r="G1150" s="84"/>
    </row>
    <row r="1151" spans="6:7" x14ac:dyDescent="0.2">
      <c r="F1151" s="84"/>
      <c r="G1151" s="84"/>
    </row>
    <row r="1152" spans="6:7" x14ac:dyDescent="0.2">
      <c r="F1152" s="84"/>
      <c r="G1152" s="84"/>
    </row>
    <row r="1153" spans="6:7" x14ac:dyDescent="0.2">
      <c r="F1153" s="84"/>
      <c r="G1153" s="84"/>
    </row>
    <row r="1154" spans="6:7" x14ac:dyDescent="0.2">
      <c r="F1154" s="84"/>
      <c r="G1154" s="84"/>
    </row>
    <row r="1155" spans="6:7" x14ac:dyDescent="0.2">
      <c r="F1155" s="84"/>
      <c r="G1155" s="84"/>
    </row>
    <row r="1156" spans="6:7" x14ac:dyDescent="0.2">
      <c r="F1156" s="84"/>
      <c r="G1156" s="84"/>
    </row>
    <row r="1157" spans="6:7" x14ac:dyDescent="0.2">
      <c r="F1157" s="84"/>
      <c r="G1157" s="84"/>
    </row>
    <row r="1158" spans="6:7" x14ac:dyDescent="0.2">
      <c r="F1158" s="84"/>
      <c r="G1158" s="84"/>
    </row>
    <row r="1159" spans="6:7" x14ac:dyDescent="0.2">
      <c r="F1159" s="84"/>
      <c r="G1159" s="84"/>
    </row>
    <row r="1160" spans="6:7" x14ac:dyDescent="0.2">
      <c r="F1160" s="84"/>
      <c r="G1160" s="84"/>
    </row>
    <row r="1161" spans="6:7" x14ac:dyDescent="0.2">
      <c r="F1161" s="84"/>
      <c r="G1161" s="84"/>
    </row>
    <row r="1162" spans="6:7" x14ac:dyDescent="0.2">
      <c r="F1162" s="84"/>
      <c r="G1162" s="84"/>
    </row>
    <row r="1163" spans="6:7" x14ac:dyDescent="0.2">
      <c r="F1163" s="84"/>
      <c r="G1163" s="84"/>
    </row>
    <row r="1164" spans="6:7" x14ac:dyDescent="0.2">
      <c r="F1164" s="84"/>
      <c r="G1164" s="84"/>
    </row>
    <row r="1165" spans="6:7" x14ac:dyDescent="0.2">
      <c r="F1165" s="84"/>
      <c r="G1165" s="84"/>
    </row>
    <row r="1166" spans="6:7" x14ac:dyDescent="0.2">
      <c r="F1166" s="84"/>
      <c r="G1166" s="84"/>
    </row>
    <row r="1167" spans="6:7" x14ac:dyDescent="0.2">
      <c r="F1167" s="84"/>
      <c r="G1167" s="84"/>
    </row>
    <row r="1168" spans="6:7" x14ac:dyDescent="0.2">
      <c r="F1168" s="84"/>
      <c r="G1168" s="84"/>
    </row>
    <row r="1169" spans="6:7" x14ac:dyDescent="0.2">
      <c r="F1169" s="84"/>
      <c r="G1169" s="84"/>
    </row>
    <row r="1170" spans="6:7" x14ac:dyDescent="0.2">
      <c r="F1170" s="84"/>
      <c r="G1170" s="84"/>
    </row>
    <row r="1171" spans="6:7" x14ac:dyDescent="0.2">
      <c r="F1171" s="84"/>
      <c r="G1171" s="84"/>
    </row>
    <row r="1172" spans="6:7" x14ac:dyDescent="0.2">
      <c r="F1172" s="84"/>
      <c r="G1172" s="84"/>
    </row>
    <row r="1173" spans="6:7" x14ac:dyDescent="0.2">
      <c r="F1173" s="84"/>
      <c r="G1173" s="84"/>
    </row>
    <row r="1174" spans="6:7" x14ac:dyDescent="0.2">
      <c r="F1174" s="84"/>
      <c r="G1174" s="84"/>
    </row>
    <row r="1175" spans="6:7" x14ac:dyDescent="0.2">
      <c r="F1175" s="84"/>
      <c r="G1175" s="84"/>
    </row>
    <row r="1176" spans="6:7" x14ac:dyDescent="0.2">
      <c r="F1176" s="84"/>
      <c r="G1176" s="84"/>
    </row>
    <row r="1177" spans="6:7" x14ac:dyDescent="0.2">
      <c r="F1177" s="84"/>
      <c r="G1177" s="84"/>
    </row>
    <row r="1178" spans="6:7" x14ac:dyDescent="0.2">
      <c r="F1178" s="84"/>
      <c r="G1178" s="84"/>
    </row>
    <row r="1179" spans="6:7" x14ac:dyDescent="0.2">
      <c r="F1179" s="84"/>
      <c r="G1179" s="84"/>
    </row>
    <row r="1180" spans="6:7" x14ac:dyDescent="0.2">
      <c r="F1180" s="84"/>
      <c r="G1180" s="84"/>
    </row>
    <row r="1181" spans="6:7" x14ac:dyDescent="0.2">
      <c r="F1181" s="84"/>
      <c r="G1181" s="84"/>
    </row>
    <row r="1182" spans="6:7" x14ac:dyDescent="0.2">
      <c r="F1182" s="84"/>
      <c r="G1182" s="84"/>
    </row>
    <row r="1183" spans="6:7" x14ac:dyDescent="0.2">
      <c r="F1183" s="84"/>
      <c r="G1183" s="84"/>
    </row>
    <row r="1184" spans="6:7" x14ac:dyDescent="0.2">
      <c r="F1184" s="84"/>
      <c r="G1184" s="84"/>
    </row>
    <row r="1185" spans="6:7" x14ac:dyDescent="0.2">
      <c r="F1185" s="84"/>
      <c r="G1185" s="84"/>
    </row>
  </sheetData>
  <mergeCells count="12">
    <mergeCell ref="A59:A60"/>
    <mergeCell ref="B59:B60"/>
    <mergeCell ref="C59:C60"/>
    <mergeCell ref="D59:E59"/>
    <mergeCell ref="A1:A2"/>
    <mergeCell ref="B1:B2"/>
    <mergeCell ref="C1:C2"/>
    <mergeCell ref="D1:E1"/>
    <mergeCell ref="A30:A31"/>
    <mergeCell ref="B30:B31"/>
    <mergeCell ref="C30:C31"/>
    <mergeCell ref="D30:E30"/>
  </mergeCells>
  <pageMargins left="0.47244094488188981" right="0.35433070866141736" top="0.70866141732283472" bottom="0.35433070866141736" header="0.59055118110236227" footer="0.35433070866141736"/>
  <pageSetup paperSize="9" scale="84" fitToHeight="2" orientation="portrait" horizontalDpi="1200" verticalDpi="1200" r:id="rId1"/>
  <headerFooter alignWithMargins="0"/>
  <rowBreaks count="2" manualBreakCount="2">
    <brk id="29" max="16383" man="1"/>
    <brk id="5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50"/>
  <sheetViews>
    <sheetView view="pageLayout" topLeftCell="A19" zoomScaleNormal="100" zoomScaleSheetLayoutView="80" workbookViewId="0">
      <selection activeCell="AA43" sqref="AA43:AH48"/>
    </sheetView>
  </sheetViews>
  <sheetFormatPr defaultRowHeight="15" x14ac:dyDescent="0.25"/>
  <cols>
    <col min="1" max="2" width="2.85546875" customWidth="1"/>
    <col min="3" max="16" width="3" customWidth="1"/>
    <col min="17" max="17" width="3" style="2" customWidth="1"/>
    <col min="18" max="26" width="3" customWidth="1"/>
    <col min="27" max="27" width="3.140625" customWidth="1"/>
    <col min="28" max="32" width="3" customWidth="1"/>
    <col min="33" max="33" width="2.85546875" customWidth="1"/>
    <col min="34" max="35" width="3" hidden="1" customWidth="1"/>
    <col min="36" max="49" width="3" customWidth="1"/>
  </cols>
  <sheetData>
    <row r="2" spans="1:34" x14ac:dyDescent="0.25">
      <c r="Y2" s="345" t="s">
        <v>0</v>
      </c>
      <c r="Z2" s="346"/>
      <c r="AA2" s="346"/>
      <c r="AB2" s="346"/>
      <c r="AC2" s="346"/>
      <c r="AD2" s="346"/>
      <c r="AE2" s="346"/>
      <c r="AF2" s="346"/>
      <c r="AG2" s="347"/>
    </row>
    <row r="4" spans="1:34" ht="23.25" x14ac:dyDescent="0.35">
      <c r="O4" s="348" t="s">
        <v>1</v>
      </c>
      <c r="P4" s="348"/>
      <c r="Q4" s="348"/>
      <c r="R4" s="348"/>
      <c r="S4" s="348"/>
      <c r="T4" s="348"/>
    </row>
    <row r="5" spans="1:3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349" t="s">
        <v>2</v>
      </c>
      <c r="N5" s="349"/>
      <c r="O5" s="349"/>
      <c r="P5" s="349"/>
      <c r="Q5" s="349"/>
      <c r="R5" s="349"/>
      <c r="S5" s="349"/>
      <c r="T5" s="349"/>
      <c r="U5" s="349"/>
      <c r="V5" s="349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29" t="s">
        <v>1017</v>
      </c>
      <c r="L6" s="4"/>
      <c r="M6" s="4"/>
      <c r="N6" s="4"/>
      <c r="O6" s="129"/>
      <c r="P6" s="33">
        <f>IF('Súvaha TS'!M7=0," ",'Súvaha TS'!M7)</f>
        <v>3</v>
      </c>
      <c r="Q6" s="33">
        <f>IF('Súvaha TS'!N7=0," ",'Súvaha TS'!N7)</f>
        <v>1</v>
      </c>
      <c r="R6" s="4" t="s">
        <v>23</v>
      </c>
      <c r="S6" s="33">
        <f>IF('Súvaha TS'!P7=0," ",'Súvaha TS'!P7)</f>
        <v>1</v>
      </c>
      <c r="T6" s="33">
        <f>IF('Súvaha TS'!Q7=0," ",'Súvaha TS'!Q7)</f>
        <v>2</v>
      </c>
      <c r="U6" s="4" t="s">
        <v>23</v>
      </c>
      <c r="V6" s="33">
        <f>IF('Súvaha TS'!S7=0," ",'Súvaha TS'!S7)</f>
        <v>2</v>
      </c>
      <c r="W6" s="33">
        <v>0</v>
      </c>
      <c r="X6" s="33">
        <f>IF('Súvaha TS'!U7=0," ",'Súvaha TS'!U7)</f>
        <v>1</v>
      </c>
      <c r="Y6" s="33">
        <f>IF('Súvaha TS'!V7=0," ",'Súvaha TS'!V7)</f>
        <v>3</v>
      </c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0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31" t="s">
        <v>3</v>
      </c>
      <c r="P8" s="4"/>
      <c r="Q8" s="132"/>
      <c r="R8" s="350" t="s">
        <v>4</v>
      </c>
      <c r="S8" s="351"/>
      <c r="T8" s="351"/>
      <c r="U8" s="351"/>
      <c r="V8" s="4"/>
      <c r="W8" s="4"/>
      <c r="X8" s="4"/>
      <c r="Y8" s="4"/>
      <c r="Z8" s="126" t="s">
        <v>68</v>
      </c>
      <c r="AA8" s="352" t="s">
        <v>5</v>
      </c>
      <c r="AB8" s="353"/>
      <c r="AC8" s="353"/>
      <c r="AD8" s="353"/>
      <c r="AE8" s="353"/>
      <c r="AF8" s="4"/>
      <c r="AG8" s="4"/>
      <c r="AH8" s="4"/>
    </row>
    <row r="9" spans="1:3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3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30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354" t="s">
        <v>8</v>
      </c>
      <c r="Q11" s="354"/>
      <c r="R11" s="4"/>
      <c r="S11" s="131" t="s">
        <v>9</v>
      </c>
      <c r="T11" s="4"/>
      <c r="U11" s="4"/>
      <c r="V11" s="4"/>
      <c r="W11" s="4"/>
      <c r="X11" s="4"/>
      <c r="Y11" s="4"/>
      <c r="Z11" s="355" t="s">
        <v>8</v>
      </c>
      <c r="AA11" s="355"/>
      <c r="AB11" s="4"/>
      <c r="AC11" s="131" t="s">
        <v>9</v>
      </c>
      <c r="AD11" s="4"/>
      <c r="AE11" s="4"/>
      <c r="AF11" s="4"/>
      <c r="AG11" s="4"/>
      <c r="AH11" s="4"/>
    </row>
    <row r="12" spans="1:34" x14ac:dyDescent="0.25">
      <c r="A12" s="4"/>
      <c r="B12" s="4"/>
      <c r="C12" s="4"/>
      <c r="D12" s="4"/>
      <c r="E12" s="4"/>
      <c r="F12" s="4"/>
      <c r="G12" s="4"/>
      <c r="H12" s="353" t="s">
        <v>6</v>
      </c>
      <c r="I12" s="353"/>
      <c r="J12" s="353"/>
      <c r="K12" s="353"/>
      <c r="L12" s="4"/>
      <c r="M12" s="4"/>
      <c r="N12" s="4" t="s">
        <v>7</v>
      </c>
      <c r="O12" s="4"/>
      <c r="P12" s="127">
        <v>0</v>
      </c>
      <c r="Q12" s="127">
        <f>IF('Súvaha TS'!AC13=0," ",'Súvaha TS'!AC13)</f>
        <v>1</v>
      </c>
      <c r="R12" s="128"/>
      <c r="S12" s="125">
        <f>IF('Súvaha TS'!AE13=0," ",'Súvaha TS'!AE13)</f>
        <v>2</v>
      </c>
      <c r="T12" s="125">
        <v>0</v>
      </c>
      <c r="U12" s="125">
        <f>IF('Súvaha TS'!AG13=0," ",'Súvaha TS'!AG13)</f>
        <v>1</v>
      </c>
      <c r="V12" s="125">
        <f>IF('Súvaha TS'!AH13=0," ",'Súvaha TS'!AH13)</f>
        <v>3</v>
      </c>
      <c r="W12" s="4"/>
      <c r="X12" s="4"/>
      <c r="Y12" s="4" t="s">
        <v>10</v>
      </c>
      <c r="Z12" s="125">
        <f>IF('Súvaha TS'!AB14=0," ",'Súvaha TS'!AB14)</f>
        <v>1</v>
      </c>
      <c r="AA12" s="125">
        <f>IF('Súvaha TS'!AC14=0," ",'Súvaha TS'!AC14)</f>
        <v>2</v>
      </c>
      <c r="AB12" s="128"/>
      <c r="AC12" s="125">
        <f>IF('Súvaha TS'!AE14=0," ",'Súvaha TS'!AE14)</f>
        <v>2</v>
      </c>
      <c r="AD12" s="125">
        <v>0</v>
      </c>
      <c r="AE12" s="125">
        <f>IF('Súvaha TS'!AG14=0," ",'Súvaha TS'!AG14)</f>
        <v>1</v>
      </c>
      <c r="AF12" s="125">
        <f>IF('Súvaha TS'!AH14=0," ",'Súvaha TS'!AH14)</f>
        <v>3</v>
      </c>
      <c r="AG12" s="4"/>
      <c r="AH12" s="4"/>
    </row>
    <row r="13" spans="1:3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30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5">
      <c r="A14" s="4"/>
      <c r="B14" s="4"/>
      <c r="C14" s="4"/>
      <c r="D14" s="4"/>
      <c r="E14" s="4"/>
      <c r="F14" s="4"/>
      <c r="G14" s="4"/>
      <c r="H14" s="353" t="s">
        <v>11</v>
      </c>
      <c r="I14" s="353"/>
      <c r="J14" s="353"/>
      <c r="K14" s="353"/>
      <c r="L14" s="353"/>
      <c r="M14" s="4"/>
      <c r="N14" s="4"/>
      <c r="O14" s="4"/>
      <c r="P14" s="355" t="s">
        <v>8</v>
      </c>
      <c r="Q14" s="355"/>
      <c r="R14" s="4"/>
      <c r="S14" s="131" t="s">
        <v>9</v>
      </c>
      <c r="T14" s="4"/>
      <c r="U14" s="4"/>
      <c r="V14" s="4"/>
      <c r="W14" s="4"/>
      <c r="X14" s="4"/>
      <c r="Y14" s="4"/>
      <c r="Z14" s="355" t="s">
        <v>8</v>
      </c>
      <c r="AA14" s="355"/>
      <c r="AB14" s="4"/>
      <c r="AC14" s="4" t="s">
        <v>9</v>
      </c>
      <c r="AD14" s="4"/>
      <c r="AE14" s="4"/>
      <c r="AF14" s="4"/>
      <c r="AG14" s="4"/>
      <c r="AH14" s="4"/>
    </row>
    <row r="15" spans="1:34" x14ac:dyDescent="0.25">
      <c r="A15" s="4"/>
      <c r="B15" s="4"/>
      <c r="C15" s="4"/>
      <c r="D15" s="4"/>
      <c r="E15" s="4"/>
      <c r="F15" s="353" t="s">
        <v>12</v>
      </c>
      <c r="G15" s="353"/>
      <c r="H15" s="353"/>
      <c r="I15" s="353"/>
      <c r="J15" s="353"/>
      <c r="K15" s="353"/>
      <c r="L15" s="353"/>
      <c r="M15" s="4"/>
      <c r="N15" s="4" t="s">
        <v>7</v>
      </c>
      <c r="O15" s="4"/>
      <c r="P15" s="125">
        <v>0</v>
      </c>
      <c r="Q15" s="125">
        <f>IF('Súvaha TS'!AC15=0," ",'Súvaha TS'!AC15)</f>
        <v>1</v>
      </c>
      <c r="R15" s="128"/>
      <c r="S15" s="125">
        <f>IF('Súvaha TS'!AE15=0," ",'Súvaha TS'!AE15)</f>
        <v>2</v>
      </c>
      <c r="T15" s="125">
        <v>0</v>
      </c>
      <c r="U15" s="125">
        <f>IF('Súvaha TS'!AG15=0," ",'Súvaha TS'!AG15)</f>
        <v>1</v>
      </c>
      <c r="V15" s="125">
        <f>IF('Súvaha TS'!AH15=0," ",'Súvaha TS'!AH15)</f>
        <v>2</v>
      </c>
      <c r="W15" s="4"/>
      <c r="X15" s="4"/>
      <c r="Y15" s="4" t="s">
        <v>10</v>
      </c>
      <c r="Z15" s="125">
        <f>IF('Súvaha TS'!AB16=0," ",'Súvaha TS'!AB16)</f>
        <v>1</v>
      </c>
      <c r="AA15" s="125">
        <f>IF('Súvaha TS'!AC16=0," ",'Súvaha TS'!AC16)</f>
        <v>2</v>
      </c>
      <c r="AB15" s="128"/>
      <c r="AC15" s="125">
        <f>IF('Súvaha TS'!AE16=0," ",'Súvaha TS'!AE16)</f>
        <v>2</v>
      </c>
      <c r="AD15" s="125">
        <v>0</v>
      </c>
      <c r="AE15" s="125">
        <f>IF('Súvaha TS'!AG16=0," ",'Súvaha TS'!AG16)</f>
        <v>1</v>
      </c>
      <c r="AF15" s="125">
        <f>IF('Súvaha TS'!AH16=0," ",'Súvaha TS'!AH16)</f>
        <v>2</v>
      </c>
      <c r="AG15" s="4"/>
      <c r="AH15" s="4"/>
    </row>
    <row r="16" spans="1:3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30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30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25">
      <c r="A18" s="4"/>
      <c r="B18" s="4"/>
      <c r="C18" s="356" t="s">
        <v>13</v>
      </c>
      <c r="D18" s="356"/>
      <c r="E18" s="356"/>
      <c r="F18" s="356"/>
      <c r="G18" s="356"/>
      <c r="H18" s="356"/>
      <c r="I18" s="356"/>
      <c r="J18" s="356"/>
      <c r="K18" s="356"/>
      <c r="L18" s="4"/>
      <c r="M18" s="4"/>
      <c r="N18" s="4"/>
      <c r="O18" s="4"/>
      <c r="P18" s="4"/>
      <c r="Q18" s="130"/>
      <c r="R18" s="357" t="s">
        <v>14</v>
      </c>
      <c r="S18" s="357"/>
      <c r="T18" s="357"/>
      <c r="U18" s="357"/>
      <c r="V18" s="357"/>
      <c r="W18" s="357"/>
      <c r="X18" s="4"/>
      <c r="Y18" s="357" t="s">
        <v>14</v>
      </c>
      <c r="Z18" s="357"/>
      <c r="AA18" s="357"/>
      <c r="AB18" s="357"/>
      <c r="AC18" s="357"/>
      <c r="AD18" s="357"/>
      <c r="AE18" s="4"/>
      <c r="AF18" s="4"/>
      <c r="AG18" s="4"/>
      <c r="AH18" s="4"/>
    </row>
    <row r="19" spans="1:34" x14ac:dyDescent="0.25">
      <c r="A19" s="4"/>
      <c r="B19" s="4"/>
      <c r="C19" s="31">
        <v>0</v>
      </c>
      <c r="D19" s="31">
        <v>6</v>
      </c>
      <c r="E19" s="5"/>
      <c r="F19" s="31">
        <v>0</v>
      </c>
      <c r="G19" s="31">
        <v>4</v>
      </c>
      <c r="H19" s="5"/>
      <c r="I19" s="31">
        <v>2</v>
      </c>
      <c r="J19" s="31">
        <v>0</v>
      </c>
      <c r="K19" s="31">
        <v>0</v>
      </c>
      <c r="L19" s="31">
        <v>0</v>
      </c>
      <c r="M19" s="4"/>
      <c r="N19" s="4"/>
      <c r="O19" s="4"/>
      <c r="P19" s="4"/>
      <c r="Q19" s="130"/>
      <c r="R19" s="126" t="str">
        <f>IF('Súvaha TS'!L13=0," ",'Súvaha TS'!L13)</f>
        <v>x</v>
      </c>
      <c r="S19" s="352" t="s">
        <v>15</v>
      </c>
      <c r="T19" s="353"/>
      <c r="U19" s="353"/>
      <c r="V19" s="4"/>
      <c r="W19" s="4"/>
      <c r="X19" s="4"/>
      <c r="Y19" s="126" t="str">
        <f>IF('Súvaha TS'!S13=0," ",'Súvaha TS'!S13)</f>
        <v>x</v>
      </c>
      <c r="Z19" s="352" t="s">
        <v>18</v>
      </c>
      <c r="AA19" s="353"/>
      <c r="AB19" s="353"/>
      <c r="AC19" s="353"/>
      <c r="AD19" s="4"/>
      <c r="AE19" s="4"/>
      <c r="AF19" s="4"/>
      <c r="AG19" s="4"/>
      <c r="AH19" s="4"/>
    </row>
    <row r="20" spans="1:3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30"/>
      <c r="R20" s="126" t="str">
        <f>IF('Súvaha TS'!L14=0," ",'Súvaha TS'!L14)</f>
        <v xml:space="preserve"> </v>
      </c>
      <c r="S20" s="352" t="s">
        <v>16</v>
      </c>
      <c r="T20" s="353"/>
      <c r="U20" s="353"/>
      <c r="V20" s="353"/>
      <c r="W20" s="4"/>
      <c r="X20" s="4"/>
      <c r="Y20" s="126" t="str">
        <f>IF('Súvaha TS'!S14=0," ",'Súvaha TS'!S14)</f>
        <v xml:space="preserve"> </v>
      </c>
      <c r="Z20" s="352" t="s">
        <v>19</v>
      </c>
      <c r="AA20" s="353"/>
      <c r="AB20" s="353"/>
      <c r="AC20" s="353"/>
      <c r="AD20" s="4"/>
      <c r="AE20" s="4"/>
      <c r="AF20" s="4"/>
      <c r="AG20" s="4"/>
      <c r="AH20" s="4"/>
    </row>
    <row r="21" spans="1:3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30"/>
      <c r="R21" s="126" t="str">
        <f>IF('Súvaha TS'!L15=0," ",'Súvaha TS'!L15)</f>
        <v xml:space="preserve"> </v>
      </c>
      <c r="S21" s="352" t="s">
        <v>17</v>
      </c>
      <c r="T21" s="353"/>
      <c r="U21" s="353"/>
      <c r="V21" s="353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3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25">
      <c r="A23" s="4"/>
      <c r="B23" s="133" t="s">
        <v>20</v>
      </c>
      <c r="C23" s="133"/>
      <c r="D23" s="4"/>
      <c r="E23" s="4"/>
      <c r="F23" s="4"/>
      <c r="G23" s="4"/>
      <c r="H23" s="4"/>
      <c r="I23" s="4"/>
      <c r="J23" s="4"/>
      <c r="K23" s="4"/>
      <c r="L23" s="358" t="s">
        <v>21</v>
      </c>
      <c r="M23" s="358"/>
      <c r="N23" s="4"/>
      <c r="O23" s="4"/>
      <c r="P23" s="4"/>
      <c r="Q23" s="130"/>
      <c r="R23" s="4"/>
      <c r="S23" s="4"/>
      <c r="T23" s="4"/>
      <c r="U23" s="4"/>
      <c r="V23" s="4"/>
      <c r="W23" s="4"/>
      <c r="X23" s="357" t="s">
        <v>22</v>
      </c>
      <c r="Y23" s="357"/>
      <c r="Z23" s="357"/>
      <c r="AA23" s="357"/>
      <c r="AB23" s="357"/>
      <c r="AC23" s="4"/>
      <c r="AD23" s="4"/>
      <c r="AE23" s="4"/>
      <c r="AF23" s="4"/>
      <c r="AG23" s="4"/>
      <c r="AH23" s="4"/>
    </row>
    <row r="24" spans="1:34" x14ac:dyDescent="0.25">
      <c r="A24" s="4"/>
      <c r="B24" s="125">
        <f>IF('Súvaha TS'!A15=0," ",'Súvaha TS'!A15)</f>
        <v>3</v>
      </c>
      <c r="C24" s="125">
        <f>IF('Súvaha TS'!B15=0," ",'Súvaha TS'!B15)</f>
        <v>5</v>
      </c>
      <c r="D24" s="125">
        <f>IF('Súvaha TS'!C15=0," ",'Súvaha TS'!C15)</f>
        <v>7</v>
      </c>
      <c r="E24" s="125">
        <f>IF('Súvaha TS'!D15=0," ",'Súvaha TS'!D15)</f>
        <v>8</v>
      </c>
      <c r="F24" s="125">
        <f>IF('Súvaha TS'!E15=0," ",'Súvaha TS'!E15)</f>
        <v>9</v>
      </c>
      <c r="G24" s="125">
        <f>IF('Súvaha TS'!F15=0," ",'Súvaha TS'!F15)</f>
        <v>7</v>
      </c>
      <c r="H24" s="125">
        <f>IF('Súvaha TS'!G15=0," ",'Súvaha TS'!G15)</f>
        <v>6</v>
      </c>
      <c r="I24" s="125">
        <v>0</v>
      </c>
      <c r="J24" s="128"/>
      <c r="K24" s="128"/>
      <c r="L24" s="125">
        <f>IF('Súvaha TS'!A13=0," ",'Súvaha TS'!A13)</f>
        <v>2</v>
      </c>
      <c r="M24" s="125">
        <v>0</v>
      </c>
      <c r="N24" s="125">
        <f>IF('Súvaha TS'!C13=0," ",'Súvaha TS'!C13)</f>
        <v>2</v>
      </c>
      <c r="O24" s="125">
        <v>0</v>
      </c>
      <c r="P24" s="125">
        <f>IF('Súvaha TS'!E13=0," ",'Súvaha TS'!E13)</f>
        <v>2</v>
      </c>
      <c r="Q24" s="125">
        <f>IF('Súvaha TS'!F13=0," ",'Súvaha TS'!F13)</f>
        <v>5</v>
      </c>
      <c r="R24" s="125">
        <f>IF('Súvaha TS'!G13=0," ",'Súvaha TS'!G13)</f>
        <v>6</v>
      </c>
      <c r="S24" s="125">
        <f>IF('Súvaha TS'!H13=0," ",'Súvaha TS'!H13)</f>
        <v>9</v>
      </c>
      <c r="T24" s="125">
        <f>IF('Súvaha TS'!I13=0," ",'Súvaha TS'!I13)</f>
        <v>6</v>
      </c>
      <c r="U24" s="125">
        <f>IF('Súvaha TS'!J13=0," ",'Súvaha TS'!J13)</f>
        <v>4</v>
      </c>
      <c r="V24" s="137"/>
      <c r="W24" s="128"/>
      <c r="X24" s="125">
        <f>IF('Súvaha TS'!A17=0," ",'Súvaha TS'!A17)</f>
        <v>4</v>
      </c>
      <c r="Y24" s="125">
        <f>IF('Súvaha TS'!B17=0," ",'Súvaha TS'!B17)</f>
        <v>6</v>
      </c>
      <c r="Z24" s="138" t="s">
        <v>23</v>
      </c>
      <c r="AA24" s="125">
        <f>IF('Súvaha TS'!D17=0," ",'Súvaha TS'!D17)</f>
        <v>9</v>
      </c>
      <c r="AB24" s="125">
        <v>0</v>
      </c>
      <c r="AC24" s="138" t="s">
        <v>23</v>
      </c>
      <c r="AD24" s="125">
        <v>0</v>
      </c>
      <c r="AE24" s="5"/>
      <c r="AF24" s="4"/>
      <c r="AG24" s="4"/>
      <c r="AH24" s="4"/>
    </row>
    <row r="25" spans="1:3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30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s="4" customFormat="1" ht="16.5" customHeight="1" x14ac:dyDescent="0.2">
      <c r="A26" s="11" t="s">
        <v>537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11"/>
    </row>
    <row r="27" spans="1:34" s="5" customFormat="1" ht="16.5" customHeight="1" x14ac:dyDescent="0.2">
      <c r="A27" s="175" t="str">
        <f>IF('Súvaha TS'!A21=0," ",'Súvaha TS'!A21)</f>
        <v>H</v>
      </c>
      <c r="B27" s="125" t="str">
        <f>IF('Súvaha TS'!B21=0," ",'Súvaha TS'!B21)</f>
        <v>a</v>
      </c>
      <c r="C27" s="125" t="str">
        <f>IF('Súvaha TS'!C21=0," ",'Súvaha TS'!C21)</f>
        <v>w</v>
      </c>
      <c r="D27" s="125" t="str">
        <f>IF('Súvaha TS'!D21=0," ",'Súvaha TS'!D21)</f>
        <v>l</v>
      </c>
      <c r="E27" s="125" t="str">
        <f>IF('Súvaha TS'!E21=0," ",'Súvaha TS'!E21)</f>
        <v>e</v>
      </c>
      <c r="F27" s="125" t="str">
        <f>IF('Súvaha TS'!F21=0," ",'Súvaha TS'!F21)</f>
        <v xml:space="preserve"> </v>
      </c>
      <c r="G27" s="125" t="str">
        <f>IF('Súvaha TS'!G21=0," ",'Súvaha TS'!G21)</f>
        <v>s</v>
      </c>
      <c r="H27" s="125" t="str">
        <f>IF('Súvaha TS'!H21=0," ",'Súvaha TS'!H21)</f>
        <v>.</v>
      </c>
      <c r="I27" s="125" t="str">
        <f>IF('Súvaha TS'!I21=0," ",'Súvaha TS'!I21)</f>
        <v>r</v>
      </c>
      <c r="J27" s="125" t="str">
        <f>IF('Súvaha TS'!J21=0," ",'Súvaha TS'!J21)</f>
        <v>.</v>
      </c>
      <c r="K27" s="125" t="str">
        <f>IF('Súvaha TS'!K21=0," ",'Súvaha TS'!K21)</f>
        <v>o</v>
      </c>
      <c r="L27" s="125" t="str">
        <f>IF('Súvaha TS'!L21=0," ",'Súvaha TS'!L21)</f>
        <v>.</v>
      </c>
      <c r="M27" s="125" t="str">
        <f>IF('Súvaha TS'!M21=0," ",'Súvaha TS'!M21)</f>
        <v xml:space="preserve"> </v>
      </c>
      <c r="N27" s="125" t="str">
        <f>IF('Súvaha TS'!N21=0," ",'Súvaha TS'!N21)</f>
        <v xml:space="preserve"> </v>
      </c>
      <c r="O27" s="125" t="str">
        <f>IF('Súvaha TS'!O21=0," ",'Súvaha TS'!O21)</f>
        <v xml:space="preserve"> </v>
      </c>
      <c r="P27" s="125" t="str">
        <f>IF('Súvaha TS'!P21=0," ",'Súvaha TS'!P21)</f>
        <v xml:space="preserve"> </v>
      </c>
      <c r="Q27" s="125" t="str">
        <f>IF('Súvaha TS'!Q21=0," ",'Súvaha TS'!Q21)</f>
        <v xml:space="preserve"> </v>
      </c>
      <c r="R27" s="125" t="str">
        <f>IF('Súvaha TS'!R21=0," ",'Súvaha TS'!R21)</f>
        <v xml:space="preserve"> </v>
      </c>
      <c r="S27" s="125" t="str">
        <f>IF('Súvaha TS'!S21=0," ",'Súvaha TS'!S21)</f>
        <v xml:space="preserve"> </v>
      </c>
      <c r="T27" s="125" t="str">
        <f>IF('Súvaha TS'!T21=0," ",'Súvaha TS'!T21)</f>
        <v xml:space="preserve"> </v>
      </c>
      <c r="U27" s="125" t="str">
        <f>IF('Súvaha TS'!U21=0," ",'Súvaha TS'!U21)</f>
        <v xml:space="preserve"> </v>
      </c>
      <c r="V27" s="125" t="str">
        <f>IF('Súvaha TS'!V21=0," ",'Súvaha TS'!V21)</f>
        <v xml:space="preserve"> </v>
      </c>
      <c r="W27" s="125" t="str">
        <f>IF('Súvaha TS'!W21=0," ",'Súvaha TS'!W21)</f>
        <v xml:space="preserve"> </v>
      </c>
      <c r="X27" s="125" t="str">
        <f>IF('Súvaha TS'!X21=0," ",'Súvaha TS'!X21)</f>
        <v xml:space="preserve"> </v>
      </c>
      <c r="Y27" s="125" t="str">
        <f>IF('Súvaha TS'!Y21=0," ",'Súvaha TS'!Y21)</f>
        <v xml:space="preserve"> </v>
      </c>
      <c r="Z27" s="125" t="str">
        <f>IF('Súvaha TS'!Z21=0," ",'Súvaha TS'!Z21)</f>
        <v xml:space="preserve"> </v>
      </c>
      <c r="AA27" s="125" t="str">
        <f>IF('Súvaha TS'!AA21=0," ",'Súvaha TS'!AA21)</f>
        <v xml:space="preserve"> </v>
      </c>
      <c r="AB27" s="125" t="str">
        <f>IF('Súvaha TS'!AB21=0," ",'Súvaha TS'!AB21)</f>
        <v xml:space="preserve"> </v>
      </c>
      <c r="AC27" s="125" t="str">
        <f>IF('Súvaha TS'!AC21=0," ",'Súvaha TS'!AC21)</f>
        <v xml:space="preserve"> </v>
      </c>
      <c r="AD27" s="125" t="str">
        <f>IF('Súvaha TS'!AD21=0," ",'Súvaha TS'!AD21)</f>
        <v xml:space="preserve"> </v>
      </c>
      <c r="AE27" s="125" t="str">
        <f>IF('Súvaha TS'!AE21=0," ",'Súvaha TS'!AE21)</f>
        <v xml:space="preserve"> </v>
      </c>
      <c r="AF27" s="125" t="str">
        <f>IF('Súvaha TS'!AF21=0," ",'Súvaha TS'!AF21)</f>
        <v xml:space="preserve"> </v>
      </c>
      <c r="AG27" s="125" t="str">
        <f>IF('Súvaha TS'!AG21=0," ",'Súvaha TS'!AG21)</f>
        <v xml:space="preserve"> </v>
      </c>
      <c r="AH27" s="175" t="str">
        <f>IF('Súvaha TS'!AH21=0," ",'Súvaha TS'!AH21)</f>
        <v xml:space="preserve"> </v>
      </c>
    </row>
    <row r="28" spans="1:34" s="5" customFormat="1" ht="16.5" customHeight="1" x14ac:dyDescent="0.2">
      <c r="A28" s="125" t="str">
        <f>IF('Súvaha TS'!A22=0," ",'Súvaha TS'!A22)</f>
        <v xml:space="preserve"> </v>
      </c>
      <c r="B28" s="125" t="str">
        <f>IF('Súvaha TS'!B22=0," ",'Súvaha TS'!B22)</f>
        <v xml:space="preserve"> </v>
      </c>
      <c r="C28" s="125" t="str">
        <f>IF('Súvaha TS'!C22=0," ",'Súvaha TS'!C22)</f>
        <v xml:space="preserve"> </v>
      </c>
      <c r="D28" s="125" t="str">
        <f>IF('Súvaha TS'!D22=0," ",'Súvaha TS'!D22)</f>
        <v xml:space="preserve"> </v>
      </c>
      <c r="E28" s="125" t="str">
        <f>IF('Súvaha TS'!E22=0," ",'Súvaha TS'!E22)</f>
        <v xml:space="preserve"> </v>
      </c>
      <c r="F28" s="125" t="str">
        <f>IF('Súvaha TS'!F22=0," ",'Súvaha TS'!F22)</f>
        <v xml:space="preserve"> </v>
      </c>
      <c r="G28" s="125" t="str">
        <f>IF('Súvaha TS'!G22=0," ",'Súvaha TS'!G22)</f>
        <v xml:space="preserve"> </v>
      </c>
      <c r="H28" s="125" t="str">
        <f>IF('Súvaha TS'!H22=0," ",'Súvaha TS'!H22)</f>
        <v xml:space="preserve"> </v>
      </c>
      <c r="I28" s="125" t="str">
        <f>IF('Súvaha TS'!I22=0," ",'Súvaha TS'!I22)</f>
        <v xml:space="preserve"> </v>
      </c>
      <c r="J28" s="125" t="str">
        <f>IF('Súvaha TS'!J22=0," ",'Súvaha TS'!J22)</f>
        <v xml:space="preserve"> </v>
      </c>
      <c r="K28" s="125" t="str">
        <f>IF('Súvaha TS'!K22=0," ",'Súvaha TS'!K22)</f>
        <v xml:space="preserve"> </v>
      </c>
      <c r="L28" s="125" t="str">
        <f>IF('Súvaha TS'!L22=0," ",'Súvaha TS'!L22)</f>
        <v xml:space="preserve"> </v>
      </c>
      <c r="M28" s="125" t="str">
        <f>IF('Súvaha TS'!M22=0," ",'Súvaha TS'!M22)</f>
        <v xml:space="preserve"> </v>
      </c>
      <c r="N28" s="125" t="str">
        <f>IF('Súvaha TS'!N22=0," ",'Súvaha TS'!N22)</f>
        <v xml:space="preserve"> </v>
      </c>
      <c r="O28" s="125" t="str">
        <f>IF('Súvaha TS'!O22=0," ",'Súvaha TS'!O22)</f>
        <v xml:space="preserve"> </v>
      </c>
      <c r="P28" s="125" t="str">
        <f>IF('Súvaha TS'!P22=0," ",'Súvaha TS'!P22)</f>
        <v xml:space="preserve"> </v>
      </c>
      <c r="Q28" s="125" t="str">
        <f>IF('Súvaha TS'!Q22=0," ",'Súvaha TS'!Q22)</f>
        <v xml:space="preserve"> </v>
      </c>
      <c r="R28" s="125" t="str">
        <f>IF('Súvaha TS'!R22=0," ",'Súvaha TS'!R22)</f>
        <v xml:space="preserve"> </v>
      </c>
      <c r="S28" s="125" t="str">
        <f>IF('Súvaha TS'!S22=0," ",'Súvaha TS'!S22)</f>
        <v xml:space="preserve"> </v>
      </c>
      <c r="T28" s="125" t="str">
        <f>IF('Súvaha TS'!T22=0," ",'Súvaha TS'!T22)</f>
        <v xml:space="preserve"> </v>
      </c>
      <c r="U28" s="125" t="str">
        <f>IF('Súvaha TS'!U22=0," ",'Súvaha TS'!U22)</f>
        <v xml:space="preserve"> </v>
      </c>
      <c r="V28" s="125" t="str">
        <f>IF('Súvaha TS'!V22=0," ",'Súvaha TS'!V22)</f>
        <v xml:space="preserve"> </v>
      </c>
      <c r="W28" s="125" t="str">
        <f>IF('Súvaha TS'!W22=0," ",'Súvaha TS'!W22)</f>
        <v xml:space="preserve"> </v>
      </c>
      <c r="X28" s="125" t="str">
        <f>IF('Súvaha TS'!X22=0," ",'Súvaha TS'!X22)</f>
        <v xml:space="preserve"> </v>
      </c>
      <c r="Y28" s="125" t="str">
        <f>IF('Súvaha TS'!Y22=0," ",'Súvaha TS'!Y22)</f>
        <v xml:space="preserve"> </v>
      </c>
      <c r="Z28" s="125" t="str">
        <f>IF('Súvaha TS'!Z22=0," ",'Súvaha TS'!Z22)</f>
        <v xml:space="preserve"> </v>
      </c>
      <c r="AA28" s="125" t="str">
        <f>IF('Súvaha TS'!AA22=0," ",'Súvaha TS'!AA22)</f>
        <v xml:space="preserve"> </v>
      </c>
      <c r="AB28" s="125" t="str">
        <f>IF('Súvaha TS'!AB22=0," ",'Súvaha TS'!AB22)</f>
        <v xml:space="preserve"> </v>
      </c>
      <c r="AC28" s="125" t="str">
        <f>IF('Súvaha TS'!AC22=0," ",'Súvaha TS'!AC22)</f>
        <v xml:space="preserve"> </v>
      </c>
      <c r="AD28" s="125" t="str">
        <f>IF('Súvaha TS'!AD22=0," ",'Súvaha TS'!AD22)</f>
        <v xml:space="preserve"> </v>
      </c>
      <c r="AE28" s="125" t="str">
        <f>IF('Súvaha TS'!AE22=0," ",'Súvaha TS'!AE22)</f>
        <v xml:space="preserve"> </v>
      </c>
      <c r="AF28" s="125" t="str">
        <f>IF('Súvaha TS'!AF22=0," ",'Súvaha TS'!AF22)</f>
        <v xml:space="preserve"> </v>
      </c>
      <c r="AG28" s="125" t="str">
        <f>IF('Súvaha TS'!AG22=0," ",'Súvaha TS'!AG22)</f>
        <v xml:space="preserve"> </v>
      </c>
      <c r="AH28" s="125" t="str">
        <f>IF('Súvaha TS'!AH22=0," ",'Súvaha TS'!AH22)</f>
        <v xml:space="preserve"> </v>
      </c>
    </row>
    <row r="29" spans="1:34" x14ac:dyDescent="0.25">
      <c r="A29" s="4"/>
      <c r="B29" s="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134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4"/>
    </row>
    <row r="30" spans="1:34" s="5" customFormat="1" ht="16.5" customHeight="1" x14ac:dyDescent="0.2">
      <c r="A30" s="47" t="s">
        <v>538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9"/>
    </row>
    <row r="31" spans="1:34" s="5" customFormat="1" ht="16.5" customHeight="1" x14ac:dyDescent="0.2">
      <c r="A31" s="37" t="s">
        <v>24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 t="s">
        <v>25</v>
      </c>
      <c r="AD31" s="32"/>
      <c r="AE31" s="32"/>
      <c r="AF31" s="32"/>
      <c r="AG31" s="32"/>
      <c r="AH31" s="43"/>
    </row>
    <row r="32" spans="1:34" s="5" customFormat="1" ht="16.5" customHeight="1" x14ac:dyDescent="0.2">
      <c r="A32" s="125" t="s">
        <v>1043</v>
      </c>
      <c r="B32" s="125" t="str">
        <f>IF('Súvaha TS'!B25=0," ",'Súvaha TS'!B25)</f>
        <v>e</v>
      </c>
      <c r="C32" s="125" t="str">
        <f>IF('Súvaha TS'!C25=0," ",'Súvaha TS'!C25)</f>
        <v>z</v>
      </c>
      <c r="D32" s="125" t="str">
        <f>IF('Súvaha TS'!D25=0," ",'Súvaha TS'!D25)</f>
        <v>i</v>
      </c>
      <c r="E32" s="125" t="str">
        <f>IF('Súvaha TS'!E25=0," ",'Súvaha TS'!E25)</f>
        <v>n</v>
      </c>
      <c r="F32" s="125" t="str">
        <f>IF('Súvaha TS'!F25=0," ",'Súvaha TS'!F25)</f>
        <v>s</v>
      </c>
      <c r="G32" s="125" t="str">
        <f>IF('Súvaha TS'!G25=0," ",'Súvaha TS'!G25)</f>
        <v>k</v>
      </c>
      <c r="H32" s="125" t="str">
        <f>IF('Súvaha TS'!H25=0," ",'Súvaha TS'!H25)</f>
        <v>á</v>
      </c>
      <c r="I32" s="125" t="str">
        <f>IF('Súvaha TS'!I25=0," ",'Súvaha TS'!I25)</f>
        <v xml:space="preserve"> </v>
      </c>
      <c r="J32" s="125" t="str">
        <f>IF('Súvaha TS'!J25=0," ",'Súvaha TS'!J25)</f>
        <v xml:space="preserve"> </v>
      </c>
      <c r="K32" s="125" t="str">
        <f>IF('Súvaha TS'!K25=0," ",'Súvaha TS'!K25)</f>
        <v xml:space="preserve"> </v>
      </c>
      <c r="L32" s="125" t="str">
        <f>IF('Súvaha TS'!L25=0," ",'Súvaha TS'!L25)</f>
        <v xml:space="preserve"> </v>
      </c>
      <c r="M32" s="125"/>
      <c r="N32" s="125" t="str">
        <f>IF('Súvaha TS'!N25=0," ",'Súvaha TS'!N25)</f>
        <v xml:space="preserve"> </v>
      </c>
      <c r="O32" s="125" t="str">
        <f>IF('Súvaha TS'!O25=0," ",'Súvaha TS'!O25)</f>
        <v xml:space="preserve"> </v>
      </c>
      <c r="P32" s="125" t="str">
        <f>IF('Súvaha TS'!P25=0," ",'Súvaha TS'!P25)</f>
        <v xml:space="preserve"> </v>
      </c>
      <c r="Q32" s="125" t="str">
        <f>IF('Súvaha TS'!Q25=0," ",'Súvaha TS'!Q25)</f>
        <v xml:space="preserve"> </v>
      </c>
      <c r="R32" s="125" t="str">
        <f>IF('Súvaha TS'!R25=0," ",'Súvaha TS'!R25)</f>
        <v xml:space="preserve"> </v>
      </c>
      <c r="S32" s="125" t="str">
        <f>IF('Súvaha TS'!S25=0," ",'Súvaha TS'!S25)</f>
        <v xml:space="preserve"> </v>
      </c>
      <c r="T32" s="125" t="str">
        <f>IF('Súvaha TS'!T25=0," ",'Súvaha TS'!T25)</f>
        <v xml:space="preserve"> </v>
      </c>
      <c r="U32" s="125" t="str">
        <f>IF('Súvaha TS'!U25=0," ",'Súvaha TS'!U25)</f>
        <v xml:space="preserve"> </v>
      </c>
      <c r="V32" s="125" t="str">
        <f>IF('Súvaha TS'!V25=0," ",'Súvaha TS'!V25)</f>
        <v xml:space="preserve"> </v>
      </c>
      <c r="W32" s="125" t="str">
        <f>IF('Súvaha TS'!W25=0," ",'Súvaha TS'!W25)</f>
        <v xml:space="preserve"> </v>
      </c>
      <c r="X32" s="125" t="str">
        <f>IF('Súvaha TS'!X25=0," ",'Súvaha TS'!X25)</f>
        <v xml:space="preserve"> </v>
      </c>
      <c r="Y32" s="125" t="str">
        <f>IF('Súvaha TS'!Y25=0," ",'Súvaha TS'!Y25)</f>
        <v xml:space="preserve"> </v>
      </c>
      <c r="Z32" s="125" t="str">
        <f>IF('Súvaha TS'!Z25=0," ",'Súvaha TS'!Z25)</f>
        <v xml:space="preserve"> </v>
      </c>
      <c r="AA32" s="38"/>
      <c r="AB32" s="38"/>
      <c r="AC32" s="125" t="str">
        <f>IF('Súvaha TS'!AC25=0," ",'Súvaha TS'!AC25)</f>
        <v xml:space="preserve"> </v>
      </c>
      <c r="AD32" s="125" t="str">
        <f>IF('Súvaha TS'!AD25=0," ",'Súvaha TS'!AD25)</f>
        <v xml:space="preserve"> </v>
      </c>
      <c r="AE32" s="125" t="str">
        <f>IF('Súvaha TS'!AE25=0," ",'Súvaha TS'!AE25)</f>
        <v xml:space="preserve"> </v>
      </c>
      <c r="AF32" s="125">
        <v>3</v>
      </c>
      <c r="AG32" s="125">
        <v>0</v>
      </c>
      <c r="AH32" s="125">
        <v>0</v>
      </c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30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5" s="5" customFormat="1" ht="16.5" customHeight="1" x14ac:dyDescent="0.2">
      <c r="A34" s="11" t="s">
        <v>26</v>
      </c>
      <c r="B34" s="32"/>
      <c r="C34" s="32"/>
      <c r="D34" s="32"/>
      <c r="E34" s="32"/>
      <c r="F34" s="32"/>
      <c r="G34" s="32"/>
      <c r="H34" s="32" t="s">
        <v>539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8"/>
    </row>
    <row r="35" spans="1:35" s="5" customFormat="1" ht="16.5" customHeight="1" x14ac:dyDescent="0.2">
      <c r="A35" s="175">
        <f>IF('Súvaha TS'!A27=0," ",'Súvaha TS'!A27)</f>
        <v>9</v>
      </c>
      <c r="B35" s="125">
        <v>0</v>
      </c>
      <c r="C35" s="125">
        <f>IF('Súvaha TS'!C27=0," ",'Súvaha TS'!C27)</f>
        <v>3</v>
      </c>
      <c r="D35" s="125">
        <v>0</v>
      </c>
      <c r="E35" s="125">
        <f>IF('Súvaha TS'!E27=0," ",'Súvaha TS'!E27)</f>
        <v>1</v>
      </c>
      <c r="F35" s="38"/>
      <c r="G35" s="38"/>
      <c r="H35" s="125" t="str">
        <f>IF('Súvaha TS'!H27=0," ",'Súvaha TS'!H27)</f>
        <v>S</v>
      </c>
      <c r="I35" s="125" t="str">
        <f>IF('Súvaha TS'!I27=0," ",'Súvaha TS'!I27)</f>
        <v>e</v>
      </c>
      <c r="J35" s="125" t="str">
        <f>IF('Súvaha TS'!J27=0," ",'Súvaha TS'!J27)</f>
        <v>n</v>
      </c>
      <c r="K35" s="125" t="str">
        <f>IF('Súvaha TS'!K27=0," ",'Súvaha TS'!K27)</f>
        <v>e</v>
      </c>
      <c r="L35" s="125" t="str">
        <f>IF('Súvaha TS'!L27=0," ",'Súvaha TS'!L27)</f>
        <v>c</v>
      </c>
      <c r="M35" s="125" t="str">
        <f>IF('Súvaha TS'!M27=0," ",'Súvaha TS'!M27)</f>
        <v xml:space="preserve"> </v>
      </c>
      <c r="N35" s="125" t="str">
        <f>IF('Súvaha TS'!N27=0," ",'Súvaha TS'!N27)</f>
        <v xml:space="preserve"> </v>
      </c>
      <c r="O35" s="125" t="str">
        <f>IF('Súvaha TS'!O27=0," ",'Súvaha TS'!O27)</f>
        <v xml:space="preserve"> </v>
      </c>
      <c r="P35" s="125" t="str">
        <f>IF('Súvaha TS'!P27=0," ",'Súvaha TS'!P27)</f>
        <v xml:space="preserve"> </v>
      </c>
      <c r="Q35" s="125" t="str">
        <f>IF('Súvaha TS'!Q27=0," ",'Súvaha TS'!Q27)</f>
        <v xml:space="preserve"> </v>
      </c>
      <c r="R35" s="125" t="str">
        <f>IF('Súvaha TS'!R27=0," ",'Súvaha TS'!R27)</f>
        <v xml:space="preserve"> </v>
      </c>
      <c r="S35" s="125" t="str">
        <f>IF('Súvaha TS'!S27=0," ",'Súvaha TS'!S27)</f>
        <v xml:space="preserve"> </v>
      </c>
      <c r="T35" s="125" t="str">
        <f>IF('Súvaha TS'!T27=0," ",'Súvaha TS'!T27)</f>
        <v xml:space="preserve"> </v>
      </c>
      <c r="U35" s="125" t="str">
        <f>IF('Súvaha TS'!U27=0," ",'Súvaha TS'!U27)</f>
        <v xml:space="preserve"> </v>
      </c>
      <c r="V35" s="125" t="str">
        <f>IF('Súvaha TS'!V27=0," ",'Súvaha TS'!V27)</f>
        <v xml:space="preserve"> </v>
      </c>
      <c r="W35" s="125" t="str">
        <f>IF('Súvaha TS'!W27=0," ",'Súvaha TS'!W27)</f>
        <v xml:space="preserve"> </v>
      </c>
      <c r="X35" s="125" t="str">
        <f>IF('Súvaha TS'!X27=0," ",'Súvaha TS'!X27)</f>
        <v xml:space="preserve"> </v>
      </c>
      <c r="Y35" s="125" t="str">
        <f>IF('Súvaha TS'!Y27=0," ",'Súvaha TS'!Y27)</f>
        <v xml:space="preserve"> </v>
      </c>
      <c r="Z35" s="125" t="str">
        <f>IF('Súvaha TS'!Z27=0," ",'Súvaha TS'!Z27)</f>
        <v xml:space="preserve"> </v>
      </c>
      <c r="AA35" s="125" t="str">
        <f>IF('Súvaha TS'!AA27=0," ",'Súvaha TS'!AA27)</f>
        <v xml:space="preserve"> </v>
      </c>
      <c r="AB35" s="125" t="str">
        <f>IF('Súvaha TS'!AB27=0," ",'Súvaha TS'!AB27)</f>
        <v xml:space="preserve"> </v>
      </c>
      <c r="AC35" s="125" t="str">
        <f>IF('Súvaha TS'!AC27=0," ",'Súvaha TS'!AC27)</f>
        <v xml:space="preserve"> </v>
      </c>
      <c r="AD35" s="125" t="str">
        <f>IF('Súvaha TS'!AD27=0," ",'Súvaha TS'!AD27)</f>
        <v xml:space="preserve"> </v>
      </c>
      <c r="AE35" s="125" t="str">
        <f>IF('Súvaha TS'!AE27=0," ",'Súvaha TS'!AE27)</f>
        <v xml:space="preserve"> </v>
      </c>
      <c r="AF35" s="125" t="str">
        <f>IF('Súvaha TS'!AF27=0," ",'Súvaha TS'!AF27)</f>
        <v xml:space="preserve"> </v>
      </c>
      <c r="AG35" s="125" t="str">
        <f>IF('Súvaha TS'!AG27=0," ",'Súvaha TS'!AG27)</f>
        <v xml:space="preserve"> </v>
      </c>
      <c r="AH35" s="125" t="str">
        <f>IF('Súvaha TS'!AH27=0," ",'Súvaha TS'!AH27)</f>
        <v xml:space="preserve"> </v>
      </c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130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5" s="4" customFormat="1" ht="16.5" customHeight="1" x14ac:dyDescent="0.2">
      <c r="A37" s="11" t="s">
        <v>540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 t="s">
        <v>541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</row>
    <row r="38" spans="1:35" s="5" customFormat="1" ht="16.5" customHeight="1" x14ac:dyDescent="0.2">
      <c r="A38" s="176">
        <v>0</v>
      </c>
      <c r="B38" s="140">
        <f>IF('Súvaha TS'!B29=0," ",'Súvaha TS'!B29)</f>
        <v>2</v>
      </c>
      <c r="C38" s="140" t="str">
        <f>IF('Súvaha TS'!C29=0," ",'Súvaha TS'!C29)</f>
        <v xml:space="preserve"> </v>
      </c>
      <c r="D38" s="140" t="str">
        <f>IF('Súvaha TS'!D29=0," ",'Súvaha TS'!D29)</f>
        <v xml:space="preserve"> </v>
      </c>
      <c r="E38" s="141" t="s">
        <v>27</v>
      </c>
      <c r="F38" s="140">
        <f>IF('Súvaha TS'!F29=0," ",'Súvaha TS'!F29)</f>
        <v>4</v>
      </c>
      <c r="G38" s="140">
        <f>IF('Súvaha TS'!G29=0," ",'Súvaha TS'!G29)</f>
        <v>5</v>
      </c>
      <c r="H38" s="140">
        <f>IF('Súvaha TS'!H29=0," ",'Súvaha TS'!H29)</f>
        <v>9</v>
      </c>
      <c r="I38" s="140">
        <f>IF('Súvaha TS'!I29=0," ",'Súvaha TS'!I29)</f>
        <v>2</v>
      </c>
      <c r="J38" s="140">
        <f>IF('Súvaha TS'!J29=0," ",'Súvaha TS'!J29)</f>
        <v>2</v>
      </c>
      <c r="K38" s="140">
        <f>IF('Súvaha TS'!K29=0," ",'Súvaha TS'!K29)</f>
        <v>1</v>
      </c>
      <c r="L38" s="140">
        <f>IF('Súvaha TS'!L29=0," ",'Súvaha TS'!L29)</f>
        <v>8</v>
      </c>
      <c r="M38" s="140">
        <f>IF('Súvaha TS'!M29=0," ",'Súvaha TS'!M29)</f>
        <v>7</v>
      </c>
      <c r="N38" s="141"/>
      <c r="O38" s="141"/>
      <c r="P38" s="141"/>
      <c r="Q38" s="141"/>
      <c r="R38" s="140">
        <v>0</v>
      </c>
      <c r="S38" s="140">
        <f>IF('Súvaha TS'!S29=0," ",'Súvaha TS'!S29)</f>
        <v>2</v>
      </c>
      <c r="T38" s="140" t="str">
        <f>IF('Súvaha TS'!T29=0," ",'Súvaha TS'!T29)</f>
        <v xml:space="preserve"> </v>
      </c>
      <c r="U38" s="140" t="str">
        <f>IF('Súvaha TS'!U29=0," ",'Súvaha TS'!U29)</f>
        <v xml:space="preserve"> </v>
      </c>
      <c r="V38" s="141" t="s">
        <v>27</v>
      </c>
      <c r="W38" s="140">
        <f>IF('Súvaha TS'!W29=0," ",'Súvaha TS'!W29)</f>
        <v>4</v>
      </c>
      <c r="X38" s="140">
        <f>IF('Súvaha TS'!X29=0," ",'Súvaha TS'!X29)</f>
        <v>5</v>
      </c>
      <c r="Y38" s="140">
        <f>IF('Súvaha TS'!Y29=0," ",'Súvaha TS'!Y29)</f>
        <v>9</v>
      </c>
      <c r="Z38" s="140">
        <f>IF('Súvaha TS'!Z29=0," ",'Súvaha TS'!Z29)</f>
        <v>2</v>
      </c>
      <c r="AA38" s="140">
        <f>IF('Súvaha TS'!AA29=0," ",'Súvaha TS'!AA29)</f>
        <v>2</v>
      </c>
      <c r="AB38" s="140">
        <f>IF('Súvaha TS'!AB29=0," ",'Súvaha TS'!AB29)</f>
        <v>1</v>
      </c>
      <c r="AC38" s="140">
        <f>IF('Súvaha TS'!AC29=0," ",'Súvaha TS'!AC29)</f>
        <v>8</v>
      </c>
      <c r="AD38" s="140">
        <f>IF('Súvaha TS'!AD29=0," ",'Súvaha TS'!AD29)</f>
        <v>8</v>
      </c>
      <c r="AE38" s="32"/>
      <c r="AF38" s="32"/>
      <c r="AG38" s="32"/>
      <c r="AH38" s="32"/>
      <c r="AI38" s="8"/>
    </row>
    <row r="39" spans="1:35" ht="17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130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"/>
    </row>
    <row r="40" spans="1:35" s="4" customFormat="1" ht="16.5" customHeight="1" x14ac:dyDescent="0.2">
      <c r="A40" s="11" t="s">
        <v>542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</row>
    <row r="41" spans="1:35" s="5" customFormat="1" ht="16.5" customHeight="1" x14ac:dyDescent="0.2">
      <c r="A41" s="175" t="str">
        <f>IF('Súvaha TS'!A31=0," ",'Súvaha TS'!A31)</f>
        <v xml:space="preserve"> </v>
      </c>
      <c r="B41" s="125" t="str">
        <f>IF('Súvaha TS'!B31=0," ",'Súvaha TS'!B31)</f>
        <v xml:space="preserve"> </v>
      </c>
      <c r="C41" s="125" t="str">
        <f>IF('Súvaha TS'!C31=0," ",'Súvaha TS'!C31)</f>
        <v xml:space="preserve"> </v>
      </c>
      <c r="D41" s="125" t="str">
        <f>IF('Súvaha TS'!D31=0," ",'Súvaha TS'!D31)</f>
        <v xml:space="preserve"> </v>
      </c>
      <c r="E41" s="125" t="str">
        <f>IF('Súvaha TS'!E31=0," ",'Súvaha TS'!E31)</f>
        <v xml:space="preserve"> </v>
      </c>
      <c r="F41" s="125" t="str">
        <f>IF('Súvaha TS'!F31=0," ",'Súvaha TS'!F31)</f>
        <v xml:space="preserve"> </v>
      </c>
      <c r="G41" s="125" t="str">
        <f>IF('Súvaha TS'!G31=0," ",'Súvaha TS'!G31)</f>
        <v xml:space="preserve"> </v>
      </c>
      <c r="H41" s="125" t="str">
        <f>IF('Súvaha TS'!H31=0," ",'Súvaha TS'!H31)</f>
        <v xml:space="preserve"> </v>
      </c>
      <c r="I41" s="125" t="str">
        <f>IF('Súvaha TS'!I31=0," ",'Súvaha TS'!I31)</f>
        <v xml:space="preserve"> </v>
      </c>
      <c r="J41" s="125" t="str">
        <f>IF('Súvaha TS'!J31=0," ",'Súvaha TS'!J31)</f>
        <v xml:space="preserve"> </v>
      </c>
      <c r="K41" s="125" t="str">
        <f>IF('Súvaha TS'!K31=0," ",'Súvaha TS'!K31)</f>
        <v xml:space="preserve"> </v>
      </c>
      <c r="L41" s="125" t="str">
        <f>IF('Súvaha TS'!L31=0," ",'Súvaha TS'!L31)</f>
        <v xml:space="preserve"> </v>
      </c>
      <c r="M41" s="125" t="str">
        <f>IF('Súvaha TS'!M31=0," ",'Súvaha TS'!M31)</f>
        <v xml:space="preserve"> </v>
      </c>
      <c r="N41" s="125" t="str">
        <f>IF('Súvaha TS'!N31=0," ",'Súvaha TS'!N31)</f>
        <v xml:space="preserve"> </v>
      </c>
      <c r="O41" s="125" t="str">
        <f>IF('Súvaha TS'!O31=0," ",'Súvaha TS'!O31)</f>
        <v xml:space="preserve"> </v>
      </c>
      <c r="P41" s="125" t="str">
        <f>IF('Súvaha TS'!P31=0," ",'Súvaha TS'!P31)</f>
        <v xml:space="preserve"> </v>
      </c>
      <c r="Q41" s="125" t="str">
        <f>IF('Súvaha TS'!Q31=0," ",'Súvaha TS'!Q31)</f>
        <v xml:space="preserve"> </v>
      </c>
      <c r="R41" s="125" t="str">
        <f>IF('Súvaha TS'!R31=0," ",'Súvaha TS'!R31)</f>
        <v xml:space="preserve"> </v>
      </c>
      <c r="S41" s="125" t="str">
        <f>IF('Súvaha TS'!S31=0," ",'Súvaha TS'!S31)</f>
        <v xml:space="preserve"> </v>
      </c>
      <c r="T41" s="125" t="str">
        <f>IF('Súvaha TS'!T31=0," ",'Súvaha TS'!T31)</f>
        <v xml:space="preserve"> </v>
      </c>
      <c r="U41" s="125" t="str">
        <f>IF('Súvaha TS'!U31=0," ",'Súvaha TS'!U31)</f>
        <v xml:space="preserve"> </v>
      </c>
      <c r="V41" s="125" t="str">
        <f>IF('Súvaha TS'!V31=0," ",'Súvaha TS'!V31)</f>
        <v xml:space="preserve"> </v>
      </c>
      <c r="W41" s="125" t="str">
        <f>IF('Súvaha TS'!W31=0," ",'Súvaha TS'!W31)</f>
        <v xml:space="preserve"> </v>
      </c>
      <c r="X41" s="125" t="str">
        <f>IF('Súvaha TS'!X31=0," ",'Súvaha TS'!X31)</f>
        <v xml:space="preserve"> </v>
      </c>
      <c r="Y41" s="125" t="str">
        <f>IF('Súvaha TS'!Y31=0," ",'Súvaha TS'!Y31)</f>
        <v xml:space="preserve"> </v>
      </c>
      <c r="Z41" s="125" t="str">
        <f>IF('Súvaha TS'!Z31=0," ",'Súvaha TS'!Z31)</f>
        <v xml:space="preserve"> </v>
      </c>
      <c r="AA41" s="125" t="str">
        <f>IF('Súvaha TS'!AA31=0," ",'Súvaha TS'!AA31)</f>
        <v xml:space="preserve"> </v>
      </c>
      <c r="AB41" s="125" t="str">
        <f>IF('Súvaha TS'!AB31=0," ",'Súvaha TS'!AB31)</f>
        <v xml:space="preserve"> </v>
      </c>
      <c r="AC41" s="125" t="str">
        <f>IF('Súvaha TS'!AC31=0," ",'Súvaha TS'!AC31)</f>
        <v xml:space="preserve"> </v>
      </c>
      <c r="AD41" s="125" t="str">
        <f>IF('Súvaha TS'!AD31=0," ",'Súvaha TS'!AD31)</f>
        <v xml:space="preserve"> </v>
      </c>
      <c r="AE41" s="32"/>
      <c r="AF41" s="32"/>
      <c r="AG41" s="32"/>
      <c r="AH41" s="32"/>
      <c r="AI41" s="8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130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5" x14ac:dyDescent="0.25">
      <c r="A43" s="47" t="s">
        <v>543</v>
      </c>
      <c r="B43" s="48"/>
      <c r="C43" s="35"/>
      <c r="D43" s="48"/>
      <c r="E43" s="48"/>
      <c r="F43" s="35"/>
      <c r="G43" s="48"/>
      <c r="H43" s="48"/>
      <c r="I43" s="48"/>
      <c r="J43" s="49"/>
      <c r="K43" s="282" t="s">
        <v>545</v>
      </c>
      <c r="L43" s="283"/>
      <c r="M43" s="283"/>
      <c r="N43" s="283"/>
      <c r="O43" s="283"/>
      <c r="P43" s="283"/>
      <c r="Q43" s="283"/>
      <c r="R43" s="284"/>
      <c r="S43" s="282" t="s">
        <v>546</v>
      </c>
      <c r="T43" s="283"/>
      <c r="U43" s="283"/>
      <c r="V43" s="283"/>
      <c r="W43" s="283"/>
      <c r="X43" s="283"/>
      <c r="Y43" s="283"/>
      <c r="Z43" s="284"/>
      <c r="AA43" s="282" t="s">
        <v>547</v>
      </c>
      <c r="AB43" s="283"/>
      <c r="AC43" s="283"/>
      <c r="AD43" s="283"/>
      <c r="AE43" s="283"/>
      <c r="AF43" s="283"/>
      <c r="AG43" s="283"/>
      <c r="AH43" s="284"/>
    </row>
    <row r="44" spans="1:35" x14ac:dyDescent="0.25">
      <c r="A44" s="33">
        <v>1</v>
      </c>
      <c r="B44" s="33">
        <v>8</v>
      </c>
      <c r="C44" s="135" t="s">
        <v>23</v>
      </c>
      <c r="D44" s="33">
        <v>0</v>
      </c>
      <c r="E44" s="33">
        <v>2</v>
      </c>
      <c r="F44" s="135" t="s">
        <v>23</v>
      </c>
      <c r="G44" s="33">
        <v>2</v>
      </c>
      <c r="H44" s="33">
        <v>0</v>
      </c>
      <c r="I44" s="33">
        <v>1</v>
      </c>
      <c r="J44" s="33">
        <v>4</v>
      </c>
      <c r="K44" s="285"/>
      <c r="L44" s="286"/>
      <c r="M44" s="286"/>
      <c r="N44" s="286"/>
      <c r="O44" s="286"/>
      <c r="P44" s="286"/>
      <c r="Q44" s="286"/>
      <c r="R44" s="287"/>
      <c r="S44" s="285"/>
      <c r="T44" s="286"/>
      <c r="U44" s="286"/>
      <c r="V44" s="286"/>
      <c r="W44" s="286"/>
      <c r="X44" s="286"/>
      <c r="Y44" s="286"/>
      <c r="Z44" s="287"/>
      <c r="AA44" s="285"/>
      <c r="AB44" s="286"/>
      <c r="AC44" s="286"/>
      <c r="AD44" s="286"/>
      <c r="AE44" s="286"/>
      <c r="AF44" s="286"/>
      <c r="AG44" s="286"/>
      <c r="AH44" s="287"/>
    </row>
    <row r="45" spans="1:35" x14ac:dyDescent="0.25">
      <c r="A45" s="37"/>
      <c r="B45" s="32"/>
      <c r="C45" s="124"/>
      <c r="D45" s="32"/>
      <c r="E45" s="32"/>
      <c r="F45" s="124"/>
      <c r="G45" s="32"/>
      <c r="H45" s="32"/>
      <c r="I45" s="32"/>
      <c r="J45" s="43"/>
      <c r="K45" s="285"/>
      <c r="L45" s="286"/>
      <c r="M45" s="286"/>
      <c r="N45" s="286"/>
      <c r="O45" s="286"/>
      <c r="P45" s="286"/>
      <c r="Q45" s="286"/>
      <c r="R45" s="287"/>
      <c r="S45" s="285"/>
      <c r="T45" s="286"/>
      <c r="U45" s="286"/>
      <c r="V45" s="286"/>
      <c r="W45" s="286"/>
      <c r="X45" s="286"/>
      <c r="Y45" s="286"/>
      <c r="Z45" s="287"/>
      <c r="AA45" s="285"/>
      <c r="AB45" s="286"/>
      <c r="AC45" s="286"/>
      <c r="AD45" s="286"/>
      <c r="AE45" s="286"/>
      <c r="AF45" s="286"/>
      <c r="AG45" s="286"/>
      <c r="AH45" s="287"/>
    </row>
    <row r="46" spans="1:35" x14ac:dyDescent="0.25">
      <c r="A46" s="37"/>
      <c r="B46" s="32"/>
      <c r="C46" s="32"/>
      <c r="D46" s="32"/>
      <c r="E46" s="32"/>
      <c r="F46" s="32"/>
      <c r="G46" s="32"/>
      <c r="H46" s="32"/>
      <c r="I46" s="32"/>
      <c r="J46" s="43"/>
      <c r="K46" s="285"/>
      <c r="L46" s="286"/>
      <c r="M46" s="286"/>
      <c r="N46" s="286"/>
      <c r="O46" s="286"/>
      <c r="P46" s="286"/>
      <c r="Q46" s="286"/>
      <c r="R46" s="287"/>
      <c r="S46" s="285"/>
      <c r="T46" s="286"/>
      <c r="U46" s="286"/>
      <c r="V46" s="286"/>
      <c r="W46" s="286"/>
      <c r="X46" s="286"/>
      <c r="Y46" s="286"/>
      <c r="Z46" s="287"/>
      <c r="AA46" s="285"/>
      <c r="AB46" s="286"/>
      <c r="AC46" s="286"/>
      <c r="AD46" s="286"/>
      <c r="AE46" s="286"/>
      <c r="AF46" s="286"/>
      <c r="AG46" s="286"/>
      <c r="AH46" s="287"/>
    </row>
    <row r="47" spans="1:35" x14ac:dyDescent="0.25">
      <c r="A47" s="37" t="s">
        <v>544</v>
      </c>
      <c r="B47" s="32"/>
      <c r="C47" s="32"/>
      <c r="D47" s="32"/>
      <c r="E47" s="32"/>
      <c r="F47" s="32"/>
      <c r="G47" s="32"/>
      <c r="H47" s="32"/>
      <c r="I47" s="32"/>
      <c r="J47" s="43"/>
      <c r="K47" s="285"/>
      <c r="L47" s="286"/>
      <c r="M47" s="286"/>
      <c r="N47" s="286"/>
      <c r="O47" s="286"/>
      <c r="P47" s="286"/>
      <c r="Q47" s="286"/>
      <c r="R47" s="287"/>
      <c r="S47" s="285"/>
      <c r="T47" s="286"/>
      <c r="U47" s="286"/>
      <c r="V47" s="286"/>
      <c r="W47" s="286"/>
      <c r="X47" s="286"/>
      <c r="Y47" s="286"/>
      <c r="Z47" s="287"/>
      <c r="AA47" s="285"/>
      <c r="AB47" s="286"/>
      <c r="AC47" s="286"/>
      <c r="AD47" s="286"/>
      <c r="AE47" s="286"/>
      <c r="AF47" s="286"/>
      <c r="AG47" s="286"/>
      <c r="AH47" s="287"/>
    </row>
    <row r="48" spans="1:35" x14ac:dyDescent="0.25">
      <c r="A48" s="33" t="str">
        <f>IF('Súvaha TS'!A38=0," ",'Súvaha TS'!A38)</f>
        <v xml:space="preserve"> </v>
      </c>
      <c r="B48" s="33" t="str">
        <f>IF('Súvaha TS'!B38=0," ",'Súvaha TS'!B38)</f>
        <v xml:space="preserve"> </v>
      </c>
      <c r="C48" s="136" t="s">
        <v>23</v>
      </c>
      <c r="D48" s="33" t="str">
        <f>IF('Súvaha TS'!D38=0," ",'Súvaha TS'!D38)</f>
        <v xml:space="preserve"> </v>
      </c>
      <c r="E48" s="33" t="str">
        <f>IF('Súvaha TS'!E38=0," ",'Súvaha TS'!E38)</f>
        <v xml:space="preserve"> </v>
      </c>
      <c r="F48" s="136" t="s">
        <v>23</v>
      </c>
      <c r="G48" s="33"/>
      <c r="H48" s="33"/>
      <c r="I48" s="33"/>
      <c r="J48" s="33"/>
      <c r="K48" s="288"/>
      <c r="L48" s="289"/>
      <c r="M48" s="289"/>
      <c r="N48" s="289"/>
      <c r="O48" s="289"/>
      <c r="P48" s="289"/>
      <c r="Q48" s="289"/>
      <c r="R48" s="290"/>
      <c r="S48" s="288"/>
      <c r="T48" s="289"/>
      <c r="U48" s="289"/>
      <c r="V48" s="289"/>
      <c r="W48" s="289"/>
      <c r="X48" s="289"/>
      <c r="Y48" s="289"/>
      <c r="Z48" s="290"/>
      <c r="AA48" s="288"/>
      <c r="AB48" s="289"/>
      <c r="AC48" s="289"/>
      <c r="AD48" s="289"/>
      <c r="AE48" s="289"/>
      <c r="AF48" s="289"/>
      <c r="AG48" s="289"/>
      <c r="AH48" s="290"/>
    </row>
    <row r="49" spans="1:3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130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x14ac:dyDescent="0.25">
      <c r="A50" s="4"/>
      <c r="B50" s="4" t="s">
        <v>28</v>
      </c>
      <c r="C50" s="4" t="s">
        <v>29</v>
      </c>
      <c r="D50" s="4"/>
      <c r="E50" s="4"/>
      <c r="F50" s="4"/>
      <c r="G50" s="4"/>
      <c r="H50" s="4"/>
      <c r="I50" s="4"/>
      <c r="J50" s="126" t="s">
        <v>30</v>
      </c>
      <c r="K50" s="4"/>
      <c r="L50" s="4"/>
      <c r="M50" s="4"/>
      <c r="N50" s="4"/>
      <c r="O50" s="4"/>
      <c r="P50" s="4"/>
      <c r="Q50" s="130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</sheetData>
  <mergeCells count="25">
    <mergeCell ref="K43:R48"/>
    <mergeCell ref="S43:Z48"/>
    <mergeCell ref="AA43:AH48"/>
    <mergeCell ref="C18:K18"/>
    <mergeCell ref="R18:W18"/>
    <mergeCell ref="Y18:AD18"/>
    <mergeCell ref="S19:U19"/>
    <mergeCell ref="S20:V20"/>
    <mergeCell ref="S21:V21"/>
    <mergeCell ref="Z19:AC19"/>
    <mergeCell ref="Z20:AC20"/>
    <mergeCell ref="L23:M23"/>
    <mergeCell ref="X23:AB23"/>
    <mergeCell ref="P11:Q11"/>
    <mergeCell ref="Z11:AA11"/>
    <mergeCell ref="H14:L14"/>
    <mergeCell ref="H12:K12"/>
    <mergeCell ref="F15:L15"/>
    <mergeCell ref="P14:Q14"/>
    <mergeCell ref="Z14:AA14"/>
    <mergeCell ref="Y2:AG2"/>
    <mergeCell ref="O4:T4"/>
    <mergeCell ref="M5:V5"/>
    <mergeCell ref="R8:U8"/>
    <mergeCell ref="AA8:AE8"/>
  </mergeCells>
  <pageMargins left="0.70866141732283472" right="1.089375" top="0.74803149606299213" bottom="0.74803149606299213" header="0.31496062992125984" footer="0.31496062992125984"/>
  <pageSetup paperSize="9" scale="83" orientation="portrait" r:id="rId1"/>
  <headerFooter>
    <oddHeader xml:space="preserve">&amp;L
&amp;C&amp;"-,Tučné"Hawle s.r.o.&amp;RÚčtovná závierka 
k 31.decembru 2013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3"/>
  <sheetViews>
    <sheetView view="pageLayout" topLeftCell="A163" zoomScaleNormal="100" zoomScaleSheetLayoutView="100" workbookViewId="0">
      <selection activeCell="A186" sqref="A186"/>
    </sheetView>
  </sheetViews>
  <sheetFormatPr defaultColWidth="9.140625" defaultRowHeight="12.75" x14ac:dyDescent="0.2"/>
  <cols>
    <col min="1" max="2" width="9.140625" style="27"/>
    <col min="3" max="3" width="14.7109375" style="27" customWidth="1"/>
    <col min="4" max="4" width="9.5703125" style="27" customWidth="1"/>
    <col min="5" max="5" width="9.140625" style="27" customWidth="1"/>
    <col min="6" max="6" width="4" style="27" customWidth="1"/>
    <col min="7" max="8" width="9.140625" style="27"/>
    <col min="9" max="9" width="8.5703125" style="27" customWidth="1"/>
    <col min="10" max="16384" width="9.140625" style="27"/>
  </cols>
  <sheetData>
    <row r="3" spans="1:12" x14ac:dyDescent="0.2">
      <c r="A3" s="187"/>
      <c r="B3" s="187"/>
      <c r="C3" s="187"/>
      <c r="D3" s="187"/>
      <c r="E3" s="187"/>
      <c r="F3" s="187"/>
      <c r="G3" s="187"/>
      <c r="H3" s="187"/>
      <c r="I3" s="187"/>
    </row>
    <row r="4" spans="1:12" s="156" customFormat="1" ht="12.75" customHeight="1" x14ac:dyDescent="0.2">
      <c r="A4" s="158" t="s">
        <v>32</v>
      </c>
      <c r="B4" s="160" t="s">
        <v>1027</v>
      </c>
      <c r="E4" s="157"/>
      <c r="F4" s="157"/>
      <c r="G4" s="157"/>
      <c r="H4" s="157"/>
      <c r="I4" s="157"/>
      <c r="J4" s="157"/>
      <c r="K4" s="157"/>
      <c r="L4" s="157"/>
    </row>
    <row r="5" spans="1:12" x14ac:dyDescent="0.2">
      <c r="I5" s="260"/>
    </row>
    <row r="6" spans="1:12" ht="53.25" customHeight="1" x14ac:dyDescent="0.2">
      <c r="A6" s="361" t="s">
        <v>1044</v>
      </c>
      <c r="B6" s="362"/>
      <c r="C6" s="362"/>
      <c r="D6" s="362"/>
      <c r="E6" s="362"/>
      <c r="F6" s="362"/>
      <c r="G6" s="362"/>
      <c r="H6" s="362"/>
      <c r="I6" s="362"/>
    </row>
    <row r="8" spans="1:12" ht="15" customHeight="1" x14ac:dyDescent="0.2">
      <c r="A8" s="361" t="s">
        <v>1205</v>
      </c>
      <c r="B8" s="362"/>
      <c r="C8" s="362"/>
      <c r="D8" s="362"/>
      <c r="E8" s="362"/>
      <c r="F8" s="362"/>
      <c r="G8" s="362"/>
      <c r="H8" s="362"/>
      <c r="I8" s="362"/>
    </row>
    <row r="9" spans="1:12" x14ac:dyDescent="0.2">
      <c r="A9" s="361"/>
      <c r="B9" s="367"/>
      <c r="C9" s="367"/>
      <c r="D9" s="367"/>
      <c r="E9" s="367"/>
      <c r="F9" s="367"/>
      <c r="G9" s="367"/>
      <c r="H9" s="367"/>
      <c r="I9" s="367"/>
    </row>
    <row r="11" spans="1:12" x14ac:dyDescent="0.2">
      <c r="A11" s="361" t="s">
        <v>417</v>
      </c>
      <c r="B11" s="367"/>
      <c r="C11" s="367"/>
      <c r="D11" s="367"/>
      <c r="E11" s="367"/>
      <c r="F11" s="367"/>
      <c r="G11" s="367"/>
      <c r="H11" s="367"/>
      <c r="I11" s="367"/>
    </row>
    <row r="13" spans="1:12" x14ac:dyDescent="0.2">
      <c r="A13" s="362" t="s">
        <v>1182</v>
      </c>
      <c r="B13" s="367"/>
      <c r="C13" s="367"/>
      <c r="D13" s="367"/>
      <c r="E13" s="367"/>
      <c r="F13" s="367"/>
      <c r="G13" s="367"/>
      <c r="H13" s="367"/>
      <c r="I13" s="367"/>
    </row>
    <row r="14" spans="1:12" ht="5.25" customHeight="1" x14ac:dyDescent="0.2">
      <c r="A14" s="367"/>
      <c r="B14" s="367"/>
      <c r="C14" s="367"/>
      <c r="D14" s="367"/>
      <c r="E14" s="367"/>
      <c r="F14" s="367"/>
      <c r="G14" s="367"/>
      <c r="H14" s="367"/>
      <c r="I14" s="367"/>
    </row>
    <row r="16" spans="1:12" x14ac:dyDescent="0.2">
      <c r="A16" s="361" t="s">
        <v>1032</v>
      </c>
      <c r="B16" s="367"/>
      <c r="C16" s="367"/>
      <c r="D16" s="367"/>
      <c r="E16" s="367"/>
      <c r="F16" s="367"/>
      <c r="G16" s="367"/>
      <c r="H16" s="367"/>
      <c r="I16" s="367"/>
    </row>
    <row r="18" spans="1:10" x14ac:dyDescent="0.2">
      <c r="A18" s="365" t="s">
        <v>75</v>
      </c>
      <c r="B18" s="365"/>
      <c r="C18" s="365"/>
      <c r="D18" s="365" t="s">
        <v>1206</v>
      </c>
      <c r="E18" s="365"/>
      <c r="F18" s="365"/>
      <c r="G18" s="365" t="s">
        <v>1065</v>
      </c>
      <c r="H18" s="365"/>
      <c r="I18" s="365"/>
    </row>
    <row r="19" spans="1:10" ht="11.25" customHeight="1" x14ac:dyDescent="0.2">
      <c r="A19" s="365"/>
      <c r="B19" s="365"/>
      <c r="C19" s="365"/>
      <c r="D19" s="365"/>
      <c r="E19" s="365"/>
      <c r="F19" s="365"/>
      <c r="G19" s="365"/>
      <c r="H19" s="365"/>
      <c r="I19" s="365"/>
    </row>
    <row r="20" spans="1:10" x14ac:dyDescent="0.2">
      <c r="A20" s="364"/>
      <c r="B20" s="364"/>
      <c r="C20" s="364"/>
      <c r="D20" s="364"/>
      <c r="E20" s="364"/>
      <c r="F20" s="364"/>
      <c r="G20" s="364"/>
      <c r="H20" s="364"/>
      <c r="I20" s="364"/>
    </row>
    <row r="21" spans="1:10" ht="12.75" customHeight="1" x14ac:dyDescent="0.2">
      <c r="A21" s="371" t="s">
        <v>416</v>
      </c>
      <c r="B21" s="372"/>
      <c r="C21" s="372"/>
      <c r="D21" s="373">
        <v>10</v>
      </c>
      <c r="E21" s="374"/>
      <c r="F21" s="375"/>
      <c r="G21" s="373">
        <v>10</v>
      </c>
      <c r="H21" s="374"/>
      <c r="I21" s="375"/>
    </row>
    <row r="22" spans="1:10" x14ac:dyDescent="0.2">
      <c r="A22" s="372"/>
      <c r="B22" s="372"/>
      <c r="C22" s="372"/>
      <c r="D22" s="376"/>
      <c r="E22" s="377"/>
      <c r="F22" s="378"/>
      <c r="G22" s="376"/>
      <c r="H22" s="377"/>
      <c r="I22" s="378"/>
    </row>
    <row r="23" spans="1:10" ht="12.75" customHeight="1" x14ac:dyDescent="0.2">
      <c r="A23" s="379" t="s">
        <v>415</v>
      </c>
      <c r="B23" s="380"/>
      <c r="C23" s="381"/>
      <c r="D23" s="373">
        <v>10</v>
      </c>
      <c r="E23" s="374"/>
      <c r="F23" s="375"/>
      <c r="G23" s="373">
        <v>10</v>
      </c>
      <c r="H23" s="374"/>
      <c r="I23" s="375"/>
    </row>
    <row r="24" spans="1:10" x14ac:dyDescent="0.2">
      <c r="A24" s="382"/>
      <c r="B24" s="383"/>
      <c r="C24" s="384"/>
      <c r="D24" s="376"/>
      <c r="E24" s="377"/>
      <c r="F24" s="378"/>
      <c r="G24" s="376"/>
      <c r="H24" s="377"/>
      <c r="I24" s="378"/>
    </row>
    <row r="25" spans="1:10" ht="12.75" customHeight="1" x14ac:dyDescent="0.2">
      <c r="A25" s="371" t="s">
        <v>414</v>
      </c>
      <c r="B25" s="371"/>
      <c r="C25" s="371"/>
      <c r="D25" s="373">
        <v>2</v>
      </c>
      <c r="E25" s="374"/>
      <c r="F25" s="375"/>
      <c r="G25" s="373">
        <v>2</v>
      </c>
      <c r="H25" s="374"/>
      <c r="I25" s="375"/>
    </row>
    <row r="26" spans="1:10" x14ac:dyDescent="0.2">
      <c r="A26" s="371"/>
      <c r="B26" s="371"/>
      <c r="C26" s="371"/>
      <c r="D26" s="376"/>
      <c r="E26" s="377"/>
      <c r="F26" s="378"/>
      <c r="G26" s="376"/>
      <c r="H26" s="377"/>
      <c r="I26" s="378"/>
    </row>
    <row r="28" spans="1:10" ht="29.25" customHeight="1" x14ac:dyDescent="0.2">
      <c r="A28" s="361" t="s">
        <v>1207</v>
      </c>
      <c r="B28" s="362"/>
      <c r="C28" s="362"/>
      <c r="D28" s="362"/>
      <c r="E28" s="362"/>
      <c r="F28" s="362"/>
      <c r="G28" s="362"/>
      <c r="H28" s="362"/>
      <c r="I28" s="362"/>
    </row>
    <row r="31" spans="1:10" s="173" customFormat="1" ht="15.75" customHeight="1" x14ac:dyDescent="0.2">
      <c r="A31" s="160" t="s">
        <v>118</v>
      </c>
      <c r="B31" s="160" t="s">
        <v>1028</v>
      </c>
      <c r="C31" s="165"/>
      <c r="D31" s="165"/>
      <c r="E31" s="165"/>
      <c r="F31" s="165"/>
      <c r="G31" s="165"/>
      <c r="H31" s="165"/>
      <c r="I31" s="165"/>
      <c r="J31" s="165"/>
    </row>
    <row r="32" spans="1:10" s="156" customFormat="1" x14ac:dyDescent="0.2"/>
    <row r="33" spans="1:9" ht="30" customHeight="1" x14ac:dyDescent="0.2">
      <c r="A33" s="361" t="s">
        <v>1260</v>
      </c>
      <c r="B33" s="362"/>
      <c r="C33" s="362"/>
      <c r="D33" s="362"/>
      <c r="E33" s="362"/>
      <c r="F33" s="362"/>
      <c r="G33" s="362"/>
      <c r="H33" s="362"/>
      <c r="I33" s="362"/>
    </row>
    <row r="36" spans="1:9" ht="27.75" customHeight="1" x14ac:dyDescent="0.2">
      <c r="A36" s="359" t="s">
        <v>1209</v>
      </c>
      <c r="B36" s="363"/>
      <c r="C36" s="363"/>
      <c r="D36" s="363"/>
      <c r="E36" s="363"/>
      <c r="F36" s="363"/>
      <c r="G36" s="363"/>
      <c r="H36" s="363"/>
      <c r="I36" s="363"/>
    </row>
    <row r="39" spans="1:9" ht="39.75" customHeight="1" x14ac:dyDescent="0.2">
      <c r="A39" s="359" t="s">
        <v>1212</v>
      </c>
      <c r="B39" s="363"/>
      <c r="C39" s="363"/>
      <c r="D39" s="363"/>
      <c r="E39" s="363"/>
      <c r="F39" s="363"/>
      <c r="G39" s="363"/>
      <c r="H39" s="363"/>
      <c r="I39" s="363"/>
    </row>
    <row r="41" spans="1:9" x14ac:dyDescent="0.2">
      <c r="A41" s="163"/>
    </row>
    <row r="42" spans="1:9" x14ac:dyDescent="0.2">
      <c r="A42" s="152" t="s">
        <v>1211</v>
      </c>
      <c r="B42" s="153"/>
      <c r="C42" s="153"/>
      <c r="D42" s="153"/>
      <c r="E42" s="153"/>
      <c r="F42" s="153"/>
      <c r="G42" s="153"/>
      <c r="H42" s="153"/>
      <c r="I42" s="153"/>
    </row>
    <row r="43" spans="1:9" x14ac:dyDescent="0.2">
      <c r="A43" s="152" t="s">
        <v>1210</v>
      </c>
      <c r="B43" s="153"/>
      <c r="C43" s="153"/>
      <c r="D43" s="153"/>
      <c r="E43" s="153"/>
      <c r="F43" s="153"/>
      <c r="G43" s="153"/>
      <c r="H43" s="153"/>
      <c r="I43" s="153"/>
    </row>
    <row r="44" spans="1:9" x14ac:dyDescent="0.2">
      <c r="A44" s="152"/>
      <c r="B44" s="153"/>
      <c r="C44" s="153"/>
      <c r="D44" s="153"/>
      <c r="E44" s="153"/>
      <c r="F44" s="153"/>
      <c r="G44" s="153"/>
      <c r="H44" s="153"/>
      <c r="I44" s="153"/>
    </row>
    <row r="45" spans="1:9" ht="28.5" customHeight="1" x14ac:dyDescent="0.2">
      <c r="A45" s="359" t="s">
        <v>1213</v>
      </c>
      <c r="B45" s="363"/>
      <c r="C45" s="363"/>
      <c r="D45" s="363"/>
      <c r="E45" s="363"/>
      <c r="F45" s="363"/>
      <c r="G45" s="363"/>
      <c r="H45" s="363"/>
      <c r="I45" s="363"/>
    </row>
    <row r="46" spans="1:9" x14ac:dyDescent="0.2">
      <c r="A46" s="152"/>
      <c r="B46" s="153"/>
      <c r="C46" s="153"/>
      <c r="D46" s="153"/>
      <c r="E46" s="153"/>
      <c r="F46" s="153"/>
      <c r="G46" s="153"/>
      <c r="H46" s="153"/>
      <c r="I46" s="153"/>
    </row>
    <row r="47" spans="1:9" x14ac:dyDescent="0.2">
      <c r="A47" s="152"/>
      <c r="B47" s="153"/>
      <c r="C47" s="153"/>
      <c r="D47" s="153"/>
      <c r="E47" s="153"/>
      <c r="F47" s="153"/>
      <c r="G47" s="153"/>
      <c r="H47" s="153"/>
      <c r="I47" s="153"/>
    </row>
    <row r="48" spans="1:9" x14ac:dyDescent="0.2">
      <c r="A48" s="152"/>
      <c r="B48" s="153"/>
      <c r="C48" s="153"/>
      <c r="D48" s="153"/>
      <c r="E48" s="153"/>
      <c r="F48" s="153"/>
      <c r="G48" s="153"/>
      <c r="H48" s="153"/>
      <c r="I48" s="153"/>
    </row>
    <row r="49" spans="1:9" x14ac:dyDescent="0.2">
      <c r="A49" s="152"/>
      <c r="B49" s="153"/>
      <c r="C49" s="153"/>
      <c r="D49" s="153"/>
      <c r="E49" s="153"/>
      <c r="F49" s="153"/>
      <c r="G49" s="153"/>
      <c r="H49" s="153"/>
      <c r="I49" s="153"/>
    </row>
    <row r="50" spans="1:9" ht="13.5" customHeight="1" x14ac:dyDescent="0.2"/>
    <row r="51" spans="1:9" ht="13.5" customHeight="1" x14ac:dyDescent="0.2"/>
    <row r="52" spans="1:9" ht="13.5" customHeight="1" x14ac:dyDescent="0.2"/>
    <row r="53" spans="1:9" s="165" customFormat="1" ht="12.75" customHeight="1" x14ac:dyDescent="0.2">
      <c r="A53" s="160" t="s">
        <v>119</v>
      </c>
      <c r="B53" s="160" t="s">
        <v>1029</v>
      </c>
    </row>
    <row r="55" spans="1:9" ht="26.25" customHeight="1" x14ac:dyDescent="0.2">
      <c r="A55" s="361" t="s">
        <v>1045</v>
      </c>
      <c r="B55" s="362"/>
      <c r="C55" s="362"/>
      <c r="D55" s="362"/>
      <c r="E55" s="362"/>
      <c r="F55" s="362"/>
      <c r="G55" s="362"/>
      <c r="H55" s="362"/>
      <c r="I55" s="362"/>
    </row>
    <row r="56" spans="1:9" ht="13.15" customHeight="1" x14ac:dyDescent="0.2">
      <c r="A56" s="196"/>
      <c r="B56" s="197"/>
      <c r="C56" s="197"/>
      <c r="D56" s="197"/>
      <c r="E56" s="197"/>
      <c r="F56" s="197"/>
      <c r="G56" s="197"/>
      <c r="H56" s="197"/>
      <c r="I56" s="197"/>
    </row>
    <row r="58" spans="1:9" x14ac:dyDescent="0.2">
      <c r="A58" s="366" t="s">
        <v>413</v>
      </c>
      <c r="B58" s="367"/>
      <c r="C58" s="367"/>
      <c r="D58" s="367"/>
      <c r="E58" s="367"/>
      <c r="F58" s="367"/>
      <c r="G58" s="367"/>
      <c r="H58" s="367"/>
      <c r="I58" s="367"/>
    </row>
    <row r="60" spans="1:9" ht="27" customHeight="1" x14ac:dyDescent="0.2">
      <c r="A60" s="361" t="s">
        <v>1046</v>
      </c>
      <c r="B60" s="367"/>
      <c r="C60" s="367"/>
      <c r="D60" s="367"/>
      <c r="E60" s="367"/>
      <c r="F60" s="367"/>
      <c r="G60" s="367"/>
      <c r="H60" s="367"/>
      <c r="I60" s="367"/>
    </row>
    <row r="62" spans="1:9" x14ac:dyDescent="0.2">
      <c r="A62" s="368" t="s">
        <v>408</v>
      </c>
      <c r="B62" s="367"/>
      <c r="C62" s="367"/>
      <c r="D62" s="367"/>
      <c r="E62" s="367"/>
      <c r="F62" s="367"/>
      <c r="G62" s="367"/>
      <c r="H62" s="367"/>
      <c r="I62" s="367"/>
    </row>
    <row r="64" spans="1:9" ht="78.75" customHeight="1" x14ac:dyDescent="0.2">
      <c r="A64" s="361" t="s">
        <v>1051</v>
      </c>
      <c r="B64" s="362"/>
      <c r="C64" s="362"/>
      <c r="D64" s="362"/>
      <c r="E64" s="362"/>
      <c r="F64" s="362"/>
      <c r="G64" s="362"/>
      <c r="H64" s="362"/>
      <c r="I64" s="362"/>
    </row>
    <row r="66" spans="1:9" x14ac:dyDescent="0.2">
      <c r="A66" s="364"/>
      <c r="B66" s="364"/>
      <c r="C66" s="364"/>
      <c r="D66" s="365" t="s">
        <v>407</v>
      </c>
      <c r="E66" s="365"/>
      <c r="F66" s="365" t="s">
        <v>1050</v>
      </c>
      <c r="G66" s="365"/>
      <c r="H66" s="365" t="s">
        <v>406</v>
      </c>
      <c r="I66" s="365"/>
    </row>
    <row r="67" spans="1:9" x14ac:dyDescent="0.2">
      <c r="A67" s="364"/>
      <c r="B67" s="364"/>
      <c r="C67" s="364"/>
      <c r="D67" s="365"/>
      <c r="E67" s="365"/>
      <c r="F67" s="365"/>
      <c r="G67" s="365"/>
      <c r="H67" s="365"/>
      <c r="I67" s="365"/>
    </row>
    <row r="68" spans="1:9" x14ac:dyDescent="0.2">
      <c r="A68" s="385" t="s">
        <v>36</v>
      </c>
      <c r="B68" s="385"/>
      <c r="C68" s="385"/>
      <c r="D68" s="369">
        <v>5</v>
      </c>
      <c r="E68" s="370"/>
      <c r="F68" s="369">
        <v>20</v>
      </c>
      <c r="G68" s="370"/>
      <c r="H68" s="369" t="s">
        <v>1047</v>
      </c>
      <c r="I68" s="370"/>
    </row>
    <row r="69" spans="1:9" x14ac:dyDescent="0.2">
      <c r="A69" s="385" t="s">
        <v>1214</v>
      </c>
      <c r="B69" s="385"/>
      <c r="C69" s="385"/>
      <c r="D69" s="369" t="s">
        <v>1048</v>
      </c>
      <c r="E69" s="370"/>
      <c r="F69" s="369">
        <v>100</v>
      </c>
      <c r="G69" s="370"/>
      <c r="H69" s="369" t="s">
        <v>1049</v>
      </c>
      <c r="I69" s="370"/>
    </row>
    <row r="71" spans="1:9" ht="13.9" customHeight="1" x14ac:dyDescent="0.2">
      <c r="A71" s="361"/>
      <c r="B71" s="367"/>
      <c r="C71" s="367"/>
      <c r="D71" s="367"/>
      <c r="E71" s="367"/>
      <c r="F71" s="367"/>
      <c r="G71" s="367"/>
      <c r="H71" s="367"/>
      <c r="I71" s="367"/>
    </row>
    <row r="72" spans="1:9" x14ac:dyDescent="0.2">
      <c r="A72" s="366" t="s">
        <v>411</v>
      </c>
      <c r="B72" s="367"/>
      <c r="C72" s="367"/>
      <c r="D72" s="367"/>
    </row>
    <row r="74" spans="1:9" ht="24.75" customHeight="1" x14ac:dyDescent="0.2">
      <c r="A74" s="361" t="s">
        <v>410</v>
      </c>
      <c r="B74" s="367"/>
      <c r="C74" s="367"/>
      <c r="D74" s="367"/>
      <c r="E74" s="367"/>
      <c r="F74" s="367"/>
      <c r="G74" s="367"/>
      <c r="H74" s="367"/>
      <c r="I74" s="367"/>
    </row>
    <row r="75" spans="1:9" ht="13.15" customHeight="1" x14ac:dyDescent="0.2">
      <c r="A75" s="196"/>
      <c r="B75" s="198"/>
      <c r="C75" s="198"/>
      <c r="D75" s="198"/>
      <c r="E75" s="198"/>
      <c r="F75" s="198"/>
      <c r="G75" s="198"/>
      <c r="H75" s="198"/>
      <c r="I75" s="198"/>
    </row>
    <row r="76" spans="1:9" ht="26.25" customHeight="1" x14ac:dyDescent="0.2">
      <c r="A76" s="361" t="s">
        <v>409</v>
      </c>
      <c r="B76" s="367"/>
      <c r="C76" s="367"/>
      <c r="D76" s="367"/>
      <c r="E76" s="367"/>
      <c r="F76" s="367"/>
      <c r="G76" s="367"/>
      <c r="H76" s="367"/>
      <c r="I76" s="367"/>
    </row>
    <row r="78" spans="1:9" x14ac:dyDescent="0.2">
      <c r="A78" s="368" t="s">
        <v>408</v>
      </c>
      <c r="B78" s="367"/>
      <c r="C78" s="367"/>
    </row>
    <row r="80" spans="1:9" ht="77.25" customHeight="1" x14ac:dyDescent="0.2">
      <c r="A80" s="361" t="s">
        <v>1052</v>
      </c>
      <c r="B80" s="362"/>
      <c r="C80" s="362"/>
      <c r="D80" s="362"/>
      <c r="E80" s="362"/>
      <c r="F80" s="362"/>
      <c r="G80" s="362"/>
      <c r="H80" s="362"/>
      <c r="I80" s="362"/>
    </row>
    <row r="82" spans="1:9" x14ac:dyDescent="0.2">
      <c r="A82" s="364"/>
      <c r="B82" s="364"/>
      <c r="C82" s="364"/>
      <c r="D82" s="365" t="s">
        <v>407</v>
      </c>
      <c r="E82" s="365"/>
      <c r="F82" s="365" t="s">
        <v>1053</v>
      </c>
      <c r="G82" s="365"/>
      <c r="H82" s="365" t="s">
        <v>406</v>
      </c>
      <c r="I82" s="365"/>
    </row>
    <row r="83" spans="1:9" x14ac:dyDescent="0.2">
      <c r="A83" s="364"/>
      <c r="B83" s="364"/>
      <c r="C83" s="364"/>
      <c r="D83" s="365"/>
      <c r="E83" s="365"/>
      <c r="F83" s="365"/>
      <c r="G83" s="365"/>
      <c r="H83" s="365"/>
      <c r="I83" s="365"/>
    </row>
    <row r="84" spans="1:9" x14ac:dyDescent="0.2">
      <c r="A84" s="385" t="s">
        <v>1217</v>
      </c>
      <c r="B84" s="385"/>
      <c r="C84" s="385"/>
      <c r="D84" s="369">
        <v>6</v>
      </c>
      <c r="E84" s="370"/>
      <c r="F84" s="369">
        <v>16.7</v>
      </c>
      <c r="G84" s="370"/>
      <c r="H84" s="369" t="s">
        <v>1055</v>
      </c>
      <c r="I84" s="370"/>
    </row>
    <row r="85" spans="1:9" x14ac:dyDescent="0.2">
      <c r="A85" s="385" t="s">
        <v>1054</v>
      </c>
      <c r="B85" s="385"/>
      <c r="C85" s="385"/>
      <c r="D85" s="386" t="s">
        <v>1057</v>
      </c>
      <c r="E85" s="370"/>
      <c r="F85" s="369" t="s">
        <v>1056</v>
      </c>
      <c r="G85" s="370"/>
      <c r="H85" s="369" t="s">
        <v>1047</v>
      </c>
      <c r="I85" s="370"/>
    </row>
    <row r="86" spans="1:9" x14ac:dyDescent="0.2">
      <c r="A86" s="385" t="s">
        <v>405</v>
      </c>
      <c r="B86" s="385"/>
      <c r="C86" s="385"/>
      <c r="D86" s="369">
        <v>4</v>
      </c>
      <c r="E86" s="370"/>
      <c r="F86" s="369">
        <v>25</v>
      </c>
      <c r="G86" s="370"/>
      <c r="H86" s="369" t="s">
        <v>1055</v>
      </c>
      <c r="I86" s="370"/>
    </row>
    <row r="87" spans="1:9" x14ac:dyDescent="0.2">
      <c r="A87" s="385" t="s">
        <v>1215</v>
      </c>
      <c r="B87" s="385"/>
      <c r="C87" s="385"/>
      <c r="D87" s="369" t="s">
        <v>1048</v>
      </c>
      <c r="E87" s="370"/>
      <c r="F87" s="369">
        <v>100</v>
      </c>
      <c r="G87" s="370"/>
      <c r="H87" s="369" t="s">
        <v>1049</v>
      </c>
      <c r="I87" s="370"/>
    </row>
    <row r="88" spans="1:9" x14ac:dyDescent="0.2">
      <c r="A88" s="206"/>
      <c r="B88" s="206"/>
      <c r="C88" s="206"/>
      <c r="D88" s="199"/>
      <c r="E88" s="199"/>
      <c r="F88" s="199"/>
      <c r="G88" s="199"/>
      <c r="H88" s="199"/>
      <c r="I88" s="199"/>
    </row>
    <row r="89" spans="1:9" ht="41.25" customHeight="1" x14ac:dyDescent="0.2">
      <c r="A89" s="359" t="s">
        <v>1240</v>
      </c>
      <c r="B89" s="360"/>
      <c r="C89" s="360"/>
      <c r="D89" s="360"/>
      <c r="E89" s="360"/>
      <c r="F89" s="360"/>
      <c r="G89" s="360"/>
      <c r="H89" s="360"/>
      <c r="I89" s="360"/>
    </row>
    <row r="95" spans="1:9" x14ac:dyDescent="0.2">
      <c r="A95" s="366" t="s">
        <v>1216</v>
      </c>
      <c r="B95" s="367"/>
      <c r="C95" s="367"/>
      <c r="D95" s="367"/>
      <c r="E95" s="367"/>
      <c r="F95" s="367"/>
      <c r="G95" s="367"/>
      <c r="H95" s="367"/>
      <c r="I95" s="367"/>
    </row>
    <row r="96" spans="1:9" x14ac:dyDescent="0.2">
      <c r="A96" s="236"/>
      <c r="B96" s="237"/>
      <c r="C96" s="237"/>
      <c r="D96" s="237"/>
      <c r="E96" s="237"/>
      <c r="F96" s="237"/>
      <c r="G96" s="237"/>
      <c r="H96" s="237"/>
      <c r="I96" s="237"/>
    </row>
    <row r="97" spans="1:9" ht="26.25" customHeight="1" x14ac:dyDescent="0.2">
      <c r="A97" s="359" t="s">
        <v>1257</v>
      </c>
      <c r="B97" s="363"/>
      <c r="C97" s="363"/>
      <c r="D97" s="363"/>
      <c r="E97" s="363"/>
      <c r="F97" s="363"/>
      <c r="G97" s="363"/>
      <c r="H97" s="363"/>
      <c r="I97" s="363"/>
    </row>
    <row r="99" spans="1:9" ht="39" customHeight="1" x14ac:dyDescent="0.2">
      <c r="A99" s="359" t="s">
        <v>1258</v>
      </c>
      <c r="B99" s="363"/>
      <c r="C99" s="363"/>
      <c r="D99" s="363"/>
      <c r="E99" s="363"/>
      <c r="F99" s="363"/>
      <c r="G99" s="363"/>
      <c r="H99" s="363"/>
      <c r="I99" s="363"/>
    </row>
    <row r="100" spans="1:9" ht="13.5" customHeight="1" x14ac:dyDescent="0.2">
      <c r="A100" s="163"/>
    </row>
    <row r="101" spans="1:9" ht="29.25" customHeight="1" x14ac:dyDescent="0.2">
      <c r="A101" s="359" t="s">
        <v>1259</v>
      </c>
      <c r="B101" s="363"/>
      <c r="C101" s="363"/>
      <c r="D101" s="363"/>
      <c r="E101" s="363"/>
      <c r="F101" s="363"/>
      <c r="G101" s="363"/>
      <c r="H101" s="363"/>
      <c r="I101" s="363"/>
    </row>
    <row r="103" spans="1:9" x14ac:dyDescent="0.2">
      <c r="A103" s="361" t="s">
        <v>404</v>
      </c>
      <c r="B103" s="362"/>
      <c r="C103" s="362"/>
      <c r="D103" s="362"/>
      <c r="E103" s="362"/>
      <c r="F103" s="362"/>
      <c r="G103" s="362"/>
      <c r="H103" s="362"/>
      <c r="I103" s="362"/>
    </row>
    <row r="106" spans="1:9" x14ac:dyDescent="0.2">
      <c r="A106" s="366" t="s">
        <v>1218</v>
      </c>
      <c r="B106" s="367"/>
      <c r="C106" s="367"/>
      <c r="D106" s="367"/>
      <c r="E106" s="367"/>
      <c r="F106" s="367"/>
      <c r="G106" s="367"/>
      <c r="H106" s="367"/>
      <c r="I106" s="367"/>
    </row>
    <row r="108" spans="1:9" ht="30.75" customHeight="1" x14ac:dyDescent="0.2">
      <c r="A108" s="361" t="s">
        <v>1058</v>
      </c>
      <c r="B108" s="362"/>
      <c r="C108" s="362"/>
      <c r="D108" s="362"/>
      <c r="E108" s="362"/>
      <c r="F108" s="362"/>
      <c r="G108" s="362"/>
      <c r="H108" s="362"/>
      <c r="I108" s="362"/>
    </row>
    <row r="109" spans="1:9" ht="12.75" customHeight="1" x14ac:dyDescent="0.2">
      <c r="A109" s="200"/>
      <c r="B109" s="201"/>
      <c r="C109" s="201"/>
      <c r="D109" s="201"/>
      <c r="E109" s="201"/>
      <c r="F109" s="201"/>
      <c r="G109" s="201"/>
      <c r="H109" s="201"/>
      <c r="I109" s="201"/>
    </row>
    <row r="111" spans="1:9" ht="12.75" customHeight="1" x14ac:dyDescent="0.2">
      <c r="A111" s="366" t="s">
        <v>1219</v>
      </c>
      <c r="B111" s="367"/>
      <c r="C111" s="367"/>
      <c r="D111" s="367"/>
      <c r="E111" s="367"/>
      <c r="F111" s="367"/>
      <c r="G111" s="367"/>
      <c r="H111" s="367"/>
      <c r="I111" s="367"/>
    </row>
    <row r="112" spans="1:9" ht="12.75" customHeight="1" x14ac:dyDescent="0.2">
      <c r="A112" s="203"/>
      <c r="B112" s="202"/>
      <c r="C112" s="202"/>
      <c r="D112" s="202"/>
      <c r="E112" s="202"/>
      <c r="F112" s="202"/>
      <c r="G112" s="202"/>
      <c r="H112" s="202"/>
      <c r="I112" s="202"/>
    </row>
    <row r="113" spans="1:9" ht="12.75" customHeight="1" x14ac:dyDescent="0.2">
      <c r="A113" s="361" t="s">
        <v>1220</v>
      </c>
      <c r="B113" s="362"/>
      <c r="C113" s="362"/>
      <c r="D113" s="362"/>
      <c r="E113" s="362"/>
      <c r="F113" s="362"/>
      <c r="G113" s="362"/>
      <c r="H113" s="362"/>
      <c r="I113" s="362"/>
    </row>
    <row r="114" spans="1:9" ht="12.75" customHeight="1" x14ac:dyDescent="0.2">
      <c r="A114" s="200"/>
      <c r="B114" s="201"/>
      <c r="C114" s="201"/>
      <c r="D114" s="201"/>
      <c r="E114" s="201"/>
      <c r="F114" s="201"/>
      <c r="G114" s="201"/>
      <c r="H114" s="201"/>
      <c r="I114" s="201"/>
    </row>
    <row r="116" spans="1:9" x14ac:dyDescent="0.2">
      <c r="A116" s="366" t="s">
        <v>1221</v>
      </c>
      <c r="B116" s="367"/>
      <c r="C116" s="367"/>
      <c r="D116" s="367"/>
      <c r="E116" s="367"/>
      <c r="F116" s="367"/>
      <c r="G116" s="367"/>
      <c r="H116" s="367"/>
      <c r="I116" s="367"/>
    </row>
    <row r="118" spans="1:9" ht="37.5" customHeight="1" x14ac:dyDescent="0.2">
      <c r="A118" s="361" t="s">
        <v>403</v>
      </c>
      <c r="B118" s="362"/>
      <c r="C118" s="362"/>
      <c r="D118" s="362"/>
      <c r="E118" s="362"/>
      <c r="F118" s="362"/>
      <c r="G118" s="362"/>
      <c r="H118" s="362"/>
      <c r="I118" s="362"/>
    </row>
    <row r="119" spans="1:9" ht="12.75" customHeight="1" x14ac:dyDescent="0.2">
      <c r="A119" s="200"/>
      <c r="B119" s="201"/>
      <c r="C119" s="201"/>
      <c r="D119" s="201"/>
      <c r="E119" s="201"/>
      <c r="F119" s="201"/>
      <c r="G119" s="201"/>
      <c r="H119" s="201"/>
      <c r="I119" s="201"/>
    </row>
    <row r="120" spans="1:9" ht="12.75" customHeight="1" x14ac:dyDescent="0.2">
      <c r="A120" s="234"/>
      <c r="B120" s="235"/>
      <c r="C120" s="235"/>
      <c r="D120" s="235"/>
      <c r="E120" s="235"/>
      <c r="F120" s="235"/>
      <c r="G120" s="235"/>
      <c r="H120" s="235"/>
      <c r="I120" s="235"/>
    </row>
    <row r="121" spans="1:9" ht="12.75" customHeight="1" x14ac:dyDescent="0.2">
      <c r="A121" s="366" t="s">
        <v>1222</v>
      </c>
      <c r="B121" s="367"/>
      <c r="C121" s="367"/>
      <c r="D121" s="367"/>
      <c r="E121" s="367"/>
      <c r="F121" s="367"/>
      <c r="G121" s="367"/>
      <c r="H121" s="367"/>
      <c r="I121" s="367"/>
    </row>
    <row r="122" spans="1:9" ht="12.75" customHeight="1" x14ac:dyDescent="0.2">
      <c r="A122" s="200"/>
      <c r="B122" s="201"/>
      <c r="C122" s="201"/>
      <c r="D122" s="201"/>
      <c r="E122" s="201"/>
      <c r="F122" s="201"/>
      <c r="G122" s="201"/>
      <c r="H122" s="201"/>
      <c r="I122" s="201"/>
    </row>
    <row r="123" spans="1:9" ht="27" customHeight="1" x14ac:dyDescent="0.2">
      <c r="A123" s="361" t="s">
        <v>1060</v>
      </c>
      <c r="B123" s="362"/>
      <c r="C123" s="362"/>
      <c r="D123" s="362"/>
      <c r="E123" s="362"/>
      <c r="F123" s="362"/>
      <c r="G123" s="362"/>
      <c r="H123" s="362"/>
      <c r="I123" s="362"/>
    </row>
    <row r="125" spans="1:9" ht="39" customHeight="1" x14ac:dyDescent="0.2">
      <c r="A125" s="361" t="s">
        <v>1061</v>
      </c>
      <c r="B125" s="362"/>
      <c r="C125" s="362"/>
      <c r="D125" s="362"/>
      <c r="E125" s="362"/>
      <c r="F125" s="362"/>
      <c r="G125" s="362"/>
      <c r="H125" s="362"/>
      <c r="I125" s="362"/>
    </row>
    <row r="127" spans="1:9" x14ac:dyDescent="0.2">
      <c r="A127" s="28" t="s">
        <v>1062</v>
      </c>
    </row>
    <row r="130" spans="1:9" x14ac:dyDescent="0.2">
      <c r="A130" s="366" t="s">
        <v>1223</v>
      </c>
      <c r="B130" s="367"/>
      <c r="C130" s="367"/>
      <c r="D130" s="367"/>
      <c r="E130" s="367"/>
      <c r="F130" s="367"/>
      <c r="G130" s="367"/>
      <c r="H130" s="367"/>
      <c r="I130" s="367"/>
    </row>
    <row r="132" spans="1:9" ht="28.5" customHeight="1" x14ac:dyDescent="0.2">
      <c r="A132" s="361" t="s">
        <v>401</v>
      </c>
      <c r="B132" s="362"/>
      <c r="C132" s="362"/>
      <c r="D132" s="362"/>
      <c r="E132" s="362"/>
      <c r="F132" s="362"/>
      <c r="G132" s="362"/>
      <c r="H132" s="362"/>
      <c r="I132" s="362"/>
    </row>
    <row r="133" spans="1:9" ht="13.5" customHeight="1" x14ac:dyDescent="0.2">
      <c r="A133" s="234"/>
      <c r="B133" s="235"/>
      <c r="C133" s="235"/>
      <c r="D133" s="235"/>
      <c r="E133" s="235"/>
      <c r="F133" s="235"/>
      <c r="G133" s="235"/>
      <c r="H133" s="235"/>
      <c r="I133" s="235"/>
    </row>
    <row r="134" spans="1:9" ht="12.75" customHeight="1" x14ac:dyDescent="0.2">
      <c r="A134" s="200"/>
      <c r="B134" s="201"/>
      <c r="C134" s="201"/>
      <c r="D134" s="201"/>
      <c r="E134" s="201"/>
      <c r="F134" s="201"/>
      <c r="G134" s="201"/>
      <c r="H134" s="201"/>
      <c r="I134" s="201"/>
    </row>
    <row r="135" spans="1:9" x14ac:dyDescent="0.2">
      <c r="A135" s="366" t="s">
        <v>402</v>
      </c>
      <c r="B135" s="367"/>
      <c r="C135" s="367"/>
      <c r="D135" s="367"/>
      <c r="E135" s="367"/>
      <c r="F135" s="367"/>
      <c r="G135" s="367"/>
      <c r="H135" s="367"/>
      <c r="I135" s="367"/>
    </row>
    <row r="137" spans="1:9" ht="43.5" customHeight="1" x14ac:dyDescent="0.2">
      <c r="A137" s="361" t="s">
        <v>1059</v>
      </c>
      <c r="B137" s="362"/>
      <c r="C137" s="362"/>
      <c r="D137" s="362"/>
      <c r="E137" s="362"/>
      <c r="F137" s="362"/>
      <c r="G137" s="362"/>
      <c r="H137" s="362"/>
      <c r="I137" s="362"/>
    </row>
    <row r="138" spans="1:9" ht="13.5" customHeight="1" x14ac:dyDescent="0.2">
      <c r="A138" s="234"/>
      <c r="B138" s="235"/>
      <c r="C138" s="235"/>
      <c r="D138" s="235"/>
      <c r="E138" s="235"/>
      <c r="F138" s="235"/>
      <c r="G138" s="235"/>
      <c r="H138" s="235"/>
      <c r="I138" s="235"/>
    </row>
    <row r="140" spans="1:9" x14ac:dyDescent="0.2">
      <c r="A140" s="366" t="s">
        <v>1224</v>
      </c>
      <c r="B140" s="367"/>
      <c r="C140" s="367"/>
      <c r="D140" s="367"/>
      <c r="E140" s="367"/>
      <c r="F140" s="367"/>
      <c r="G140" s="367"/>
      <c r="H140" s="367"/>
      <c r="I140" s="367"/>
    </row>
    <row r="142" spans="1:9" ht="39" customHeight="1" x14ac:dyDescent="0.2">
      <c r="A142" s="361" t="s">
        <v>400</v>
      </c>
      <c r="B142" s="362"/>
      <c r="C142" s="362"/>
      <c r="D142" s="362"/>
      <c r="E142" s="362"/>
      <c r="F142" s="362"/>
      <c r="G142" s="362"/>
      <c r="H142" s="362"/>
      <c r="I142" s="362"/>
    </row>
    <row r="144" spans="1:9" ht="51" customHeight="1" x14ac:dyDescent="0.2">
      <c r="A144" s="361" t="s">
        <v>399</v>
      </c>
      <c r="B144" s="362"/>
      <c r="C144" s="362"/>
      <c r="D144" s="362"/>
      <c r="E144" s="362"/>
      <c r="F144" s="362"/>
      <c r="G144" s="362"/>
      <c r="H144" s="362"/>
      <c r="I144" s="362"/>
    </row>
    <row r="146" spans="1:9" ht="54" customHeight="1" x14ac:dyDescent="0.2">
      <c r="A146" s="361" t="s">
        <v>398</v>
      </c>
      <c r="B146" s="362"/>
      <c r="C146" s="362"/>
      <c r="D146" s="362"/>
      <c r="E146" s="362"/>
      <c r="F146" s="362"/>
      <c r="G146" s="362"/>
      <c r="H146" s="362"/>
      <c r="I146" s="362"/>
    </row>
    <row r="148" spans="1:9" ht="27" customHeight="1" x14ac:dyDescent="0.2">
      <c r="A148" s="359" t="s">
        <v>397</v>
      </c>
      <c r="B148" s="363"/>
      <c r="C148" s="363"/>
      <c r="D148" s="363"/>
      <c r="E148" s="363"/>
      <c r="F148" s="363"/>
      <c r="G148" s="363"/>
      <c r="H148" s="363"/>
      <c r="I148" s="363"/>
    </row>
    <row r="149" spans="1:9" ht="12.75" customHeight="1" x14ac:dyDescent="0.2">
      <c r="A149" s="204"/>
      <c r="B149" s="205"/>
      <c r="C149" s="205"/>
      <c r="D149" s="205"/>
      <c r="E149" s="205"/>
      <c r="F149" s="205"/>
      <c r="G149" s="205"/>
      <c r="H149" s="205"/>
      <c r="I149" s="205"/>
    </row>
    <row r="150" spans="1:9" ht="12.75" customHeight="1" x14ac:dyDescent="0.2">
      <c r="A150" s="223"/>
      <c r="B150" s="226"/>
      <c r="C150" s="226"/>
      <c r="D150" s="226"/>
      <c r="E150" s="226"/>
      <c r="F150" s="226"/>
      <c r="G150" s="226"/>
      <c r="H150" s="226"/>
      <c r="I150" s="226"/>
    </row>
    <row r="151" spans="1:9" x14ac:dyDescent="0.2">
      <c r="A151" s="366" t="s">
        <v>1225</v>
      </c>
      <c r="B151" s="367"/>
      <c r="C151" s="367"/>
      <c r="D151" s="367"/>
      <c r="E151" s="367"/>
      <c r="F151" s="367"/>
      <c r="G151" s="367"/>
      <c r="H151" s="367"/>
      <c r="I151" s="367"/>
    </row>
    <row r="153" spans="1:9" ht="39" customHeight="1" x14ac:dyDescent="0.2">
      <c r="A153" s="361" t="s">
        <v>1063</v>
      </c>
      <c r="B153" s="362"/>
      <c r="C153" s="362"/>
      <c r="D153" s="362"/>
      <c r="E153" s="362"/>
      <c r="F153" s="362"/>
      <c r="G153" s="362"/>
      <c r="H153" s="362"/>
      <c r="I153" s="362"/>
    </row>
    <row r="154" spans="1:9" ht="12.75" customHeight="1" x14ac:dyDescent="0.2">
      <c r="A154" s="234"/>
      <c r="B154" s="235"/>
      <c r="C154" s="235"/>
      <c r="D154" s="235"/>
      <c r="E154" s="235"/>
      <c r="F154" s="235"/>
      <c r="G154" s="235"/>
      <c r="H154" s="235"/>
      <c r="I154" s="235"/>
    </row>
    <row r="155" spans="1:9" ht="13.15" customHeight="1" x14ac:dyDescent="0.2">
      <c r="A155" s="224"/>
      <c r="B155" s="225"/>
      <c r="C155" s="225"/>
      <c r="D155" s="225"/>
      <c r="E155" s="225"/>
      <c r="F155" s="225"/>
      <c r="G155" s="225"/>
      <c r="H155" s="225"/>
      <c r="I155" s="225"/>
    </row>
    <row r="156" spans="1:9" x14ac:dyDescent="0.2">
      <c r="A156" s="366" t="s">
        <v>1226</v>
      </c>
      <c r="B156" s="367"/>
      <c r="C156" s="367"/>
      <c r="D156" s="367"/>
      <c r="E156" s="367"/>
      <c r="F156" s="367"/>
      <c r="G156" s="367"/>
      <c r="H156" s="367"/>
      <c r="I156" s="367"/>
    </row>
    <row r="158" spans="1:9" ht="39" customHeight="1" x14ac:dyDescent="0.2">
      <c r="A158" s="361" t="s">
        <v>396</v>
      </c>
      <c r="B158" s="362"/>
      <c r="C158" s="362"/>
      <c r="D158" s="362"/>
      <c r="E158" s="362"/>
      <c r="F158" s="362"/>
      <c r="G158" s="362"/>
      <c r="H158" s="362"/>
      <c r="I158" s="362"/>
    </row>
    <row r="159" spans="1:9" ht="25.5" customHeight="1" x14ac:dyDescent="0.2">
      <c r="A159" s="361" t="s">
        <v>395</v>
      </c>
      <c r="B159" s="362"/>
      <c r="C159" s="362"/>
      <c r="D159" s="362"/>
      <c r="E159" s="362"/>
      <c r="F159" s="362"/>
      <c r="G159" s="362"/>
      <c r="H159" s="362"/>
      <c r="I159" s="362"/>
    </row>
    <row r="160" spans="1:9" ht="26.25" customHeight="1" x14ac:dyDescent="0.2">
      <c r="A160" s="361" t="s">
        <v>394</v>
      </c>
      <c r="B160" s="362"/>
      <c r="C160" s="362"/>
      <c r="D160" s="362"/>
      <c r="E160" s="362"/>
      <c r="F160" s="362"/>
      <c r="G160" s="362"/>
      <c r="H160" s="362"/>
      <c r="I160" s="362"/>
    </row>
    <row r="161" spans="1:9" ht="12.75" customHeight="1" x14ac:dyDescent="0.2">
      <c r="A161" s="361" t="s">
        <v>393</v>
      </c>
      <c r="B161" s="362"/>
      <c r="C161" s="362"/>
      <c r="D161" s="362"/>
      <c r="E161" s="362"/>
      <c r="F161" s="362"/>
      <c r="G161" s="362"/>
      <c r="H161" s="362"/>
      <c r="I161" s="362"/>
    </row>
    <row r="163" spans="1:9" ht="15" customHeight="1" x14ac:dyDescent="0.2">
      <c r="A163" s="361" t="s">
        <v>392</v>
      </c>
      <c r="B163" s="362"/>
      <c r="C163" s="362"/>
      <c r="D163" s="362"/>
      <c r="E163" s="362"/>
      <c r="F163" s="362"/>
      <c r="G163" s="362"/>
      <c r="H163" s="362"/>
      <c r="I163" s="362"/>
    </row>
  </sheetData>
  <mergeCells count="98">
    <mergeCell ref="A144:I144"/>
    <mergeCell ref="A161:I161"/>
    <mergeCell ref="A163:I163"/>
    <mergeCell ref="A142:I142"/>
    <mergeCell ref="A6:I6"/>
    <mergeCell ref="A8:I8"/>
    <mergeCell ref="A9:I9"/>
    <mergeCell ref="A156:I156"/>
    <mergeCell ref="A158:I158"/>
    <mergeCell ref="A159:I159"/>
    <mergeCell ref="A160:I160"/>
    <mergeCell ref="A146:I146"/>
    <mergeCell ref="A148:I148"/>
    <mergeCell ref="A151:I151"/>
    <mergeCell ref="A153:I153"/>
    <mergeCell ref="A123:I123"/>
    <mergeCell ref="A140:I140"/>
    <mergeCell ref="A106:I106"/>
    <mergeCell ref="A108:I108"/>
    <mergeCell ref="A111:I111"/>
    <mergeCell ref="A130:I130"/>
    <mergeCell ref="A132:I132"/>
    <mergeCell ref="A137:I137"/>
    <mergeCell ref="A113:I113"/>
    <mergeCell ref="A121:I121"/>
    <mergeCell ref="A97:I97"/>
    <mergeCell ref="A103:I103"/>
    <mergeCell ref="A116:I116"/>
    <mergeCell ref="A118:I118"/>
    <mergeCell ref="A135:I135"/>
    <mergeCell ref="A125:I125"/>
    <mergeCell ref="A99:I99"/>
    <mergeCell ref="A101:I101"/>
    <mergeCell ref="A95:I95"/>
    <mergeCell ref="A84:C84"/>
    <mergeCell ref="D84:E84"/>
    <mergeCell ref="F84:G84"/>
    <mergeCell ref="H84:I84"/>
    <mergeCell ref="A86:C86"/>
    <mergeCell ref="D86:E86"/>
    <mergeCell ref="F86:G86"/>
    <mergeCell ref="H86:I86"/>
    <mergeCell ref="A85:C85"/>
    <mergeCell ref="D85:E85"/>
    <mergeCell ref="F85:G85"/>
    <mergeCell ref="H85:I85"/>
    <mergeCell ref="A87:C87"/>
    <mergeCell ref="D87:E87"/>
    <mergeCell ref="F87:G87"/>
    <mergeCell ref="H87:I87"/>
    <mergeCell ref="A72:D72"/>
    <mergeCell ref="A74:I74"/>
    <mergeCell ref="A76:I76"/>
    <mergeCell ref="A78:C78"/>
    <mergeCell ref="A80:I80"/>
    <mergeCell ref="A82:C83"/>
    <mergeCell ref="D82:E83"/>
    <mergeCell ref="F82:G83"/>
    <mergeCell ref="H82:I83"/>
    <mergeCell ref="D68:E68"/>
    <mergeCell ref="D69:E69"/>
    <mergeCell ref="A71:I71"/>
    <mergeCell ref="H69:I69"/>
    <mergeCell ref="A69:C69"/>
    <mergeCell ref="A68:C68"/>
    <mergeCell ref="F68:G68"/>
    <mergeCell ref="H68:I68"/>
    <mergeCell ref="A21:C22"/>
    <mergeCell ref="G23:I24"/>
    <mergeCell ref="A25:C26"/>
    <mergeCell ref="D25:F26"/>
    <mergeCell ref="G25:I26"/>
    <mergeCell ref="D21:F22"/>
    <mergeCell ref="G21:I22"/>
    <mergeCell ref="A23:C24"/>
    <mergeCell ref="D23:F24"/>
    <mergeCell ref="A11:I11"/>
    <mergeCell ref="A13:I14"/>
    <mergeCell ref="A16:I16"/>
    <mergeCell ref="D18:F20"/>
    <mergeCell ref="A18:C20"/>
    <mergeCell ref="G18:I20"/>
    <mergeCell ref="A89:I89"/>
    <mergeCell ref="A28:I28"/>
    <mergeCell ref="A33:I33"/>
    <mergeCell ref="A36:I36"/>
    <mergeCell ref="A39:I39"/>
    <mergeCell ref="A45:I45"/>
    <mergeCell ref="A55:I55"/>
    <mergeCell ref="A66:C67"/>
    <mergeCell ref="D66:E67"/>
    <mergeCell ref="F66:G67"/>
    <mergeCell ref="H66:I67"/>
    <mergeCell ref="A58:I58"/>
    <mergeCell ref="A60:I60"/>
    <mergeCell ref="A62:I62"/>
    <mergeCell ref="A64:I64"/>
    <mergeCell ref="F69:G69"/>
  </mergeCells>
  <pageMargins left="0.70866141732283472" right="1.0629921259842521" top="0.74803149606299213" bottom="0.74803149606299213" header="0.31496062992125984" footer="0.31496062992125984"/>
  <pageSetup paperSize="9" orientation="portrait" r:id="rId1"/>
  <headerFooter>
    <oddHeader xml:space="preserve">&amp;L
Poznámky Úč POD 3-4        
&amp;C&amp;"-,Tučné"Hawle s.r.o.&amp;RÚčtovná závierka k 31.decembru 2013
DIČ 2020256964 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961"/>
  <sheetViews>
    <sheetView view="pageLayout" topLeftCell="A981" zoomScaleNormal="100" zoomScaleSheetLayoutView="100" workbookViewId="0">
      <selection activeCell="A981" sqref="A981"/>
    </sheetView>
  </sheetViews>
  <sheetFormatPr defaultRowHeight="15" x14ac:dyDescent="0.25"/>
  <cols>
    <col min="1" max="1" width="4.7109375" customWidth="1"/>
    <col min="2" max="3" width="2.42578125" customWidth="1"/>
    <col min="4" max="4" width="4.28515625" customWidth="1"/>
    <col min="5" max="8" width="2.42578125" customWidth="1"/>
    <col min="9" max="9" width="2.85546875" customWidth="1"/>
    <col min="10" max="10" width="3.7109375" customWidth="1"/>
    <col min="11" max="11" width="2.42578125" customWidth="1"/>
    <col min="12" max="12" width="1.28515625" customWidth="1"/>
    <col min="13" max="13" width="2.85546875" customWidth="1"/>
    <col min="14" max="14" width="1.85546875" customWidth="1"/>
    <col min="15" max="15" width="2.7109375" customWidth="1"/>
    <col min="16" max="16" width="2.5703125" customWidth="1"/>
    <col min="17" max="17" width="2.42578125" customWidth="1"/>
    <col min="18" max="18" width="3.85546875" customWidth="1"/>
    <col min="19" max="19" width="2.7109375" customWidth="1"/>
    <col min="20" max="22" width="2.42578125" customWidth="1"/>
    <col min="23" max="23" width="3" customWidth="1"/>
    <col min="24" max="24" width="1.7109375" customWidth="1"/>
    <col min="25" max="25" width="1.28515625" customWidth="1"/>
    <col min="26" max="26" width="4.5703125" customWidth="1"/>
    <col min="27" max="27" width="2.140625" customWidth="1"/>
    <col min="28" max="28" width="2.7109375" customWidth="1"/>
    <col min="29" max="29" width="3.5703125" customWidth="1"/>
    <col min="30" max="30" width="3.28515625" customWidth="1"/>
    <col min="31" max="31" width="1.42578125" customWidth="1"/>
    <col min="32" max="32" width="4.140625" customWidth="1"/>
    <col min="33" max="33" width="1.42578125" customWidth="1"/>
    <col min="34" max="34" width="4.140625" customWidth="1"/>
    <col min="35" max="35" width="9.85546875" customWidth="1"/>
    <col min="36" max="36" width="2.85546875" customWidth="1"/>
    <col min="37" max="37" width="13" customWidth="1"/>
  </cols>
  <sheetData>
    <row r="1" spans="1:34" x14ac:dyDescent="0.25">
      <c r="A1" s="1"/>
      <c r="B1" s="1"/>
      <c r="C1" s="1"/>
      <c r="D1" s="1"/>
      <c r="E1" s="1"/>
      <c r="F1" s="1"/>
    </row>
    <row r="4" spans="1:34" ht="15.75" customHeight="1" x14ac:dyDescent="0.25">
      <c r="A4" s="7"/>
      <c r="B4" s="7"/>
      <c r="C4" s="7"/>
      <c r="D4" s="7" t="s">
        <v>1020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4" ht="15.75" customHeight="1" x14ac:dyDescent="0.25">
      <c r="A6" s="10" t="s">
        <v>652</v>
      </c>
      <c r="B6" s="10"/>
      <c r="C6" s="10"/>
      <c r="D6" s="10" t="s">
        <v>208</v>
      </c>
      <c r="E6" s="10"/>
      <c r="F6" s="10"/>
      <c r="G6" s="10"/>
      <c r="H6" s="10"/>
      <c r="I6" s="10"/>
      <c r="J6" s="10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4" ht="15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4" x14ac:dyDescent="0.25">
      <c r="A9" s="5" t="s">
        <v>32</v>
      </c>
      <c r="B9" s="5"/>
      <c r="C9" s="5"/>
      <c r="D9" s="5" t="s">
        <v>1208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4" x14ac:dyDescent="0.25">
      <c r="A11" s="5" t="s">
        <v>33</v>
      </c>
      <c r="B11" s="5"/>
      <c r="C11" s="5"/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4" ht="15" customHeight="1" x14ac:dyDescent="0.25">
      <c r="A13" s="514" t="s">
        <v>1159</v>
      </c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4"/>
      <c r="T13" s="514"/>
      <c r="U13" s="514"/>
      <c r="V13" s="514"/>
      <c r="W13" s="514"/>
      <c r="X13" s="514"/>
      <c r="Y13" s="514"/>
      <c r="Z13" s="514"/>
      <c r="AA13" s="514"/>
      <c r="AB13" s="514"/>
      <c r="AC13" s="514"/>
      <c r="AD13" s="514"/>
      <c r="AE13" s="514"/>
      <c r="AF13" s="514"/>
      <c r="AG13" s="514"/>
      <c r="AH13" s="514"/>
    </row>
    <row r="14" spans="1:34" x14ac:dyDescent="0.25">
      <c r="A14" s="514"/>
      <c r="B14" s="514"/>
      <c r="C14" s="514"/>
      <c r="D14" s="514"/>
      <c r="E14" s="514"/>
      <c r="F14" s="514"/>
      <c r="G14" s="514"/>
      <c r="H14" s="514"/>
      <c r="I14" s="514"/>
      <c r="J14" s="514"/>
      <c r="K14" s="514"/>
      <c r="L14" s="514"/>
      <c r="M14" s="514"/>
      <c r="N14" s="514"/>
      <c r="O14" s="514"/>
      <c r="P14" s="514"/>
      <c r="Q14" s="514"/>
      <c r="R14" s="514"/>
      <c r="S14" s="514"/>
      <c r="T14" s="514"/>
      <c r="U14" s="514"/>
      <c r="V14" s="514"/>
      <c r="W14" s="514"/>
      <c r="X14" s="514"/>
      <c r="Y14" s="514"/>
      <c r="Z14" s="514"/>
      <c r="AA14" s="514"/>
      <c r="AB14" s="514"/>
      <c r="AC14" s="514"/>
      <c r="AD14" s="514"/>
      <c r="AE14" s="514"/>
      <c r="AF14" s="514"/>
      <c r="AG14" s="514"/>
      <c r="AH14" s="514"/>
    </row>
    <row r="15" spans="1:34" ht="1.5" customHeight="1" x14ac:dyDescent="0.25">
      <c r="A15" s="514"/>
      <c r="B15" s="514"/>
      <c r="C15" s="514"/>
      <c r="D15" s="514"/>
      <c r="E15" s="514"/>
      <c r="F15" s="514"/>
      <c r="G15" s="514"/>
      <c r="H15" s="514"/>
      <c r="I15" s="514"/>
      <c r="J15" s="514"/>
      <c r="K15" s="514"/>
      <c r="L15" s="514"/>
      <c r="M15" s="514"/>
      <c r="N15" s="514"/>
      <c r="O15" s="514"/>
      <c r="P15" s="514"/>
      <c r="Q15" s="514"/>
      <c r="R15" s="514"/>
      <c r="S15" s="514"/>
      <c r="T15" s="514"/>
      <c r="U15" s="514"/>
      <c r="V15" s="514"/>
      <c r="W15" s="514"/>
      <c r="X15" s="514"/>
      <c r="Y15" s="514"/>
      <c r="Z15" s="514"/>
      <c r="AA15" s="514"/>
      <c r="AB15" s="514"/>
      <c r="AC15" s="514"/>
      <c r="AD15" s="514"/>
      <c r="AE15" s="514"/>
      <c r="AF15" s="514"/>
      <c r="AG15" s="514"/>
      <c r="AH15" s="514"/>
    </row>
    <row r="17" spans="1:34" ht="15" customHeight="1" x14ac:dyDescent="0.25">
      <c r="A17" s="720" t="s">
        <v>35</v>
      </c>
      <c r="B17" s="721"/>
      <c r="C17" s="721"/>
      <c r="D17" s="721"/>
      <c r="E17" s="721"/>
      <c r="F17" s="721"/>
      <c r="G17" s="721"/>
      <c r="H17" s="721"/>
      <c r="I17" s="721"/>
      <c r="J17" s="722"/>
      <c r="K17" s="406" t="s">
        <v>1064</v>
      </c>
      <c r="L17" s="407"/>
      <c r="M17" s="407"/>
      <c r="N17" s="407"/>
      <c r="O17" s="407"/>
      <c r="P17" s="407"/>
      <c r="Q17" s="407"/>
      <c r="R17" s="407"/>
      <c r="S17" s="407"/>
      <c r="T17" s="407"/>
      <c r="U17" s="407"/>
      <c r="V17" s="407"/>
      <c r="W17" s="407"/>
      <c r="X17" s="407"/>
      <c r="Y17" s="407"/>
      <c r="Z17" s="407"/>
      <c r="AA17" s="407"/>
      <c r="AB17" s="407"/>
      <c r="AC17" s="407"/>
      <c r="AD17" s="407"/>
      <c r="AE17" s="407"/>
      <c r="AF17" s="407"/>
      <c r="AG17" s="407"/>
      <c r="AH17" s="408"/>
    </row>
    <row r="18" spans="1:34" x14ac:dyDescent="0.25">
      <c r="A18" s="723"/>
      <c r="B18" s="724"/>
      <c r="C18" s="724"/>
      <c r="D18" s="724"/>
      <c r="E18" s="724"/>
      <c r="F18" s="724"/>
      <c r="G18" s="724"/>
      <c r="H18" s="724"/>
      <c r="I18" s="724"/>
      <c r="J18" s="725"/>
      <c r="K18" s="496" t="s">
        <v>70</v>
      </c>
      <c r="L18" s="497"/>
      <c r="M18" s="498"/>
      <c r="N18" s="496" t="s">
        <v>36</v>
      </c>
      <c r="O18" s="497"/>
      <c r="P18" s="498"/>
      <c r="Q18" s="496" t="s">
        <v>412</v>
      </c>
      <c r="R18" s="497"/>
      <c r="S18" s="498"/>
      <c r="T18" s="496" t="s">
        <v>37</v>
      </c>
      <c r="U18" s="497"/>
      <c r="V18" s="498"/>
      <c r="W18" s="496" t="s">
        <v>38</v>
      </c>
      <c r="X18" s="497"/>
      <c r="Y18" s="498"/>
      <c r="Z18" s="496" t="s">
        <v>1203</v>
      </c>
      <c r="AA18" s="497"/>
      <c r="AB18" s="498"/>
      <c r="AC18" s="496" t="s">
        <v>1083</v>
      </c>
      <c r="AD18" s="497"/>
      <c r="AE18" s="498"/>
      <c r="AF18" s="496" t="s">
        <v>39</v>
      </c>
      <c r="AG18" s="497"/>
      <c r="AH18" s="498"/>
    </row>
    <row r="19" spans="1:34" ht="47.25" customHeight="1" x14ac:dyDescent="0.25">
      <c r="A19" s="726"/>
      <c r="B19" s="727"/>
      <c r="C19" s="727"/>
      <c r="D19" s="727"/>
      <c r="E19" s="727"/>
      <c r="F19" s="727"/>
      <c r="G19" s="727"/>
      <c r="H19" s="727"/>
      <c r="I19" s="727"/>
      <c r="J19" s="728"/>
      <c r="K19" s="499"/>
      <c r="L19" s="500"/>
      <c r="M19" s="501"/>
      <c r="N19" s="499"/>
      <c r="O19" s="500"/>
      <c r="P19" s="501"/>
      <c r="Q19" s="499"/>
      <c r="R19" s="500"/>
      <c r="S19" s="501"/>
      <c r="T19" s="499"/>
      <c r="U19" s="500"/>
      <c r="V19" s="501"/>
      <c r="W19" s="499"/>
      <c r="X19" s="500"/>
      <c r="Y19" s="501"/>
      <c r="Z19" s="499"/>
      <c r="AA19" s="500"/>
      <c r="AB19" s="501"/>
      <c r="AC19" s="499"/>
      <c r="AD19" s="500"/>
      <c r="AE19" s="501"/>
      <c r="AF19" s="499"/>
      <c r="AG19" s="500"/>
      <c r="AH19" s="501"/>
    </row>
    <row r="20" spans="1:34" x14ac:dyDescent="0.25">
      <c r="A20" s="588" t="s">
        <v>40</v>
      </c>
      <c r="B20" s="589"/>
      <c r="C20" s="589"/>
      <c r="D20" s="589"/>
      <c r="E20" s="589"/>
      <c r="F20" s="589"/>
      <c r="G20" s="589"/>
      <c r="H20" s="589"/>
      <c r="I20" s="589"/>
      <c r="J20" s="590"/>
      <c r="K20" s="588" t="s">
        <v>41</v>
      </c>
      <c r="L20" s="589"/>
      <c r="M20" s="590"/>
      <c r="N20" s="588" t="s">
        <v>42</v>
      </c>
      <c r="O20" s="589"/>
      <c r="P20" s="590"/>
      <c r="Q20" s="588" t="s">
        <v>43</v>
      </c>
      <c r="R20" s="589"/>
      <c r="S20" s="590"/>
      <c r="T20" s="588" t="s">
        <v>44</v>
      </c>
      <c r="U20" s="589"/>
      <c r="V20" s="590"/>
      <c r="W20" s="588" t="s">
        <v>45</v>
      </c>
      <c r="X20" s="589"/>
      <c r="Y20" s="590"/>
      <c r="Z20" s="588" t="s">
        <v>46</v>
      </c>
      <c r="AA20" s="589"/>
      <c r="AB20" s="590"/>
      <c r="AC20" s="588" t="s">
        <v>47</v>
      </c>
      <c r="AD20" s="589"/>
      <c r="AE20" s="590"/>
      <c r="AF20" s="588" t="s">
        <v>48</v>
      </c>
      <c r="AG20" s="589"/>
      <c r="AH20" s="590"/>
    </row>
    <row r="21" spans="1:34" x14ac:dyDescent="0.25">
      <c r="A21" s="419" t="s">
        <v>49</v>
      </c>
      <c r="B21" s="420"/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1"/>
    </row>
    <row r="22" spans="1:34" x14ac:dyDescent="0.25">
      <c r="A22" s="387" t="s">
        <v>1069</v>
      </c>
      <c r="B22" s="388"/>
      <c r="C22" s="388"/>
      <c r="D22" s="388"/>
      <c r="E22" s="388"/>
      <c r="F22" s="388"/>
      <c r="G22" s="388"/>
      <c r="H22" s="388"/>
      <c r="I22" s="388"/>
      <c r="J22" s="409"/>
      <c r="K22" s="576"/>
      <c r="L22" s="577"/>
      <c r="M22" s="578"/>
      <c r="N22" s="394">
        <v>21621</v>
      </c>
      <c r="O22" s="396"/>
      <c r="P22" s="395"/>
      <c r="Q22" s="576"/>
      <c r="R22" s="577"/>
      <c r="S22" s="578"/>
      <c r="T22" s="576"/>
      <c r="U22" s="577"/>
      <c r="V22" s="578"/>
      <c r="W22" s="576"/>
      <c r="X22" s="577"/>
      <c r="Y22" s="578"/>
      <c r="Z22" s="576"/>
      <c r="AA22" s="577"/>
      <c r="AB22" s="578"/>
      <c r="AC22" s="576"/>
      <c r="AD22" s="577"/>
      <c r="AE22" s="578"/>
      <c r="AF22" s="394">
        <f>SUM(K22:AE22)</f>
        <v>21621</v>
      </c>
      <c r="AG22" s="396"/>
      <c r="AH22" s="395"/>
    </row>
    <row r="23" spans="1:34" x14ac:dyDescent="0.25">
      <c r="A23" s="403" t="s">
        <v>50</v>
      </c>
      <c r="B23" s="404"/>
      <c r="C23" s="404"/>
      <c r="D23" s="404"/>
      <c r="E23" s="404"/>
      <c r="F23" s="404"/>
      <c r="G23" s="404"/>
      <c r="H23" s="404"/>
      <c r="I23" s="404"/>
      <c r="J23" s="405"/>
      <c r="K23" s="576"/>
      <c r="L23" s="577"/>
      <c r="M23" s="578"/>
      <c r="N23" s="394">
        <v>500</v>
      </c>
      <c r="O23" s="396"/>
      <c r="P23" s="395"/>
      <c r="Q23" s="576"/>
      <c r="R23" s="577"/>
      <c r="S23" s="578"/>
      <c r="T23" s="576"/>
      <c r="U23" s="577"/>
      <c r="V23" s="578"/>
      <c r="W23" s="576"/>
      <c r="X23" s="577"/>
      <c r="Y23" s="578"/>
      <c r="Z23" s="576"/>
      <c r="AA23" s="577"/>
      <c r="AB23" s="578"/>
      <c r="AC23" s="576"/>
      <c r="AD23" s="577"/>
      <c r="AE23" s="578"/>
      <c r="AF23" s="394">
        <f t="shared" ref="AF23" si="0">SUM(K23:AE23)</f>
        <v>500</v>
      </c>
      <c r="AG23" s="396"/>
      <c r="AH23" s="395"/>
    </row>
    <row r="24" spans="1:34" x14ac:dyDescent="0.25">
      <c r="A24" s="403" t="s">
        <v>51</v>
      </c>
      <c r="B24" s="404"/>
      <c r="C24" s="404"/>
      <c r="D24" s="404"/>
      <c r="E24" s="404"/>
      <c r="F24" s="404"/>
      <c r="G24" s="404"/>
      <c r="H24" s="404"/>
      <c r="I24" s="404"/>
      <c r="J24" s="405"/>
      <c r="K24" s="576"/>
      <c r="L24" s="577"/>
      <c r="M24" s="578"/>
      <c r="N24" s="394"/>
      <c r="O24" s="396"/>
      <c r="P24" s="395"/>
      <c r="Q24" s="576"/>
      <c r="R24" s="577"/>
      <c r="S24" s="578"/>
      <c r="T24" s="576"/>
      <c r="U24" s="577"/>
      <c r="V24" s="578"/>
      <c r="W24" s="576"/>
      <c r="X24" s="577"/>
      <c r="Y24" s="578"/>
      <c r="Z24" s="576"/>
      <c r="AA24" s="577"/>
      <c r="AB24" s="578"/>
      <c r="AC24" s="576"/>
      <c r="AD24" s="577"/>
      <c r="AE24" s="578"/>
      <c r="AF24" s="394"/>
      <c r="AG24" s="396"/>
      <c r="AH24" s="395"/>
    </row>
    <row r="25" spans="1:34" x14ac:dyDescent="0.25">
      <c r="A25" s="403" t="s">
        <v>52</v>
      </c>
      <c r="B25" s="404"/>
      <c r="C25" s="404"/>
      <c r="D25" s="404"/>
      <c r="E25" s="404"/>
      <c r="F25" s="404"/>
      <c r="G25" s="404"/>
      <c r="H25" s="404"/>
      <c r="I25" s="404"/>
      <c r="J25" s="405"/>
      <c r="K25" s="576"/>
      <c r="L25" s="577"/>
      <c r="M25" s="578"/>
      <c r="N25" s="394"/>
      <c r="O25" s="396"/>
      <c r="P25" s="395"/>
      <c r="Q25" s="576"/>
      <c r="R25" s="577"/>
      <c r="S25" s="578"/>
      <c r="T25" s="576"/>
      <c r="U25" s="577"/>
      <c r="V25" s="578"/>
      <c r="W25" s="576"/>
      <c r="X25" s="577"/>
      <c r="Y25" s="578"/>
      <c r="Z25" s="576"/>
      <c r="AA25" s="577"/>
      <c r="AB25" s="578"/>
      <c r="AC25" s="576"/>
      <c r="AD25" s="577"/>
      <c r="AE25" s="578"/>
      <c r="AF25" s="394"/>
      <c r="AG25" s="396"/>
      <c r="AH25" s="395"/>
    </row>
    <row r="26" spans="1:34" x14ac:dyDescent="0.25">
      <c r="A26" s="387" t="s">
        <v>1070</v>
      </c>
      <c r="B26" s="388"/>
      <c r="C26" s="388"/>
      <c r="D26" s="388"/>
      <c r="E26" s="388"/>
      <c r="F26" s="388"/>
      <c r="G26" s="388"/>
      <c r="H26" s="388"/>
      <c r="I26" s="388"/>
      <c r="J26" s="409"/>
      <c r="K26" s="394"/>
      <c r="L26" s="396"/>
      <c r="M26" s="395"/>
      <c r="N26" s="394">
        <f t="shared" ref="N26" si="1">N22+N23+N24+N25</f>
        <v>22121</v>
      </c>
      <c r="O26" s="396"/>
      <c r="P26" s="395"/>
      <c r="Q26" s="394"/>
      <c r="R26" s="396"/>
      <c r="S26" s="395"/>
      <c r="T26" s="394"/>
      <c r="U26" s="396"/>
      <c r="V26" s="395"/>
      <c r="W26" s="394"/>
      <c r="X26" s="396"/>
      <c r="Y26" s="395"/>
      <c r="Z26" s="394"/>
      <c r="AA26" s="396"/>
      <c r="AB26" s="395"/>
      <c r="AC26" s="394"/>
      <c r="AD26" s="396"/>
      <c r="AE26" s="395"/>
      <c r="AF26" s="394">
        <f>SUM(AF22:AH25)</f>
        <v>22121</v>
      </c>
      <c r="AG26" s="396"/>
      <c r="AH26" s="395"/>
    </row>
    <row r="27" spans="1:34" x14ac:dyDescent="0.25">
      <c r="A27" s="419" t="s">
        <v>53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1"/>
    </row>
    <row r="28" spans="1:34" x14ac:dyDescent="0.25">
      <c r="A28" s="387" t="s">
        <v>1069</v>
      </c>
      <c r="B28" s="388"/>
      <c r="C28" s="388"/>
      <c r="D28" s="388"/>
      <c r="E28" s="388"/>
      <c r="F28" s="388"/>
      <c r="G28" s="388"/>
      <c r="H28" s="388"/>
      <c r="I28" s="388"/>
      <c r="J28" s="409"/>
      <c r="K28" s="394"/>
      <c r="L28" s="396"/>
      <c r="M28" s="395"/>
      <c r="N28" s="394">
        <v>19628</v>
      </c>
      <c r="O28" s="396"/>
      <c r="P28" s="395"/>
      <c r="Q28" s="394"/>
      <c r="R28" s="396"/>
      <c r="S28" s="395"/>
      <c r="T28" s="394"/>
      <c r="U28" s="396"/>
      <c r="V28" s="395"/>
      <c r="W28" s="394"/>
      <c r="X28" s="396"/>
      <c r="Y28" s="395"/>
      <c r="Z28" s="394"/>
      <c r="AA28" s="396"/>
      <c r="AB28" s="395"/>
      <c r="AC28" s="394"/>
      <c r="AD28" s="396"/>
      <c r="AE28" s="395"/>
      <c r="AF28" s="394">
        <f>SUM(K28:AE28)</f>
        <v>19628</v>
      </c>
      <c r="AG28" s="396"/>
      <c r="AH28" s="395"/>
    </row>
    <row r="29" spans="1:34" x14ac:dyDescent="0.25">
      <c r="A29" s="403" t="s">
        <v>50</v>
      </c>
      <c r="B29" s="404"/>
      <c r="C29" s="404"/>
      <c r="D29" s="404"/>
      <c r="E29" s="404"/>
      <c r="F29" s="404"/>
      <c r="G29" s="404"/>
      <c r="H29" s="404"/>
      <c r="I29" s="404"/>
      <c r="J29" s="405"/>
      <c r="K29" s="394"/>
      <c r="L29" s="396"/>
      <c r="M29" s="395"/>
      <c r="N29" s="394">
        <v>568</v>
      </c>
      <c r="O29" s="396"/>
      <c r="P29" s="395"/>
      <c r="Q29" s="394"/>
      <c r="R29" s="396"/>
      <c r="S29" s="395"/>
      <c r="T29" s="394"/>
      <c r="U29" s="396"/>
      <c r="V29" s="395"/>
      <c r="W29" s="394"/>
      <c r="X29" s="396"/>
      <c r="Y29" s="395"/>
      <c r="Z29" s="394"/>
      <c r="AA29" s="396"/>
      <c r="AB29" s="395"/>
      <c r="AC29" s="394"/>
      <c r="AD29" s="396"/>
      <c r="AE29" s="395"/>
      <c r="AF29" s="394">
        <f t="shared" ref="AF29:AF32" si="2">SUM(K29:AE29)</f>
        <v>568</v>
      </c>
      <c r="AG29" s="396"/>
      <c r="AH29" s="395"/>
    </row>
    <row r="30" spans="1:34" x14ac:dyDescent="0.25">
      <c r="A30" s="403" t="s">
        <v>51</v>
      </c>
      <c r="B30" s="404"/>
      <c r="C30" s="404"/>
      <c r="D30" s="404"/>
      <c r="E30" s="404"/>
      <c r="F30" s="404"/>
      <c r="G30" s="404"/>
      <c r="H30" s="404"/>
      <c r="I30" s="404"/>
      <c r="J30" s="405"/>
      <c r="K30" s="394"/>
      <c r="L30" s="396"/>
      <c r="M30" s="395"/>
      <c r="N30" s="394"/>
      <c r="O30" s="396"/>
      <c r="P30" s="395"/>
      <c r="Q30" s="394"/>
      <c r="R30" s="396"/>
      <c r="S30" s="395"/>
      <c r="T30" s="394"/>
      <c r="U30" s="396"/>
      <c r="V30" s="395"/>
      <c r="W30" s="394"/>
      <c r="X30" s="396"/>
      <c r="Y30" s="395"/>
      <c r="Z30" s="394"/>
      <c r="AA30" s="396"/>
      <c r="AB30" s="395"/>
      <c r="AC30" s="394"/>
      <c r="AD30" s="396"/>
      <c r="AE30" s="395"/>
      <c r="AF30" s="394"/>
      <c r="AG30" s="396"/>
      <c r="AH30" s="395"/>
    </row>
    <row r="31" spans="1:34" x14ac:dyDescent="0.25">
      <c r="A31" s="242" t="s">
        <v>52</v>
      </c>
      <c r="B31" s="243"/>
      <c r="C31" s="243"/>
      <c r="D31" s="243"/>
      <c r="E31" s="243"/>
      <c r="F31" s="243"/>
      <c r="G31" s="243"/>
      <c r="H31" s="243"/>
      <c r="I31" s="243"/>
      <c r="J31" s="244"/>
      <c r="K31" s="239"/>
      <c r="L31" s="240"/>
      <c r="M31" s="241"/>
      <c r="N31" s="239"/>
      <c r="O31" s="240"/>
      <c r="P31" s="241"/>
      <c r="Q31" s="239"/>
      <c r="R31" s="240"/>
      <c r="S31" s="241"/>
      <c r="T31" s="239"/>
      <c r="U31" s="240"/>
      <c r="V31" s="241"/>
      <c r="W31" s="239"/>
      <c r="X31" s="240"/>
      <c r="Y31" s="241"/>
      <c r="Z31" s="239"/>
      <c r="AA31" s="240"/>
      <c r="AB31" s="241"/>
      <c r="AC31" s="239"/>
      <c r="AD31" s="240"/>
      <c r="AE31" s="241"/>
      <c r="AF31" s="239"/>
      <c r="AG31" s="240"/>
      <c r="AH31" s="241"/>
    </row>
    <row r="32" spans="1:34" x14ac:dyDescent="0.25">
      <c r="A32" s="387" t="s">
        <v>1070</v>
      </c>
      <c r="B32" s="388"/>
      <c r="C32" s="388"/>
      <c r="D32" s="388"/>
      <c r="E32" s="388"/>
      <c r="F32" s="388"/>
      <c r="G32" s="388"/>
      <c r="H32" s="388"/>
      <c r="I32" s="388"/>
      <c r="J32" s="409"/>
      <c r="K32" s="394"/>
      <c r="L32" s="396"/>
      <c r="M32" s="395"/>
      <c r="N32" s="394">
        <f t="shared" ref="N32" si="3">N28+N29+N30</f>
        <v>20196</v>
      </c>
      <c r="O32" s="396"/>
      <c r="P32" s="395"/>
      <c r="Q32" s="394"/>
      <c r="R32" s="396"/>
      <c r="S32" s="395"/>
      <c r="T32" s="394"/>
      <c r="U32" s="396"/>
      <c r="V32" s="395"/>
      <c r="W32" s="394"/>
      <c r="X32" s="396"/>
      <c r="Y32" s="395"/>
      <c r="Z32" s="394"/>
      <c r="AA32" s="396"/>
      <c r="AB32" s="395"/>
      <c r="AC32" s="394"/>
      <c r="AD32" s="396"/>
      <c r="AE32" s="395"/>
      <c r="AF32" s="394">
        <f t="shared" si="2"/>
        <v>20196</v>
      </c>
      <c r="AG32" s="396"/>
      <c r="AH32" s="395"/>
    </row>
    <row r="33" spans="1:36" x14ac:dyDescent="0.25">
      <c r="A33" s="419" t="s">
        <v>54</v>
      </c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1"/>
    </row>
    <row r="34" spans="1:36" x14ac:dyDescent="0.25">
      <c r="A34" s="387" t="s">
        <v>1069</v>
      </c>
      <c r="B34" s="388"/>
      <c r="C34" s="388"/>
      <c r="D34" s="388"/>
      <c r="E34" s="388"/>
      <c r="F34" s="388"/>
      <c r="G34" s="388"/>
      <c r="H34" s="388"/>
      <c r="I34" s="388"/>
      <c r="J34" s="409"/>
      <c r="K34" s="394"/>
      <c r="L34" s="396"/>
      <c r="M34" s="395"/>
      <c r="N34" s="394"/>
      <c r="O34" s="396"/>
      <c r="P34" s="395"/>
      <c r="Q34" s="394"/>
      <c r="R34" s="396"/>
      <c r="S34" s="395"/>
      <c r="T34" s="394"/>
      <c r="U34" s="396"/>
      <c r="V34" s="395"/>
      <c r="W34" s="394"/>
      <c r="X34" s="396"/>
      <c r="Y34" s="395"/>
      <c r="Z34" s="394"/>
      <c r="AA34" s="396"/>
      <c r="AB34" s="395"/>
      <c r="AC34" s="394"/>
      <c r="AD34" s="396"/>
      <c r="AE34" s="395"/>
      <c r="AF34" s="394"/>
      <c r="AG34" s="396"/>
      <c r="AH34" s="395"/>
    </row>
    <row r="35" spans="1:36" ht="15" customHeight="1" x14ac:dyDescent="0.25">
      <c r="A35" s="387" t="s">
        <v>50</v>
      </c>
      <c r="B35" s="388"/>
      <c r="C35" s="388"/>
      <c r="D35" s="388"/>
      <c r="E35" s="388"/>
      <c r="F35" s="388"/>
      <c r="G35" s="388"/>
      <c r="H35" s="388"/>
      <c r="I35" s="388"/>
      <c r="J35" s="409"/>
      <c r="K35" s="394"/>
      <c r="L35" s="396"/>
      <c r="M35" s="395"/>
      <c r="N35" s="394"/>
      <c r="O35" s="396"/>
      <c r="P35" s="395"/>
      <c r="Q35" s="394"/>
      <c r="R35" s="396"/>
      <c r="S35" s="395"/>
      <c r="T35" s="394"/>
      <c r="U35" s="396"/>
      <c r="V35" s="395"/>
      <c r="W35" s="394"/>
      <c r="X35" s="396"/>
      <c r="Y35" s="395"/>
      <c r="Z35" s="394"/>
      <c r="AA35" s="396"/>
      <c r="AB35" s="395"/>
      <c r="AC35" s="394"/>
      <c r="AD35" s="396"/>
      <c r="AE35" s="395"/>
      <c r="AF35" s="394"/>
      <c r="AG35" s="396"/>
      <c r="AH35" s="395"/>
    </row>
    <row r="36" spans="1:36" ht="15" customHeight="1" x14ac:dyDescent="0.25">
      <c r="A36" s="387" t="s">
        <v>51</v>
      </c>
      <c r="B36" s="388"/>
      <c r="C36" s="388"/>
      <c r="D36" s="388"/>
      <c r="E36" s="388"/>
      <c r="F36" s="388"/>
      <c r="G36" s="388"/>
      <c r="H36" s="388"/>
      <c r="I36" s="388"/>
      <c r="J36" s="409"/>
      <c r="K36" s="394"/>
      <c r="L36" s="396"/>
      <c r="M36" s="395"/>
      <c r="N36" s="394"/>
      <c r="O36" s="396"/>
      <c r="P36" s="395"/>
      <c r="Q36" s="394"/>
      <c r="R36" s="396"/>
      <c r="S36" s="395"/>
      <c r="T36" s="394"/>
      <c r="U36" s="396"/>
      <c r="V36" s="395"/>
      <c r="W36" s="394"/>
      <c r="X36" s="396"/>
      <c r="Y36" s="395"/>
      <c r="Z36" s="394"/>
      <c r="AA36" s="396"/>
      <c r="AB36" s="395"/>
      <c r="AC36" s="394"/>
      <c r="AD36" s="396"/>
      <c r="AE36" s="395"/>
      <c r="AF36" s="394"/>
      <c r="AG36" s="396"/>
      <c r="AH36" s="395"/>
    </row>
    <row r="37" spans="1:36" ht="15" customHeight="1" x14ac:dyDescent="0.25">
      <c r="A37" s="387" t="s">
        <v>52</v>
      </c>
      <c r="B37" s="388"/>
      <c r="C37" s="388"/>
      <c r="D37" s="388"/>
      <c r="E37" s="388"/>
      <c r="F37" s="262"/>
      <c r="G37" s="262"/>
      <c r="H37" s="262"/>
      <c r="I37" s="262"/>
      <c r="J37" s="263"/>
      <c r="K37" s="264"/>
      <c r="L37" s="265"/>
      <c r="M37" s="266"/>
      <c r="N37" s="264"/>
      <c r="O37" s="265"/>
      <c r="P37" s="266"/>
      <c r="Q37" s="264"/>
      <c r="R37" s="265"/>
      <c r="S37" s="266"/>
      <c r="T37" s="264"/>
      <c r="U37" s="265"/>
      <c r="V37" s="266"/>
      <c r="W37" s="264"/>
      <c r="X37" s="265"/>
      <c r="Y37" s="266"/>
      <c r="Z37" s="264"/>
      <c r="AA37" s="265"/>
      <c r="AB37" s="266"/>
      <c r="AC37" s="264"/>
      <c r="AD37" s="265"/>
      <c r="AE37" s="266"/>
      <c r="AF37" s="264"/>
      <c r="AG37" s="265"/>
      <c r="AH37" s="266"/>
    </row>
    <row r="38" spans="1:36" ht="15" customHeight="1" x14ac:dyDescent="0.25">
      <c r="A38" s="387" t="s">
        <v>1070</v>
      </c>
      <c r="B38" s="388"/>
      <c r="C38" s="388"/>
      <c r="D38" s="388"/>
      <c r="E38" s="388"/>
      <c r="F38" s="388"/>
      <c r="G38" s="388"/>
      <c r="H38" s="388"/>
      <c r="I38" s="388"/>
      <c r="J38" s="409"/>
      <c r="K38" s="394"/>
      <c r="L38" s="396"/>
      <c r="M38" s="395"/>
      <c r="N38" s="394"/>
      <c r="O38" s="396"/>
      <c r="P38" s="395"/>
      <c r="Q38" s="394"/>
      <c r="R38" s="396"/>
      <c r="S38" s="395"/>
      <c r="T38" s="394"/>
      <c r="U38" s="396"/>
      <c r="V38" s="395"/>
      <c r="W38" s="394"/>
      <c r="X38" s="396"/>
      <c r="Y38" s="395"/>
      <c r="Z38" s="394"/>
      <c r="AA38" s="396"/>
      <c r="AB38" s="395"/>
      <c r="AC38" s="394"/>
      <c r="AD38" s="396"/>
      <c r="AE38" s="395"/>
      <c r="AF38" s="394"/>
      <c r="AG38" s="396"/>
      <c r="AH38" s="395"/>
    </row>
    <row r="39" spans="1:36" x14ac:dyDescent="0.25">
      <c r="A39" s="419" t="s">
        <v>55</v>
      </c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1"/>
    </row>
    <row r="40" spans="1:36" x14ac:dyDescent="0.25">
      <c r="A40" s="387" t="s">
        <v>1069</v>
      </c>
      <c r="B40" s="388"/>
      <c r="C40" s="388"/>
      <c r="D40" s="388"/>
      <c r="E40" s="388"/>
      <c r="F40" s="388"/>
      <c r="G40" s="388"/>
      <c r="H40" s="388"/>
      <c r="I40" s="388"/>
      <c r="J40" s="409"/>
      <c r="K40" s="394"/>
      <c r="L40" s="396"/>
      <c r="M40" s="395"/>
      <c r="N40" s="394">
        <f t="shared" ref="N40" si="4">N22-N28-N34</f>
        <v>1993</v>
      </c>
      <c r="O40" s="396"/>
      <c r="P40" s="395"/>
      <c r="Q40" s="394"/>
      <c r="R40" s="396"/>
      <c r="S40" s="395"/>
      <c r="T40" s="394"/>
      <c r="U40" s="396"/>
      <c r="V40" s="395"/>
      <c r="W40" s="394"/>
      <c r="X40" s="396"/>
      <c r="Y40" s="395"/>
      <c r="Z40" s="394"/>
      <c r="AA40" s="396"/>
      <c r="AB40" s="395"/>
      <c r="AC40" s="394"/>
      <c r="AD40" s="396"/>
      <c r="AE40" s="395"/>
      <c r="AF40" s="394">
        <f t="shared" ref="AF40" si="5">AF22-AF28-AF34</f>
        <v>1993</v>
      </c>
      <c r="AG40" s="396"/>
      <c r="AH40" s="395"/>
      <c r="AI40" s="2" t="str">
        <f>IF(ROUND(AF40-Aktíva!G9,0)=0,"","CHYBA")</f>
        <v/>
      </c>
      <c r="AJ40" t="s">
        <v>1019</v>
      </c>
    </row>
    <row r="41" spans="1:36" ht="15" customHeight="1" x14ac:dyDescent="0.25">
      <c r="A41" s="387" t="s">
        <v>1070</v>
      </c>
      <c r="B41" s="388"/>
      <c r="C41" s="388"/>
      <c r="D41" s="388"/>
      <c r="E41" s="388"/>
      <c r="F41" s="388"/>
      <c r="G41" s="388"/>
      <c r="H41" s="388"/>
      <c r="I41" s="388"/>
      <c r="J41" s="409"/>
      <c r="K41" s="394"/>
      <c r="L41" s="396"/>
      <c r="M41" s="395"/>
      <c r="N41" s="394">
        <f t="shared" ref="N41" si="6">N26-N32-N38</f>
        <v>1925</v>
      </c>
      <c r="O41" s="396"/>
      <c r="P41" s="395"/>
      <c r="Q41" s="394"/>
      <c r="R41" s="396"/>
      <c r="S41" s="395"/>
      <c r="T41" s="394"/>
      <c r="U41" s="396"/>
      <c r="V41" s="395"/>
      <c r="W41" s="394"/>
      <c r="X41" s="396"/>
      <c r="Y41" s="395"/>
      <c r="Z41" s="394"/>
      <c r="AA41" s="396"/>
      <c r="AB41" s="395"/>
      <c r="AC41" s="394"/>
      <c r="AD41" s="396"/>
      <c r="AE41" s="395"/>
      <c r="AF41" s="394">
        <f t="shared" ref="AF41" si="7">AF26-AF32-AF38</f>
        <v>1925</v>
      </c>
      <c r="AG41" s="396"/>
      <c r="AH41" s="395"/>
      <c r="AJ41" t="s">
        <v>1019</v>
      </c>
    </row>
    <row r="43" spans="1:3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57" spans="1:34" ht="15" customHeight="1" x14ac:dyDescent="0.25">
      <c r="A57" s="720" t="s">
        <v>35</v>
      </c>
      <c r="B57" s="721"/>
      <c r="C57" s="721"/>
      <c r="D57" s="721"/>
      <c r="E57" s="721"/>
      <c r="F57" s="721"/>
      <c r="G57" s="721"/>
      <c r="H57" s="721"/>
      <c r="I57" s="721"/>
      <c r="J57" s="722"/>
      <c r="K57" s="406" t="s">
        <v>1065</v>
      </c>
      <c r="L57" s="407"/>
      <c r="M57" s="407"/>
      <c r="N57" s="407"/>
      <c r="O57" s="407"/>
      <c r="P57" s="407"/>
      <c r="Q57" s="407"/>
      <c r="R57" s="407"/>
      <c r="S57" s="407"/>
      <c r="T57" s="407"/>
      <c r="U57" s="407"/>
      <c r="V57" s="407"/>
      <c r="W57" s="407"/>
      <c r="X57" s="407"/>
      <c r="Y57" s="407"/>
      <c r="Z57" s="407"/>
      <c r="AA57" s="407"/>
      <c r="AB57" s="407"/>
      <c r="AC57" s="407"/>
      <c r="AD57" s="407"/>
      <c r="AE57" s="407"/>
      <c r="AF57" s="407"/>
      <c r="AG57" s="407"/>
      <c r="AH57" s="408"/>
    </row>
    <row r="58" spans="1:34" x14ac:dyDescent="0.25">
      <c r="A58" s="723"/>
      <c r="B58" s="724"/>
      <c r="C58" s="724"/>
      <c r="D58" s="724"/>
      <c r="E58" s="724"/>
      <c r="F58" s="724"/>
      <c r="G58" s="724"/>
      <c r="H58" s="724"/>
      <c r="I58" s="724"/>
      <c r="J58" s="725"/>
      <c r="K58" s="496" t="s">
        <v>70</v>
      </c>
      <c r="L58" s="497"/>
      <c r="M58" s="498"/>
      <c r="N58" s="496" t="s">
        <v>36</v>
      </c>
      <c r="O58" s="497"/>
      <c r="P58" s="498"/>
      <c r="Q58" s="496" t="s">
        <v>71</v>
      </c>
      <c r="R58" s="497"/>
      <c r="S58" s="498"/>
      <c r="T58" s="496" t="s">
        <v>37</v>
      </c>
      <c r="U58" s="497"/>
      <c r="V58" s="498"/>
      <c r="W58" s="496" t="s">
        <v>38</v>
      </c>
      <c r="X58" s="497"/>
      <c r="Y58" s="498"/>
      <c r="Z58" s="496" t="s">
        <v>72</v>
      </c>
      <c r="AA58" s="497"/>
      <c r="AB58" s="498"/>
      <c r="AC58" s="496" t="s">
        <v>1083</v>
      </c>
      <c r="AD58" s="497"/>
      <c r="AE58" s="498"/>
      <c r="AF58" s="496" t="s">
        <v>39</v>
      </c>
      <c r="AG58" s="497"/>
      <c r="AH58" s="498"/>
    </row>
    <row r="59" spans="1:34" ht="42.75" customHeight="1" x14ac:dyDescent="0.25">
      <c r="A59" s="726"/>
      <c r="B59" s="727"/>
      <c r="C59" s="727"/>
      <c r="D59" s="727"/>
      <c r="E59" s="727"/>
      <c r="F59" s="727"/>
      <c r="G59" s="727"/>
      <c r="H59" s="727"/>
      <c r="I59" s="727"/>
      <c r="J59" s="728"/>
      <c r="K59" s="499"/>
      <c r="L59" s="500"/>
      <c r="M59" s="501"/>
      <c r="N59" s="499"/>
      <c r="O59" s="500"/>
      <c r="P59" s="501"/>
      <c r="Q59" s="499"/>
      <c r="R59" s="500"/>
      <c r="S59" s="501"/>
      <c r="T59" s="499"/>
      <c r="U59" s="500"/>
      <c r="V59" s="501"/>
      <c r="W59" s="499"/>
      <c r="X59" s="500"/>
      <c r="Y59" s="501"/>
      <c r="Z59" s="499"/>
      <c r="AA59" s="500"/>
      <c r="AB59" s="501"/>
      <c r="AC59" s="499"/>
      <c r="AD59" s="500"/>
      <c r="AE59" s="501"/>
      <c r="AF59" s="499"/>
      <c r="AG59" s="500"/>
      <c r="AH59" s="501"/>
    </row>
    <row r="60" spans="1:34" x14ac:dyDescent="0.25">
      <c r="A60" s="588" t="s">
        <v>40</v>
      </c>
      <c r="B60" s="589"/>
      <c r="C60" s="589"/>
      <c r="D60" s="589"/>
      <c r="E60" s="589"/>
      <c r="F60" s="589"/>
      <c r="G60" s="589"/>
      <c r="H60" s="589"/>
      <c r="I60" s="589"/>
      <c r="J60" s="590"/>
      <c r="K60" s="588" t="s">
        <v>41</v>
      </c>
      <c r="L60" s="589"/>
      <c r="M60" s="590"/>
      <c r="N60" s="588" t="s">
        <v>42</v>
      </c>
      <c r="O60" s="589"/>
      <c r="P60" s="590"/>
      <c r="Q60" s="588" t="s">
        <v>43</v>
      </c>
      <c r="R60" s="589"/>
      <c r="S60" s="590"/>
      <c r="T60" s="588" t="s">
        <v>44</v>
      </c>
      <c r="U60" s="589"/>
      <c r="V60" s="590"/>
      <c r="W60" s="588" t="s">
        <v>45</v>
      </c>
      <c r="X60" s="589"/>
      <c r="Y60" s="590"/>
      <c r="Z60" s="588" t="s">
        <v>46</v>
      </c>
      <c r="AA60" s="589"/>
      <c r="AB60" s="590"/>
      <c r="AC60" s="588" t="s">
        <v>47</v>
      </c>
      <c r="AD60" s="589"/>
      <c r="AE60" s="590"/>
      <c r="AF60" s="588" t="s">
        <v>48</v>
      </c>
      <c r="AG60" s="589"/>
      <c r="AH60" s="590"/>
    </row>
    <row r="61" spans="1:34" x14ac:dyDescent="0.25">
      <c r="A61" s="419" t="s">
        <v>49</v>
      </c>
      <c r="B61" s="420"/>
      <c r="C61" s="420"/>
      <c r="D61" s="420"/>
      <c r="E61" s="420"/>
      <c r="F61" s="420"/>
      <c r="G61" s="420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0"/>
      <c r="AB61" s="420"/>
      <c r="AC61" s="420"/>
      <c r="AD61" s="420"/>
      <c r="AE61" s="420"/>
      <c r="AF61" s="420"/>
      <c r="AG61" s="420"/>
      <c r="AH61" s="421"/>
    </row>
    <row r="62" spans="1:34" x14ac:dyDescent="0.25">
      <c r="A62" s="387" t="s">
        <v>1066</v>
      </c>
      <c r="B62" s="388"/>
      <c r="C62" s="388"/>
      <c r="D62" s="388"/>
      <c r="E62" s="388"/>
      <c r="F62" s="388"/>
      <c r="G62" s="388"/>
      <c r="H62" s="388"/>
      <c r="I62" s="388"/>
      <c r="J62" s="409"/>
      <c r="K62" s="394"/>
      <c r="L62" s="396"/>
      <c r="M62" s="395"/>
      <c r="N62" s="394">
        <v>21621</v>
      </c>
      <c r="O62" s="396"/>
      <c r="P62" s="395"/>
      <c r="Q62" s="394"/>
      <c r="R62" s="396"/>
      <c r="S62" s="395"/>
      <c r="T62" s="394"/>
      <c r="U62" s="396"/>
      <c r="V62" s="395"/>
      <c r="W62" s="394"/>
      <c r="X62" s="396"/>
      <c r="Y62" s="395"/>
      <c r="Z62" s="394"/>
      <c r="AA62" s="396"/>
      <c r="AB62" s="395"/>
      <c r="AC62" s="394"/>
      <c r="AD62" s="396"/>
      <c r="AE62" s="395"/>
      <c r="AF62" s="394">
        <f>SUM(K62:AE62)</f>
        <v>21621</v>
      </c>
      <c r="AG62" s="396"/>
      <c r="AH62" s="395"/>
    </row>
    <row r="63" spans="1:34" x14ac:dyDescent="0.25">
      <c r="A63" s="387" t="s">
        <v>50</v>
      </c>
      <c r="B63" s="388"/>
      <c r="C63" s="388"/>
      <c r="D63" s="388"/>
      <c r="E63" s="388"/>
      <c r="F63" s="388"/>
      <c r="G63" s="388"/>
      <c r="H63" s="388"/>
      <c r="I63" s="388"/>
      <c r="J63" s="409"/>
      <c r="K63" s="394"/>
      <c r="L63" s="396"/>
      <c r="M63" s="395"/>
      <c r="N63" s="394"/>
      <c r="O63" s="396"/>
      <c r="P63" s="395"/>
      <c r="Q63" s="394"/>
      <c r="R63" s="396"/>
      <c r="S63" s="395"/>
      <c r="T63" s="394"/>
      <c r="U63" s="396"/>
      <c r="V63" s="395"/>
      <c r="W63" s="394"/>
      <c r="X63" s="396"/>
      <c r="Y63" s="395"/>
      <c r="Z63" s="394"/>
      <c r="AA63" s="396"/>
      <c r="AB63" s="395"/>
      <c r="AC63" s="394"/>
      <c r="AD63" s="396"/>
      <c r="AE63" s="395"/>
      <c r="AF63" s="394"/>
      <c r="AG63" s="396"/>
      <c r="AH63" s="395"/>
    </row>
    <row r="64" spans="1:34" x14ac:dyDescent="0.25">
      <c r="A64" s="387" t="s">
        <v>51</v>
      </c>
      <c r="B64" s="388"/>
      <c r="C64" s="388"/>
      <c r="D64" s="388"/>
      <c r="E64" s="388"/>
      <c r="F64" s="388"/>
      <c r="G64" s="388"/>
      <c r="H64" s="388"/>
      <c r="I64" s="388"/>
      <c r="J64" s="409"/>
      <c r="K64" s="394"/>
      <c r="L64" s="396"/>
      <c r="M64" s="395"/>
      <c r="N64" s="394"/>
      <c r="O64" s="396"/>
      <c r="P64" s="395"/>
      <c r="Q64" s="394"/>
      <c r="R64" s="396"/>
      <c r="S64" s="395"/>
      <c r="T64" s="394"/>
      <c r="U64" s="396"/>
      <c r="V64" s="395"/>
      <c r="W64" s="394"/>
      <c r="X64" s="396"/>
      <c r="Y64" s="395"/>
      <c r="Z64" s="394"/>
      <c r="AA64" s="396"/>
      <c r="AB64" s="395"/>
      <c r="AC64" s="394"/>
      <c r="AD64" s="396"/>
      <c r="AE64" s="395"/>
      <c r="AF64" s="394"/>
      <c r="AG64" s="396"/>
      <c r="AH64" s="395"/>
    </row>
    <row r="65" spans="1:34" x14ac:dyDescent="0.25">
      <c r="A65" s="387" t="s">
        <v>52</v>
      </c>
      <c r="B65" s="388"/>
      <c r="C65" s="388"/>
      <c r="D65" s="388"/>
      <c r="E65" s="388"/>
      <c r="F65" s="388"/>
      <c r="G65" s="388"/>
      <c r="H65" s="388"/>
      <c r="I65" s="388"/>
      <c r="J65" s="409"/>
      <c r="K65" s="394"/>
      <c r="L65" s="396"/>
      <c r="M65" s="395"/>
      <c r="N65" s="394"/>
      <c r="O65" s="396"/>
      <c r="P65" s="395"/>
      <c r="Q65" s="394"/>
      <c r="R65" s="396"/>
      <c r="S65" s="395"/>
      <c r="T65" s="394"/>
      <c r="U65" s="396"/>
      <c r="V65" s="395"/>
      <c r="W65" s="394"/>
      <c r="X65" s="396"/>
      <c r="Y65" s="395"/>
      <c r="Z65" s="394"/>
      <c r="AA65" s="396"/>
      <c r="AB65" s="395"/>
      <c r="AC65" s="394"/>
      <c r="AD65" s="396"/>
      <c r="AE65" s="395"/>
      <c r="AF65" s="394"/>
      <c r="AG65" s="396"/>
      <c r="AH65" s="395"/>
    </row>
    <row r="66" spans="1:34" ht="15" customHeight="1" x14ac:dyDescent="0.25">
      <c r="A66" s="387" t="s">
        <v>1067</v>
      </c>
      <c r="B66" s="388"/>
      <c r="C66" s="388"/>
      <c r="D66" s="388"/>
      <c r="E66" s="388"/>
      <c r="F66" s="388"/>
      <c r="G66" s="388"/>
      <c r="H66" s="388"/>
      <c r="I66" s="388"/>
      <c r="J66" s="409"/>
      <c r="K66" s="394"/>
      <c r="L66" s="396"/>
      <c r="M66" s="395"/>
      <c r="N66" s="394">
        <f t="shared" ref="N66" si="8">N62+N63+N64+N65</f>
        <v>21621</v>
      </c>
      <c r="O66" s="396"/>
      <c r="P66" s="395"/>
      <c r="Q66" s="394"/>
      <c r="R66" s="396"/>
      <c r="S66" s="395"/>
      <c r="T66" s="394"/>
      <c r="U66" s="396"/>
      <c r="V66" s="395"/>
      <c r="W66" s="394"/>
      <c r="X66" s="396"/>
      <c r="Y66" s="395"/>
      <c r="Z66" s="394"/>
      <c r="AA66" s="396"/>
      <c r="AB66" s="395"/>
      <c r="AC66" s="394"/>
      <c r="AD66" s="396"/>
      <c r="AE66" s="395"/>
      <c r="AF66" s="394">
        <f t="shared" ref="AF66" si="9">SUM(K66:AE66)</f>
        <v>21621</v>
      </c>
      <c r="AG66" s="396"/>
      <c r="AH66" s="395"/>
    </row>
    <row r="67" spans="1:34" x14ac:dyDescent="0.25">
      <c r="A67" s="419" t="s">
        <v>53</v>
      </c>
      <c r="B67" s="420"/>
      <c r="C67" s="420"/>
      <c r="D67" s="420"/>
      <c r="E67" s="420"/>
      <c r="F67" s="420"/>
      <c r="G67" s="420"/>
      <c r="H67" s="420"/>
      <c r="I67" s="420"/>
      <c r="J67" s="420"/>
      <c r="K67" s="420"/>
      <c r="L67" s="420"/>
      <c r="M67" s="420"/>
      <c r="N67" s="420"/>
      <c r="O67" s="420"/>
      <c r="P67" s="420"/>
      <c r="Q67" s="420"/>
      <c r="R67" s="420"/>
      <c r="S67" s="420"/>
      <c r="T67" s="420"/>
      <c r="U67" s="420"/>
      <c r="V67" s="420"/>
      <c r="W67" s="420"/>
      <c r="X67" s="420"/>
      <c r="Y67" s="420"/>
      <c r="Z67" s="420"/>
      <c r="AA67" s="420"/>
      <c r="AB67" s="420"/>
      <c r="AC67" s="420"/>
      <c r="AD67" s="420"/>
      <c r="AE67" s="420"/>
      <c r="AF67" s="420"/>
      <c r="AG67" s="420"/>
      <c r="AH67" s="421"/>
    </row>
    <row r="68" spans="1:34" x14ac:dyDescent="0.25">
      <c r="A68" s="387" t="s">
        <v>1066</v>
      </c>
      <c r="B68" s="388"/>
      <c r="C68" s="388"/>
      <c r="D68" s="388"/>
      <c r="E68" s="388"/>
      <c r="F68" s="388"/>
      <c r="G68" s="388"/>
      <c r="H68" s="388"/>
      <c r="I68" s="388"/>
      <c r="J68" s="409"/>
      <c r="K68" s="394"/>
      <c r="L68" s="396"/>
      <c r="M68" s="395"/>
      <c r="N68" s="394">
        <v>19130</v>
      </c>
      <c r="O68" s="396"/>
      <c r="P68" s="395"/>
      <c r="Q68" s="394"/>
      <c r="R68" s="396"/>
      <c r="S68" s="395"/>
      <c r="T68" s="394"/>
      <c r="U68" s="396"/>
      <c r="V68" s="395"/>
      <c r="W68" s="394"/>
      <c r="X68" s="396"/>
      <c r="Y68" s="395"/>
      <c r="Z68" s="394"/>
      <c r="AA68" s="396"/>
      <c r="AB68" s="395"/>
      <c r="AC68" s="394"/>
      <c r="AD68" s="396"/>
      <c r="AE68" s="395"/>
      <c r="AF68" s="394">
        <f>SUM(K68:AE68)</f>
        <v>19130</v>
      </c>
      <c r="AG68" s="396"/>
      <c r="AH68" s="395"/>
    </row>
    <row r="69" spans="1:34" x14ac:dyDescent="0.25">
      <c r="A69" s="387" t="s">
        <v>50</v>
      </c>
      <c r="B69" s="388"/>
      <c r="C69" s="388"/>
      <c r="D69" s="388"/>
      <c r="E69" s="388"/>
      <c r="F69" s="388"/>
      <c r="G69" s="388"/>
      <c r="H69" s="388"/>
      <c r="I69" s="388"/>
      <c r="J69" s="409"/>
      <c r="K69" s="394"/>
      <c r="L69" s="396"/>
      <c r="M69" s="395"/>
      <c r="N69" s="394">
        <v>498</v>
      </c>
      <c r="O69" s="396"/>
      <c r="P69" s="395"/>
      <c r="Q69" s="394"/>
      <c r="R69" s="396"/>
      <c r="S69" s="395"/>
      <c r="T69" s="394"/>
      <c r="U69" s="396"/>
      <c r="V69" s="395"/>
      <c r="W69" s="394"/>
      <c r="X69" s="396"/>
      <c r="Y69" s="395"/>
      <c r="Z69" s="394"/>
      <c r="AA69" s="396"/>
      <c r="AB69" s="395"/>
      <c r="AC69" s="394"/>
      <c r="AD69" s="396"/>
      <c r="AE69" s="395"/>
      <c r="AF69" s="394">
        <f t="shared" ref="AF69:AF72" si="10">SUM(K69:AE69)</f>
        <v>498</v>
      </c>
      <c r="AG69" s="396"/>
      <c r="AH69" s="395"/>
    </row>
    <row r="70" spans="1:34" x14ac:dyDescent="0.25">
      <c r="A70" s="387" t="s">
        <v>51</v>
      </c>
      <c r="B70" s="388"/>
      <c r="C70" s="388"/>
      <c r="D70" s="388"/>
      <c r="E70" s="388"/>
      <c r="F70" s="388"/>
      <c r="G70" s="388"/>
      <c r="H70" s="388"/>
      <c r="I70" s="388"/>
      <c r="J70" s="409"/>
      <c r="K70" s="394"/>
      <c r="L70" s="396"/>
      <c r="M70" s="395"/>
      <c r="N70" s="394"/>
      <c r="O70" s="396"/>
      <c r="P70" s="395"/>
      <c r="Q70" s="394"/>
      <c r="R70" s="396"/>
      <c r="S70" s="395"/>
      <c r="T70" s="394"/>
      <c r="U70" s="396"/>
      <c r="V70" s="395"/>
      <c r="W70" s="394"/>
      <c r="X70" s="396"/>
      <c r="Y70" s="395"/>
      <c r="Z70" s="394"/>
      <c r="AA70" s="396"/>
      <c r="AB70" s="395"/>
      <c r="AC70" s="394"/>
      <c r="AD70" s="396"/>
      <c r="AE70" s="395"/>
      <c r="AF70" s="394"/>
      <c r="AG70" s="396"/>
      <c r="AH70" s="395"/>
    </row>
    <row r="71" spans="1:34" x14ac:dyDescent="0.25">
      <c r="A71" s="387" t="s">
        <v>52</v>
      </c>
      <c r="B71" s="388"/>
      <c r="C71" s="388"/>
      <c r="D71" s="388"/>
      <c r="E71" s="388"/>
      <c r="F71" s="388"/>
      <c r="G71" s="388"/>
      <c r="H71" s="388"/>
      <c r="I71" s="388"/>
      <c r="J71" s="409"/>
      <c r="K71" s="394"/>
      <c r="L71" s="396"/>
      <c r="M71" s="395"/>
      <c r="N71" s="394"/>
      <c r="O71" s="396"/>
      <c r="P71" s="395"/>
      <c r="Q71" s="394"/>
      <c r="R71" s="396"/>
      <c r="S71" s="395"/>
      <c r="T71" s="394"/>
      <c r="U71" s="396"/>
      <c r="V71" s="395"/>
      <c r="W71" s="394"/>
      <c r="X71" s="396"/>
      <c r="Y71" s="395"/>
      <c r="Z71" s="394"/>
      <c r="AA71" s="396"/>
      <c r="AB71" s="395"/>
      <c r="AC71" s="394"/>
      <c r="AD71" s="396"/>
      <c r="AE71" s="395"/>
      <c r="AF71" s="394"/>
      <c r="AG71" s="396"/>
      <c r="AH71" s="395"/>
    </row>
    <row r="72" spans="1:34" ht="15" customHeight="1" x14ac:dyDescent="0.25">
      <c r="A72" s="387" t="s">
        <v>1067</v>
      </c>
      <c r="B72" s="388"/>
      <c r="C72" s="388"/>
      <c r="D72" s="388"/>
      <c r="E72" s="388"/>
      <c r="F72" s="388"/>
      <c r="G72" s="388"/>
      <c r="H72" s="388"/>
      <c r="I72" s="388"/>
      <c r="J72" s="409"/>
      <c r="K72" s="394"/>
      <c r="L72" s="396"/>
      <c r="M72" s="395"/>
      <c r="N72" s="394">
        <f t="shared" ref="N72" si="11">N68+N69+N70</f>
        <v>19628</v>
      </c>
      <c r="O72" s="396"/>
      <c r="P72" s="395"/>
      <c r="Q72" s="394"/>
      <c r="R72" s="396"/>
      <c r="S72" s="395"/>
      <c r="T72" s="394"/>
      <c r="U72" s="396"/>
      <c r="V72" s="395"/>
      <c r="W72" s="394"/>
      <c r="X72" s="396"/>
      <c r="Y72" s="395"/>
      <c r="Z72" s="394"/>
      <c r="AA72" s="396"/>
      <c r="AB72" s="395"/>
      <c r="AC72" s="394"/>
      <c r="AD72" s="396"/>
      <c r="AE72" s="395"/>
      <c r="AF72" s="394">
        <f t="shared" si="10"/>
        <v>19628</v>
      </c>
      <c r="AG72" s="396"/>
      <c r="AH72" s="395"/>
    </row>
    <row r="73" spans="1:34" x14ac:dyDescent="0.25">
      <c r="A73" s="419" t="s">
        <v>54</v>
      </c>
      <c r="B73" s="420"/>
      <c r="C73" s="420"/>
      <c r="D73" s="420"/>
      <c r="E73" s="420"/>
      <c r="F73" s="420"/>
      <c r="G73" s="420"/>
      <c r="H73" s="420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  <c r="AA73" s="420"/>
      <c r="AB73" s="420"/>
      <c r="AC73" s="420"/>
      <c r="AD73" s="420"/>
      <c r="AE73" s="420"/>
      <c r="AF73" s="420"/>
      <c r="AG73" s="420"/>
      <c r="AH73" s="421"/>
    </row>
    <row r="74" spans="1:34" x14ac:dyDescent="0.25">
      <c r="A74" s="387" t="s">
        <v>1066</v>
      </c>
      <c r="B74" s="388"/>
      <c r="C74" s="388"/>
      <c r="D74" s="388"/>
      <c r="E74" s="388"/>
      <c r="F74" s="388"/>
      <c r="G74" s="388"/>
      <c r="H74" s="388"/>
      <c r="I74" s="388"/>
      <c r="J74" s="409"/>
      <c r="K74" s="394"/>
      <c r="L74" s="396"/>
      <c r="M74" s="395"/>
      <c r="N74" s="394"/>
      <c r="O74" s="396"/>
      <c r="P74" s="395"/>
      <c r="Q74" s="394"/>
      <c r="R74" s="396"/>
      <c r="S74" s="395"/>
      <c r="T74" s="394"/>
      <c r="U74" s="396"/>
      <c r="V74" s="395"/>
      <c r="W74" s="394"/>
      <c r="X74" s="396"/>
      <c r="Y74" s="395"/>
      <c r="Z74" s="394"/>
      <c r="AA74" s="396"/>
      <c r="AB74" s="395"/>
      <c r="AC74" s="394"/>
      <c r="AD74" s="396"/>
      <c r="AE74" s="395"/>
      <c r="AF74" s="394"/>
      <c r="AG74" s="396"/>
      <c r="AH74" s="395"/>
    </row>
    <row r="75" spans="1:34" ht="15" customHeight="1" x14ac:dyDescent="0.25">
      <c r="A75" s="387" t="s">
        <v>50</v>
      </c>
      <c r="B75" s="388"/>
      <c r="C75" s="388"/>
      <c r="D75" s="388"/>
      <c r="E75" s="388"/>
      <c r="F75" s="388"/>
      <c r="G75" s="388"/>
      <c r="H75" s="388"/>
      <c r="I75" s="388"/>
      <c r="J75" s="409"/>
      <c r="K75" s="394"/>
      <c r="L75" s="396"/>
      <c r="M75" s="395"/>
      <c r="N75" s="394"/>
      <c r="O75" s="396"/>
      <c r="P75" s="395"/>
      <c r="Q75" s="394"/>
      <c r="R75" s="396"/>
      <c r="S75" s="395"/>
      <c r="T75" s="394"/>
      <c r="U75" s="396"/>
      <c r="V75" s="395"/>
      <c r="W75" s="394"/>
      <c r="X75" s="396"/>
      <c r="Y75" s="395"/>
      <c r="Z75" s="394"/>
      <c r="AA75" s="396"/>
      <c r="AB75" s="395"/>
      <c r="AC75" s="394"/>
      <c r="AD75" s="396"/>
      <c r="AE75" s="395"/>
      <c r="AF75" s="394"/>
      <c r="AG75" s="396"/>
      <c r="AH75" s="395"/>
    </row>
    <row r="76" spans="1:34" ht="15" customHeight="1" x14ac:dyDescent="0.25">
      <c r="A76" s="387" t="s">
        <v>51</v>
      </c>
      <c r="B76" s="388"/>
      <c r="C76" s="388"/>
      <c r="D76" s="388"/>
      <c r="E76" s="388"/>
      <c r="F76" s="388"/>
      <c r="G76" s="388"/>
      <c r="H76" s="388"/>
      <c r="I76" s="388"/>
      <c r="J76" s="409"/>
      <c r="K76" s="394"/>
      <c r="L76" s="396"/>
      <c r="M76" s="395"/>
      <c r="N76" s="394"/>
      <c r="O76" s="396"/>
      <c r="P76" s="395"/>
      <c r="Q76" s="394"/>
      <c r="R76" s="396"/>
      <c r="S76" s="395"/>
      <c r="T76" s="394"/>
      <c r="U76" s="396"/>
      <c r="V76" s="395"/>
      <c r="W76" s="394"/>
      <c r="X76" s="396"/>
      <c r="Y76" s="395"/>
      <c r="Z76" s="394"/>
      <c r="AA76" s="396"/>
      <c r="AB76" s="395"/>
      <c r="AC76" s="394"/>
      <c r="AD76" s="396"/>
      <c r="AE76" s="395"/>
      <c r="AF76" s="394"/>
      <c r="AG76" s="396"/>
      <c r="AH76" s="395"/>
    </row>
    <row r="77" spans="1:34" ht="15" customHeight="1" x14ac:dyDescent="0.25">
      <c r="A77" s="387" t="s">
        <v>52</v>
      </c>
      <c r="B77" s="388"/>
      <c r="C77" s="388"/>
      <c r="D77" s="388"/>
      <c r="E77" s="262"/>
      <c r="F77" s="262"/>
      <c r="G77" s="262"/>
      <c r="H77" s="262"/>
      <c r="I77" s="262"/>
      <c r="J77" s="263"/>
      <c r="K77" s="264"/>
      <c r="L77" s="265"/>
      <c r="M77" s="266"/>
      <c r="N77" s="264"/>
      <c r="O77" s="265"/>
      <c r="P77" s="266"/>
      <c r="Q77" s="264"/>
      <c r="R77" s="265"/>
      <c r="S77" s="266"/>
      <c r="T77" s="264"/>
      <c r="U77" s="265"/>
      <c r="V77" s="266"/>
      <c r="W77" s="264"/>
      <c r="X77" s="265"/>
      <c r="Y77" s="266"/>
      <c r="Z77" s="264"/>
      <c r="AA77" s="265"/>
      <c r="AB77" s="266"/>
      <c r="AC77" s="264"/>
      <c r="AD77" s="265"/>
      <c r="AE77" s="266"/>
      <c r="AF77" s="264"/>
      <c r="AG77" s="265"/>
      <c r="AH77" s="266"/>
    </row>
    <row r="78" spans="1:34" ht="15" customHeight="1" x14ac:dyDescent="0.25">
      <c r="A78" s="387" t="s">
        <v>1067</v>
      </c>
      <c r="B78" s="388"/>
      <c r="C78" s="388"/>
      <c r="D78" s="388"/>
      <c r="E78" s="388"/>
      <c r="F78" s="388"/>
      <c r="G78" s="388"/>
      <c r="H78" s="388"/>
      <c r="I78" s="388"/>
      <c r="J78" s="409"/>
      <c r="K78" s="394"/>
      <c r="L78" s="396"/>
      <c r="M78" s="395"/>
      <c r="N78" s="394"/>
      <c r="O78" s="396"/>
      <c r="P78" s="395"/>
      <c r="Q78" s="394"/>
      <c r="R78" s="396"/>
      <c r="S78" s="395"/>
      <c r="T78" s="394"/>
      <c r="U78" s="396"/>
      <c r="V78" s="395"/>
      <c r="W78" s="394"/>
      <c r="X78" s="396"/>
      <c r="Y78" s="395"/>
      <c r="Z78" s="394"/>
      <c r="AA78" s="396"/>
      <c r="AB78" s="395"/>
      <c r="AC78" s="394"/>
      <c r="AD78" s="396"/>
      <c r="AE78" s="395"/>
      <c r="AF78" s="394"/>
      <c r="AG78" s="396"/>
      <c r="AH78" s="395"/>
    </row>
    <row r="79" spans="1:34" x14ac:dyDescent="0.25">
      <c r="A79" s="419" t="s">
        <v>55</v>
      </c>
      <c r="B79" s="420"/>
      <c r="C79" s="420"/>
      <c r="D79" s="420"/>
      <c r="E79" s="420"/>
      <c r="F79" s="420"/>
      <c r="G79" s="420"/>
      <c r="H79" s="420"/>
      <c r="I79" s="420"/>
      <c r="J79" s="420"/>
      <c r="K79" s="420"/>
      <c r="L79" s="420"/>
      <c r="M79" s="420"/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  <c r="AB79" s="420"/>
      <c r="AC79" s="420"/>
      <c r="AD79" s="420"/>
      <c r="AE79" s="420"/>
      <c r="AF79" s="420"/>
      <c r="AG79" s="420"/>
      <c r="AH79" s="421"/>
    </row>
    <row r="80" spans="1:34" x14ac:dyDescent="0.25">
      <c r="A80" s="387" t="s">
        <v>1066</v>
      </c>
      <c r="B80" s="388"/>
      <c r="C80" s="388"/>
      <c r="D80" s="388"/>
      <c r="E80" s="388"/>
      <c r="F80" s="388"/>
      <c r="G80" s="388"/>
      <c r="H80" s="388"/>
      <c r="I80" s="388"/>
      <c r="J80" s="409"/>
      <c r="K80" s="394"/>
      <c r="L80" s="396"/>
      <c r="M80" s="395"/>
      <c r="N80" s="394">
        <f t="shared" ref="N80" si="12">N62-N68-N74</f>
        <v>2491</v>
      </c>
      <c r="O80" s="396"/>
      <c r="P80" s="395"/>
      <c r="Q80" s="394"/>
      <c r="R80" s="396"/>
      <c r="S80" s="395"/>
      <c r="T80" s="394"/>
      <c r="U80" s="396"/>
      <c r="V80" s="395"/>
      <c r="W80" s="394"/>
      <c r="X80" s="396"/>
      <c r="Y80" s="395"/>
      <c r="Z80" s="394"/>
      <c r="AA80" s="396"/>
      <c r="AB80" s="395"/>
      <c r="AC80" s="394"/>
      <c r="AD80" s="396"/>
      <c r="AE80" s="395"/>
      <c r="AF80" s="394">
        <f t="shared" ref="AF80" si="13">AF62-AF68-AF74</f>
        <v>2491</v>
      </c>
      <c r="AG80" s="396"/>
      <c r="AH80" s="395"/>
    </row>
    <row r="81" spans="1:36" ht="15" customHeight="1" x14ac:dyDescent="0.25">
      <c r="A81" s="387" t="s">
        <v>1067</v>
      </c>
      <c r="B81" s="388"/>
      <c r="C81" s="388"/>
      <c r="D81" s="388"/>
      <c r="E81" s="388"/>
      <c r="F81" s="388"/>
      <c r="G81" s="388"/>
      <c r="H81" s="388"/>
      <c r="I81" s="388"/>
      <c r="J81" s="409"/>
      <c r="K81" s="394"/>
      <c r="L81" s="396"/>
      <c r="M81" s="395"/>
      <c r="N81" s="394">
        <f t="shared" ref="N81" si="14">N66-N72-N78</f>
        <v>1993</v>
      </c>
      <c r="O81" s="396"/>
      <c r="P81" s="395"/>
      <c r="Q81" s="394"/>
      <c r="R81" s="396"/>
      <c r="S81" s="395"/>
      <c r="T81" s="394"/>
      <c r="U81" s="396"/>
      <c r="V81" s="395"/>
      <c r="W81" s="394"/>
      <c r="X81" s="396"/>
      <c r="Y81" s="395"/>
      <c r="Z81" s="394"/>
      <c r="AA81" s="396"/>
      <c r="AB81" s="395"/>
      <c r="AC81" s="394"/>
      <c r="AD81" s="396"/>
      <c r="AE81" s="395"/>
      <c r="AF81" s="394">
        <f t="shared" ref="AF81" si="15">AF66-AF72-AF78</f>
        <v>1993</v>
      </c>
      <c r="AG81" s="396"/>
      <c r="AH81" s="395"/>
      <c r="AI81" t="str">
        <f>IF(ROUND(AF81-Aktíva!G9,0)=0,"","CHYBA")</f>
        <v/>
      </c>
      <c r="AJ81" t="s">
        <v>1019</v>
      </c>
    </row>
    <row r="82" spans="1:3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6" x14ac:dyDescent="0.25">
      <c r="A84" s="5" t="s">
        <v>58</v>
      </c>
      <c r="B84" s="5"/>
      <c r="C84" s="5"/>
      <c r="D84" s="5" t="s">
        <v>59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:3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:36" ht="15" customHeight="1" x14ac:dyDescent="0.25">
      <c r="A86" s="717" t="s">
        <v>1068</v>
      </c>
      <c r="B86" s="717"/>
      <c r="C86" s="717"/>
      <c r="D86" s="717"/>
      <c r="E86" s="717"/>
      <c r="F86" s="717"/>
      <c r="G86" s="717"/>
      <c r="H86" s="717"/>
      <c r="I86" s="717"/>
      <c r="J86" s="717"/>
      <c r="K86" s="717"/>
      <c r="L86" s="717"/>
      <c r="M86" s="717"/>
      <c r="N86" s="717"/>
      <c r="O86" s="717"/>
      <c r="P86" s="717"/>
      <c r="Q86" s="717"/>
      <c r="R86" s="717"/>
      <c r="S86" s="717"/>
      <c r="T86" s="717"/>
      <c r="U86" s="717"/>
      <c r="V86" s="717"/>
      <c r="W86" s="717"/>
      <c r="X86" s="717"/>
      <c r="Y86" s="717"/>
      <c r="Z86" s="717"/>
      <c r="AA86" s="717"/>
      <c r="AB86" s="717"/>
      <c r="AC86" s="717"/>
      <c r="AD86" s="717"/>
      <c r="AE86" s="717"/>
      <c r="AF86" s="717"/>
      <c r="AG86" s="717"/>
      <c r="AH86" s="717"/>
    </row>
    <row r="87" spans="1:36" x14ac:dyDescent="0.25">
      <c r="A87" s="717"/>
      <c r="B87" s="717"/>
      <c r="C87" s="717"/>
      <c r="D87" s="717"/>
      <c r="E87" s="717"/>
      <c r="F87" s="717"/>
      <c r="G87" s="717"/>
      <c r="H87" s="717"/>
      <c r="I87" s="717"/>
      <c r="J87" s="717"/>
      <c r="K87" s="717"/>
      <c r="L87" s="717"/>
      <c r="M87" s="717"/>
      <c r="N87" s="717"/>
      <c r="O87" s="717"/>
      <c r="P87" s="717"/>
      <c r="Q87" s="717"/>
      <c r="R87" s="717"/>
      <c r="S87" s="717"/>
      <c r="T87" s="717"/>
      <c r="U87" s="717"/>
      <c r="V87" s="717"/>
      <c r="W87" s="717"/>
      <c r="X87" s="717"/>
      <c r="Y87" s="717"/>
      <c r="Z87" s="717"/>
      <c r="AA87" s="717"/>
      <c r="AB87" s="717"/>
      <c r="AC87" s="717"/>
      <c r="AD87" s="717"/>
      <c r="AE87" s="717"/>
      <c r="AF87" s="717"/>
      <c r="AG87" s="717"/>
      <c r="AH87" s="717"/>
    </row>
    <row r="89" spans="1:36" ht="15" customHeight="1" x14ac:dyDescent="0.25">
      <c r="A89" s="579" t="s">
        <v>65</v>
      </c>
      <c r="B89" s="580"/>
      <c r="C89" s="580"/>
      <c r="D89" s="580"/>
      <c r="E89" s="580"/>
      <c r="F89" s="580"/>
      <c r="G89" s="580"/>
      <c r="H89" s="581"/>
      <c r="I89" s="406" t="s">
        <v>1064</v>
      </c>
      <c r="J89" s="407"/>
      <c r="K89" s="407"/>
      <c r="L89" s="407"/>
      <c r="M89" s="407"/>
      <c r="N89" s="407"/>
      <c r="O89" s="407"/>
      <c r="P89" s="407"/>
      <c r="Q89" s="407"/>
      <c r="R89" s="407"/>
      <c r="S89" s="407"/>
      <c r="T89" s="407"/>
      <c r="U89" s="407"/>
      <c r="V89" s="407"/>
      <c r="W89" s="407"/>
      <c r="X89" s="407"/>
      <c r="Y89" s="407"/>
      <c r="Z89" s="407"/>
      <c r="AA89" s="407"/>
      <c r="AB89" s="407"/>
      <c r="AC89" s="407"/>
      <c r="AD89" s="407"/>
      <c r="AE89" s="407"/>
      <c r="AF89" s="407"/>
      <c r="AG89" s="407"/>
      <c r="AH89" s="408"/>
    </row>
    <row r="90" spans="1:36" x14ac:dyDescent="0.25">
      <c r="A90" s="582"/>
      <c r="B90" s="583"/>
      <c r="C90" s="583"/>
      <c r="D90" s="583"/>
      <c r="E90" s="583"/>
      <c r="F90" s="583"/>
      <c r="G90" s="583"/>
      <c r="H90" s="584"/>
      <c r="I90" s="496" t="s">
        <v>61</v>
      </c>
      <c r="J90" s="498"/>
      <c r="K90" s="496" t="s">
        <v>62</v>
      </c>
      <c r="L90" s="497"/>
      <c r="M90" s="498"/>
      <c r="N90" s="496" t="s">
        <v>73</v>
      </c>
      <c r="O90" s="497"/>
      <c r="P90" s="498"/>
      <c r="Q90" s="496" t="s">
        <v>67</v>
      </c>
      <c r="R90" s="497"/>
      <c r="S90" s="498"/>
      <c r="T90" s="496" t="s">
        <v>63</v>
      </c>
      <c r="U90" s="497"/>
      <c r="V90" s="498"/>
      <c r="W90" s="496" t="s">
        <v>64</v>
      </c>
      <c r="X90" s="497"/>
      <c r="Y90" s="498"/>
      <c r="Z90" s="496" t="s">
        <v>1169</v>
      </c>
      <c r="AA90" s="497"/>
      <c r="AB90" s="498"/>
      <c r="AC90" s="496" t="s">
        <v>1160</v>
      </c>
      <c r="AD90" s="497"/>
      <c r="AE90" s="498"/>
      <c r="AF90" s="496" t="s">
        <v>39</v>
      </c>
      <c r="AG90" s="497"/>
      <c r="AH90" s="498"/>
    </row>
    <row r="91" spans="1:36" ht="73.5" customHeight="1" x14ac:dyDescent="0.25">
      <c r="A91" s="585"/>
      <c r="B91" s="586"/>
      <c r="C91" s="586"/>
      <c r="D91" s="586"/>
      <c r="E91" s="586"/>
      <c r="F91" s="586"/>
      <c r="G91" s="586"/>
      <c r="H91" s="587"/>
      <c r="I91" s="499"/>
      <c r="J91" s="501"/>
      <c r="K91" s="499"/>
      <c r="L91" s="500"/>
      <c r="M91" s="501"/>
      <c r="N91" s="499"/>
      <c r="O91" s="500"/>
      <c r="P91" s="501"/>
      <c r="Q91" s="499"/>
      <c r="R91" s="500"/>
      <c r="S91" s="501"/>
      <c r="T91" s="499"/>
      <c r="U91" s="500"/>
      <c r="V91" s="501"/>
      <c r="W91" s="499"/>
      <c r="X91" s="500"/>
      <c r="Y91" s="501"/>
      <c r="Z91" s="499"/>
      <c r="AA91" s="500"/>
      <c r="AB91" s="501"/>
      <c r="AC91" s="499"/>
      <c r="AD91" s="500"/>
      <c r="AE91" s="501"/>
      <c r="AF91" s="499"/>
      <c r="AG91" s="500"/>
      <c r="AH91" s="501"/>
    </row>
    <row r="92" spans="1:36" ht="15" customHeight="1" x14ac:dyDescent="0.25">
      <c r="A92" s="406" t="s">
        <v>40</v>
      </c>
      <c r="B92" s="407"/>
      <c r="C92" s="407"/>
      <c r="D92" s="407"/>
      <c r="E92" s="407"/>
      <c r="F92" s="407"/>
      <c r="G92" s="407"/>
      <c r="H92" s="408"/>
      <c r="I92" s="406" t="s">
        <v>41</v>
      </c>
      <c r="J92" s="408"/>
      <c r="K92" s="406" t="s">
        <v>42</v>
      </c>
      <c r="L92" s="407"/>
      <c r="M92" s="408"/>
      <c r="N92" s="406" t="s">
        <v>43</v>
      </c>
      <c r="O92" s="407"/>
      <c r="P92" s="408"/>
      <c r="Q92" s="406" t="s">
        <v>44</v>
      </c>
      <c r="R92" s="407"/>
      <c r="S92" s="408"/>
      <c r="T92" s="406" t="s">
        <v>45</v>
      </c>
      <c r="U92" s="407"/>
      <c r="V92" s="408"/>
      <c r="W92" s="406" t="s">
        <v>46</v>
      </c>
      <c r="X92" s="407"/>
      <c r="Y92" s="408"/>
      <c r="Z92" s="406" t="s">
        <v>47</v>
      </c>
      <c r="AA92" s="407"/>
      <c r="AB92" s="408"/>
      <c r="AC92" s="406" t="s">
        <v>48</v>
      </c>
      <c r="AD92" s="407"/>
      <c r="AE92" s="408"/>
      <c r="AF92" s="406" t="s">
        <v>66</v>
      </c>
      <c r="AG92" s="407"/>
      <c r="AH92" s="408"/>
    </row>
    <row r="93" spans="1:36" x14ac:dyDescent="0.25">
      <c r="A93" s="419" t="s">
        <v>49</v>
      </c>
      <c r="B93" s="420"/>
      <c r="C93" s="420"/>
      <c r="D93" s="420"/>
      <c r="E93" s="420"/>
      <c r="F93" s="420"/>
      <c r="G93" s="420"/>
      <c r="H93" s="420"/>
      <c r="I93" s="420"/>
      <c r="J93" s="420"/>
      <c r="K93" s="420"/>
      <c r="L93" s="420"/>
      <c r="M93" s="420"/>
      <c r="N93" s="420"/>
      <c r="O93" s="420"/>
      <c r="P93" s="420"/>
      <c r="Q93" s="420"/>
      <c r="R93" s="420"/>
      <c r="S93" s="420"/>
      <c r="T93" s="420"/>
      <c r="U93" s="420"/>
      <c r="V93" s="420"/>
      <c r="W93" s="420"/>
      <c r="X93" s="420"/>
      <c r="Y93" s="420"/>
      <c r="Z93" s="420"/>
      <c r="AA93" s="420"/>
      <c r="AB93" s="420"/>
      <c r="AC93" s="420"/>
      <c r="AD93" s="420"/>
      <c r="AE93" s="420"/>
      <c r="AF93" s="420"/>
      <c r="AG93" s="420"/>
      <c r="AH93" s="421"/>
    </row>
    <row r="94" spans="1:36" x14ac:dyDescent="0.25">
      <c r="A94" s="387" t="s">
        <v>1069</v>
      </c>
      <c r="B94" s="388"/>
      <c r="C94" s="388"/>
      <c r="D94" s="388"/>
      <c r="E94" s="388"/>
      <c r="F94" s="388"/>
      <c r="G94" s="388"/>
      <c r="H94" s="409"/>
      <c r="I94" s="518"/>
      <c r="J94" s="520"/>
      <c r="K94" s="518"/>
      <c r="L94" s="519"/>
      <c r="M94" s="520"/>
      <c r="N94" s="518">
        <v>296945</v>
      </c>
      <c r="O94" s="519"/>
      <c r="P94" s="520"/>
      <c r="Q94" s="518"/>
      <c r="R94" s="519"/>
      <c r="S94" s="520"/>
      <c r="T94" s="518"/>
      <c r="U94" s="519"/>
      <c r="V94" s="520"/>
      <c r="W94" s="518"/>
      <c r="X94" s="519"/>
      <c r="Y94" s="520"/>
      <c r="Z94" s="518">
        <v>1929</v>
      </c>
      <c r="AA94" s="519"/>
      <c r="AB94" s="520"/>
      <c r="AC94" s="518"/>
      <c r="AD94" s="519"/>
      <c r="AE94" s="520"/>
      <c r="AF94" s="394">
        <f>SUM(I94:AE94)</f>
        <v>298874</v>
      </c>
      <c r="AG94" s="396"/>
      <c r="AH94" s="395"/>
    </row>
    <row r="95" spans="1:36" x14ac:dyDescent="0.25">
      <c r="A95" s="387" t="s">
        <v>50</v>
      </c>
      <c r="B95" s="388"/>
      <c r="C95" s="388"/>
      <c r="D95" s="388"/>
      <c r="E95" s="388"/>
      <c r="F95" s="388"/>
      <c r="G95" s="388"/>
      <c r="H95" s="409"/>
      <c r="I95" s="518"/>
      <c r="J95" s="520"/>
      <c r="K95" s="518"/>
      <c r="L95" s="519"/>
      <c r="M95" s="520"/>
      <c r="N95" s="518">
        <v>49806</v>
      </c>
      <c r="O95" s="519"/>
      <c r="P95" s="520"/>
      <c r="Q95" s="518"/>
      <c r="R95" s="519"/>
      <c r="S95" s="520"/>
      <c r="T95" s="518"/>
      <c r="U95" s="519"/>
      <c r="V95" s="520"/>
      <c r="W95" s="518"/>
      <c r="X95" s="519"/>
      <c r="Y95" s="520"/>
      <c r="Z95" s="518"/>
      <c r="AA95" s="519"/>
      <c r="AB95" s="520"/>
      <c r="AC95" s="518"/>
      <c r="AD95" s="519"/>
      <c r="AE95" s="520"/>
      <c r="AF95" s="394">
        <f t="shared" ref="AF95:AF98" si="16">SUM(I95:AE95)</f>
        <v>49806</v>
      </c>
      <c r="AG95" s="396"/>
      <c r="AH95" s="395"/>
    </row>
    <row r="96" spans="1:36" x14ac:dyDescent="0.25">
      <c r="A96" s="387" t="s">
        <v>51</v>
      </c>
      <c r="B96" s="388"/>
      <c r="C96" s="388"/>
      <c r="D96" s="388"/>
      <c r="E96" s="388"/>
      <c r="F96" s="388"/>
      <c r="G96" s="388"/>
      <c r="H96" s="409"/>
      <c r="I96" s="518"/>
      <c r="J96" s="520"/>
      <c r="K96" s="518"/>
      <c r="L96" s="519"/>
      <c r="M96" s="520"/>
      <c r="N96" s="518">
        <v>62677</v>
      </c>
      <c r="O96" s="519"/>
      <c r="P96" s="520"/>
      <c r="Q96" s="518"/>
      <c r="R96" s="519"/>
      <c r="S96" s="520"/>
      <c r="T96" s="518"/>
      <c r="U96" s="519"/>
      <c r="V96" s="520"/>
      <c r="W96" s="518"/>
      <c r="X96" s="519"/>
      <c r="Y96" s="520"/>
      <c r="Z96" s="518"/>
      <c r="AA96" s="519"/>
      <c r="AB96" s="520"/>
      <c r="AC96" s="518"/>
      <c r="AD96" s="519"/>
      <c r="AE96" s="520"/>
      <c r="AF96" s="394">
        <f t="shared" si="16"/>
        <v>62677</v>
      </c>
      <c r="AG96" s="396"/>
      <c r="AH96" s="395"/>
    </row>
    <row r="97" spans="1:34" x14ac:dyDescent="0.25">
      <c r="A97" s="387" t="s">
        <v>52</v>
      </c>
      <c r="B97" s="388"/>
      <c r="C97" s="388"/>
      <c r="D97" s="388"/>
      <c r="E97" s="388"/>
      <c r="F97" s="388"/>
      <c r="G97" s="388"/>
      <c r="H97" s="409"/>
      <c r="I97" s="518"/>
      <c r="J97" s="520"/>
      <c r="K97" s="518"/>
      <c r="L97" s="519"/>
      <c r="M97" s="520"/>
      <c r="N97" s="518">
        <v>1929</v>
      </c>
      <c r="O97" s="519"/>
      <c r="P97" s="520"/>
      <c r="Q97" s="518"/>
      <c r="R97" s="519"/>
      <c r="S97" s="520"/>
      <c r="T97" s="518"/>
      <c r="U97" s="519"/>
      <c r="V97" s="520"/>
      <c r="W97" s="518"/>
      <c r="X97" s="519"/>
      <c r="Y97" s="520"/>
      <c r="Z97" s="518">
        <v>-1929</v>
      </c>
      <c r="AA97" s="519"/>
      <c r="AB97" s="520"/>
      <c r="AC97" s="518"/>
      <c r="AD97" s="519"/>
      <c r="AE97" s="520"/>
      <c r="AF97" s="394">
        <f t="shared" si="16"/>
        <v>0</v>
      </c>
      <c r="AG97" s="396"/>
      <c r="AH97" s="395"/>
    </row>
    <row r="98" spans="1:34" x14ac:dyDescent="0.25">
      <c r="A98" s="387" t="s">
        <v>1070</v>
      </c>
      <c r="B98" s="388"/>
      <c r="C98" s="388"/>
      <c r="D98" s="388"/>
      <c r="E98" s="388"/>
      <c r="F98" s="388"/>
      <c r="G98" s="388"/>
      <c r="H98" s="409"/>
      <c r="I98" s="394"/>
      <c r="J98" s="395"/>
      <c r="K98" s="394"/>
      <c r="L98" s="396"/>
      <c r="M98" s="395"/>
      <c r="N98" s="394">
        <f>N94+N95-N96+N97</f>
        <v>286003</v>
      </c>
      <c r="O98" s="396"/>
      <c r="P98" s="395"/>
      <c r="Q98" s="394"/>
      <c r="R98" s="396"/>
      <c r="S98" s="395"/>
      <c r="T98" s="394"/>
      <c r="U98" s="396"/>
      <c r="V98" s="395"/>
      <c r="W98" s="394"/>
      <c r="X98" s="396"/>
      <c r="Y98" s="395"/>
      <c r="Z98" s="394">
        <v>0</v>
      </c>
      <c r="AA98" s="396"/>
      <c r="AB98" s="395"/>
      <c r="AC98" s="394"/>
      <c r="AD98" s="396"/>
      <c r="AE98" s="395"/>
      <c r="AF98" s="394">
        <f t="shared" si="16"/>
        <v>286003</v>
      </c>
      <c r="AG98" s="396"/>
      <c r="AH98" s="395"/>
    </row>
    <row r="99" spans="1:34" ht="15" customHeight="1" x14ac:dyDescent="0.25">
      <c r="A99" s="419" t="s">
        <v>53</v>
      </c>
      <c r="B99" s="420"/>
      <c r="C99" s="420"/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0"/>
      <c r="O99" s="420"/>
      <c r="P99" s="420"/>
      <c r="Q99" s="420"/>
      <c r="R99" s="420"/>
      <c r="S99" s="420"/>
      <c r="T99" s="420"/>
      <c r="U99" s="420"/>
      <c r="V99" s="420"/>
      <c r="W99" s="420"/>
      <c r="X99" s="420"/>
      <c r="Y99" s="420"/>
      <c r="Z99" s="420"/>
      <c r="AA99" s="420"/>
      <c r="AB99" s="420"/>
      <c r="AC99" s="420"/>
      <c r="AD99" s="420"/>
      <c r="AE99" s="420"/>
      <c r="AF99" s="420"/>
      <c r="AG99" s="420"/>
      <c r="AH99" s="421"/>
    </row>
    <row r="100" spans="1:34" x14ac:dyDescent="0.25">
      <c r="A100" s="387" t="s">
        <v>1069</v>
      </c>
      <c r="B100" s="388"/>
      <c r="C100" s="388"/>
      <c r="D100" s="388"/>
      <c r="E100" s="388"/>
      <c r="F100" s="388"/>
      <c r="G100" s="388"/>
      <c r="H100" s="409"/>
      <c r="I100" s="394"/>
      <c r="J100" s="395"/>
      <c r="K100" s="394"/>
      <c r="L100" s="396"/>
      <c r="M100" s="395"/>
      <c r="N100" s="394">
        <v>249279</v>
      </c>
      <c r="O100" s="396"/>
      <c r="P100" s="395"/>
      <c r="Q100" s="394"/>
      <c r="R100" s="396"/>
      <c r="S100" s="395"/>
      <c r="T100" s="394"/>
      <c r="U100" s="396"/>
      <c r="V100" s="395"/>
      <c r="W100" s="394"/>
      <c r="X100" s="396"/>
      <c r="Y100" s="395"/>
      <c r="Z100" s="394"/>
      <c r="AA100" s="396"/>
      <c r="AB100" s="395"/>
      <c r="AC100" s="394"/>
      <c r="AD100" s="396"/>
      <c r="AE100" s="395"/>
      <c r="AF100" s="394">
        <f>SUM(I100:AE100)</f>
        <v>249279</v>
      </c>
      <c r="AG100" s="396"/>
      <c r="AH100" s="395"/>
    </row>
    <row r="101" spans="1:34" x14ac:dyDescent="0.25">
      <c r="A101" s="387" t="s">
        <v>50</v>
      </c>
      <c r="B101" s="388"/>
      <c r="C101" s="388"/>
      <c r="D101" s="388"/>
      <c r="E101" s="388"/>
      <c r="F101" s="388"/>
      <c r="G101" s="388"/>
      <c r="H101" s="409"/>
      <c r="I101" s="394"/>
      <c r="J101" s="395"/>
      <c r="K101" s="394"/>
      <c r="L101" s="396"/>
      <c r="M101" s="395"/>
      <c r="N101" s="394">
        <v>27075</v>
      </c>
      <c r="O101" s="396"/>
      <c r="P101" s="395"/>
      <c r="Q101" s="394"/>
      <c r="R101" s="396"/>
      <c r="S101" s="395"/>
      <c r="T101" s="394"/>
      <c r="U101" s="396"/>
      <c r="V101" s="395"/>
      <c r="W101" s="394"/>
      <c r="X101" s="396"/>
      <c r="Y101" s="395"/>
      <c r="Z101" s="394"/>
      <c r="AA101" s="396"/>
      <c r="AB101" s="395"/>
      <c r="AC101" s="394"/>
      <c r="AD101" s="396"/>
      <c r="AE101" s="395"/>
      <c r="AF101" s="394">
        <f t="shared" ref="AF101:AF104" si="17">SUM(I101:AE101)</f>
        <v>27075</v>
      </c>
      <c r="AG101" s="396"/>
      <c r="AH101" s="395"/>
    </row>
    <row r="102" spans="1:34" x14ac:dyDescent="0.25">
      <c r="A102" s="387" t="s">
        <v>51</v>
      </c>
      <c r="B102" s="388"/>
      <c r="C102" s="388"/>
      <c r="D102" s="388"/>
      <c r="E102" s="388"/>
      <c r="F102" s="388"/>
      <c r="G102" s="388"/>
      <c r="H102" s="409"/>
      <c r="I102" s="394"/>
      <c r="J102" s="395"/>
      <c r="K102" s="394"/>
      <c r="L102" s="396"/>
      <c r="M102" s="395"/>
      <c r="N102" s="394">
        <v>62677</v>
      </c>
      <c r="O102" s="396"/>
      <c r="P102" s="395"/>
      <c r="Q102" s="394"/>
      <c r="R102" s="396"/>
      <c r="S102" s="395"/>
      <c r="T102" s="394"/>
      <c r="U102" s="396"/>
      <c r="V102" s="395"/>
      <c r="W102" s="394"/>
      <c r="X102" s="396"/>
      <c r="Y102" s="395"/>
      <c r="Z102" s="394"/>
      <c r="AA102" s="396"/>
      <c r="AB102" s="395"/>
      <c r="AC102" s="394"/>
      <c r="AD102" s="396"/>
      <c r="AE102" s="395"/>
      <c r="AF102" s="394">
        <f t="shared" si="17"/>
        <v>62677</v>
      </c>
      <c r="AG102" s="396"/>
      <c r="AH102" s="395"/>
    </row>
    <row r="103" spans="1:34" x14ac:dyDescent="0.25">
      <c r="A103" s="387" t="s">
        <v>52</v>
      </c>
      <c r="B103" s="388"/>
      <c r="C103" s="388"/>
      <c r="D103" s="388"/>
      <c r="E103" s="388"/>
      <c r="F103" s="388"/>
      <c r="G103" s="388"/>
      <c r="H103" s="409"/>
      <c r="I103" s="518"/>
      <c r="J103" s="520"/>
      <c r="K103" s="518"/>
      <c r="L103" s="519"/>
      <c r="M103" s="520"/>
      <c r="N103" s="518"/>
      <c r="O103" s="519"/>
      <c r="P103" s="520"/>
      <c r="Q103" s="518"/>
      <c r="R103" s="519"/>
      <c r="S103" s="520"/>
      <c r="T103" s="518"/>
      <c r="U103" s="519"/>
      <c r="V103" s="520"/>
      <c r="W103" s="518"/>
      <c r="X103" s="519"/>
      <c r="Y103" s="520"/>
      <c r="Z103" s="518"/>
      <c r="AA103" s="519"/>
      <c r="AB103" s="520"/>
      <c r="AC103" s="518"/>
      <c r="AD103" s="519"/>
      <c r="AE103" s="520"/>
      <c r="AF103" s="394"/>
      <c r="AG103" s="396"/>
      <c r="AH103" s="395"/>
    </row>
    <row r="104" spans="1:34" ht="21.75" customHeight="1" x14ac:dyDescent="0.25">
      <c r="A104" s="387" t="s">
        <v>1070</v>
      </c>
      <c r="B104" s="388"/>
      <c r="C104" s="388"/>
      <c r="D104" s="388"/>
      <c r="E104" s="388"/>
      <c r="F104" s="388"/>
      <c r="G104" s="388"/>
      <c r="H104" s="409"/>
      <c r="I104" s="394"/>
      <c r="J104" s="395"/>
      <c r="K104" s="394"/>
      <c r="L104" s="396"/>
      <c r="M104" s="395"/>
      <c r="N104" s="394">
        <f>N100+N101-N102</f>
        <v>213677</v>
      </c>
      <c r="O104" s="396"/>
      <c r="P104" s="395"/>
      <c r="Q104" s="394"/>
      <c r="R104" s="396"/>
      <c r="S104" s="395"/>
      <c r="T104" s="394"/>
      <c r="U104" s="396"/>
      <c r="V104" s="395"/>
      <c r="W104" s="394"/>
      <c r="X104" s="396"/>
      <c r="Y104" s="395"/>
      <c r="Z104" s="394"/>
      <c r="AA104" s="396"/>
      <c r="AB104" s="395"/>
      <c r="AC104" s="394"/>
      <c r="AD104" s="396"/>
      <c r="AE104" s="395"/>
      <c r="AF104" s="394">
        <f t="shared" si="17"/>
        <v>213677</v>
      </c>
      <c r="AG104" s="396"/>
      <c r="AH104" s="395"/>
    </row>
    <row r="105" spans="1:34" ht="21.75" customHeight="1" x14ac:dyDescent="0.25">
      <c r="A105" s="261"/>
      <c r="B105" s="262"/>
      <c r="C105" s="262"/>
      <c r="D105" s="262"/>
      <c r="E105" s="262"/>
      <c r="F105" s="262"/>
      <c r="G105" s="262"/>
      <c r="H105" s="262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6"/>
    </row>
    <row r="106" spans="1:34" ht="21.75" customHeight="1" x14ac:dyDescent="0.25">
      <c r="A106" s="272"/>
      <c r="B106" s="273"/>
      <c r="C106" s="273"/>
      <c r="D106" s="273"/>
      <c r="E106" s="273"/>
      <c r="F106" s="273"/>
      <c r="G106" s="273"/>
      <c r="H106" s="273"/>
      <c r="I106" s="274"/>
      <c r="J106" s="274"/>
      <c r="K106" s="274"/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5"/>
    </row>
    <row r="107" spans="1:34" ht="15" customHeight="1" x14ac:dyDescent="0.25">
      <c r="A107" s="419" t="s">
        <v>54</v>
      </c>
      <c r="B107" s="420"/>
      <c r="C107" s="420"/>
      <c r="D107" s="420"/>
      <c r="E107" s="420"/>
      <c r="F107" s="420"/>
      <c r="G107" s="420"/>
      <c r="H107" s="420"/>
      <c r="I107" s="420"/>
      <c r="J107" s="420"/>
      <c r="K107" s="420"/>
      <c r="L107" s="420"/>
      <c r="M107" s="420"/>
      <c r="N107" s="420"/>
      <c r="O107" s="420"/>
      <c r="P107" s="420"/>
      <c r="Q107" s="420"/>
      <c r="R107" s="420"/>
      <c r="S107" s="420"/>
      <c r="T107" s="420"/>
      <c r="U107" s="420"/>
      <c r="V107" s="420"/>
      <c r="W107" s="420"/>
      <c r="X107" s="420"/>
      <c r="Y107" s="420"/>
      <c r="Z107" s="420"/>
      <c r="AA107" s="420"/>
      <c r="AB107" s="420"/>
      <c r="AC107" s="420"/>
      <c r="AD107" s="420"/>
      <c r="AE107" s="420"/>
      <c r="AF107" s="420"/>
      <c r="AG107" s="420"/>
      <c r="AH107" s="421"/>
    </row>
    <row r="108" spans="1:34" x14ac:dyDescent="0.25">
      <c r="A108" s="387" t="s">
        <v>1069</v>
      </c>
      <c r="B108" s="388"/>
      <c r="C108" s="388"/>
      <c r="D108" s="388"/>
      <c r="E108" s="388"/>
      <c r="F108" s="388"/>
      <c r="G108" s="388"/>
      <c r="H108" s="409"/>
      <c r="I108" s="394"/>
      <c r="J108" s="395"/>
      <c r="K108" s="394"/>
      <c r="L108" s="396"/>
      <c r="M108" s="395"/>
      <c r="N108" s="394"/>
      <c r="O108" s="396"/>
      <c r="P108" s="395"/>
      <c r="Q108" s="394"/>
      <c r="R108" s="396"/>
      <c r="S108" s="395"/>
      <c r="T108" s="394"/>
      <c r="U108" s="396"/>
      <c r="V108" s="395"/>
      <c r="W108" s="394"/>
      <c r="X108" s="396"/>
      <c r="Y108" s="395"/>
      <c r="Z108" s="394"/>
      <c r="AA108" s="396"/>
      <c r="AB108" s="395"/>
      <c r="AC108" s="394"/>
      <c r="AD108" s="396"/>
      <c r="AE108" s="395"/>
      <c r="AF108" s="394"/>
      <c r="AG108" s="396"/>
      <c r="AH108" s="395"/>
    </row>
    <row r="109" spans="1:34" x14ac:dyDescent="0.25">
      <c r="A109" s="387" t="s">
        <v>50</v>
      </c>
      <c r="B109" s="388"/>
      <c r="C109" s="388"/>
      <c r="D109" s="388"/>
      <c r="E109" s="388"/>
      <c r="F109" s="388"/>
      <c r="G109" s="388"/>
      <c r="H109" s="409"/>
      <c r="I109" s="394"/>
      <c r="J109" s="395"/>
      <c r="K109" s="394"/>
      <c r="L109" s="396"/>
      <c r="M109" s="395"/>
      <c r="N109" s="394"/>
      <c r="O109" s="396"/>
      <c r="P109" s="395"/>
      <c r="Q109" s="394"/>
      <c r="R109" s="396"/>
      <c r="S109" s="395"/>
      <c r="T109" s="394"/>
      <c r="U109" s="396"/>
      <c r="V109" s="395"/>
      <c r="W109" s="394"/>
      <c r="X109" s="396"/>
      <c r="Y109" s="395"/>
      <c r="Z109" s="394"/>
      <c r="AA109" s="396"/>
      <c r="AB109" s="395"/>
      <c r="AC109" s="394"/>
      <c r="AD109" s="396"/>
      <c r="AE109" s="395"/>
      <c r="AF109" s="394"/>
      <c r="AG109" s="396"/>
      <c r="AH109" s="395"/>
    </row>
    <row r="110" spans="1:34" x14ac:dyDescent="0.25">
      <c r="A110" s="387" t="s">
        <v>51</v>
      </c>
      <c r="B110" s="388"/>
      <c r="C110" s="388"/>
      <c r="D110" s="388"/>
      <c r="E110" s="388"/>
      <c r="F110" s="388"/>
      <c r="G110" s="388"/>
      <c r="H110" s="409"/>
      <c r="I110" s="394"/>
      <c r="J110" s="395"/>
      <c r="K110" s="394"/>
      <c r="L110" s="396"/>
      <c r="M110" s="395"/>
      <c r="N110" s="394"/>
      <c r="O110" s="396"/>
      <c r="P110" s="395"/>
      <c r="Q110" s="394"/>
      <c r="R110" s="396"/>
      <c r="S110" s="395"/>
      <c r="T110" s="394"/>
      <c r="U110" s="396"/>
      <c r="V110" s="395"/>
      <c r="W110" s="394"/>
      <c r="X110" s="396"/>
      <c r="Y110" s="395"/>
      <c r="Z110" s="394"/>
      <c r="AA110" s="396"/>
      <c r="AB110" s="395"/>
      <c r="AC110" s="394"/>
      <c r="AD110" s="396"/>
      <c r="AE110" s="395"/>
      <c r="AF110" s="394"/>
      <c r="AG110" s="396"/>
      <c r="AH110" s="395"/>
    </row>
    <row r="111" spans="1:34" x14ac:dyDescent="0.25">
      <c r="A111" s="387" t="s">
        <v>52</v>
      </c>
      <c r="B111" s="388"/>
      <c r="C111" s="388"/>
      <c r="D111" s="388"/>
      <c r="E111" s="388"/>
      <c r="F111" s="262"/>
      <c r="G111" s="262"/>
      <c r="H111" s="263"/>
      <c r="I111" s="264"/>
      <c r="J111" s="266"/>
      <c r="K111" s="264"/>
      <c r="L111" s="265"/>
      <c r="M111" s="266"/>
      <c r="N111" s="264"/>
      <c r="O111" s="265"/>
      <c r="P111" s="266"/>
      <c r="Q111" s="264"/>
      <c r="R111" s="265"/>
      <c r="S111" s="266"/>
      <c r="T111" s="264"/>
      <c r="U111" s="265"/>
      <c r="V111" s="266"/>
      <c r="W111" s="264"/>
      <c r="X111" s="265"/>
      <c r="Y111" s="266"/>
      <c r="Z111" s="264"/>
      <c r="AA111" s="265"/>
      <c r="AB111" s="266"/>
      <c r="AC111" s="264"/>
      <c r="AD111" s="265"/>
      <c r="AE111" s="266"/>
      <c r="AF111" s="264"/>
      <c r="AG111" s="265"/>
      <c r="AH111" s="266"/>
    </row>
    <row r="112" spans="1:34" x14ac:dyDescent="0.25">
      <c r="A112" s="387" t="s">
        <v>1070</v>
      </c>
      <c r="B112" s="388"/>
      <c r="C112" s="388"/>
      <c r="D112" s="388"/>
      <c r="E112" s="388"/>
      <c r="F112" s="388"/>
      <c r="G112" s="388"/>
      <c r="H112" s="409"/>
      <c r="I112" s="394"/>
      <c r="J112" s="395"/>
      <c r="K112" s="394"/>
      <c r="L112" s="396"/>
      <c r="M112" s="395"/>
      <c r="N112" s="394"/>
      <c r="O112" s="396"/>
      <c r="P112" s="395"/>
      <c r="Q112" s="394"/>
      <c r="R112" s="396"/>
      <c r="S112" s="395"/>
      <c r="T112" s="394"/>
      <c r="U112" s="396"/>
      <c r="V112" s="395"/>
      <c r="W112" s="394"/>
      <c r="X112" s="396"/>
      <c r="Y112" s="395"/>
      <c r="Z112" s="394"/>
      <c r="AA112" s="396"/>
      <c r="AB112" s="395"/>
      <c r="AC112" s="394"/>
      <c r="AD112" s="396"/>
      <c r="AE112" s="395"/>
      <c r="AF112" s="394"/>
      <c r="AG112" s="396"/>
      <c r="AH112" s="395"/>
    </row>
    <row r="113" spans="1:36" x14ac:dyDescent="0.25">
      <c r="A113" s="419" t="s">
        <v>55</v>
      </c>
      <c r="B113" s="420"/>
      <c r="C113" s="420"/>
      <c r="D113" s="420"/>
      <c r="E113" s="420"/>
      <c r="F113" s="420"/>
      <c r="G113" s="420"/>
      <c r="H113" s="420"/>
      <c r="I113" s="420"/>
      <c r="J113" s="420"/>
      <c r="K113" s="420"/>
      <c r="L113" s="420"/>
      <c r="M113" s="420"/>
      <c r="N113" s="420"/>
      <c r="O113" s="420"/>
      <c r="P113" s="420"/>
      <c r="Q113" s="420"/>
      <c r="R113" s="420"/>
      <c r="S113" s="420"/>
      <c r="T113" s="420"/>
      <c r="U113" s="420"/>
      <c r="V113" s="420"/>
      <c r="W113" s="420"/>
      <c r="X113" s="420"/>
      <c r="Y113" s="420"/>
      <c r="Z113" s="420"/>
      <c r="AA113" s="420"/>
      <c r="AB113" s="420"/>
      <c r="AC113" s="420"/>
      <c r="AD113" s="420"/>
      <c r="AE113" s="420"/>
      <c r="AF113" s="420"/>
      <c r="AG113" s="420"/>
      <c r="AH113" s="421"/>
    </row>
    <row r="114" spans="1:36" x14ac:dyDescent="0.25">
      <c r="A114" s="387" t="s">
        <v>1069</v>
      </c>
      <c r="B114" s="388"/>
      <c r="C114" s="388"/>
      <c r="D114" s="388"/>
      <c r="E114" s="388"/>
      <c r="F114" s="388"/>
      <c r="G114" s="388"/>
      <c r="H114" s="409"/>
      <c r="I114" s="394"/>
      <c r="J114" s="395"/>
      <c r="K114" s="394"/>
      <c r="L114" s="396"/>
      <c r="M114" s="395"/>
      <c r="N114" s="394">
        <f t="shared" ref="N114" si="18">N94-N100-N108</f>
        <v>47666</v>
      </c>
      <c r="O114" s="396"/>
      <c r="P114" s="395"/>
      <c r="Q114" s="394"/>
      <c r="R114" s="396"/>
      <c r="S114" s="395"/>
      <c r="T114" s="394"/>
      <c r="U114" s="396"/>
      <c r="V114" s="395"/>
      <c r="W114" s="394"/>
      <c r="X114" s="396"/>
      <c r="Y114" s="395"/>
      <c r="Z114" s="394">
        <v>1929</v>
      </c>
      <c r="AA114" s="396"/>
      <c r="AB114" s="395"/>
      <c r="AC114" s="394"/>
      <c r="AD114" s="396"/>
      <c r="AE114" s="395"/>
      <c r="AF114" s="394">
        <f>AF94-AF100-AF108</f>
        <v>49595</v>
      </c>
      <c r="AG114" s="396"/>
      <c r="AH114" s="395"/>
      <c r="AJ114" t="s">
        <v>1019</v>
      </c>
    </row>
    <row r="115" spans="1:36" x14ac:dyDescent="0.25">
      <c r="A115" s="387" t="s">
        <v>1070</v>
      </c>
      <c r="B115" s="388"/>
      <c r="C115" s="388"/>
      <c r="D115" s="388"/>
      <c r="E115" s="388"/>
      <c r="F115" s="388"/>
      <c r="G115" s="388"/>
      <c r="H115" s="409"/>
      <c r="I115" s="394"/>
      <c r="J115" s="395"/>
      <c r="K115" s="394"/>
      <c r="L115" s="396"/>
      <c r="M115" s="395"/>
      <c r="N115" s="394">
        <f t="shared" ref="N115" si="19">N98-N104-N112</f>
        <v>72326</v>
      </c>
      <c r="O115" s="396"/>
      <c r="P115" s="395"/>
      <c r="Q115" s="394"/>
      <c r="R115" s="396"/>
      <c r="S115" s="395"/>
      <c r="T115" s="394"/>
      <c r="U115" s="396"/>
      <c r="V115" s="395"/>
      <c r="W115" s="394"/>
      <c r="X115" s="396"/>
      <c r="Y115" s="395"/>
      <c r="Z115" s="394"/>
      <c r="AA115" s="396"/>
      <c r="AB115" s="395"/>
      <c r="AC115" s="394"/>
      <c r="AD115" s="396"/>
      <c r="AE115" s="395"/>
      <c r="AF115" s="394">
        <f t="shared" ref="AF115" si="20">AF98-AF104-AF112</f>
        <v>72326</v>
      </c>
      <c r="AG115" s="396"/>
      <c r="AH115" s="395"/>
      <c r="AI115" t="str">
        <f>IF(ROUND(AF115-Aktíva!F24,0)=0,"","CHYBA")</f>
        <v/>
      </c>
      <c r="AJ115" t="s">
        <v>1019</v>
      </c>
    </row>
    <row r="120" spans="1:36" ht="15" customHeight="1" x14ac:dyDescent="0.25">
      <c r="A120" s="579" t="s">
        <v>65</v>
      </c>
      <c r="B120" s="580"/>
      <c r="C120" s="580"/>
      <c r="D120" s="580"/>
      <c r="E120" s="580"/>
      <c r="F120" s="580"/>
      <c r="G120" s="580"/>
      <c r="H120" s="581"/>
      <c r="I120" s="406" t="s">
        <v>1071</v>
      </c>
      <c r="J120" s="407"/>
      <c r="K120" s="407"/>
      <c r="L120" s="407"/>
      <c r="M120" s="407"/>
      <c r="N120" s="407"/>
      <c r="O120" s="407"/>
      <c r="P120" s="407"/>
      <c r="Q120" s="407"/>
      <c r="R120" s="407"/>
      <c r="S120" s="407"/>
      <c r="T120" s="407"/>
      <c r="U120" s="407"/>
      <c r="V120" s="407"/>
      <c r="W120" s="407"/>
      <c r="X120" s="407"/>
      <c r="Y120" s="407"/>
      <c r="Z120" s="407"/>
      <c r="AA120" s="407"/>
      <c r="AB120" s="407"/>
      <c r="AC120" s="407"/>
      <c r="AD120" s="407"/>
      <c r="AE120" s="407"/>
      <c r="AF120" s="407"/>
      <c r="AG120" s="407"/>
      <c r="AH120" s="408"/>
    </row>
    <row r="121" spans="1:36" ht="38.25" customHeight="1" x14ac:dyDescent="0.25">
      <c r="A121" s="582"/>
      <c r="B121" s="583"/>
      <c r="C121" s="583"/>
      <c r="D121" s="583"/>
      <c r="E121" s="583"/>
      <c r="F121" s="583"/>
      <c r="G121" s="583"/>
      <c r="H121" s="584"/>
      <c r="I121" s="496" t="s">
        <v>61</v>
      </c>
      <c r="J121" s="498"/>
      <c r="K121" s="496" t="s">
        <v>62</v>
      </c>
      <c r="L121" s="497"/>
      <c r="M121" s="498"/>
      <c r="N121" s="496" t="s">
        <v>73</v>
      </c>
      <c r="O121" s="497"/>
      <c r="P121" s="498"/>
      <c r="Q121" s="496" t="s">
        <v>67</v>
      </c>
      <c r="R121" s="497"/>
      <c r="S121" s="498"/>
      <c r="T121" s="496" t="s">
        <v>63</v>
      </c>
      <c r="U121" s="497"/>
      <c r="V121" s="498"/>
      <c r="W121" s="496" t="s">
        <v>64</v>
      </c>
      <c r="X121" s="497"/>
      <c r="Y121" s="498"/>
      <c r="Z121" s="496" t="s">
        <v>1169</v>
      </c>
      <c r="AA121" s="497"/>
      <c r="AB121" s="498"/>
      <c r="AC121" s="496" t="s">
        <v>1160</v>
      </c>
      <c r="AD121" s="497"/>
      <c r="AE121" s="498"/>
      <c r="AF121" s="496" t="s">
        <v>39</v>
      </c>
      <c r="AG121" s="497"/>
      <c r="AH121" s="498"/>
    </row>
    <row r="122" spans="1:36" ht="73.5" customHeight="1" x14ac:dyDescent="0.25">
      <c r="A122" s="585"/>
      <c r="B122" s="586"/>
      <c r="C122" s="586"/>
      <c r="D122" s="586"/>
      <c r="E122" s="586"/>
      <c r="F122" s="586"/>
      <c r="G122" s="586"/>
      <c r="H122" s="587"/>
      <c r="I122" s="499"/>
      <c r="J122" s="501"/>
      <c r="K122" s="499"/>
      <c r="L122" s="500"/>
      <c r="M122" s="501"/>
      <c r="N122" s="499"/>
      <c r="O122" s="500"/>
      <c r="P122" s="501"/>
      <c r="Q122" s="499"/>
      <c r="R122" s="500"/>
      <c r="S122" s="501"/>
      <c r="T122" s="499"/>
      <c r="U122" s="500"/>
      <c r="V122" s="501"/>
      <c r="W122" s="499"/>
      <c r="X122" s="500"/>
      <c r="Y122" s="501"/>
      <c r="Z122" s="499"/>
      <c r="AA122" s="500"/>
      <c r="AB122" s="501"/>
      <c r="AC122" s="499"/>
      <c r="AD122" s="500"/>
      <c r="AE122" s="501"/>
      <c r="AF122" s="499"/>
      <c r="AG122" s="500"/>
      <c r="AH122" s="501"/>
    </row>
    <row r="123" spans="1:36" x14ac:dyDescent="0.25">
      <c r="A123" s="406" t="s">
        <v>40</v>
      </c>
      <c r="B123" s="407"/>
      <c r="C123" s="407"/>
      <c r="D123" s="407"/>
      <c r="E123" s="407"/>
      <c r="F123" s="407"/>
      <c r="G123" s="407"/>
      <c r="H123" s="408"/>
      <c r="I123" s="406" t="s">
        <v>41</v>
      </c>
      <c r="J123" s="408"/>
      <c r="K123" s="406" t="s">
        <v>42</v>
      </c>
      <c r="L123" s="407"/>
      <c r="M123" s="408"/>
      <c r="N123" s="406" t="s">
        <v>43</v>
      </c>
      <c r="O123" s="407"/>
      <c r="P123" s="408"/>
      <c r="Q123" s="406" t="s">
        <v>44</v>
      </c>
      <c r="R123" s="407"/>
      <c r="S123" s="408"/>
      <c r="T123" s="406" t="s">
        <v>45</v>
      </c>
      <c r="U123" s="407"/>
      <c r="V123" s="408"/>
      <c r="W123" s="406" t="s">
        <v>46</v>
      </c>
      <c r="X123" s="407"/>
      <c r="Y123" s="408"/>
      <c r="Z123" s="406" t="s">
        <v>47</v>
      </c>
      <c r="AA123" s="407"/>
      <c r="AB123" s="408"/>
      <c r="AC123" s="406" t="s">
        <v>48</v>
      </c>
      <c r="AD123" s="407"/>
      <c r="AE123" s="408"/>
      <c r="AF123" s="406" t="s">
        <v>66</v>
      </c>
      <c r="AG123" s="407"/>
      <c r="AH123" s="408"/>
    </row>
    <row r="124" spans="1:36" x14ac:dyDescent="0.25">
      <c r="A124" s="419" t="s">
        <v>49</v>
      </c>
      <c r="B124" s="420"/>
      <c r="C124" s="420"/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  <c r="S124" s="420"/>
      <c r="T124" s="420"/>
      <c r="U124" s="420"/>
      <c r="V124" s="420"/>
      <c r="W124" s="420"/>
      <c r="X124" s="420"/>
      <c r="Y124" s="420"/>
      <c r="Z124" s="420"/>
      <c r="AA124" s="420"/>
      <c r="AB124" s="420"/>
      <c r="AC124" s="420"/>
      <c r="AD124" s="420"/>
      <c r="AE124" s="420"/>
      <c r="AF124" s="420"/>
      <c r="AG124" s="420"/>
      <c r="AH124" s="421"/>
    </row>
    <row r="125" spans="1:36" x14ac:dyDescent="0.25">
      <c r="A125" s="387" t="s">
        <v>1066</v>
      </c>
      <c r="B125" s="388"/>
      <c r="C125" s="388"/>
      <c r="D125" s="388"/>
      <c r="E125" s="388"/>
      <c r="F125" s="388"/>
      <c r="G125" s="388"/>
      <c r="H125" s="409"/>
      <c r="I125" s="394"/>
      <c r="J125" s="395"/>
      <c r="K125" s="394"/>
      <c r="L125" s="396"/>
      <c r="M125" s="395"/>
      <c r="N125" s="394">
        <v>279552</v>
      </c>
      <c r="O125" s="396"/>
      <c r="P125" s="395"/>
      <c r="Q125" s="394"/>
      <c r="R125" s="396"/>
      <c r="S125" s="395"/>
      <c r="T125" s="394"/>
      <c r="U125" s="396"/>
      <c r="V125" s="395"/>
      <c r="W125" s="394"/>
      <c r="X125" s="396"/>
      <c r="Y125" s="395"/>
      <c r="Z125" s="394"/>
      <c r="AA125" s="396"/>
      <c r="AB125" s="395"/>
      <c r="AC125" s="394"/>
      <c r="AD125" s="396"/>
      <c r="AE125" s="395"/>
      <c r="AF125" s="394">
        <f>SUM(I125:AE125)</f>
        <v>279552</v>
      </c>
      <c r="AG125" s="396"/>
      <c r="AH125" s="395"/>
    </row>
    <row r="126" spans="1:36" x14ac:dyDescent="0.25">
      <c r="A126" s="387" t="s">
        <v>50</v>
      </c>
      <c r="B126" s="388"/>
      <c r="C126" s="388"/>
      <c r="D126" s="388"/>
      <c r="E126" s="388"/>
      <c r="F126" s="388"/>
      <c r="G126" s="388"/>
      <c r="H126" s="409"/>
      <c r="I126" s="394"/>
      <c r="J126" s="395"/>
      <c r="K126" s="394"/>
      <c r="L126" s="396"/>
      <c r="M126" s="395"/>
      <c r="N126" s="394">
        <v>17719</v>
      </c>
      <c r="O126" s="396"/>
      <c r="P126" s="395"/>
      <c r="Q126" s="394"/>
      <c r="R126" s="396"/>
      <c r="S126" s="395"/>
      <c r="T126" s="394"/>
      <c r="U126" s="396"/>
      <c r="V126" s="395"/>
      <c r="W126" s="394"/>
      <c r="X126" s="396"/>
      <c r="Y126" s="395"/>
      <c r="Z126" s="394"/>
      <c r="AA126" s="396"/>
      <c r="AB126" s="395"/>
      <c r="AC126" s="394">
        <v>1929</v>
      </c>
      <c r="AD126" s="396"/>
      <c r="AE126" s="395"/>
      <c r="AF126" s="394">
        <f t="shared" ref="AF126:AF129" si="21">SUM(I126:AE126)</f>
        <v>19648</v>
      </c>
      <c r="AG126" s="396"/>
      <c r="AH126" s="395"/>
    </row>
    <row r="127" spans="1:36" x14ac:dyDescent="0.25">
      <c r="A127" s="387" t="s">
        <v>51</v>
      </c>
      <c r="B127" s="388"/>
      <c r="C127" s="388"/>
      <c r="D127" s="388"/>
      <c r="E127" s="388"/>
      <c r="F127" s="388"/>
      <c r="G127" s="388"/>
      <c r="H127" s="409"/>
      <c r="I127" s="394"/>
      <c r="J127" s="395"/>
      <c r="K127" s="394"/>
      <c r="L127" s="396"/>
      <c r="M127" s="395"/>
      <c r="N127" s="394">
        <v>326</v>
      </c>
      <c r="O127" s="396"/>
      <c r="P127" s="395"/>
      <c r="Q127" s="394"/>
      <c r="R127" s="396"/>
      <c r="S127" s="395"/>
      <c r="T127" s="394"/>
      <c r="U127" s="396"/>
      <c r="V127" s="395"/>
      <c r="W127" s="394"/>
      <c r="X127" s="396"/>
      <c r="Y127" s="395"/>
      <c r="Z127" s="394"/>
      <c r="AA127" s="396"/>
      <c r="AB127" s="395"/>
      <c r="AC127" s="394"/>
      <c r="AD127" s="396"/>
      <c r="AE127" s="395"/>
      <c r="AF127" s="394">
        <f t="shared" si="21"/>
        <v>326</v>
      </c>
      <c r="AG127" s="396"/>
      <c r="AH127" s="395"/>
    </row>
    <row r="128" spans="1:36" x14ac:dyDescent="0.25">
      <c r="A128" s="387" t="s">
        <v>52</v>
      </c>
      <c r="B128" s="388"/>
      <c r="C128" s="388"/>
      <c r="D128" s="388"/>
      <c r="E128" s="388"/>
      <c r="F128" s="388"/>
      <c r="G128" s="388"/>
      <c r="H128" s="409"/>
      <c r="I128" s="394"/>
      <c r="J128" s="395"/>
      <c r="K128" s="394"/>
      <c r="L128" s="396"/>
      <c r="M128" s="395"/>
      <c r="N128" s="394"/>
      <c r="O128" s="396"/>
      <c r="P128" s="395"/>
      <c r="Q128" s="394"/>
      <c r="R128" s="396"/>
      <c r="S128" s="395"/>
      <c r="T128" s="394"/>
      <c r="U128" s="396"/>
      <c r="V128" s="395"/>
      <c r="W128" s="394"/>
      <c r="X128" s="396"/>
      <c r="Y128" s="395"/>
      <c r="Z128" s="394"/>
      <c r="AA128" s="396"/>
      <c r="AB128" s="395"/>
      <c r="AC128" s="394"/>
      <c r="AD128" s="396"/>
      <c r="AE128" s="395"/>
      <c r="AF128" s="394">
        <f t="shared" si="21"/>
        <v>0</v>
      </c>
      <c r="AG128" s="396"/>
      <c r="AH128" s="395"/>
    </row>
    <row r="129" spans="1:35" x14ac:dyDescent="0.25">
      <c r="A129" s="387" t="s">
        <v>1067</v>
      </c>
      <c r="B129" s="388"/>
      <c r="C129" s="388"/>
      <c r="D129" s="388"/>
      <c r="E129" s="388"/>
      <c r="F129" s="388"/>
      <c r="G129" s="388"/>
      <c r="H129" s="409"/>
      <c r="I129" s="394"/>
      <c r="J129" s="395"/>
      <c r="K129" s="394"/>
      <c r="L129" s="396"/>
      <c r="M129" s="395"/>
      <c r="N129" s="394">
        <f>N125+N126-N127+N128</f>
        <v>296945</v>
      </c>
      <c r="O129" s="396"/>
      <c r="P129" s="395"/>
      <c r="Q129" s="394"/>
      <c r="R129" s="396"/>
      <c r="S129" s="395"/>
      <c r="T129" s="394"/>
      <c r="U129" s="396"/>
      <c r="V129" s="395"/>
      <c r="W129" s="394"/>
      <c r="X129" s="396"/>
      <c r="Y129" s="395"/>
      <c r="Z129" s="394"/>
      <c r="AA129" s="396"/>
      <c r="AB129" s="395"/>
      <c r="AC129" s="394">
        <f t="shared" ref="AC129" si="22">AC125+AC126+AC127+AC128</f>
        <v>1929</v>
      </c>
      <c r="AD129" s="396"/>
      <c r="AE129" s="395"/>
      <c r="AF129" s="394">
        <f t="shared" si="21"/>
        <v>298874</v>
      </c>
      <c r="AG129" s="396"/>
      <c r="AH129" s="395"/>
    </row>
    <row r="130" spans="1:35" x14ac:dyDescent="0.25">
      <c r="A130" s="419" t="s">
        <v>53</v>
      </c>
      <c r="B130" s="420"/>
      <c r="C130" s="420"/>
      <c r="D130" s="420"/>
      <c r="E130" s="420"/>
      <c r="F130" s="420"/>
      <c r="G130" s="420"/>
      <c r="H130" s="420"/>
      <c r="I130" s="420"/>
      <c r="J130" s="420"/>
      <c r="K130" s="420"/>
      <c r="L130" s="420"/>
      <c r="M130" s="420"/>
      <c r="N130" s="420"/>
      <c r="O130" s="420"/>
      <c r="P130" s="420"/>
      <c r="Q130" s="420"/>
      <c r="R130" s="420"/>
      <c r="S130" s="420"/>
      <c r="T130" s="420"/>
      <c r="U130" s="420"/>
      <c r="V130" s="420"/>
      <c r="W130" s="420"/>
      <c r="X130" s="420"/>
      <c r="Y130" s="420"/>
      <c r="Z130" s="420"/>
      <c r="AA130" s="420"/>
      <c r="AB130" s="420"/>
      <c r="AC130" s="420"/>
      <c r="AD130" s="420"/>
      <c r="AE130" s="420"/>
      <c r="AF130" s="420"/>
      <c r="AG130" s="420"/>
      <c r="AH130" s="421"/>
    </row>
    <row r="131" spans="1:35" x14ac:dyDescent="0.25">
      <c r="A131" s="387" t="s">
        <v>1066</v>
      </c>
      <c r="B131" s="388"/>
      <c r="C131" s="388"/>
      <c r="D131" s="388"/>
      <c r="E131" s="388"/>
      <c r="F131" s="388"/>
      <c r="G131" s="388"/>
      <c r="H131" s="409"/>
      <c r="I131" s="394"/>
      <c r="J131" s="395"/>
      <c r="K131" s="394"/>
      <c r="L131" s="396"/>
      <c r="M131" s="395"/>
      <c r="N131" s="394">
        <v>214010</v>
      </c>
      <c r="O131" s="396"/>
      <c r="P131" s="395"/>
      <c r="Q131" s="394"/>
      <c r="R131" s="396"/>
      <c r="S131" s="395"/>
      <c r="T131" s="394"/>
      <c r="U131" s="396"/>
      <c r="V131" s="395"/>
      <c r="W131" s="394"/>
      <c r="X131" s="396"/>
      <c r="Y131" s="395"/>
      <c r="Z131" s="394"/>
      <c r="AA131" s="396"/>
      <c r="AB131" s="395"/>
      <c r="AC131" s="394"/>
      <c r="AD131" s="396"/>
      <c r="AE131" s="395"/>
      <c r="AF131" s="394">
        <f>SUM(I131:AE131)</f>
        <v>214010</v>
      </c>
      <c r="AG131" s="396"/>
      <c r="AH131" s="395"/>
    </row>
    <row r="132" spans="1:35" x14ac:dyDescent="0.25">
      <c r="A132" s="387" t="s">
        <v>50</v>
      </c>
      <c r="B132" s="388"/>
      <c r="C132" s="388"/>
      <c r="D132" s="388"/>
      <c r="E132" s="388"/>
      <c r="F132" s="388"/>
      <c r="G132" s="388"/>
      <c r="H132" s="409"/>
      <c r="I132" s="394"/>
      <c r="J132" s="395"/>
      <c r="K132" s="394"/>
      <c r="L132" s="396"/>
      <c r="M132" s="395"/>
      <c r="N132" s="394">
        <v>35595</v>
      </c>
      <c r="O132" s="396"/>
      <c r="P132" s="395"/>
      <c r="Q132" s="394"/>
      <c r="R132" s="396"/>
      <c r="S132" s="395"/>
      <c r="T132" s="394"/>
      <c r="U132" s="396"/>
      <c r="V132" s="395"/>
      <c r="W132" s="394"/>
      <c r="X132" s="396"/>
      <c r="Y132" s="395"/>
      <c r="Z132" s="394"/>
      <c r="AA132" s="396"/>
      <c r="AB132" s="395"/>
      <c r="AC132" s="394"/>
      <c r="AD132" s="396"/>
      <c r="AE132" s="395"/>
      <c r="AF132" s="394">
        <f t="shared" ref="AF132:AF135" si="23">SUM(I132:AE132)</f>
        <v>35595</v>
      </c>
      <c r="AG132" s="396"/>
      <c r="AH132" s="395"/>
    </row>
    <row r="133" spans="1:35" x14ac:dyDescent="0.25">
      <c r="A133" s="387" t="s">
        <v>51</v>
      </c>
      <c r="B133" s="388"/>
      <c r="C133" s="388"/>
      <c r="D133" s="388"/>
      <c r="E133" s="388"/>
      <c r="F133" s="388"/>
      <c r="G133" s="388"/>
      <c r="H133" s="409"/>
      <c r="I133" s="394"/>
      <c r="J133" s="395"/>
      <c r="K133" s="394"/>
      <c r="L133" s="396"/>
      <c r="M133" s="395"/>
      <c r="N133" s="394">
        <v>326</v>
      </c>
      <c r="O133" s="396"/>
      <c r="P133" s="395"/>
      <c r="Q133" s="394"/>
      <c r="R133" s="396"/>
      <c r="S133" s="395"/>
      <c r="T133" s="394"/>
      <c r="U133" s="396"/>
      <c r="V133" s="395"/>
      <c r="W133" s="394"/>
      <c r="X133" s="396"/>
      <c r="Y133" s="395"/>
      <c r="Z133" s="394"/>
      <c r="AA133" s="396"/>
      <c r="AB133" s="395"/>
      <c r="AC133" s="394"/>
      <c r="AD133" s="396"/>
      <c r="AE133" s="395"/>
      <c r="AF133" s="394">
        <f t="shared" si="23"/>
        <v>326</v>
      </c>
      <c r="AG133" s="396"/>
      <c r="AH133" s="395"/>
    </row>
    <row r="134" spans="1:35" x14ac:dyDescent="0.25">
      <c r="A134" s="387" t="s">
        <v>52</v>
      </c>
      <c r="B134" s="388"/>
      <c r="C134" s="388"/>
      <c r="D134" s="388"/>
      <c r="E134" s="388"/>
      <c r="F134" s="388"/>
      <c r="G134" s="388"/>
      <c r="H134" s="409"/>
      <c r="I134" s="394"/>
      <c r="J134" s="395"/>
      <c r="K134" s="394"/>
      <c r="L134" s="396"/>
      <c r="M134" s="395"/>
      <c r="N134" s="394"/>
      <c r="O134" s="396"/>
      <c r="P134" s="395"/>
      <c r="Q134" s="394"/>
      <c r="R134" s="396"/>
      <c r="S134" s="395"/>
      <c r="T134" s="394"/>
      <c r="U134" s="396"/>
      <c r="V134" s="395"/>
      <c r="W134" s="394"/>
      <c r="X134" s="396"/>
      <c r="Y134" s="395"/>
      <c r="Z134" s="394"/>
      <c r="AA134" s="396"/>
      <c r="AB134" s="395"/>
      <c r="AC134" s="394"/>
      <c r="AD134" s="396"/>
      <c r="AE134" s="395"/>
      <c r="AF134" s="394"/>
      <c r="AG134" s="396"/>
      <c r="AH134" s="395"/>
    </row>
    <row r="135" spans="1:35" x14ac:dyDescent="0.25">
      <c r="A135" s="387" t="s">
        <v>1067</v>
      </c>
      <c r="B135" s="388"/>
      <c r="C135" s="388"/>
      <c r="D135" s="388"/>
      <c r="E135" s="388"/>
      <c r="F135" s="388"/>
      <c r="G135" s="388"/>
      <c r="H135" s="409"/>
      <c r="I135" s="394"/>
      <c r="J135" s="395"/>
      <c r="K135" s="394"/>
      <c r="L135" s="396"/>
      <c r="M135" s="395"/>
      <c r="N135" s="394">
        <f>N131+N132-N133</f>
        <v>249279</v>
      </c>
      <c r="O135" s="396"/>
      <c r="P135" s="395"/>
      <c r="Q135" s="394"/>
      <c r="R135" s="396"/>
      <c r="S135" s="395"/>
      <c r="T135" s="394"/>
      <c r="U135" s="396"/>
      <c r="V135" s="395"/>
      <c r="W135" s="394"/>
      <c r="X135" s="396"/>
      <c r="Y135" s="395"/>
      <c r="Z135" s="394"/>
      <c r="AA135" s="396"/>
      <c r="AB135" s="395"/>
      <c r="AC135" s="394"/>
      <c r="AD135" s="396"/>
      <c r="AE135" s="395"/>
      <c r="AF135" s="394">
        <f t="shared" si="23"/>
        <v>249279</v>
      </c>
      <c r="AG135" s="396"/>
      <c r="AH135" s="395"/>
    </row>
    <row r="136" spans="1:35" x14ac:dyDescent="0.25">
      <c r="A136" s="419" t="s">
        <v>54</v>
      </c>
      <c r="B136" s="420"/>
      <c r="C136" s="420"/>
      <c r="D136" s="420"/>
      <c r="E136" s="420"/>
      <c r="F136" s="420"/>
      <c r="G136" s="420"/>
      <c r="H136" s="420"/>
      <c r="I136" s="420"/>
      <c r="J136" s="420"/>
      <c r="K136" s="420"/>
      <c r="L136" s="420"/>
      <c r="M136" s="420"/>
      <c r="N136" s="420"/>
      <c r="O136" s="420"/>
      <c r="P136" s="420"/>
      <c r="Q136" s="420"/>
      <c r="R136" s="420"/>
      <c r="S136" s="420"/>
      <c r="T136" s="420"/>
      <c r="U136" s="420"/>
      <c r="V136" s="420"/>
      <c r="W136" s="420"/>
      <c r="X136" s="420"/>
      <c r="Y136" s="420"/>
      <c r="Z136" s="420"/>
      <c r="AA136" s="420"/>
      <c r="AB136" s="420"/>
      <c r="AC136" s="420"/>
      <c r="AD136" s="420"/>
      <c r="AE136" s="420"/>
      <c r="AF136" s="420"/>
      <c r="AG136" s="420"/>
      <c r="AH136" s="421"/>
    </row>
    <row r="137" spans="1:35" x14ac:dyDescent="0.25">
      <c r="A137" s="387" t="s">
        <v>1066</v>
      </c>
      <c r="B137" s="388"/>
      <c r="C137" s="388"/>
      <c r="D137" s="388"/>
      <c r="E137" s="388"/>
      <c r="F137" s="388"/>
      <c r="G137" s="388"/>
      <c r="H137" s="409"/>
      <c r="I137" s="394"/>
      <c r="J137" s="395"/>
      <c r="K137" s="394"/>
      <c r="L137" s="396"/>
      <c r="M137" s="395"/>
      <c r="N137" s="394"/>
      <c r="O137" s="396"/>
      <c r="P137" s="395"/>
      <c r="Q137" s="394"/>
      <c r="R137" s="396"/>
      <c r="S137" s="395"/>
      <c r="T137" s="394"/>
      <c r="U137" s="396"/>
      <c r="V137" s="395"/>
      <c r="W137" s="394"/>
      <c r="X137" s="396"/>
      <c r="Y137" s="395"/>
      <c r="Z137" s="394"/>
      <c r="AA137" s="396"/>
      <c r="AB137" s="395"/>
      <c r="AC137" s="394"/>
      <c r="AD137" s="396"/>
      <c r="AE137" s="395"/>
      <c r="AF137" s="394"/>
      <c r="AG137" s="396"/>
      <c r="AH137" s="395"/>
    </row>
    <row r="138" spans="1:35" x14ac:dyDescent="0.25">
      <c r="A138" s="387" t="s">
        <v>50</v>
      </c>
      <c r="B138" s="388"/>
      <c r="C138" s="388"/>
      <c r="D138" s="388"/>
      <c r="E138" s="388"/>
      <c r="F138" s="388"/>
      <c r="G138" s="388"/>
      <c r="H138" s="409"/>
      <c r="I138" s="394"/>
      <c r="J138" s="395"/>
      <c r="K138" s="394"/>
      <c r="L138" s="396"/>
      <c r="M138" s="395"/>
      <c r="N138" s="394"/>
      <c r="O138" s="396"/>
      <c r="P138" s="395"/>
      <c r="Q138" s="394"/>
      <c r="R138" s="396"/>
      <c r="S138" s="395"/>
      <c r="T138" s="394"/>
      <c r="U138" s="396"/>
      <c r="V138" s="395"/>
      <c r="W138" s="394"/>
      <c r="X138" s="396"/>
      <c r="Y138" s="395"/>
      <c r="Z138" s="394"/>
      <c r="AA138" s="396"/>
      <c r="AB138" s="395"/>
      <c r="AC138" s="394"/>
      <c r="AD138" s="396"/>
      <c r="AE138" s="395"/>
      <c r="AF138" s="394"/>
      <c r="AG138" s="396"/>
      <c r="AH138" s="395"/>
    </row>
    <row r="139" spans="1:35" x14ac:dyDescent="0.25">
      <c r="A139" s="387" t="s">
        <v>51</v>
      </c>
      <c r="B139" s="388"/>
      <c r="C139" s="388"/>
      <c r="D139" s="388"/>
      <c r="E139" s="388"/>
      <c r="F139" s="388"/>
      <c r="G139" s="388"/>
      <c r="H139" s="409"/>
      <c r="I139" s="394"/>
      <c r="J139" s="395"/>
      <c r="K139" s="394"/>
      <c r="L139" s="396"/>
      <c r="M139" s="395"/>
      <c r="N139" s="394"/>
      <c r="O139" s="396"/>
      <c r="P139" s="395"/>
      <c r="Q139" s="394"/>
      <c r="R139" s="396"/>
      <c r="S139" s="395"/>
      <c r="T139" s="394"/>
      <c r="U139" s="396"/>
      <c r="V139" s="395"/>
      <c r="W139" s="394"/>
      <c r="X139" s="396"/>
      <c r="Y139" s="395"/>
      <c r="Z139" s="394"/>
      <c r="AA139" s="396"/>
      <c r="AB139" s="395"/>
      <c r="AC139" s="394"/>
      <c r="AD139" s="396"/>
      <c r="AE139" s="395"/>
      <c r="AF139" s="394"/>
      <c r="AG139" s="396"/>
      <c r="AH139" s="395"/>
    </row>
    <row r="140" spans="1:35" x14ac:dyDescent="0.25">
      <c r="A140" s="387" t="s">
        <v>52</v>
      </c>
      <c r="B140" s="388"/>
      <c r="C140" s="388"/>
      <c r="D140" s="388"/>
      <c r="E140" s="270"/>
      <c r="F140" s="270"/>
      <c r="G140" s="270"/>
      <c r="H140" s="271"/>
      <c r="I140" s="267"/>
      <c r="J140" s="268"/>
      <c r="K140" s="267"/>
      <c r="L140" s="269"/>
      <c r="M140" s="268"/>
      <c r="N140" s="267"/>
      <c r="O140" s="269"/>
      <c r="P140" s="268"/>
      <c r="Q140" s="267"/>
      <c r="R140" s="269"/>
      <c r="S140" s="268"/>
      <c r="T140" s="267"/>
      <c r="U140" s="269"/>
      <c r="V140" s="268"/>
      <c r="W140" s="267"/>
      <c r="X140" s="269"/>
      <c r="Y140" s="268"/>
      <c r="Z140" s="267"/>
      <c r="AA140" s="269"/>
      <c r="AB140" s="268"/>
      <c r="AC140" s="267"/>
      <c r="AD140" s="269"/>
      <c r="AE140" s="268"/>
      <c r="AF140" s="267"/>
      <c r="AG140" s="269"/>
      <c r="AH140" s="268"/>
    </row>
    <row r="141" spans="1:35" x14ac:dyDescent="0.25">
      <c r="A141" s="387" t="s">
        <v>1067</v>
      </c>
      <c r="B141" s="388"/>
      <c r="C141" s="388"/>
      <c r="D141" s="388"/>
      <c r="E141" s="388"/>
      <c r="F141" s="388"/>
      <c r="G141" s="388"/>
      <c r="H141" s="409"/>
      <c r="I141" s="394"/>
      <c r="J141" s="395"/>
      <c r="K141" s="394"/>
      <c r="L141" s="396"/>
      <c r="M141" s="395"/>
      <c r="N141" s="394"/>
      <c r="O141" s="396"/>
      <c r="P141" s="395"/>
      <c r="Q141" s="394"/>
      <c r="R141" s="396"/>
      <c r="S141" s="395"/>
      <c r="T141" s="394"/>
      <c r="U141" s="396"/>
      <c r="V141" s="395"/>
      <c r="W141" s="394"/>
      <c r="X141" s="396"/>
      <c r="Y141" s="395"/>
      <c r="Z141" s="394"/>
      <c r="AA141" s="396"/>
      <c r="AB141" s="395"/>
      <c r="AC141" s="394"/>
      <c r="AD141" s="396"/>
      <c r="AE141" s="395"/>
      <c r="AF141" s="394"/>
      <c r="AG141" s="396"/>
      <c r="AH141" s="395"/>
    </row>
    <row r="142" spans="1:35" x14ac:dyDescent="0.25">
      <c r="A142" s="419" t="s">
        <v>55</v>
      </c>
      <c r="B142" s="420"/>
      <c r="C142" s="420"/>
      <c r="D142" s="420"/>
      <c r="E142" s="420"/>
      <c r="F142" s="420"/>
      <c r="G142" s="420"/>
      <c r="H142" s="420"/>
      <c r="I142" s="420"/>
      <c r="J142" s="420"/>
      <c r="K142" s="420"/>
      <c r="L142" s="420"/>
      <c r="M142" s="420"/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  <c r="Z142" s="420"/>
      <c r="AA142" s="420"/>
      <c r="AB142" s="420"/>
      <c r="AC142" s="420"/>
      <c r="AD142" s="420"/>
      <c r="AE142" s="420"/>
      <c r="AF142" s="420"/>
      <c r="AG142" s="420"/>
      <c r="AH142" s="421"/>
    </row>
    <row r="143" spans="1:35" x14ac:dyDescent="0.25">
      <c r="A143" s="387" t="s">
        <v>1066</v>
      </c>
      <c r="B143" s="388"/>
      <c r="C143" s="388"/>
      <c r="D143" s="388"/>
      <c r="E143" s="388"/>
      <c r="F143" s="388"/>
      <c r="G143" s="388"/>
      <c r="H143" s="409"/>
      <c r="I143" s="394"/>
      <c r="J143" s="395"/>
      <c r="K143" s="394"/>
      <c r="L143" s="396"/>
      <c r="M143" s="395"/>
      <c r="N143" s="394">
        <f t="shared" ref="N143" si="24">N125-N131-N137</f>
        <v>65542</v>
      </c>
      <c r="O143" s="396"/>
      <c r="P143" s="395"/>
      <c r="Q143" s="394"/>
      <c r="R143" s="396"/>
      <c r="S143" s="395"/>
      <c r="T143" s="394"/>
      <c r="U143" s="396"/>
      <c r="V143" s="395"/>
      <c r="W143" s="394"/>
      <c r="X143" s="396"/>
      <c r="Y143" s="395"/>
      <c r="Z143" s="394"/>
      <c r="AA143" s="396"/>
      <c r="AB143" s="395"/>
      <c r="AC143" s="394"/>
      <c r="AD143" s="396"/>
      <c r="AE143" s="395"/>
      <c r="AF143" s="394">
        <f t="shared" ref="AF143" si="25">AF125-AF131-AF137</f>
        <v>65542</v>
      </c>
      <c r="AG143" s="396"/>
      <c r="AH143" s="395"/>
    </row>
    <row r="144" spans="1:35" x14ac:dyDescent="0.25">
      <c r="A144" s="387" t="s">
        <v>1067</v>
      </c>
      <c r="B144" s="388"/>
      <c r="C144" s="388"/>
      <c r="D144" s="388"/>
      <c r="E144" s="388"/>
      <c r="F144" s="388"/>
      <c r="G144" s="388"/>
      <c r="H144" s="409"/>
      <c r="I144" s="394"/>
      <c r="J144" s="395"/>
      <c r="K144" s="394"/>
      <c r="L144" s="396"/>
      <c r="M144" s="395"/>
      <c r="N144" s="394">
        <f t="shared" ref="N144" si="26">N129-N135-N141</f>
        <v>47666</v>
      </c>
      <c r="O144" s="396"/>
      <c r="P144" s="395"/>
      <c r="Q144" s="394"/>
      <c r="R144" s="396"/>
      <c r="S144" s="395"/>
      <c r="T144" s="394"/>
      <c r="U144" s="396"/>
      <c r="V144" s="395"/>
      <c r="W144" s="394"/>
      <c r="X144" s="396"/>
      <c r="Y144" s="395"/>
      <c r="Z144" s="394"/>
      <c r="AA144" s="396"/>
      <c r="AB144" s="395"/>
      <c r="AC144" s="394">
        <f t="shared" ref="AC144" si="27">AC129-AC135-AC141</f>
        <v>1929</v>
      </c>
      <c r="AD144" s="396"/>
      <c r="AE144" s="395"/>
      <c r="AF144" s="394">
        <f t="shared" ref="AF144" si="28">AF129-AF135-AF141</f>
        <v>49595</v>
      </c>
      <c r="AG144" s="396"/>
      <c r="AH144" s="395"/>
      <c r="AI144" t="e">
        <f>IF(ROUND(AF144-Aktíva!#REF!,0)=0,"","CHYBA")</f>
        <v>#REF!</v>
      </c>
    </row>
    <row r="157" spans="1:34" ht="14.25" customHeight="1" x14ac:dyDescent="0.25">
      <c r="A157" s="6" t="s">
        <v>1072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4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4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4" x14ac:dyDescent="0.25">
      <c r="A160" s="503" t="s">
        <v>1073</v>
      </c>
      <c r="B160" s="504"/>
      <c r="C160" s="504"/>
      <c r="D160" s="504"/>
      <c r="E160" s="504"/>
      <c r="F160" s="504"/>
      <c r="G160" s="504"/>
      <c r="H160" s="504"/>
      <c r="I160" s="504"/>
      <c r="J160" s="504"/>
      <c r="K160" s="505"/>
      <c r="L160" s="503" t="s">
        <v>1075</v>
      </c>
      <c r="M160" s="504"/>
      <c r="N160" s="504"/>
      <c r="O160" s="504"/>
      <c r="P160" s="504"/>
      <c r="Q160" s="504"/>
      <c r="R160" s="504"/>
      <c r="S160" s="504"/>
      <c r="T160" s="504"/>
      <c r="U160" s="504"/>
      <c r="V160" s="505"/>
      <c r="W160" s="503" t="s">
        <v>1074</v>
      </c>
      <c r="X160" s="504"/>
      <c r="Y160" s="504"/>
      <c r="Z160" s="504"/>
      <c r="AA160" s="504"/>
      <c r="AB160" s="504"/>
      <c r="AC160" s="504"/>
      <c r="AD160" s="504"/>
      <c r="AE160" s="504"/>
      <c r="AF160" s="504"/>
      <c r="AG160" s="504"/>
      <c r="AH160" s="505"/>
    </row>
    <row r="161" spans="1:34" x14ac:dyDescent="0.25">
      <c r="A161" s="509"/>
      <c r="B161" s="510"/>
      <c r="C161" s="510"/>
      <c r="D161" s="510"/>
      <c r="E161" s="510"/>
      <c r="F161" s="510"/>
      <c r="G161" s="510"/>
      <c r="H161" s="510"/>
      <c r="I161" s="510"/>
      <c r="J161" s="510"/>
      <c r="K161" s="511"/>
      <c r="L161" s="509"/>
      <c r="M161" s="510"/>
      <c r="N161" s="510"/>
      <c r="O161" s="510"/>
      <c r="P161" s="510"/>
      <c r="Q161" s="510"/>
      <c r="R161" s="510"/>
      <c r="S161" s="510"/>
      <c r="T161" s="510"/>
      <c r="U161" s="510"/>
      <c r="V161" s="511"/>
      <c r="W161" s="509"/>
      <c r="X161" s="510"/>
      <c r="Y161" s="510"/>
      <c r="Z161" s="510"/>
      <c r="AA161" s="510"/>
      <c r="AB161" s="510"/>
      <c r="AC161" s="510"/>
      <c r="AD161" s="510"/>
      <c r="AE161" s="510"/>
      <c r="AF161" s="510"/>
      <c r="AG161" s="510"/>
      <c r="AH161" s="511"/>
    </row>
    <row r="162" spans="1:34" x14ac:dyDescent="0.25">
      <c r="A162" s="599" t="s">
        <v>1254</v>
      </c>
      <c r="B162" s="600"/>
      <c r="C162" s="600"/>
      <c r="D162" s="600"/>
      <c r="E162" s="600"/>
      <c r="F162" s="600"/>
      <c r="G162" s="600"/>
      <c r="H162" s="600"/>
      <c r="I162" s="600"/>
      <c r="J162" s="600"/>
      <c r="K162" s="601"/>
      <c r="L162" s="593">
        <v>0</v>
      </c>
      <c r="M162" s="594"/>
      <c r="N162" s="594"/>
      <c r="O162" s="594"/>
      <c r="P162" s="594"/>
      <c r="Q162" s="594"/>
      <c r="R162" s="594"/>
      <c r="S162" s="594"/>
      <c r="T162" s="594"/>
      <c r="U162" s="594"/>
      <c r="V162" s="595"/>
      <c r="W162" s="596">
        <v>34814</v>
      </c>
      <c r="X162" s="597"/>
      <c r="Y162" s="597"/>
      <c r="Z162" s="597"/>
      <c r="AA162" s="597"/>
      <c r="AB162" s="597"/>
      <c r="AC162" s="597"/>
      <c r="AD162" s="597"/>
      <c r="AE162" s="597"/>
      <c r="AF162" s="597"/>
      <c r="AG162" s="597"/>
      <c r="AH162" s="598"/>
    </row>
    <row r="163" spans="1:34" x14ac:dyDescent="0.25">
      <c r="A163" s="413" t="s">
        <v>1255</v>
      </c>
      <c r="B163" s="414"/>
      <c r="C163" s="414"/>
      <c r="D163" s="414"/>
      <c r="E163" s="414"/>
      <c r="F163" s="414"/>
      <c r="G163" s="414"/>
      <c r="H163" s="414"/>
      <c r="I163" s="414"/>
      <c r="J163" s="414"/>
      <c r="K163" s="415"/>
      <c r="L163" s="394">
        <v>152501</v>
      </c>
      <c r="M163" s="591"/>
      <c r="N163" s="591"/>
      <c r="O163" s="591"/>
      <c r="P163" s="591"/>
      <c r="Q163" s="591"/>
      <c r="R163" s="591"/>
      <c r="S163" s="591"/>
      <c r="T163" s="591"/>
      <c r="U163" s="591"/>
      <c r="V163" s="592"/>
      <c r="W163" s="596">
        <v>124970</v>
      </c>
      <c r="X163" s="597"/>
      <c r="Y163" s="597"/>
      <c r="Z163" s="597"/>
      <c r="AA163" s="597"/>
      <c r="AB163" s="597"/>
      <c r="AC163" s="597"/>
      <c r="AD163" s="597"/>
      <c r="AE163" s="597"/>
      <c r="AF163" s="597"/>
      <c r="AG163" s="597"/>
      <c r="AH163" s="598"/>
    </row>
    <row r="164" spans="1:34" x14ac:dyDescent="0.25">
      <c r="A164" s="413" t="s">
        <v>1252</v>
      </c>
      <c r="B164" s="414"/>
      <c r="C164" s="414"/>
      <c r="D164" s="414"/>
      <c r="E164" s="414"/>
      <c r="F164" s="414"/>
      <c r="G164" s="414"/>
      <c r="H164" s="414"/>
      <c r="I164" s="414"/>
      <c r="J164" s="414"/>
      <c r="K164" s="415"/>
      <c r="L164" s="416">
        <v>32900</v>
      </c>
      <c r="M164" s="602"/>
      <c r="N164" s="602"/>
      <c r="O164" s="602"/>
      <c r="P164" s="602"/>
      <c r="Q164" s="602"/>
      <c r="R164" s="602"/>
      <c r="S164" s="602"/>
      <c r="T164" s="602"/>
      <c r="U164" s="602"/>
      <c r="V164" s="603"/>
      <c r="W164" s="604">
        <v>32900</v>
      </c>
      <c r="X164" s="605"/>
      <c r="Y164" s="605"/>
      <c r="Z164" s="605"/>
      <c r="AA164" s="605"/>
      <c r="AB164" s="605"/>
      <c r="AC164" s="605"/>
      <c r="AD164" s="605"/>
      <c r="AE164" s="605"/>
      <c r="AF164" s="605"/>
      <c r="AG164" s="605"/>
      <c r="AH164" s="606"/>
    </row>
    <row r="165" spans="1:34" x14ac:dyDescent="0.25">
      <c r="A165" s="425" t="s">
        <v>39</v>
      </c>
      <c r="B165" s="426"/>
      <c r="C165" s="426"/>
      <c r="D165" s="426"/>
      <c r="E165" s="426"/>
      <c r="F165" s="426"/>
      <c r="G165" s="426"/>
      <c r="H165" s="426"/>
      <c r="I165" s="426"/>
      <c r="J165" s="426"/>
      <c r="K165" s="427"/>
      <c r="L165" s="616">
        <f>SUM(L162:V164)</f>
        <v>185401</v>
      </c>
      <c r="M165" s="617"/>
      <c r="N165" s="617"/>
      <c r="O165" s="617"/>
      <c r="P165" s="617"/>
      <c r="Q165" s="617"/>
      <c r="R165" s="617"/>
      <c r="S165" s="617"/>
      <c r="T165" s="617"/>
      <c r="U165" s="617"/>
      <c r="V165" s="618"/>
      <c r="W165" s="619">
        <f>SUM(W162:AH164)</f>
        <v>192684</v>
      </c>
      <c r="X165" s="620"/>
      <c r="Y165" s="620"/>
      <c r="Z165" s="620"/>
      <c r="AA165" s="620"/>
      <c r="AB165" s="620"/>
      <c r="AC165" s="620"/>
      <c r="AD165" s="620"/>
      <c r="AE165" s="620"/>
      <c r="AF165" s="620"/>
      <c r="AG165" s="620"/>
      <c r="AH165" s="621"/>
    </row>
    <row r="166" spans="1:3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4" x14ac:dyDescent="0.25">
      <c r="A168" s="5" t="s">
        <v>1076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4" x14ac:dyDescent="0.25">
      <c r="A170" s="622" t="s">
        <v>1077</v>
      </c>
      <c r="B170" s="623"/>
      <c r="C170" s="623"/>
      <c r="D170" s="623"/>
      <c r="E170" s="623"/>
      <c r="F170" s="623"/>
      <c r="G170" s="623"/>
      <c r="H170" s="623"/>
      <c r="I170" s="623"/>
      <c r="J170" s="623"/>
      <c r="K170" s="624"/>
      <c r="L170" s="623" t="s">
        <v>1078</v>
      </c>
      <c r="M170" s="623"/>
      <c r="N170" s="623"/>
      <c r="O170" s="623"/>
      <c r="P170" s="623"/>
      <c r="Q170" s="623"/>
      <c r="R170" s="623"/>
      <c r="S170" s="623"/>
      <c r="T170" s="623"/>
      <c r="U170" s="623"/>
      <c r="V170" s="623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216"/>
    </row>
    <row r="171" spans="1:34" x14ac:dyDescent="0.25">
      <c r="A171" s="625"/>
      <c r="B171" s="626"/>
      <c r="C171" s="626"/>
      <c r="D171" s="626"/>
      <c r="E171" s="626"/>
      <c r="F171" s="626"/>
      <c r="G171" s="626"/>
      <c r="H171" s="626"/>
      <c r="I171" s="626"/>
      <c r="J171" s="626"/>
      <c r="K171" s="627"/>
      <c r="L171" s="626"/>
      <c r="M171" s="626"/>
      <c r="N171" s="626"/>
      <c r="O171" s="626"/>
      <c r="P171" s="626"/>
      <c r="Q171" s="626"/>
      <c r="R171" s="626"/>
      <c r="S171" s="626"/>
      <c r="T171" s="626"/>
      <c r="U171" s="626"/>
      <c r="V171" s="626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218"/>
    </row>
    <row r="172" spans="1:34" x14ac:dyDescent="0.25">
      <c r="A172" s="673" t="s">
        <v>35</v>
      </c>
      <c r="B172" s="674"/>
      <c r="C172" s="674"/>
      <c r="D172" s="674"/>
      <c r="E172" s="674"/>
      <c r="F172" s="674"/>
      <c r="G172" s="674"/>
      <c r="H172" s="674"/>
      <c r="I172" s="674"/>
      <c r="J172" s="674"/>
      <c r="K172" s="675"/>
      <c r="L172" s="741" t="s">
        <v>1079</v>
      </c>
      <c r="M172" s="741"/>
      <c r="N172" s="741"/>
      <c r="O172" s="741"/>
      <c r="P172" s="741"/>
      <c r="Q172" s="741"/>
      <c r="R172" s="741"/>
      <c r="S172" s="741"/>
      <c r="T172" s="741"/>
      <c r="U172" s="741"/>
      <c r="V172" s="741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219"/>
    </row>
    <row r="173" spans="1:34" ht="20.25" customHeight="1" x14ac:dyDescent="0.25">
      <c r="A173" s="673" t="s">
        <v>60</v>
      </c>
      <c r="B173" s="674"/>
      <c r="C173" s="674"/>
      <c r="D173" s="674"/>
      <c r="E173" s="674"/>
      <c r="F173" s="674"/>
      <c r="G173" s="674"/>
      <c r="H173" s="674"/>
      <c r="I173" s="674"/>
      <c r="J173" s="674"/>
      <c r="K173" s="675"/>
      <c r="L173" s="674" t="s">
        <v>1171</v>
      </c>
      <c r="M173" s="674"/>
      <c r="N173" s="674"/>
      <c r="O173" s="674"/>
      <c r="P173" s="674"/>
      <c r="Q173" s="674"/>
      <c r="R173" s="674"/>
      <c r="S173" s="674"/>
      <c r="T173" s="674"/>
      <c r="U173" s="674"/>
      <c r="V173" s="674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219"/>
    </row>
    <row r="174" spans="1:34" ht="19.5" customHeight="1" x14ac:dyDescent="0.25">
      <c r="A174" s="742" t="s">
        <v>1251</v>
      </c>
      <c r="B174" s="743"/>
      <c r="C174" s="743"/>
      <c r="D174" s="743"/>
      <c r="E174" s="743"/>
      <c r="F174" s="743"/>
      <c r="G174" s="743"/>
      <c r="H174" s="743"/>
      <c r="I174" s="743"/>
      <c r="J174" s="743"/>
      <c r="K174" s="744"/>
      <c r="L174" s="745" t="s">
        <v>1080</v>
      </c>
      <c r="M174" s="743"/>
      <c r="N174" s="743"/>
      <c r="O174" s="743"/>
      <c r="P174" s="743"/>
      <c r="Q174" s="743"/>
      <c r="R174" s="743"/>
      <c r="S174" s="743"/>
      <c r="T174" s="743"/>
      <c r="U174" s="743"/>
      <c r="V174" s="74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217"/>
    </row>
    <row r="175" spans="1:34" x14ac:dyDescent="0.25">
      <c r="A175" s="742" t="s">
        <v>1170</v>
      </c>
      <c r="B175" s="743"/>
      <c r="C175" s="743"/>
      <c r="D175" s="743"/>
      <c r="E175" s="743"/>
      <c r="F175" s="743"/>
      <c r="G175" s="743"/>
      <c r="H175" s="743"/>
      <c r="I175" s="743"/>
      <c r="J175" s="743"/>
      <c r="K175" s="744"/>
      <c r="L175" s="743" t="s">
        <v>1080</v>
      </c>
      <c r="M175" s="743"/>
      <c r="N175" s="743"/>
      <c r="O175" s="743"/>
      <c r="P175" s="743"/>
      <c r="Q175" s="743"/>
      <c r="R175" s="743"/>
      <c r="S175" s="743"/>
      <c r="T175" s="743"/>
      <c r="U175" s="743"/>
      <c r="V175" s="74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217"/>
    </row>
    <row r="176" spans="1:34" x14ac:dyDescent="0.25">
      <c r="A176" s="746"/>
      <c r="B176" s="747"/>
      <c r="C176" s="747"/>
      <c r="D176" s="747"/>
      <c r="E176" s="747"/>
      <c r="F176" s="747"/>
      <c r="G176" s="747"/>
      <c r="H176" s="747"/>
      <c r="I176" s="747"/>
      <c r="J176" s="747"/>
      <c r="K176" s="748"/>
      <c r="L176" s="745" t="s">
        <v>1081</v>
      </c>
      <c r="M176" s="743"/>
      <c r="N176" s="743"/>
      <c r="O176" s="743"/>
      <c r="P176" s="743"/>
      <c r="Q176" s="743"/>
      <c r="R176" s="743"/>
      <c r="S176" s="743"/>
      <c r="T176" s="743"/>
      <c r="U176" s="743"/>
      <c r="V176" s="74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217"/>
    </row>
    <row r="177" spans="1:34" x14ac:dyDescent="0.25">
      <c r="A177" s="746"/>
      <c r="B177" s="747"/>
      <c r="C177" s="747"/>
      <c r="D177" s="747"/>
      <c r="E177" s="747"/>
      <c r="F177" s="747"/>
      <c r="G177" s="747"/>
      <c r="H177" s="747"/>
      <c r="I177" s="747"/>
      <c r="J177" s="747"/>
      <c r="K177" s="748"/>
      <c r="L177" s="749" t="s">
        <v>1082</v>
      </c>
      <c r="M177" s="750"/>
      <c r="N177" s="750"/>
      <c r="O177" s="750"/>
      <c r="P177" s="750"/>
      <c r="Q177" s="750"/>
      <c r="R177" s="750"/>
      <c r="S177" s="750"/>
      <c r="T177" s="750"/>
      <c r="U177" s="750"/>
      <c r="V177" s="750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217"/>
    </row>
    <row r="178" spans="1:34" x14ac:dyDescent="0.25">
      <c r="A178" s="746"/>
      <c r="B178" s="747"/>
      <c r="C178" s="747"/>
      <c r="D178" s="747"/>
      <c r="E178" s="747"/>
      <c r="F178" s="747"/>
      <c r="G178" s="747"/>
      <c r="H178" s="747"/>
      <c r="I178" s="747"/>
      <c r="J178" s="747"/>
      <c r="K178" s="748"/>
      <c r="L178" s="745" t="s">
        <v>1082</v>
      </c>
      <c r="M178" s="743"/>
      <c r="N178" s="743"/>
      <c r="O178" s="743"/>
      <c r="P178" s="743"/>
      <c r="Q178" s="743"/>
      <c r="R178" s="743"/>
      <c r="S178" s="743"/>
      <c r="T178" s="743"/>
      <c r="U178" s="743"/>
      <c r="V178" s="74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217"/>
    </row>
    <row r="179" spans="1:34" x14ac:dyDescent="0.25">
      <c r="A179" s="746"/>
      <c r="B179" s="747"/>
      <c r="C179" s="747"/>
      <c r="D179" s="747"/>
      <c r="E179" s="747"/>
      <c r="F179" s="747"/>
      <c r="G179" s="747"/>
      <c r="H179" s="747"/>
      <c r="I179" s="747"/>
      <c r="J179" s="747"/>
      <c r="K179" s="748"/>
      <c r="L179" s="745" t="s">
        <v>1172</v>
      </c>
      <c r="M179" s="743"/>
      <c r="N179" s="743"/>
      <c r="O179" s="743"/>
      <c r="P179" s="743"/>
      <c r="Q179" s="743"/>
      <c r="R179" s="743"/>
      <c r="S179" s="743"/>
      <c r="T179" s="743"/>
      <c r="U179" s="743"/>
      <c r="V179" s="74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217"/>
    </row>
    <row r="180" spans="1:34" x14ac:dyDescent="0.25">
      <c r="A180" s="746"/>
      <c r="B180" s="747"/>
      <c r="C180" s="747"/>
      <c r="D180" s="747"/>
      <c r="E180" s="747"/>
      <c r="F180" s="747"/>
      <c r="G180" s="747"/>
      <c r="H180" s="747"/>
      <c r="I180" s="747"/>
      <c r="J180" s="747"/>
      <c r="K180" s="748"/>
      <c r="L180" s="745" t="s">
        <v>1173</v>
      </c>
      <c r="M180" s="743"/>
      <c r="N180" s="743"/>
      <c r="O180" s="743"/>
      <c r="P180" s="743"/>
      <c r="Q180" s="743"/>
      <c r="R180" s="743"/>
      <c r="S180" s="743"/>
      <c r="T180" s="743"/>
      <c r="U180" s="743"/>
      <c r="V180" s="74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217"/>
    </row>
    <row r="181" spans="1:34" x14ac:dyDescent="0.25">
      <c r="A181" s="628"/>
      <c r="B181" s="629"/>
      <c r="C181" s="629"/>
      <c r="D181" s="629"/>
      <c r="E181" s="629"/>
      <c r="F181" s="629"/>
      <c r="G181" s="629"/>
      <c r="H181" s="629"/>
      <c r="I181" s="629"/>
      <c r="J181" s="629"/>
      <c r="K181" s="630"/>
      <c r="L181" s="739" t="s">
        <v>1174</v>
      </c>
      <c r="M181" s="740"/>
      <c r="N181" s="740"/>
      <c r="O181" s="740"/>
      <c r="P181" s="740"/>
      <c r="Q181" s="740"/>
      <c r="R181" s="740"/>
      <c r="S181" s="740"/>
      <c r="T181" s="740"/>
      <c r="U181" s="740"/>
      <c r="V181" s="740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218"/>
    </row>
    <row r="182" spans="1:34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4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4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4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4" x14ac:dyDescent="0.25">
      <c r="A187" s="158" t="s">
        <v>655</v>
      </c>
      <c r="B187" s="161"/>
      <c r="C187" s="161"/>
      <c r="D187" s="162" t="s">
        <v>1026</v>
      </c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</row>
    <row r="188" spans="1:34" x14ac:dyDescent="0.25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</row>
    <row r="189" spans="1:34" ht="47.25" customHeight="1" x14ac:dyDescent="0.25">
      <c r="A189" s="562" t="s">
        <v>1084</v>
      </c>
      <c r="B189" s="562"/>
      <c r="C189" s="562"/>
      <c r="D189" s="562"/>
      <c r="E189" s="562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  <c r="Y189" s="562"/>
      <c r="Z189" s="562"/>
      <c r="AA189" s="562"/>
      <c r="AB189" s="562"/>
      <c r="AC189" s="562"/>
      <c r="AD189" s="562"/>
      <c r="AE189" s="562"/>
      <c r="AF189" s="562"/>
      <c r="AG189" s="562"/>
      <c r="AH189" s="562"/>
    </row>
    <row r="190" spans="1:3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4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4" x14ac:dyDescent="0.25">
      <c r="A192" s="361" t="s">
        <v>427</v>
      </c>
      <c r="B192" s="367"/>
      <c r="C192" s="367"/>
      <c r="D192" s="367"/>
      <c r="E192" s="367"/>
      <c r="F192" s="367"/>
      <c r="G192" s="367"/>
      <c r="H192" s="367"/>
      <c r="I192" s="367"/>
      <c r="J192" s="367"/>
      <c r="K192" s="367"/>
      <c r="L192" s="367"/>
      <c r="M192" s="367"/>
      <c r="N192" s="367"/>
      <c r="O192" s="367"/>
      <c r="P192" s="367"/>
      <c r="Q192" s="367"/>
      <c r="R192" s="367"/>
      <c r="S192" s="367"/>
      <c r="T192" s="367"/>
      <c r="U192" s="367"/>
      <c r="V192" s="367"/>
      <c r="W192" s="367"/>
      <c r="X192" s="367"/>
      <c r="Y192" s="367"/>
      <c r="Z192" s="367"/>
      <c r="AA192" s="367"/>
      <c r="AB192" s="367"/>
      <c r="AC192" s="367"/>
      <c r="AD192" s="367"/>
      <c r="AE192" s="27"/>
      <c r="AF192" s="27"/>
      <c r="AG192" s="27"/>
      <c r="AH192" s="27"/>
    </row>
    <row r="193" spans="1:3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6" x14ac:dyDescent="0.25">
      <c r="A194" s="535" t="s">
        <v>418</v>
      </c>
      <c r="B194" s="535"/>
      <c r="C194" s="535"/>
      <c r="D194" s="535"/>
      <c r="E194" s="535"/>
      <c r="F194" s="535"/>
      <c r="G194" s="535"/>
      <c r="H194" s="535"/>
      <c r="I194" s="535"/>
      <c r="J194" s="535" t="s">
        <v>1064</v>
      </c>
      <c r="K194" s="535"/>
      <c r="L194" s="535"/>
      <c r="M194" s="535"/>
      <c r="N194" s="535"/>
      <c r="O194" s="535"/>
      <c r="P194" s="535"/>
      <c r="Q194" s="535"/>
      <c r="R194" s="535"/>
      <c r="S194" s="535"/>
      <c r="T194" s="535"/>
      <c r="U194" s="535"/>
      <c r="V194" s="535"/>
      <c r="W194" s="535"/>
      <c r="X194" s="535"/>
      <c r="Y194" s="535"/>
      <c r="Z194" s="535"/>
      <c r="AA194" s="535"/>
      <c r="AB194" s="535"/>
      <c r="AC194" s="535"/>
      <c r="AD194" s="535"/>
      <c r="AE194" s="535"/>
      <c r="AF194" s="535"/>
      <c r="AG194" s="535"/>
      <c r="AH194" s="535"/>
    </row>
    <row r="195" spans="1:36" x14ac:dyDescent="0.25">
      <c r="A195" s="535"/>
      <c r="B195" s="535"/>
      <c r="C195" s="535"/>
      <c r="D195" s="535"/>
      <c r="E195" s="535"/>
      <c r="F195" s="535"/>
      <c r="G195" s="535"/>
      <c r="H195" s="535"/>
      <c r="I195" s="535"/>
      <c r="J195" s="535" t="s">
        <v>1175</v>
      </c>
      <c r="K195" s="535"/>
      <c r="L195" s="535"/>
      <c r="M195" s="535"/>
      <c r="N195" s="535"/>
      <c r="O195" s="535" t="s">
        <v>426</v>
      </c>
      <c r="P195" s="535"/>
      <c r="Q195" s="535"/>
      <c r="R195" s="535"/>
      <c r="S195" s="535"/>
      <c r="T195" s="535" t="s">
        <v>425</v>
      </c>
      <c r="U195" s="535"/>
      <c r="V195" s="535"/>
      <c r="W195" s="535"/>
      <c r="X195" s="535"/>
      <c r="Y195" s="535" t="s">
        <v>424</v>
      </c>
      <c r="Z195" s="535"/>
      <c r="AA195" s="535"/>
      <c r="AB195" s="535"/>
      <c r="AC195" s="535"/>
      <c r="AD195" s="535" t="s">
        <v>1176</v>
      </c>
      <c r="AE195" s="535"/>
      <c r="AF195" s="535"/>
      <c r="AG195" s="535"/>
      <c r="AH195" s="535"/>
    </row>
    <row r="196" spans="1:36" x14ac:dyDescent="0.25">
      <c r="A196" s="535"/>
      <c r="B196" s="535"/>
      <c r="C196" s="535"/>
      <c r="D196" s="535"/>
      <c r="E196" s="535"/>
      <c r="F196" s="535"/>
      <c r="G196" s="535"/>
      <c r="H196" s="535"/>
      <c r="I196" s="535"/>
      <c r="J196" s="535"/>
      <c r="K196" s="535"/>
      <c r="L196" s="535"/>
      <c r="M196" s="535"/>
      <c r="N196" s="535"/>
      <c r="O196" s="535"/>
      <c r="P196" s="535"/>
      <c r="Q196" s="535"/>
      <c r="R196" s="535"/>
      <c r="S196" s="535"/>
      <c r="T196" s="535"/>
      <c r="U196" s="535"/>
      <c r="V196" s="535"/>
      <c r="W196" s="535"/>
      <c r="X196" s="535"/>
      <c r="Y196" s="535"/>
      <c r="Z196" s="535"/>
      <c r="AA196" s="535"/>
      <c r="AB196" s="535"/>
      <c r="AC196" s="535"/>
      <c r="AD196" s="535"/>
      <c r="AE196" s="535"/>
      <c r="AF196" s="535"/>
      <c r="AG196" s="535"/>
      <c r="AH196" s="535"/>
    </row>
    <row r="197" spans="1:36" x14ac:dyDescent="0.25">
      <c r="A197" s="535"/>
      <c r="B197" s="535"/>
      <c r="C197" s="535"/>
      <c r="D197" s="535"/>
      <c r="E197" s="535"/>
      <c r="F197" s="535"/>
      <c r="G197" s="535"/>
      <c r="H197" s="535"/>
      <c r="I197" s="535"/>
      <c r="J197" s="535"/>
      <c r="K197" s="535"/>
      <c r="L197" s="535"/>
      <c r="M197" s="535"/>
      <c r="N197" s="535"/>
      <c r="O197" s="535"/>
      <c r="P197" s="535"/>
      <c r="Q197" s="535"/>
      <c r="R197" s="535"/>
      <c r="S197" s="535"/>
      <c r="T197" s="535"/>
      <c r="U197" s="535"/>
      <c r="V197" s="535"/>
      <c r="W197" s="535"/>
      <c r="X197" s="535"/>
      <c r="Y197" s="535"/>
      <c r="Z197" s="535"/>
      <c r="AA197" s="535"/>
      <c r="AB197" s="535"/>
      <c r="AC197" s="535"/>
      <c r="AD197" s="535"/>
      <c r="AE197" s="535"/>
      <c r="AF197" s="535"/>
      <c r="AG197" s="535"/>
      <c r="AH197" s="535"/>
    </row>
    <row r="198" spans="1:36" x14ac:dyDescent="0.25">
      <c r="A198" s="535"/>
      <c r="B198" s="535"/>
      <c r="C198" s="535"/>
      <c r="D198" s="535"/>
      <c r="E198" s="535"/>
      <c r="F198" s="535"/>
      <c r="G198" s="535"/>
      <c r="H198" s="535"/>
      <c r="I198" s="535"/>
      <c r="J198" s="535"/>
      <c r="K198" s="535"/>
      <c r="L198" s="535"/>
      <c r="M198" s="535"/>
      <c r="N198" s="535"/>
      <c r="O198" s="535"/>
      <c r="P198" s="535"/>
      <c r="Q198" s="535"/>
      <c r="R198" s="535"/>
      <c r="S198" s="535"/>
      <c r="T198" s="535"/>
      <c r="U198" s="535"/>
      <c r="V198" s="535"/>
      <c r="W198" s="535"/>
      <c r="X198" s="535"/>
      <c r="Y198" s="535"/>
      <c r="Z198" s="535"/>
      <c r="AA198" s="535"/>
      <c r="AB198" s="535"/>
      <c r="AC198" s="535"/>
      <c r="AD198" s="535"/>
      <c r="AE198" s="535"/>
      <c r="AF198" s="535"/>
      <c r="AG198" s="535"/>
      <c r="AH198" s="535"/>
    </row>
    <row r="199" spans="1:36" x14ac:dyDescent="0.25">
      <c r="A199" s="535"/>
      <c r="B199" s="535"/>
      <c r="C199" s="535"/>
      <c r="D199" s="535"/>
      <c r="E199" s="535"/>
      <c r="F199" s="535"/>
      <c r="G199" s="535"/>
      <c r="H199" s="535"/>
      <c r="I199" s="535"/>
      <c r="J199" s="535"/>
      <c r="K199" s="535"/>
      <c r="L199" s="535"/>
      <c r="M199" s="535"/>
      <c r="N199" s="535"/>
      <c r="O199" s="535"/>
      <c r="P199" s="535"/>
      <c r="Q199" s="535"/>
      <c r="R199" s="535"/>
      <c r="S199" s="535"/>
      <c r="T199" s="535"/>
      <c r="U199" s="535"/>
      <c r="V199" s="535"/>
      <c r="W199" s="535"/>
      <c r="X199" s="535"/>
      <c r="Y199" s="535"/>
      <c r="Z199" s="535"/>
      <c r="AA199" s="535"/>
      <c r="AB199" s="535"/>
      <c r="AC199" s="535"/>
      <c r="AD199" s="535"/>
      <c r="AE199" s="535"/>
      <c r="AF199" s="535"/>
      <c r="AG199" s="535"/>
      <c r="AH199" s="535"/>
    </row>
    <row r="200" spans="1:36" x14ac:dyDescent="0.25">
      <c r="A200" s="564" t="s">
        <v>423</v>
      </c>
      <c r="B200" s="565"/>
      <c r="C200" s="565"/>
      <c r="D200" s="565"/>
      <c r="E200" s="565"/>
      <c r="F200" s="565"/>
      <c r="G200" s="565"/>
      <c r="H200" s="565"/>
      <c r="I200" s="566"/>
      <c r="J200" s="491"/>
      <c r="K200" s="491"/>
      <c r="L200" s="491"/>
      <c r="M200" s="491"/>
      <c r="N200" s="491"/>
      <c r="O200" s="491"/>
      <c r="P200" s="491"/>
      <c r="Q200" s="491"/>
      <c r="R200" s="491"/>
      <c r="S200" s="491"/>
      <c r="T200" s="491"/>
      <c r="U200" s="491"/>
      <c r="V200" s="491"/>
      <c r="W200" s="491"/>
      <c r="X200" s="491"/>
      <c r="Y200" s="491"/>
      <c r="Z200" s="491"/>
      <c r="AA200" s="491"/>
      <c r="AB200" s="491"/>
      <c r="AC200" s="491"/>
      <c r="AD200" s="491"/>
      <c r="AE200" s="491"/>
      <c r="AF200" s="491"/>
      <c r="AG200" s="491"/>
      <c r="AH200" s="491"/>
    </row>
    <row r="201" spans="1:36" x14ac:dyDescent="0.25">
      <c r="A201" s="567"/>
      <c r="B201" s="568"/>
      <c r="C201" s="568"/>
      <c r="D201" s="568"/>
      <c r="E201" s="568"/>
      <c r="F201" s="568"/>
      <c r="G201" s="568"/>
      <c r="H201" s="568"/>
      <c r="I201" s="569"/>
      <c r="J201" s="491"/>
      <c r="K201" s="491"/>
      <c r="L201" s="491"/>
      <c r="M201" s="491"/>
      <c r="N201" s="491"/>
      <c r="O201" s="491"/>
      <c r="P201" s="491"/>
      <c r="Q201" s="491"/>
      <c r="R201" s="491"/>
      <c r="S201" s="491"/>
      <c r="T201" s="491"/>
      <c r="U201" s="491"/>
      <c r="V201" s="491"/>
      <c r="W201" s="491"/>
      <c r="X201" s="491"/>
      <c r="Y201" s="491"/>
      <c r="Z201" s="491"/>
      <c r="AA201" s="491"/>
      <c r="AB201" s="491"/>
      <c r="AC201" s="491"/>
      <c r="AD201" s="491"/>
      <c r="AE201" s="491"/>
      <c r="AF201" s="491"/>
      <c r="AG201" s="491"/>
      <c r="AH201" s="491"/>
      <c r="AI201" t="str">
        <f>IF(ROUND(AD200-Aktíva!D73,0)=0,"","CHYBA")</f>
        <v/>
      </c>
      <c r="AJ201" t="s">
        <v>1019</v>
      </c>
    </row>
    <row r="202" spans="1:36" x14ac:dyDescent="0.25">
      <c r="A202" s="564" t="s">
        <v>141</v>
      </c>
      <c r="B202" s="565"/>
      <c r="C202" s="565"/>
      <c r="D202" s="565"/>
      <c r="E202" s="565"/>
      <c r="F202" s="565"/>
      <c r="G202" s="565"/>
      <c r="H202" s="565"/>
      <c r="I202" s="566"/>
      <c r="J202" s="491"/>
      <c r="K202" s="491"/>
      <c r="L202" s="491"/>
      <c r="M202" s="491"/>
      <c r="N202" s="491"/>
      <c r="O202" s="491"/>
      <c r="P202" s="491"/>
      <c r="Q202" s="491"/>
      <c r="R202" s="491"/>
      <c r="S202" s="491"/>
      <c r="T202" s="491"/>
      <c r="U202" s="491"/>
      <c r="V202" s="491"/>
      <c r="W202" s="491"/>
      <c r="X202" s="491"/>
      <c r="Y202" s="491"/>
      <c r="Z202" s="491"/>
      <c r="AA202" s="491"/>
      <c r="AB202" s="491"/>
      <c r="AC202" s="491"/>
      <c r="AD202" s="491"/>
      <c r="AE202" s="491"/>
      <c r="AF202" s="491"/>
      <c r="AG202" s="491"/>
      <c r="AH202" s="491"/>
    </row>
    <row r="203" spans="1:36" x14ac:dyDescent="0.25">
      <c r="A203" s="567"/>
      <c r="B203" s="568"/>
      <c r="C203" s="568"/>
      <c r="D203" s="568"/>
      <c r="E203" s="568"/>
      <c r="F203" s="568"/>
      <c r="G203" s="568"/>
      <c r="H203" s="568"/>
      <c r="I203" s="569"/>
      <c r="J203" s="491"/>
      <c r="K203" s="491"/>
      <c r="L203" s="491"/>
      <c r="M203" s="491"/>
      <c r="N203" s="491"/>
      <c r="O203" s="491"/>
      <c r="P203" s="491"/>
      <c r="Q203" s="491"/>
      <c r="R203" s="491"/>
      <c r="S203" s="491"/>
      <c r="T203" s="491"/>
      <c r="U203" s="491"/>
      <c r="V203" s="491"/>
      <c r="W203" s="491"/>
      <c r="X203" s="491"/>
      <c r="Y203" s="491"/>
      <c r="Z203" s="491"/>
      <c r="AA203" s="491"/>
      <c r="AB203" s="491"/>
      <c r="AC203" s="491"/>
      <c r="AD203" s="491"/>
      <c r="AE203" s="491"/>
      <c r="AF203" s="491"/>
      <c r="AG203" s="491"/>
      <c r="AH203" s="491"/>
      <c r="AI203" t="str">
        <f>IF(ROUND(AD202-Aktíva!D75,0)=0,"","CHYBA")</f>
        <v/>
      </c>
      <c r="AJ203" t="s">
        <v>1019</v>
      </c>
    </row>
    <row r="204" spans="1:36" x14ac:dyDescent="0.25">
      <c r="A204" s="564" t="s">
        <v>142</v>
      </c>
      <c r="B204" s="565"/>
      <c r="C204" s="565"/>
      <c r="D204" s="565"/>
      <c r="E204" s="565"/>
      <c r="F204" s="565"/>
      <c r="G204" s="565"/>
      <c r="H204" s="565"/>
      <c r="I204" s="566"/>
      <c r="J204" s="491"/>
      <c r="K204" s="491"/>
      <c r="L204" s="491"/>
      <c r="M204" s="491"/>
      <c r="N204" s="491"/>
      <c r="O204" s="491"/>
      <c r="P204" s="491"/>
      <c r="Q204" s="491"/>
      <c r="R204" s="491"/>
      <c r="S204" s="491"/>
      <c r="T204" s="491"/>
      <c r="U204" s="491"/>
      <c r="V204" s="491"/>
      <c r="W204" s="491"/>
      <c r="X204" s="491"/>
      <c r="Y204" s="491"/>
      <c r="Z204" s="491"/>
      <c r="AA204" s="491"/>
      <c r="AB204" s="491"/>
      <c r="AC204" s="491"/>
      <c r="AD204" s="491"/>
      <c r="AE204" s="491"/>
      <c r="AF204" s="491"/>
      <c r="AG204" s="491"/>
      <c r="AH204" s="491"/>
    </row>
    <row r="205" spans="1:36" x14ac:dyDescent="0.25">
      <c r="A205" s="567"/>
      <c r="B205" s="568"/>
      <c r="C205" s="568"/>
      <c r="D205" s="568"/>
      <c r="E205" s="568"/>
      <c r="F205" s="568"/>
      <c r="G205" s="568"/>
      <c r="H205" s="568"/>
      <c r="I205" s="569"/>
      <c r="J205" s="491"/>
      <c r="K205" s="491"/>
      <c r="L205" s="491"/>
      <c r="M205" s="491"/>
      <c r="N205" s="491"/>
      <c r="O205" s="491"/>
      <c r="P205" s="491"/>
      <c r="Q205" s="491"/>
      <c r="R205" s="491"/>
      <c r="S205" s="491"/>
      <c r="T205" s="491"/>
      <c r="U205" s="491"/>
      <c r="V205" s="491"/>
      <c r="W205" s="491"/>
      <c r="X205" s="491"/>
      <c r="Y205" s="491"/>
      <c r="Z205" s="491"/>
      <c r="AA205" s="491"/>
      <c r="AB205" s="491"/>
      <c r="AC205" s="491"/>
      <c r="AD205" s="491"/>
      <c r="AE205" s="491"/>
      <c r="AF205" s="491"/>
      <c r="AG205" s="491"/>
      <c r="AH205" s="491"/>
      <c r="AI205" t="str">
        <f>IF(ROUND(AD204-Aktíva!D77,0)=0,"","CHYBA")</f>
        <v/>
      </c>
      <c r="AJ205" t="s">
        <v>1019</v>
      </c>
    </row>
    <row r="206" spans="1:36" x14ac:dyDescent="0.25">
      <c r="A206" s="564" t="s">
        <v>143</v>
      </c>
      <c r="B206" s="565"/>
      <c r="C206" s="565"/>
      <c r="D206" s="565"/>
      <c r="E206" s="565"/>
      <c r="F206" s="565"/>
      <c r="G206" s="565"/>
      <c r="H206" s="565"/>
      <c r="I206" s="566"/>
      <c r="J206" s="491"/>
      <c r="K206" s="491"/>
      <c r="L206" s="491"/>
      <c r="M206" s="491"/>
      <c r="N206" s="491"/>
      <c r="O206" s="491"/>
      <c r="P206" s="491"/>
      <c r="Q206" s="491"/>
      <c r="R206" s="491"/>
      <c r="S206" s="491"/>
      <c r="T206" s="491"/>
      <c r="U206" s="491"/>
      <c r="V206" s="491"/>
      <c r="W206" s="491"/>
      <c r="X206" s="491"/>
      <c r="Y206" s="491"/>
      <c r="Z206" s="491"/>
      <c r="AA206" s="491"/>
      <c r="AB206" s="491"/>
      <c r="AC206" s="491"/>
      <c r="AD206" s="491"/>
      <c r="AE206" s="491"/>
      <c r="AF206" s="491"/>
      <c r="AG206" s="491"/>
      <c r="AH206" s="491"/>
    </row>
    <row r="207" spans="1:36" x14ac:dyDescent="0.25">
      <c r="A207" s="567"/>
      <c r="B207" s="568"/>
      <c r="C207" s="568"/>
      <c r="D207" s="568"/>
      <c r="E207" s="568"/>
      <c r="F207" s="568"/>
      <c r="G207" s="568"/>
      <c r="H207" s="568"/>
      <c r="I207" s="569"/>
      <c r="J207" s="491"/>
      <c r="K207" s="491"/>
      <c r="L207" s="491"/>
      <c r="M207" s="491"/>
      <c r="N207" s="491"/>
      <c r="O207" s="491"/>
      <c r="P207" s="491"/>
      <c r="Q207" s="491"/>
      <c r="R207" s="491"/>
      <c r="S207" s="491"/>
      <c r="T207" s="491"/>
      <c r="U207" s="491"/>
      <c r="V207" s="491"/>
      <c r="W207" s="491"/>
      <c r="X207" s="491"/>
      <c r="Y207" s="491"/>
      <c r="Z207" s="491"/>
      <c r="AA207" s="491"/>
      <c r="AB207" s="491"/>
      <c r="AC207" s="491"/>
      <c r="AD207" s="491"/>
      <c r="AE207" s="491"/>
      <c r="AF207" s="491"/>
      <c r="AG207" s="491"/>
      <c r="AH207" s="491"/>
      <c r="AI207" t="str">
        <f>IF(ROUND(AD206-Aktíva!D79,0)=0,"","CHYBA")</f>
        <v/>
      </c>
      <c r="AJ207" t="s">
        <v>1019</v>
      </c>
    </row>
    <row r="208" spans="1:36" x14ac:dyDescent="0.25">
      <c r="A208" s="564" t="s">
        <v>422</v>
      </c>
      <c r="B208" s="565"/>
      <c r="C208" s="565"/>
      <c r="D208" s="565"/>
      <c r="E208" s="565"/>
      <c r="F208" s="565"/>
      <c r="G208" s="565"/>
      <c r="H208" s="565"/>
      <c r="I208" s="566"/>
      <c r="J208" s="491">
        <v>31949</v>
      </c>
      <c r="K208" s="491"/>
      <c r="L208" s="491"/>
      <c r="M208" s="491"/>
      <c r="N208" s="491"/>
      <c r="O208" s="491">
        <v>0</v>
      </c>
      <c r="P208" s="491"/>
      <c r="Q208" s="491"/>
      <c r="R208" s="491"/>
      <c r="S208" s="491"/>
      <c r="T208" s="491">
        <v>0</v>
      </c>
      <c r="U208" s="491"/>
      <c r="V208" s="491"/>
      <c r="W208" s="491"/>
      <c r="X208" s="491"/>
      <c r="Y208" s="491">
        <v>2927</v>
      </c>
      <c r="Z208" s="491"/>
      <c r="AA208" s="491"/>
      <c r="AB208" s="491"/>
      <c r="AC208" s="491"/>
      <c r="AD208" s="491">
        <f>J208+O208-T208-Y208</f>
        <v>29022</v>
      </c>
      <c r="AE208" s="491"/>
      <c r="AF208" s="491"/>
      <c r="AG208" s="491"/>
      <c r="AH208" s="491"/>
    </row>
    <row r="209" spans="1:36" x14ac:dyDescent="0.25">
      <c r="A209" s="567"/>
      <c r="B209" s="568"/>
      <c r="C209" s="568"/>
      <c r="D209" s="568"/>
      <c r="E209" s="568"/>
      <c r="F209" s="568"/>
      <c r="G209" s="568"/>
      <c r="H209" s="568"/>
      <c r="I209" s="569"/>
      <c r="J209" s="491"/>
      <c r="K209" s="491"/>
      <c r="L209" s="491"/>
      <c r="M209" s="491"/>
      <c r="N209" s="491"/>
      <c r="O209" s="491"/>
      <c r="P209" s="491"/>
      <c r="Q209" s="491"/>
      <c r="R209" s="491"/>
      <c r="S209" s="491"/>
      <c r="T209" s="491"/>
      <c r="U209" s="491"/>
      <c r="V209" s="491"/>
      <c r="W209" s="491"/>
      <c r="X209" s="491"/>
      <c r="Y209" s="491"/>
      <c r="Z209" s="491"/>
      <c r="AA209" s="491"/>
      <c r="AB209" s="491"/>
      <c r="AC209" s="491"/>
      <c r="AD209" s="491"/>
      <c r="AE209" s="491"/>
      <c r="AF209" s="491"/>
      <c r="AG209" s="491"/>
      <c r="AH209" s="491"/>
      <c r="AI209" t="str">
        <f>IF(ROUND(AD208-Aktíva!D81,0)=0,"","CHYBA")</f>
        <v/>
      </c>
      <c r="AJ209" t="s">
        <v>1019</v>
      </c>
    </row>
    <row r="210" spans="1:36" x14ac:dyDescent="0.25">
      <c r="A210" s="564" t="s">
        <v>419</v>
      </c>
      <c r="B210" s="565"/>
      <c r="C210" s="565"/>
      <c r="D210" s="565"/>
      <c r="E210" s="565"/>
      <c r="F210" s="565"/>
      <c r="G210" s="565"/>
      <c r="H210" s="565"/>
      <c r="I210" s="566"/>
      <c r="J210" s="491"/>
      <c r="K210" s="491"/>
      <c r="L210" s="491"/>
      <c r="M210" s="491"/>
      <c r="N210" s="491"/>
      <c r="O210" s="491"/>
      <c r="P210" s="491"/>
      <c r="Q210" s="491"/>
      <c r="R210" s="491"/>
      <c r="S210" s="491"/>
      <c r="T210" s="491"/>
      <c r="U210" s="491"/>
      <c r="V210" s="491"/>
      <c r="W210" s="491"/>
      <c r="X210" s="491"/>
      <c r="Y210" s="491"/>
      <c r="Z210" s="491"/>
      <c r="AA210" s="491"/>
      <c r="AB210" s="491"/>
      <c r="AC210" s="491"/>
      <c r="AD210" s="491"/>
      <c r="AE210" s="491"/>
      <c r="AF210" s="491"/>
      <c r="AG210" s="491"/>
      <c r="AH210" s="491"/>
    </row>
    <row r="211" spans="1:36" x14ac:dyDescent="0.25">
      <c r="A211" s="567"/>
      <c r="B211" s="568"/>
      <c r="C211" s="568"/>
      <c r="D211" s="568"/>
      <c r="E211" s="568"/>
      <c r="F211" s="568"/>
      <c r="G211" s="568"/>
      <c r="H211" s="568"/>
      <c r="I211" s="569"/>
      <c r="J211" s="491"/>
      <c r="K211" s="491"/>
      <c r="L211" s="491"/>
      <c r="M211" s="491"/>
      <c r="N211" s="491"/>
      <c r="O211" s="491"/>
      <c r="P211" s="491"/>
      <c r="Q211" s="491"/>
      <c r="R211" s="491"/>
      <c r="S211" s="491"/>
      <c r="T211" s="491"/>
      <c r="U211" s="491"/>
      <c r="V211" s="491"/>
      <c r="W211" s="491"/>
      <c r="X211" s="491"/>
      <c r="Y211" s="491"/>
      <c r="Z211" s="491"/>
      <c r="AA211" s="491"/>
      <c r="AB211" s="491"/>
      <c r="AC211" s="491"/>
      <c r="AD211" s="491"/>
      <c r="AE211" s="491"/>
      <c r="AF211" s="491"/>
      <c r="AG211" s="491"/>
      <c r="AH211" s="491"/>
    </row>
    <row r="212" spans="1:36" x14ac:dyDescent="0.25">
      <c r="A212" s="564" t="s">
        <v>421</v>
      </c>
      <c r="B212" s="565"/>
      <c r="C212" s="565"/>
      <c r="D212" s="565"/>
      <c r="E212" s="565"/>
      <c r="F212" s="565"/>
      <c r="G212" s="565"/>
      <c r="H212" s="565"/>
      <c r="I212" s="566"/>
      <c r="J212" s="491"/>
      <c r="K212" s="491"/>
      <c r="L212" s="491"/>
      <c r="M212" s="491"/>
      <c r="N212" s="491"/>
      <c r="O212" s="491"/>
      <c r="P212" s="491"/>
      <c r="Q212" s="491"/>
      <c r="R212" s="491"/>
      <c r="S212" s="491"/>
      <c r="T212" s="491"/>
      <c r="U212" s="491"/>
      <c r="V212" s="491"/>
      <c r="W212" s="491"/>
      <c r="X212" s="491"/>
      <c r="Y212" s="491"/>
      <c r="Z212" s="491"/>
      <c r="AA212" s="491"/>
      <c r="AB212" s="491"/>
      <c r="AC212" s="491"/>
      <c r="AD212" s="491"/>
      <c r="AE212" s="491"/>
      <c r="AF212" s="491"/>
      <c r="AG212" s="491"/>
      <c r="AH212" s="491"/>
    </row>
    <row r="213" spans="1:36" x14ac:dyDescent="0.25">
      <c r="A213" s="567"/>
      <c r="B213" s="568"/>
      <c r="C213" s="568"/>
      <c r="D213" s="568"/>
      <c r="E213" s="568"/>
      <c r="F213" s="568"/>
      <c r="G213" s="568"/>
      <c r="H213" s="568"/>
      <c r="I213" s="569"/>
      <c r="J213" s="491"/>
      <c r="K213" s="491"/>
      <c r="L213" s="491"/>
      <c r="M213" s="491"/>
      <c r="N213" s="491"/>
      <c r="O213" s="491"/>
      <c r="P213" s="491"/>
      <c r="Q213" s="491"/>
      <c r="R213" s="491"/>
      <c r="S213" s="491"/>
      <c r="T213" s="491"/>
      <c r="U213" s="491"/>
      <c r="V213" s="491"/>
      <c r="W213" s="491"/>
      <c r="X213" s="491"/>
      <c r="Y213" s="491"/>
      <c r="Z213" s="491"/>
      <c r="AA213" s="491"/>
      <c r="AB213" s="491"/>
      <c r="AC213" s="491"/>
      <c r="AD213" s="491"/>
      <c r="AE213" s="491"/>
      <c r="AF213" s="491"/>
      <c r="AG213" s="491"/>
      <c r="AH213" s="491"/>
      <c r="AI213" t="str">
        <f>IF(ROUND(AD212-Aktíva!D83,0)=0,"","CHYBA")</f>
        <v/>
      </c>
      <c r="AJ213" t="s">
        <v>1019</v>
      </c>
    </row>
    <row r="214" spans="1:36" x14ac:dyDescent="0.25">
      <c r="A214" s="570" t="s">
        <v>420</v>
      </c>
      <c r="B214" s="571"/>
      <c r="C214" s="571"/>
      <c r="D214" s="571"/>
      <c r="E214" s="571"/>
      <c r="F214" s="571"/>
      <c r="G214" s="571"/>
      <c r="H214" s="571"/>
      <c r="I214" s="572"/>
      <c r="J214" s="513">
        <f>SUM(J200:N213)</f>
        <v>31949</v>
      </c>
      <c r="K214" s="513"/>
      <c r="L214" s="513"/>
      <c r="M214" s="513"/>
      <c r="N214" s="513"/>
      <c r="O214" s="513">
        <f>SUM(O200:S213)</f>
        <v>0</v>
      </c>
      <c r="P214" s="513"/>
      <c r="Q214" s="513"/>
      <c r="R214" s="513"/>
      <c r="S214" s="513"/>
      <c r="T214" s="513">
        <f>SUM(T200:X213)</f>
        <v>0</v>
      </c>
      <c r="U214" s="513"/>
      <c r="V214" s="513"/>
      <c r="W214" s="513"/>
      <c r="X214" s="513"/>
      <c r="Y214" s="513">
        <f>SUM(Y200:AC213)</f>
        <v>2927</v>
      </c>
      <c r="Z214" s="513"/>
      <c r="AA214" s="513"/>
      <c r="AB214" s="513"/>
      <c r="AC214" s="513"/>
      <c r="AD214" s="513">
        <f>SUM(AD200:AH213)</f>
        <v>29022</v>
      </c>
      <c r="AE214" s="513"/>
      <c r="AF214" s="513"/>
      <c r="AG214" s="513"/>
      <c r="AH214" s="513"/>
    </row>
    <row r="215" spans="1:36" x14ac:dyDescent="0.25">
      <c r="A215" s="573"/>
      <c r="B215" s="574"/>
      <c r="C215" s="574"/>
      <c r="D215" s="574"/>
      <c r="E215" s="574"/>
      <c r="F215" s="574"/>
      <c r="G215" s="574"/>
      <c r="H215" s="574"/>
      <c r="I215" s="575"/>
      <c r="J215" s="513"/>
      <c r="K215" s="513"/>
      <c r="L215" s="513"/>
      <c r="M215" s="513"/>
      <c r="N215" s="513"/>
      <c r="O215" s="513"/>
      <c r="P215" s="513"/>
      <c r="Q215" s="513"/>
      <c r="R215" s="513"/>
      <c r="S215" s="513"/>
      <c r="T215" s="513"/>
      <c r="U215" s="513"/>
      <c r="V215" s="513"/>
      <c r="W215" s="513"/>
      <c r="X215" s="513"/>
      <c r="Y215" s="513"/>
      <c r="Z215" s="513"/>
      <c r="AA215" s="513"/>
      <c r="AB215" s="513"/>
      <c r="AC215" s="513"/>
      <c r="AD215" s="513"/>
      <c r="AE215" s="513"/>
      <c r="AF215" s="513"/>
      <c r="AG215" s="513"/>
      <c r="AH215" s="513"/>
      <c r="AI215" t="str">
        <f>IF(ROUND(AD214-Aktíva!D71,0)=0,"","CHYBA")</f>
        <v/>
      </c>
      <c r="AJ215" t="s">
        <v>1019</v>
      </c>
    </row>
    <row r="216" spans="1:36" x14ac:dyDescent="0.25">
      <c r="A216" s="256"/>
      <c r="B216" s="256"/>
      <c r="C216" s="256"/>
      <c r="D216" s="256"/>
      <c r="E216" s="256"/>
      <c r="F216" s="256"/>
      <c r="G216" s="256"/>
      <c r="H216" s="256"/>
      <c r="I216" s="256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  <c r="W216" s="257"/>
      <c r="X216" s="257"/>
      <c r="Y216" s="257"/>
      <c r="Z216" s="257"/>
      <c r="AA216" s="257"/>
      <c r="AB216" s="257"/>
      <c r="AC216" s="257"/>
      <c r="AD216" s="257"/>
      <c r="AE216" s="257"/>
      <c r="AF216" s="257"/>
      <c r="AG216" s="257"/>
      <c r="AH216" s="257"/>
    </row>
    <row r="217" spans="1:36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</row>
    <row r="218" spans="1:36" ht="26.25" customHeight="1" x14ac:dyDescent="0.25">
      <c r="A218" s="359" t="s">
        <v>1227</v>
      </c>
      <c r="B218" s="360"/>
      <c r="C218" s="360"/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0"/>
      <c r="O218" s="360"/>
      <c r="P218" s="360"/>
      <c r="Q218" s="360"/>
      <c r="R218" s="360"/>
      <c r="S218" s="360"/>
      <c r="T218" s="360"/>
      <c r="U218" s="360"/>
      <c r="V218" s="360"/>
      <c r="W218" s="360"/>
      <c r="X218" s="360"/>
      <c r="Y218" s="360"/>
      <c r="Z218" s="360"/>
      <c r="AA218" s="360"/>
      <c r="AB218" s="360"/>
      <c r="AC218" s="360"/>
      <c r="AD218" s="360"/>
      <c r="AE218" s="360"/>
      <c r="AF218" s="360"/>
      <c r="AG218" s="360"/>
      <c r="AH218" s="360"/>
    </row>
    <row r="219" spans="1:36" ht="15" customHeight="1" x14ac:dyDescent="0.25">
      <c r="A219" s="249"/>
      <c r="B219" s="250"/>
      <c r="C219" s="250"/>
      <c r="D219" s="250"/>
      <c r="E219" s="250"/>
      <c r="F219" s="250"/>
      <c r="G219" s="250"/>
      <c r="H219" s="250"/>
      <c r="I219" s="250"/>
      <c r="J219" s="250"/>
      <c r="K219" s="250"/>
      <c r="L219" s="250"/>
      <c r="M219" s="250"/>
      <c r="N219" s="250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  <c r="AD219" s="250"/>
      <c r="AE219" s="250"/>
      <c r="AF219" s="250"/>
      <c r="AG219" s="250"/>
      <c r="AH219" s="250"/>
    </row>
    <row r="220" spans="1:36" x14ac:dyDescent="0.25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  <c r="AC220" s="156"/>
      <c r="AD220" s="156"/>
      <c r="AE220" s="156"/>
      <c r="AF220" s="156"/>
      <c r="AG220" s="156"/>
      <c r="AH220" s="156"/>
    </row>
    <row r="221" spans="1:36" x14ac:dyDescent="0.25">
      <c r="A221" s="535" t="s">
        <v>1085</v>
      </c>
      <c r="B221" s="535"/>
      <c r="C221" s="535"/>
      <c r="D221" s="535"/>
      <c r="E221" s="535"/>
      <c r="F221" s="535"/>
      <c r="G221" s="535"/>
      <c r="H221" s="535"/>
      <c r="I221" s="535"/>
      <c r="J221" s="535"/>
      <c r="K221" s="535"/>
      <c r="L221" s="535"/>
      <c r="M221" s="535"/>
      <c r="N221" s="535"/>
      <c r="O221" s="535"/>
      <c r="P221" s="535"/>
      <c r="Q221" s="535"/>
      <c r="R221" s="535" t="s">
        <v>1086</v>
      </c>
      <c r="S221" s="535"/>
      <c r="T221" s="535"/>
      <c r="U221" s="535"/>
      <c r="V221" s="535"/>
      <c r="W221" s="535"/>
      <c r="X221" s="535"/>
      <c r="Y221" s="535"/>
      <c r="Z221" s="535"/>
      <c r="AA221" s="535"/>
      <c r="AB221" s="535"/>
      <c r="AC221" s="535"/>
      <c r="AD221" s="535"/>
      <c r="AE221" s="535"/>
      <c r="AF221" s="535"/>
      <c r="AG221" s="535"/>
      <c r="AH221" s="535"/>
    </row>
    <row r="222" spans="1:36" x14ac:dyDescent="0.25">
      <c r="A222" s="535"/>
      <c r="B222" s="535"/>
      <c r="C222" s="535"/>
      <c r="D222" s="535"/>
      <c r="E222" s="535"/>
      <c r="F222" s="535"/>
      <c r="G222" s="535"/>
      <c r="H222" s="535"/>
      <c r="I222" s="535"/>
      <c r="J222" s="535"/>
      <c r="K222" s="535"/>
      <c r="L222" s="535"/>
      <c r="M222" s="535"/>
      <c r="N222" s="535"/>
      <c r="O222" s="535"/>
      <c r="P222" s="535"/>
      <c r="Q222" s="535"/>
      <c r="R222" s="535"/>
      <c r="S222" s="535"/>
      <c r="T222" s="535"/>
      <c r="U222" s="535"/>
      <c r="V222" s="535"/>
      <c r="W222" s="535"/>
      <c r="X222" s="535"/>
      <c r="Y222" s="535"/>
      <c r="Z222" s="535"/>
      <c r="AA222" s="535"/>
      <c r="AB222" s="535"/>
      <c r="AC222" s="535"/>
      <c r="AD222" s="535"/>
      <c r="AE222" s="535"/>
      <c r="AF222" s="535"/>
      <c r="AG222" s="535"/>
      <c r="AH222" s="535"/>
    </row>
    <row r="223" spans="1:36" x14ac:dyDescent="0.25">
      <c r="A223" s="553" t="s">
        <v>1087</v>
      </c>
      <c r="B223" s="554"/>
      <c r="C223" s="554"/>
      <c r="D223" s="554"/>
      <c r="E223" s="554"/>
      <c r="F223" s="554"/>
      <c r="G223" s="554"/>
      <c r="H223" s="554"/>
      <c r="I223" s="554"/>
      <c r="J223" s="554"/>
      <c r="K223" s="554"/>
      <c r="L223" s="554"/>
      <c r="M223" s="554"/>
      <c r="N223" s="554"/>
      <c r="O223" s="554"/>
      <c r="P223" s="554"/>
      <c r="Q223" s="555"/>
      <c r="R223" s="559">
        <v>0</v>
      </c>
      <c r="S223" s="559"/>
      <c r="T223" s="559"/>
      <c r="U223" s="559"/>
      <c r="V223" s="559"/>
      <c r="W223" s="559"/>
      <c r="X223" s="559"/>
      <c r="Y223" s="559"/>
      <c r="Z223" s="559"/>
      <c r="AA223" s="559"/>
      <c r="AB223" s="559"/>
      <c r="AC223" s="559"/>
      <c r="AD223" s="559"/>
      <c r="AE223" s="559"/>
      <c r="AF223" s="559"/>
      <c r="AG223" s="559"/>
      <c r="AH223" s="559"/>
    </row>
    <row r="224" spans="1:36" x14ac:dyDescent="0.25">
      <c r="A224" s="556"/>
      <c r="B224" s="557"/>
      <c r="C224" s="557"/>
      <c r="D224" s="557"/>
      <c r="E224" s="557"/>
      <c r="F224" s="557"/>
      <c r="G224" s="557"/>
      <c r="H224" s="557"/>
      <c r="I224" s="557"/>
      <c r="J224" s="557"/>
      <c r="K224" s="557"/>
      <c r="L224" s="557"/>
      <c r="M224" s="557"/>
      <c r="N224" s="557"/>
      <c r="O224" s="557"/>
      <c r="P224" s="557"/>
      <c r="Q224" s="558"/>
      <c r="R224" s="559"/>
      <c r="S224" s="559"/>
      <c r="T224" s="559"/>
      <c r="U224" s="559"/>
      <c r="V224" s="559"/>
      <c r="W224" s="559"/>
      <c r="X224" s="559"/>
      <c r="Y224" s="559"/>
      <c r="Z224" s="559"/>
      <c r="AA224" s="559"/>
      <c r="AB224" s="559"/>
      <c r="AC224" s="559"/>
      <c r="AD224" s="559"/>
      <c r="AE224" s="559"/>
      <c r="AF224" s="559"/>
      <c r="AG224" s="559"/>
      <c r="AH224" s="559"/>
    </row>
    <row r="225" spans="1:34" x14ac:dyDescent="0.25">
      <c r="A225" s="553" t="s">
        <v>1088</v>
      </c>
      <c r="B225" s="554"/>
      <c r="C225" s="554"/>
      <c r="D225" s="554"/>
      <c r="E225" s="554"/>
      <c r="F225" s="554"/>
      <c r="G225" s="554"/>
      <c r="H225" s="554"/>
      <c r="I225" s="554"/>
      <c r="J225" s="554"/>
      <c r="K225" s="554"/>
      <c r="L225" s="554"/>
      <c r="M225" s="554"/>
      <c r="N225" s="554"/>
      <c r="O225" s="554"/>
      <c r="P225" s="554"/>
      <c r="Q225" s="555"/>
      <c r="R225" s="559">
        <v>10</v>
      </c>
      <c r="S225" s="559"/>
      <c r="T225" s="559"/>
      <c r="U225" s="559"/>
      <c r="V225" s="559"/>
      <c r="W225" s="559"/>
      <c r="X225" s="559"/>
      <c r="Y225" s="559"/>
      <c r="Z225" s="559"/>
      <c r="AA225" s="559"/>
      <c r="AB225" s="559"/>
      <c r="AC225" s="559"/>
      <c r="AD225" s="559"/>
      <c r="AE225" s="559"/>
      <c r="AF225" s="559"/>
      <c r="AG225" s="559"/>
      <c r="AH225" s="559"/>
    </row>
    <row r="226" spans="1:34" x14ac:dyDescent="0.25">
      <c r="A226" s="556"/>
      <c r="B226" s="557"/>
      <c r="C226" s="557"/>
      <c r="D226" s="557"/>
      <c r="E226" s="557"/>
      <c r="F226" s="557"/>
      <c r="G226" s="557"/>
      <c r="H226" s="557"/>
      <c r="I226" s="557"/>
      <c r="J226" s="557"/>
      <c r="K226" s="557"/>
      <c r="L226" s="557"/>
      <c r="M226" s="557"/>
      <c r="N226" s="557"/>
      <c r="O226" s="557"/>
      <c r="P226" s="557"/>
      <c r="Q226" s="558"/>
      <c r="R226" s="559"/>
      <c r="S226" s="559"/>
      <c r="T226" s="559"/>
      <c r="U226" s="559"/>
      <c r="V226" s="559"/>
      <c r="W226" s="559"/>
      <c r="X226" s="559"/>
      <c r="Y226" s="559"/>
      <c r="Z226" s="559"/>
      <c r="AA226" s="559"/>
      <c r="AB226" s="559"/>
      <c r="AC226" s="559"/>
      <c r="AD226" s="559"/>
      <c r="AE226" s="559"/>
      <c r="AF226" s="559"/>
      <c r="AG226" s="559"/>
      <c r="AH226" s="559"/>
    </row>
    <row r="227" spans="1:34" x14ac:dyDescent="0.25">
      <c r="A227" s="560" t="s">
        <v>1177</v>
      </c>
      <c r="B227" s="560"/>
      <c r="C227" s="560"/>
      <c r="D227" s="560"/>
      <c r="E227" s="560"/>
      <c r="F227" s="560"/>
      <c r="G227" s="560"/>
      <c r="H227" s="560"/>
      <c r="I227" s="560"/>
      <c r="J227" s="560"/>
      <c r="K227" s="560"/>
      <c r="L227" s="560"/>
      <c r="M227" s="560"/>
      <c r="N227" s="560"/>
      <c r="O227" s="560"/>
      <c r="P227" s="560"/>
      <c r="Q227" s="560"/>
      <c r="R227" s="561">
        <v>15</v>
      </c>
      <c r="S227" s="561"/>
      <c r="T227" s="561"/>
      <c r="U227" s="561"/>
      <c r="V227" s="561"/>
      <c r="W227" s="561"/>
      <c r="X227" s="561"/>
      <c r="Y227" s="561"/>
      <c r="Z227" s="561"/>
      <c r="AA227" s="561"/>
      <c r="AB227" s="561"/>
      <c r="AC227" s="561"/>
      <c r="AD227" s="561"/>
      <c r="AE227" s="561"/>
      <c r="AF227" s="561"/>
      <c r="AG227" s="561"/>
      <c r="AH227" s="561"/>
    </row>
    <row r="228" spans="1:34" x14ac:dyDescent="0.25">
      <c r="A228" s="560"/>
      <c r="B228" s="560"/>
      <c r="C228" s="560"/>
      <c r="D228" s="560"/>
      <c r="E228" s="560"/>
      <c r="F228" s="560"/>
      <c r="G228" s="560"/>
      <c r="H228" s="560"/>
      <c r="I228" s="560"/>
      <c r="J228" s="560"/>
      <c r="K228" s="560"/>
      <c r="L228" s="560"/>
      <c r="M228" s="560"/>
      <c r="N228" s="560"/>
      <c r="O228" s="560"/>
      <c r="P228" s="560"/>
      <c r="Q228" s="560"/>
      <c r="R228" s="561"/>
      <c r="S228" s="561"/>
      <c r="T228" s="561"/>
      <c r="U228" s="561"/>
      <c r="V228" s="561"/>
      <c r="W228" s="561"/>
      <c r="X228" s="561"/>
      <c r="Y228" s="561"/>
      <c r="Z228" s="561"/>
      <c r="AA228" s="561"/>
      <c r="AB228" s="561"/>
      <c r="AC228" s="561"/>
      <c r="AD228" s="561"/>
      <c r="AE228" s="561"/>
      <c r="AF228" s="561"/>
      <c r="AG228" s="561"/>
      <c r="AH228" s="561"/>
    </row>
    <row r="229" spans="1:34" x14ac:dyDescent="0.25">
      <c r="A229" s="553" t="s">
        <v>1178</v>
      </c>
      <c r="B229" s="554"/>
      <c r="C229" s="554"/>
      <c r="D229" s="554"/>
      <c r="E229" s="554"/>
      <c r="F229" s="554"/>
      <c r="G229" s="554"/>
      <c r="H229" s="554"/>
      <c r="I229" s="554"/>
      <c r="J229" s="554"/>
      <c r="K229" s="554"/>
      <c r="L229" s="554"/>
      <c r="M229" s="554"/>
      <c r="N229" s="554"/>
      <c r="O229" s="554"/>
      <c r="P229" s="554"/>
      <c r="Q229" s="555"/>
      <c r="R229" s="559">
        <v>25</v>
      </c>
      <c r="S229" s="559"/>
      <c r="T229" s="559"/>
      <c r="U229" s="559"/>
      <c r="V229" s="559"/>
      <c r="W229" s="559"/>
      <c r="X229" s="559"/>
      <c r="Y229" s="559"/>
      <c r="Z229" s="559"/>
      <c r="AA229" s="559"/>
      <c r="AB229" s="559"/>
      <c r="AC229" s="559"/>
      <c r="AD229" s="559"/>
      <c r="AE229" s="559"/>
      <c r="AF229" s="559"/>
      <c r="AG229" s="559"/>
      <c r="AH229" s="559"/>
    </row>
    <row r="230" spans="1:34" x14ac:dyDescent="0.25">
      <c r="A230" s="556"/>
      <c r="B230" s="557"/>
      <c r="C230" s="557"/>
      <c r="D230" s="557"/>
      <c r="E230" s="557"/>
      <c r="F230" s="557"/>
      <c r="G230" s="557"/>
      <c r="H230" s="557"/>
      <c r="I230" s="557"/>
      <c r="J230" s="557"/>
      <c r="K230" s="557"/>
      <c r="L230" s="557"/>
      <c r="M230" s="557"/>
      <c r="N230" s="557"/>
      <c r="O230" s="557"/>
      <c r="P230" s="557"/>
      <c r="Q230" s="558"/>
      <c r="R230" s="559"/>
      <c r="S230" s="559"/>
      <c r="T230" s="559"/>
      <c r="U230" s="559"/>
      <c r="V230" s="559"/>
      <c r="W230" s="559"/>
      <c r="X230" s="559"/>
      <c r="Y230" s="559"/>
      <c r="Z230" s="559"/>
      <c r="AA230" s="559"/>
      <c r="AB230" s="559"/>
      <c r="AC230" s="559"/>
      <c r="AD230" s="559"/>
      <c r="AE230" s="559"/>
      <c r="AF230" s="559"/>
      <c r="AG230" s="559"/>
      <c r="AH230" s="559"/>
    </row>
    <row r="231" spans="1:34" x14ac:dyDescent="0.25">
      <c r="A231" s="553" t="s">
        <v>1089</v>
      </c>
      <c r="B231" s="554"/>
      <c r="C231" s="554"/>
      <c r="D231" s="554"/>
      <c r="E231" s="554"/>
      <c r="F231" s="554"/>
      <c r="G231" s="554"/>
      <c r="H231" s="554"/>
      <c r="I231" s="554"/>
      <c r="J231" s="554"/>
      <c r="K231" s="554"/>
      <c r="L231" s="554"/>
      <c r="M231" s="554"/>
      <c r="N231" s="554"/>
      <c r="O231" s="554"/>
      <c r="P231" s="554"/>
      <c r="Q231" s="555"/>
      <c r="R231" s="559">
        <v>50</v>
      </c>
      <c r="S231" s="559"/>
      <c r="T231" s="559"/>
      <c r="U231" s="559"/>
      <c r="V231" s="559"/>
      <c r="W231" s="559"/>
      <c r="X231" s="559"/>
      <c r="Y231" s="559"/>
      <c r="Z231" s="559"/>
      <c r="AA231" s="559"/>
      <c r="AB231" s="559"/>
      <c r="AC231" s="559"/>
      <c r="AD231" s="559"/>
      <c r="AE231" s="559"/>
      <c r="AF231" s="559"/>
      <c r="AG231" s="559"/>
      <c r="AH231" s="559"/>
    </row>
    <row r="232" spans="1:34" x14ac:dyDescent="0.25">
      <c r="A232" s="556"/>
      <c r="B232" s="557"/>
      <c r="C232" s="557"/>
      <c r="D232" s="557"/>
      <c r="E232" s="557"/>
      <c r="F232" s="557"/>
      <c r="G232" s="557"/>
      <c r="H232" s="557"/>
      <c r="I232" s="557"/>
      <c r="J232" s="557"/>
      <c r="K232" s="557"/>
      <c r="L232" s="557"/>
      <c r="M232" s="557"/>
      <c r="N232" s="557"/>
      <c r="O232" s="557"/>
      <c r="P232" s="557"/>
      <c r="Q232" s="558"/>
      <c r="R232" s="559"/>
      <c r="S232" s="559"/>
      <c r="T232" s="559"/>
      <c r="U232" s="559"/>
      <c r="V232" s="559"/>
      <c r="W232" s="559"/>
      <c r="X232" s="559"/>
      <c r="Y232" s="559"/>
      <c r="Z232" s="559"/>
      <c r="AA232" s="559"/>
      <c r="AB232" s="559"/>
      <c r="AC232" s="559"/>
      <c r="AD232" s="559"/>
      <c r="AE232" s="559"/>
      <c r="AF232" s="559"/>
      <c r="AG232" s="559"/>
      <c r="AH232" s="559"/>
    </row>
    <row r="233" spans="1:34" x14ac:dyDescent="0.25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F233" s="259"/>
      <c r="AG233" s="259"/>
      <c r="AH233" s="259"/>
    </row>
    <row r="234" spans="1:34" x14ac:dyDescent="0.25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F234" s="259"/>
      <c r="AG234" s="259"/>
      <c r="AH234" s="259"/>
    </row>
    <row r="235" spans="1:34" x14ac:dyDescent="0.25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F235" s="259"/>
      <c r="AG235" s="259"/>
      <c r="AH235" s="259"/>
    </row>
    <row r="236" spans="1:34" x14ac:dyDescent="0.25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F236" s="259"/>
      <c r="AG236" s="259"/>
      <c r="AH236" s="259"/>
    </row>
    <row r="237" spans="1:34" x14ac:dyDescent="0.25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F237" s="259"/>
      <c r="AG237" s="259"/>
      <c r="AH237" s="259"/>
    </row>
    <row r="238" spans="1:34" x14ac:dyDescent="0.25">
      <c r="A238" s="258"/>
      <c r="B238" s="258"/>
      <c r="C238" s="258"/>
      <c r="D238" s="258"/>
      <c r="E238" s="258"/>
      <c r="F238" s="258"/>
      <c r="G238" s="258"/>
      <c r="H238" s="258"/>
      <c r="I238" s="258"/>
      <c r="J238" s="258"/>
      <c r="K238" s="258"/>
      <c r="L238" s="258"/>
      <c r="M238" s="258"/>
      <c r="N238" s="258"/>
      <c r="O238" s="258"/>
      <c r="P238" s="258"/>
      <c r="Q238" s="258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59"/>
      <c r="AE238" s="259"/>
      <c r="AF238" s="259"/>
      <c r="AG238" s="259"/>
      <c r="AH238" s="259"/>
    </row>
    <row r="239" spans="1:34" x14ac:dyDescent="0.25">
      <c r="A239" s="258"/>
      <c r="B239" s="258"/>
      <c r="C239" s="258"/>
      <c r="D239" s="258"/>
      <c r="E239" s="258"/>
      <c r="F239" s="258"/>
      <c r="G239" s="258"/>
      <c r="H239" s="258"/>
      <c r="I239" s="258"/>
      <c r="J239" s="258"/>
      <c r="K239" s="258"/>
      <c r="L239" s="258"/>
      <c r="M239" s="258"/>
      <c r="N239" s="258"/>
      <c r="O239" s="258"/>
      <c r="P239" s="258"/>
      <c r="Q239" s="258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59"/>
      <c r="AE239" s="259"/>
      <c r="AF239" s="259"/>
      <c r="AG239" s="259"/>
      <c r="AH239" s="259"/>
    </row>
    <row r="240" spans="1:34" x14ac:dyDescent="0.25">
      <c r="A240" s="258"/>
      <c r="B240" s="258"/>
      <c r="C240" s="258"/>
      <c r="D240" s="258"/>
      <c r="E240" s="258"/>
      <c r="F240" s="258"/>
      <c r="G240" s="258"/>
      <c r="H240" s="258"/>
      <c r="I240" s="258"/>
      <c r="J240" s="258"/>
      <c r="K240" s="258"/>
      <c r="L240" s="258"/>
      <c r="M240" s="258"/>
      <c r="N240" s="258"/>
      <c r="O240" s="258"/>
      <c r="P240" s="258"/>
      <c r="Q240" s="258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259"/>
    </row>
    <row r="241" spans="1:37" x14ac:dyDescent="0.25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</row>
    <row r="242" spans="1:37" x14ac:dyDescent="0.25">
      <c r="A242" s="359" t="s">
        <v>1256</v>
      </c>
      <c r="B242" s="360"/>
      <c r="C242" s="360"/>
      <c r="D242" s="360"/>
      <c r="E242" s="360"/>
      <c r="F242" s="360"/>
      <c r="G242" s="360"/>
      <c r="H242" s="360"/>
      <c r="I242" s="360"/>
      <c r="J242" s="360"/>
      <c r="K242" s="360"/>
      <c r="L242" s="360"/>
      <c r="M242" s="360"/>
      <c r="N242" s="360"/>
      <c r="O242" s="360"/>
      <c r="P242" s="360"/>
      <c r="Q242" s="360"/>
      <c r="R242" s="360"/>
      <c r="S242" s="360"/>
      <c r="T242" s="360"/>
      <c r="U242" s="360"/>
      <c r="V242" s="360"/>
      <c r="W242" s="360"/>
      <c r="X242" s="360"/>
      <c r="Y242" s="360"/>
      <c r="Z242" s="360"/>
      <c r="AA242" s="360"/>
      <c r="AB242" s="360"/>
      <c r="AC242" s="360"/>
      <c r="AD242" s="360"/>
      <c r="AE242" s="360"/>
      <c r="AF242" s="360"/>
      <c r="AG242" s="360"/>
      <c r="AH242" s="360"/>
    </row>
    <row r="243" spans="1:37" ht="39.75" customHeight="1" x14ac:dyDescent="0.25">
      <c r="A243" s="365" t="s">
        <v>418</v>
      </c>
      <c r="B243" s="365"/>
      <c r="C243" s="365"/>
      <c r="D243" s="365"/>
      <c r="E243" s="365"/>
      <c r="F243" s="365"/>
      <c r="G243" s="365"/>
      <c r="H243" s="365"/>
      <c r="I243" s="365"/>
      <c r="J243" s="365"/>
      <c r="K243" s="365"/>
      <c r="L243" s="365"/>
      <c r="M243" s="365"/>
      <c r="N243" s="365"/>
      <c r="O243" s="535" t="s">
        <v>1253</v>
      </c>
      <c r="P243" s="535"/>
      <c r="Q243" s="535"/>
      <c r="R243" s="535"/>
      <c r="S243" s="535"/>
      <c r="T243" s="535"/>
      <c r="U243" s="535"/>
      <c r="V243" s="535"/>
      <c r="W243" s="535"/>
      <c r="X243" s="535"/>
      <c r="Y243" s="365" t="s">
        <v>1092</v>
      </c>
      <c r="Z243" s="365"/>
      <c r="AA243" s="365"/>
      <c r="AB243" s="365"/>
      <c r="AC243" s="365"/>
      <c r="AD243" s="365"/>
      <c r="AE243" s="365"/>
      <c r="AF243" s="365"/>
      <c r="AG243" s="365"/>
      <c r="AH243" s="365"/>
    </row>
    <row r="244" spans="1:37" x14ac:dyDescent="0.25">
      <c r="A244" s="365"/>
      <c r="B244" s="365"/>
      <c r="C244" s="365"/>
      <c r="D244" s="365"/>
      <c r="E244" s="365"/>
      <c r="F244" s="365"/>
      <c r="G244" s="365"/>
      <c r="H244" s="365"/>
      <c r="I244" s="365"/>
      <c r="J244" s="365"/>
      <c r="K244" s="365"/>
      <c r="L244" s="365"/>
      <c r="M244" s="365"/>
      <c r="N244" s="365"/>
      <c r="O244" s="535"/>
      <c r="P244" s="535"/>
      <c r="Q244" s="535"/>
      <c r="R244" s="535"/>
      <c r="S244" s="535"/>
      <c r="T244" s="535"/>
      <c r="U244" s="535"/>
      <c r="V244" s="535"/>
      <c r="W244" s="535"/>
      <c r="X244" s="535"/>
      <c r="Y244" s="365"/>
      <c r="Z244" s="365"/>
      <c r="AA244" s="365"/>
      <c r="AB244" s="365"/>
      <c r="AC244" s="365"/>
      <c r="AD244" s="365"/>
      <c r="AE244" s="365"/>
      <c r="AF244" s="365"/>
      <c r="AG244" s="365"/>
      <c r="AH244" s="365"/>
    </row>
    <row r="245" spans="1:37" x14ac:dyDescent="0.25">
      <c r="A245" s="365" t="s">
        <v>1088</v>
      </c>
      <c r="B245" s="365"/>
      <c r="C245" s="365"/>
      <c r="D245" s="365"/>
      <c r="E245" s="365"/>
      <c r="F245" s="365"/>
      <c r="G245" s="365"/>
      <c r="H245" s="365"/>
      <c r="I245" s="365"/>
      <c r="J245" s="365"/>
      <c r="K245" s="365"/>
      <c r="L245" s="365"/>
      <c r="M245" s="365"/>
      <c r="N245" s="365"/>
      <c r="O245" s="563">
        <v>7448</v>
      </c>
      <c r="P245" s="365"/>
      <c r="Q245" s="365"/>
      <c r="R245" s="365"/>
      <c r="S245" s="365"/>
      <c r="T245" s="365"/>
      <c r="U245" s="365"/>
      <c r="V245" s="365"/>
      <c r="W245" s="365"/>
      <c r="X245" s="365"/>
      <c r="Y245" s="563">
        <v>5287</v>
      </c>
      <c r="Z245" s="365"/>
      <c r="AA245" s="365"/>
      <c r="AB245" s="365"/>
      <c r="AC245" s="365"/>
      <c r="AD245" s="365"/>
      <c r="AE245" s="365"/>
      <c r="AF245" s="365"/>
      <c r="AG245" s="365"/>
      <c r="AH245" s="365"/>
    </row>
    <row r="246" spans="1:37" x14ac:dyDescent="0.25">
      <c r="A246" s="365"/>
      <c r="B246" s="365"/>
      <c r="C246" s="365"/>
      <c r="D246" s="365"/>
      <c r="E246" s="365"/>
      <c r="F246" s="365"/>
      <c r="G246" s="365"/>
      <c r="H246" s="365"/>
      <c r="I246" s="365"/>
      <c r="J246" s="365"/>
      <c r="K246" s="365"/>
      <c r="L246" s="365"/>
      <c r="M246" s="365"/>
      <c r="N246" s="365"/>
      <c r="O246" s="365"/>
      <c r="P246" s="365"/>
      <c r="Q246" s="365"/>
      <c r="R246" s="365"/>
      <c r="S246" s="365"/>
      <c r="T246" s="365"/>
      <c r="U246" s="365"/>
      <c r="V246" s="365"/>
      <c r="W246" s="365"/>
      <c r="X246" s="365"/>
      <c r="Y246" s="365"/>
      <c r="Z246" s="365"/>
      <c r="AA246" s="365"/>
      <c r="AB246" s="365"/>
      <c r="AC246" s="365"/>
      <c r="AD246" s="365"/>
      <c r="AE246" s="365"/>
      <c r="AF246" s="365"/>
      <c r="AG246" s="365"/>
      <c r="AH246" s="365"/>
    </row>
    <row r="247" spans="1:37" x14ac:dyDescent="0.25">
      <c r="A247" s="365" t="s">
        <v>1177</v>
      </c>
      <c r="B247" s="365"/>
      <c r="C247" s="365"/>
      <c r="D247" s="365"/>
      <c r="E247" s="365"/>
      <c r="F247" s="365"/>
      <c r="G247" s="365"/>
      <c r="H247" s="365"/>
      <c r="I247" s="365"/>
      <c r="J247" s="365"/>
      <c r="K247" s="365"/>
      <c r="L247" s="365"/>
      <c r="M247" s="365"/>
      <c r="N247" s="365"/>
      <c r="O247" s="563">
        <v>4199</v>
      </c>
      <c r="P247" s="365"/>
      <c r="Q247" s="365"/>
      <c r="R247" s="365"/>
      <c r="S247" s="365"/>
      <c r="T247" s="365"/>
      <c r="U247" s="365"/>
      <c r="V247" s="365"/>
      <c r="W247" s="365"/>
      <c r="X247" s="365"/>
      <c r="Y247" s="563">
        <v>6136</v>
      </c>
      <c r="Z247" s="365"/>
      <c r="AA247" s="365"/>
      <c r="AB247" s="365"/>
      <c r="AC247" s="365"/>
      <c r="AD247" s="365"/>
      <c r="AE247" s="365"/>
      <c r="AF247" s="365"/>
      <c r="AG247" s="365"/>
      <c r="AH247" s="365"/>
    </row>
    <row r="248" spans="1:37" x14ac:dyDescent="0.25">
      <c r="A248" s="365"/>
      <c r="B248" s="365"/>
      <c r="C248" s="365"/>
      <c r="D248" s="365"/>
      <c r="E248" s="365"/>
      <c r="F248" s="365"/>
      <c r="G248" s="365"/>
      <c r="H248" s="365"/>
      <c r="I248" s="365"/>
      <c r="J248" s="365"/>
      <c r="K248" s="365"/>
      <c r="L248" s="365"/>
      <c r="M248" s="365"/>
      <c r="N248" s="365"/>
      <c r="O248" s="365"/>
      <c r="P248" s="365"/>
      <c r="Q248" s="365"/>
      <c r="R248" s="365"/>
      <c r="S248" s="365"/>
      <c r="T248" s="365"/>
      <c r="U248" s="365"/>
      <c r="V248" s="365"/>
      <c r="W248" s="365"/>
      <c r="X248" s="365"/>
      <c r="Y248" s="365"/>
      <c r="Z248" s="365"/>
      <c r="AA248" s="365"/>
      <c r="AB248" s="365"/>
      <c r="AC248" s="365"/>
      <c r="AD248" s="365"/>
      <c r="AE248" s="365"/>
      <c r="AF248" s="365"/>
      <c r="AG248" s="365"/>
      <c r="AH248" s="365"/>
    </row>
    <row r="249" spans="1:37" x14ac:dyDescent="0.25">
      <c r="A249" s="365" t="s">
        <v>1178</v>
      </c>
      <c r="B249" s="365"/>
      <c r="C249" s="365"/>
      <c r="D249" s="365"/>
      <c r="E249" s="365"/>
      <c r="F249" s="365"/>
      <c r="G249" s="365"/>
      <c r="H249" s="365"/>
      <c r="I249" s="365"/>
      <c r="J249" s="365"/>
      <c r="K249" s="365"/>
      <c r="L249" s="365"/>
      <c r="M249" s="365"/>
      <c r="N249" s="365"/>
      <c r="O249" s="563">
        <v>6972</v>
      </c>
      <c r="P249" s="365"/>
      <c r="Q249" s="365"/>
      <c r="R249" s="365"/>
      <c r="S249" s="365"/>
      <c r="T249" s="365"/>
      <c r="U249" s="365"/>
      <c r="V249" s="365"/>
      <c r="W249" s="365"/>
      <c r="X249" s="365"/>
      <c r="Y249" s="563">
        <v>6945</v>
      </c>
      <c r="Z249" s="365"/>
      <c r="AA249" s="365"/>
      <c r="AB249" s="365"/>
      <c r="AC249" s="365"/>
      <c r="AD249" s="365"/>
      <c r="AE249" s="365"/>
      <c r="AF249" s="365"/>
      <c r="AG249" s="365"/>
      <c r="AH249" s="365"/>
    </row>
    <row r="250" spans="1:37" x14ac:dyDescent="0.25">
      <c r="A250" s="365"/>
      <c r="B250" s="365"/>
      <c r="C250" s="365"/>
      <c r="D250" s="365"/>
      <c r="E250" s="365"/>
      <c r="F250" s="365"/>
      <c r="G250" s="365"/>
      <c r="H250" s="365"/>
      <c r="I250" s="365"/>
      <c r="J250" s="365"/>
      <c r="K250" s="365"/>
      <c r="L250" s="365"/>
      <c r="M250" s="365"/>
      <c r="N250" s="365"/>
      <c r="O250" s="365"/>
      <c r="P250" s="365"/>
      <c r="Q250" s="365"/>
      <c r="R250" s="365"/>
      <c r="S250" s="365"/>
      <c r="T250" s="365"/>
      <c r="U250" s="365"/>
      <c r="V250" s="365"/>
      <c r="W250" s="365"/>
      <c r="X250" s="365"/>
      <c r="Y250" s="365"/>
      <c r="Z250" s="365"/>
      <c r="AA250" s="365"/>
      <c r="AB250" s="365"/>
      <c r="AC250" s="365"/>
      <c r="AD250" s="365"/>
      <c r="AE250" s="365"/>
      <c r="AF250" s="365"/>
      <c r="AG250" s="365"/>
      <c r="AH250" s="365"/>
    </row>
    <row r="251" spans="1:37" x14ac:dyDescent="0.25">
      <c r="A251" s="365" t="s">
        <v>1089</v>
      </c>
      <c r="B251" s="365"/>
      <c r="C251" s="365"/>
      <c r="D251" s="365"/>
      <c r="E251" s="365"/>
      <c r="F251" s="365"/>
      <c r="G251" s="365"/>
      <c r="H251" s="365"/>
      <c r="I251" s="365"/>
      <c r="J251" s="365"/>
      <c r="K251" s="365"/>
      <c r="L251" s="365"/>
      <c r="M251" s="365"/>
      <c r="N251" s="365"/>
      <c r="O251" s="563">
        <v>10403</v>
      </c>
      <c r="P251" s="365"/>
      <c r="Q251" s="365"/>
      <c r="R251" s="365"/>
      <c r="S251" s="365"/>
      <c r="T251" s="365"/>
      <c r="U251" s="365"/>
      <c r="V251" s="365"/>
      <c r="W251" s="365"/>
      <c r="X251" s="365"/>
      <c r="Y251" s="563">
        <v>13582</v>
      </c>
      <c r="Z251" s="365"/>
      <c r="AA251" s="365"/>
      <c r="AB251" s="365"/>
      <c r="AC251" s="365"/>
      <c r="AD251" s="365"/>
      <c r="AE251" s="365"/>
      <c r="AF251" s="365"/>
      <c r="AG251" s="365"/>
      <c r="AH251" s="365"/>
    </row>
    <row r="252" spans="1:37" x14ac:dyDescent="0.25">
      <c r="A252" s="365"/>
      <c r="B252" s="365"/>
      <c r="C252" s="365"/>
      <c r="D252" s="365"/>
      <c r="E252" s="365"/>
      <c r="F252" s="365"/>
      <c r="G252" s="365"/>
      <c r="H252" s="365"/>
      <c r="I252" s="365"/>
      <c r="J252" s="365"/>
      <c r="K252" s="365"/>
      <c r="L252" s="365"/>
      <c r="M252" s="365"/>
      <c r="N252" s="365"/>
      <c r="O252" s="365"/>
      <c r="P252" s="365"/>
      <c r="Q252" s="365"/>
      <c r="R252" s="365"/>
      <c r="S252" s="365"/>
      <c r="T252" s="365"/>
      <c r="U252" s="365"/>
      <c r="V252" s="365"/>
      <c r="W252" s="365"/>
      <c r="X252" s="365"/>
      <c r="Y252" s="365"/>
      <c r="Z252" s="365"/>
      <c r="AA252" s="365"/>
      <c r="AB252" s="365"/>
      <c r="AC252" s="365"/>
      <c r="AD252" s="365"/>
      <c r="AE252" s="365"/>
      <c r="AF252" s="365"/>
      <c r="AG252" s="365"/>
      <c r="AH252" s="365"/>
    </row>
    <row r="253" spans="1:37" s="2" customFormat="1" ht="15" customHeight="1" x14ac:dyDescent="0.25">
      <c r="A253" s="158" t="s">
        <v>631</v>
      </c>
      <c r="D253" s="160" t="s">
        <v>1025</v>
      </c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57"/>
      <c r="AH253" s="157"/>
      <c r="AI253" s="157"/>
      <c r="AJ253" s="157"/>
      <c r="AK253" s="157"/>
    </row>
    <row r="254" spans="1:37" s="2" customFormat="1" x14ac:dyDescent="0.25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  <c r="AC254" s="156"/>
      <c r="AD254" s="156"/>
      <c r="AE254" s="156"/>
      <c r="AF254" s="156"/>
      <c r="AG254" s="156"/>
      <c r="AH254" s="156"/>
    </row>
    <row r="255" spans="1:37" x14ac:dyDescent="0.25">
      <c r="A255" s="562" t="s">
        <v>448</v>
      </c>
      <c r="B255" s="367"/>
      <c r="C255" s="367"/>
      <c r="D255" s="367"/>
      <c r="E255" s="367"/>
      <c r="F255" s="367"/>
      <c r="G255" s="367"/>
      <c r="H255" s="367"/>
      <c r="I255" s="367"/>
      <c r="J255" s="367"/>
      <c r="K255" s="367"/>
      <c r="L255" s="367"/>
      <c r="M255" s="367"/>
      <c r="N255" s="367"/>
      <c r="O255" s="367"/>
      <c r="P255" s="367"/>
      <c r="Q255" s="367"/>
      <c r="R255" s="367"/>
      <c r="S255" s="367"/>
      <c r="T255" s="367"/>
      <c r="U255" s="367"/>
      <c r="V255" s="367"/>
      <c r="W255" s="367"/>
      <c r="X255" s="367"/>
      <c r="Y255" s="367"/>
      <c r="Z255" s="367"/>
      <c r="AA255" s="367"/>
      <c r="AB255" s="367"/>
      <c r="AC255" s="367"/>
      <c r="AD255" s="367"/>
      <c r="AE255" s="367"/>
      <c r="AF255" s="367"/>
      <c r="AG255" s="367"/>
      <c r="AH255" s="367"/>
    </row>
    <row r="256" spans="1:37" x14ac:dyDescent="0.2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</row>
    <row r="257" spans="1:36" x14ac:dyDescent="0.25">
      <c r="A257" s="365" t="s">
        <v>447</v>
      </c>
      <c r="B257" s="365"/>
      <c r="C257" s="365"/>
      <c r="D257" s="365"/>
      <c r="E257" s="365"/>
      <c r="F257" s="365"/>
      <c r="G257" s="365"/>
      <c r="H257" s="365"/>
      <c r="I257" s="365"/>
      <c r="J257" s="365" t="s">
        <v>1064</v>
      </c>
      <c r="K257" s="365"/>
      <c r="L257" s="365"/>
      <c r="M257" s="365"/>
      <c r="N257" s="365"/>
      <c r="O257" s="365"/>
      <c r="P257" s="365"/>
      <c r="Q257" s="365"/>
      <c r="R257" s="365"/>
      <c r="S257" s="365"/>
      <c r="T257" s="365"/>
      <c r="U257" s="365"/>
      <c r="V257" s="365"/>
      <c r="W257" s="365"/>
      <c r="X257" s="365"/>
      <c r="Y257" s="365"/>
      <c r="Z257" s="365"/>
      <c r="AA257" s="365"/>
      <c r="AB257" s="365"/>
      <c r="AC257" s="365"/>
      <c r="AD257" s="365"/>
      <c r="AE257" s="365"/>
      <c r="AF257" s="365"/>
      <c r="AG257" s="365"/>
      <c r="AH257" s="365"/>
    </row>
    <row r="258" spans="1:36" x14ac:dyDescent="0.25">
      <c r="A258" s="365"/>
      <c r="B258" s="365"/>
      <c r="C258" s="365"/>
      <c r="D258" s="365"/>
      <c r="E258" s="365"/>
      <c r="F258" s="365"/>
      <c r="G258" s="365"/>
      <c r="H258" s="365"/>
      <c r="I258" s="365"/>
      <c r="J258" s="365" t="s">
        <v>1091</v>
      </c>
      <c r="K258" s="365"/>
      <c r="L258" s="365"/>
      <c r="M258" s="365"/>
      <c r="N258" s="365"/>
      <c r="O258" s="365" t="s">
        <v>426</v>
      </c>
      <c r="P258" s="365"/>
      <c r="Q258" s="365"/>
      <c r="R258" s="365"/>
      <c r="S258" s="365"/>
      <c r="T258" s="365" t="s">
        <v>425</v>
      </c>
      <c r="U258" s="365"/>
      <c r="V258" s="365"/>
      <c r="W258" s="365"/>
      <c r="X258" s="365"/>
      <c r="Y258" s="365" t="s">
        <v>424</v>
      </c>
      <c r="Z258" s="365"/>
      <c r="AA258" s="365"/>
      <c r="AB258" s="365"/>
      <c r="AC258" s="365"/>
      <c r="AD258" s="365" t="s">
        <v>1090</v>
      </c>
      <c r="AE258" s="365"/>
      <c r="AF258" s="365"/>
      <c r="AG258" s="365"/>
      <c r="AH258" s="365"/>
    </row>
    <row r="259" spans="1:36" x14ac:dyDescent="0.25">
      <c r="A259" s="365"/>
      <c r="B259" s="365"/>
      <c r="C259" s="365"/>
      <c r="D259" s="365"/>
      <c r="E259" s="365"/>
      <c r="F259" s="365"/>
      <c r="G259" s="365"/>
      <c r="H259" s="365"/>
      <c r="I259" s="365"/>
      <c r="J259" s="365"/>
      <c r="K259" s="365"/>
      <c r="L259" s="365"/>
      <c r="M259" s="365"/>
      <c r="N259" s="365"/>
      <c r="O259" s="365"/>
      <c r="P259" s="365"/>
      <c r="Q259" s="365"/>
      <c r="R259" s="365"/>
      <c r="S259" s="365"/>
      <c r="T259" s="365"/>
      <c r="U259" s="365"/>
      <c r="V259" s="365"/>
      <c r="W259" s="365"/>
      <c r="X259" s="365"/>
      <c r="Y259" s="365"/>
      <c r="Z259" s="365"/>
      <c r="AA259" s="365"/>
      <c r="AB259" s="365"/>
      <c r="AC259" s="365"/>
      <c r="AD259" s="365"/>
      <c r="AE259" s="365"/>
      <c r="AF259" s="365"/>
      <c r="AG259" s="365"/>
      <c r="AH259" s="365"/>
    </row>
    <row r="260" spans="1:36" x14ac:dyDescent="0.25">
      <c r="A260" s="365"/>
      <c r="B260" s="365"/>
      <c r="C260" s="365"/>
      <c r="D260" s="365"/>
      <c r="E260" s="365"/>
      <c r="F260" s="365"/>
      <c r="G260" s="365"/>
      <c r="H260" s="365"/>
      <c r="I260" s="365"/>
      <c r="J260" s="365"/>
      <c r="K260" s="365"/>
      <c r="L260" s="365"/>
      <c r="M260" s="365"/>
      <c r="N260" s="365"/>
      <c r="O260" s="365"/>
      <c r="P260" s="365"/>
      <c r="Q260" s="365"/>
      <c r="R260" s="365"/>
      <c r="S260" s="365"/>
      <c r="T260" s="365"/>
      <c r="U260" s="365"/>
      <c r="V260" s="365"/>
      <c r="W260" s="365"/>
      <c r="X260" s="365"/>
      <c r="Y260" s="365"/>
      <c r="Z260" s="365"/>
      <c r="AA260" s="365"/>
      <c r="AB260" s="365"/>
      <c r="AC260" s="365"/>
      <c r="AD260" s="365"/>
      <c r="AE260" s="365"/>
      <c r="AF260" s="365"/>
      <c r="AG260" s="365"/>
      <c r="AH260" s="365"/>
    </row>
    <row r="261" spans="1:36" x14ac:dyDescent="0.25">
      <c r="A261" s="512"/>
      <c r="B261" s="512"/>
      <c r="C261" s="512"/>
      <c r="D261" s="512"/>
      <c r="E261" s="512"/>
      <c r="F261" s="512"/>
      <c r="G261" s="512"/>
      <c r="H261" s="512"/>
      <c r="I261" s="512"/>
      <c r="J261" s="512"/>
      <c r="K261" s="512"/>
      <c r="L261" s="512"/>
      <c r="M261" s="512"/>
      <c r="N261" s="512"/>
      <c r="O261" s="512"/>
      <c r="P261" s="512"/>
      <c r="Q261" s="512"/>
      <c r="R261" s="512"/>
      <c r="S261" s="512"/>
      <c r="T261" s="512"/>
      <c r="U261" s="512"/>
      <c r="V261" s="512"/>
      <c r="W261" s="512"/>
      <c r="X261" s="512"/>
      <c r="Y261" s="512"/>
      <c r="Z261" s="512"/>
      <c r="AA261" s="512"/>
      <c r="AB261" s="512"/>
      <c r="AC261" s="512"/>
      <c r="AD261" s="512"/>
      <c r="AE261" s="512"/>
      <c r="AF261" s="512"/>
      <c r="AG261" s="512"/>
      <c r="AH261" s="512"/>
    </row>
    <row r="262" spans="1:36" x14ac:dyDescent="0.25">
      <c r="A262" s="512"/>
      <c r="B262" s="512"/>
      <c r="C262" s="512"/>
      <c r="D262" s="512"/>
      <c r="E262" s="512"/>
      <c r="F262" s="512"/>
      <c r="G262" s="512"/>
      <c r="H262" s="512"/>
      <c r="I262" s="512"/>
      <c r="J262" s="512"/>
      <c r="K262" s="512"/>
      <c r="L262" s="512"/>
      <c r="M262" s="512"/>
      <c r="N262" s="512"/>
      <c r="O262" s="512"/>
      <c r="P262" s="512"/>
      <c r="Q262" s="512"/>
      <c r="R262" s="512"/>
      <c r="S262" s="512"/>
      <c r="T262" s="512"/>
      <c r="U262" s="512"/>
      <c r="V262" s="512"/>
      <c r="W262" s="512"/>
      <c r="X262" s="512"/>
      <c r="Y262" s="512"/>
      <c r="Z262" s="512"/>
      <c r="AA262" s="512"/>
      <c r="AB262" s="512"/>
      <c r="AC262" s="512"/>
      <c r="AD262" s="512"/>
      <c r="AE262" s="512"/>
      <c r="AF262" s="512"/>
      <c r="AG262" s="512"/>
      <c r="AH262" s="512"/>
    </row>
    <row r="263" spans="1:36" x14ac:dyDescent="0.25">
      <c r="A263" s="379" t="s">
        <v>441</v>
      </c>
      <c r="B263" s="380"/>
      <c r="C263" s="380"/>
      <c r="D263" s="380"/>
      <c r="E263" s="380"/>
      <c r="F263" s="380"/>
      <c r="G263" s="380"/>
      <c r="H263" s="380"/>
      <c r="I263" s="381"/>
      <c r="J263" s="541">
        <v>27795</v>
      </c>
      <c r="K263" s="542"/>
      <c r="L263" s="542"/>
      <c r="M263" s="542"/>
      <c r="N263" s="543"/>
      <c r="O263" s="547">
        <v>12910</v>
      </c>
      <c r="P263" s="548"/>
      <c r="Q263" s="548"/>
      <c r="R263" s="548"/>
      <c r="S263" s="549"/>
      <c r="T263" s="547">
        <v>0</v>
      </c>
      <c r="U263" s="548"/>
      <c r="V263" s="548"/>
      <c r="W263" s="548"/>
      <c r="X263" s="549"/>
      <c r="Y263" s="547">
        <v>14824</v>
      </c>
      <c r="Z263" s="548"/>
      <c r="AA263" s="548"/>
      <c r="AB263" s="548"/>
      <c r="AC263" s="549"/>
      <c r="AD263" s="541">
        <v>25881</v>
      </c>
      <c r="AE263" s="542"/>
      <c r="AF263" s="542"/>
      <c r="AG263" s="542"/>
      <c r="AH263" s="543"/>
    </row>
    <row r="264" spans="1:36" x14ac:dyDescent="0.25">
      <c r="A264" s="488"/>
      <c r="B264" s="489"/>
      <c r="C264" s="489"/>
      <c r="D264" s="489"/>
      <c r="E264" s="489"/>
      <c r="F264" s="489"/>
      <c r="G264" s="489"/>
      <c r="H264" s="489"/>
      <c r="I264" s="490"/>
      <c r="J264" s="544"/>
      <c r="K264" s="545"/>
      <c r="L264" s="545"/>
      <c r="M264" s="545"/>
      <c r="N264" s="546"/>
      <c r="O264" s="550"/>
      <c r="P264" s="551"/>
      <c r="Q264" s="551"/>
      <c r="R264" s="551"/>
      <c r="S264" s="552"/>
      <c r="T264" s="550"/>
      <c r="U264" s="551"/>
      <c r="V264" s="551"/>
      <c r="W264" s="551"/>
      <c r="X264" s="552"/>
      <c r="Y264" s="550"/>
      <c r="Z264" s="551"/>
      <c r="AA264" s="551"/>
      <c r="AB264" s="551"/>
      <c r="AC264" s="552"/>
      <c r="AD264" s="544"/>
      <c r="AE264" s="545"/>
      <c r="AF264" s="545"/>
      <c r="AG264" s="545"/>
      <c r="AH264" s="546"/>
      <c r="AJ264" t="s">
        <v>1019</v>
      </c>
    </row>
    <row r="265" spans="1:36" x14ac:dyDescent="0.25">
      <c r="A265" s="379" t="s">
        <v>440</v>
      </c>
      <c r="B265" s="380"/>
      <c r="C265" s="380"/>
      <c r="D265" s="380"/>
      <c r="E265" s="380"/>
      <c r="F265" s="380"/>
      <c r="G265" s="380"/>
      <c r="H265" s="380"/>
      <c r="I265" s="381"/>
      <c r="J265" s="541"/>
      <c r="K265" s="542"/>
      <c r="L265" s="542"/>
      <c r="M265" s="542"/>
      <c r="N265" s="543"/>
      <c r="O265" s="541"/>
      <c r="P265" s="542"/>
      <c r="Q265" s="542"/>
      <c r="R265" s="542"/>
      <c r="S265" s="543"/>
      <c r="T265" s="541"/>
      <c r="U265" s="542"/>
      <c r="V265" s="542"/>
      <c r="W265" s="542"/>
      <c r="X265" s="543"/>
      <c r="Y265" s="541"/>
      <c r="Z265" s="542"/>
      <c r="AA265" s="542"/>
      <c r="AB265" s="542"/>
      <c r="AC265" s="543"/>
      <c r="AD265" s="541"/>
      <c r="AE265" s="542"/>
      <c r="AF265" s="542"/>
      <c r="AG265" s="542"/>
      <c r="AH265" s="543"/>
    </row>
    <row r="266" spans="1:36" x14ac:dyDescent="0.25">
      <c r="A266" s="488"/>
      <c r="B266" s="489"/>
      <c r="C266" s="489"/>
      <c r="D266" s="489"/>
      <c r="E266" s="489"/>
      <c r="F266" s="489"/>
      <c r="G266" s="489"/>
      <c r="H266" s="489"/>
      <c r="I266" s="490"/>
      <c r="J266" s="544"/>
      <c r="K266" s="545"/>
      <c r="L266" s="545"/>
      <c r="M266" s="545"/>
      <c r="N266" s="546"/>
      <c r="O266" s="544"/>
      <c r="P266" s="545"/>
      <c r="Q266" s="545"/>
      <c r="R266" s="545"/>
      <c r="S266" s="546"/>
      <c r="T266" s="544"/>
      <c r="U266" s="545"/>
      <c r="V266" s="545"/>
      <c r="W266" s="545"/>
      <c r="X266" s="546"/>
      <c r="Y266" s="544"/>
      <c r="Z266" s="545"/>
      <c r="AA266" s="545"/>
      <c r="AB266" s="545"/>
      <c r="AC266" s="546"/>
      <c r="AD266" s="544"/>
      <c r="AE266" s="545"/>
      <c r="AF266" s="545"/>
      <c r="AG266" s="545"/>
      <c r="AH266" s="546"/>
      <c r="AI266" t="str">
        <f>IF(ROUND(AD265-Aktíva!D91-Aktíva!D110,0)=0,"","CHYBA")</f>
        <v/>
      </c>
      <c r="AJ266" t="s">
        <v>1019</v>
      </c>
    </row>
    <row r="267" spans="1:36" x14ac:dyDescent="0.25">
      <c r="A267" s="379" t="s">
        <v>439</v>
      </c>
      <c r="B267" s="380"/>
      <c r="C267" s="380"/>
      <c r="D267" s="380"/>
      <c r="E267" s="380"/>
      <c r="F267" s="380"/>
      <c r="G267" s="380"/>
      <c r="H267" s="380"/>
      <c r="I267" s="381"/>
      <c r="J267" s="541"/>
      <c r="K267" s="542"/>
      <c r="L267" s="542"/>
      <c r="M267" s="542"/>
      <c r="N267" s="543"/>
      <c r="O267" s="541"/>
      <c r="P267" s="542"/>
      <c r="Q267" s="542"/>
      <c r="R267" s="542"/>
      <c r="S267" s="543"/>
      <c r="T267" s="541"/>
      <c r="U267" s="542"/>
      <c r="V267" s="542"/>
      <c r="W267" s="542"/>
      <c r="X267" s="543"/>
      <c r="Y267" s="541"/>
      <c r="Z267" s="542"/>
      <c r="AA267" s="542"/>
      <c r="AB267" s="542"/>
      <c r="AC267" s="543"/>
      <c r="AD267" s="541"/>
      <c r="AE267" s="542"/>
      <c r="AF267" s="542"/>
      <c r="AG267" s="542"/>
      <c r="AH267" s="543"/>
    </row>
    <row r="268" spans="1:36" x14ac:dyDescent="0.25">
      <c r="A268" s="488"/>
      <c r="B268" s="489"/>
      <c r="C268" s="489"/>
      <c r="D268" s="489"/>
      <c r="E268" s="489"/>
      <c r="F268" s="489"/>
      <c r="G268" s="489"/>
      <c r="H268" s="489"/>
      <c r="I268" s="490"/>
      <c r="J268" s="544"/>
      <c r="K268" s="545"/>
      <c r="L268" s="545"/>
      <c r="M268" s="545"/>
      <c r="N268" s="546"/>
      <c r="O268" s="544"/>
      <c r="P268" s="545"/>
      <c r="Q268" s="545"/>
      <c r="R268" s="545"/>
      <c r="S268" s="546"/>
      <c r="T268" s="544"/>
      <c r="U268" s="545"/>
      <c r="V268" s="545"/>
      <c r="W268" s="545"/>
      <c r="X268" s="546"/>
      <c r="Y268" s="544"/>
      <c r="Z268" s="545"/>
      <c r="AA268" s="545"/>
      <c r="AB268" s="545"/>
      <c r="AC268" s="546"/>
      <c r="AD268" s="544"/>
      <c r="AE268" s="545"/>
      <c r="AF268" s="545"/>
      <c r="AG268" s="545"/>
      <c r="AH268" s="546"/>
      <c r="AI268" t="str">
        <f>IF(ROUND(AD267-Aktíva!D93-Aktíva!D112,0)=0,"","CHYBA")</f>
        <v/>
      </c>
      <c r="AJ268" t="s">
        <v>1019</v>
      </c>
    </row>
    <row r="269" spans="1:36" x14ac:dyDescent="0.25">
      <c r="A269" s="379" t="s">
        <v>438</v>
      </c>
      <c r="B269" s="380"/>
      <c r="C269" s="380"/>
      <c r="D269" s="380"/>
      <c r="E269" s="380"/>
      <c r="F269" s="380"/>
      <c r="G269" s="380"/>
      <c r="H269" s="380"/>
      <c r="I269" s="381"/>
      <c r="J269" s="541"/>
      <c r="K269" s="542"/>
      <c r="L269" s="542"/>
      <c r="M269" s="542"/>
      <c r="N269" s="543"/>
      <c r="O269" s="541"/>
      <c r="P269" s="542"/>
      <c r="Q269" s="542"/>
      <c r="R269" s="542"/>
      <c r="S269" s="543"/>
      <c r="T269" s="541"/>
      <c r="U269" s="542"/>
      <c r="V269" s="542"/>
      <c r="W269" s="542"/>
      <c r="X269" s="543"/>
      <c r="Y269" s="541"/>
      <c r="Z269" s="542"/>
      <c r="AA269" s="542"/>
      <c r="AB269" s="542"/>
      <c r="AC269" s="543"/>
      <c r="AD269" s="541"/>
      <c r="AE269" s="542"/>
      <c r="AF269" s="542"/>
      <c r="AG269" s="542"/>
      <c r="AH269" s="543"/>
    </row>
    <row r="270" spans="1:36" x14ac:dyDescent="0.25">
      <c r="A270" s="488"/>
      <c r="B270" s="489"/>
      <c r="C270" s="489"/>
      <c r="D270" s="489"/>
      <c r="E270" s="489"/>
      <c r="F270" s="489"/>
      <c r="G270" s="489"/>
      <c r="H270" s="489"/>
      <c r="I270" s="490"/>
      <c r="J270" s="544"/>
      <c r="K270" s="545"/>
      <c r="L270" s="545"/>
      <c r="M270" s="545"/>
      <c r="N270" s="546"/>
      <c r="O270" s="544"/>
      <c r="P270" s="545"/>
      <c r="Q270" s="545"/>
      <c r="R270" s="545"/>
      <c r="S270" s="546"/>
      <c r="T270" s="544"/>
      <c r="U270" s="545"/>
      <c r="V270" s="545"/>
      <c r="W270" s="545"/>
      <c r="X270" s="546"/>
      <c r="Y270" s="544"/>
      <c r="Z270" s="545"/>
      <c r="AA270" s="545"/>
      <c r="AB270" s="545"/>
      <c r="AC270" s="546"/>
      <c r="AD270" s="544"/>
      <c r="AE270" s="545"/>
      <c r="AF270" s="545"/>
      <c r="AG270" s="545"/>
      <c r="AH270" s="546"/>
      <c r="AI270" t="str">
        <f>IF(ROUND(AD269-Aktíva!D98-Aktíva!D114,0)=0,"","CHYBA")</f>
        <v/>
      </c>
      <c r="AJ270" t="s">
        <v>1019</v>
      </c>
    </row>
    <row r="271" spans="1:36" x14ac:dyDescent="0.25">
      <c r="A271" s="379" t="s">
        <v>435</v>
      </c>
      <c r="B271" s="380"/>
      <c r="C271" s="380"/>
      <c r="D271" s="380"/>
      <c r="E271" s="380"/>
      <c r="F271" s="380"/>
      <c r="G271" s="380"/>
      <c r="H271" s="380"/>
      <c r="I271" s="381"/>
      <c r="J271" s="541"/>
      <c r="K271" s="542"/>
      <c r="L271" s="542"/>
      <c r="M271" s="542"/>
      <c r="N271" s="543"/>
      <c r="O271" s="541"/>
      <c r="P271" s="542"/>
      <c r="Q271" s="542"/>
      <c r="R271" s="542"/>
      <c r="S271" s="543"/>
      <c r="T271" s="541"/>
      <c r="U271" s="542"/>
      <c r="V271" s="542"/>
      <c r="W271" s="542"/>
      <c r="X271" s="543"/>
      <c r="Y271" s="541"/>
      <c r="Z271" s="542"/>
      <c r="AA271" s="542"/>
      <c r="AB271" s="542"/>
      <c r="AC271" s="543"/>
      <c r="AD271" s="541"/>
      <c r="AE271" s="542"/>
      <c r="AF271" s="542"/>
      <c r="AG271" s="542"/>
      <c r="AH271" s="543"/>
    </row>
    <row r="272" spans="1:36" x14ac:dyDescent="0.25">
      <c r="A272" s="488"/>
      <c r="B272" s="489"/>
      <c r="C272" s="489"/>
      <c r="D272" s="489"/>
      <c r="E272" s="489"/>
      <c r="F272" s="489"/>
      <c r="G272" s="489"/>
      <c r="H272" s="489"/>
      <c r="I272" s="490"/>
      <c r="J272" s="544"/>
      <c r="K272" s="545"/>
      <c r="L272" s="545"/>
      <c r="M272" s="545"/>
      <c r="N272" s="546"/>
      <c r="O272" s="544"/>
      <c r="P272" s="545"/>
      <c r="Q272" s="545"/>
      <c r="R272" s="545"/>
      <c r="S272" s="546"/>
      <c r="T272" s="544"/>
      <c r="U272" s="545"/>
      <c r="V272" s="545"/>
      <c r="W272" s="545"/>
      <c r="X272" s="546"/>
      <c r="Y272" s="544"/>
      <c r="Z272" s="545"/>
      <c r="AA272" s="545"/>
      <c r="AB272" s="545"/>
      <c r="AC272" s="546"/>
      <c r="AD272" s="544"/>
      <c r="AE272" s="545"/>
      <c r="AF272" s="545"/>
      <c r="AG272" s="545"/>
      <c r="AH272" s="546"/>
      <c r="AI272" t="str">
        <f>IF(ROUND(AD271-Aktíva!D100-Aktíva!D120,0)=0,"","CHYBA")</f>
        <v/>
      </c>
      <c r="AJ272" t="s">
        <v>1019</v>
      </c>
    </row>
    <row r="273" spans="1:36" x14ac:dyDescent="0.25">
      <c r="A273" s="527" t="s">
        <v>444</v>
      </c>
      <c r="B273" s="527"/>
      <c r="C273" s="527"/>
      <c r="D273" s="527"/>
      <c r="E273" s="527"/>
      <c r="F273" s="527"/>
      <c r="G273" s="527"/>
      <c r="H273" s="527"/>
      <c r="I273" s="527"/>
      <c r="J273" s="444">
        <v>27795</v>
      </c>
      <c r="K273" s="444"/>
      <c r="L273" s="444"/>
      <c r="M273" s="444"/>
      <c r="N273" s="444"/>
      <c r="O273" s="444">
        <f>SUM(O263:S272)</f>
        <v>12910</v>
      </c>
      <c r="P273" s="444"/>
      <c r="Q273" s="444"/>
      <c r="R273" s="444"/>
      <c r="S273" s="444"/>
      <c r="T273" s="444">
        <f>SUM(T263:X272)</f>
        <v>0</v>
      </c>
      <c r="U273" s="444"/>
      <c r="V273" s="444"/>
      <c r="W273" s="444"/>
      <c r="X273" s="444"/>
      <c r="Y273" s="444">
        <f>SUM(Y263:AC272)</f>
        <v>14824</v>
      </c>
      <c r="Z273" s="444"/>
      <c r="AA273" s="444"/>
      <c r="AB273" s="444"/>
      <c r="AC273" s="444"/>
      <c r="AD273" s="444">
        <v>25881</v>
      </c>
      <c r="AE273" s="444"/>
      <c r="AF273" s="444"/>
      <c r="AG273" s="444"/>
      <c r="AH273" s="444"/>
    </row>
    <row r="274" spans="1:36" x14ac:dyDescent="0.25">
      <c r="A274" s="527"/>
      <c r="B274" s="527"/>
      <c r="C274" s="527"/>
      <c r="D274" s="527"/>
      <c r="E274" s="527"/>
      <c r="F274" s="527"/>
      <c r="G274" s="527"/>
      <c r="H274" s="527"/>
      <c r="I274" s="527"/>
      <c r="J274" s="444"/>
      <c r="K274" s="444"/>
      <c r="L274" s="444"/>
      <c r="M274" s="444"/>
      <c r="N274" s="444"/>
      <c r="O274" s="444"/>
      <c r="P274" s="444"/>
      <c r="Q274" s="444"/>
      <c r="R274" s="444"/>
      <c r="S274" s="444"/>
      <c r="T274" s="444"/>
      <c r="U274" s="444"/>
      <c r="V274" s="444"/>
      <c r="W274" s="444"/>
      <c r="X274" s="444"/>
      <c r="Y274" s="444"/>
      <c r="Z274" s="444"/>
      <c r="AA274" s="444"/>
      <c r="AB274" s="444"/>
      <c r="AC274" s="444"/>
      <c r="AD274" s="444"/>
      <c r="AE274" s="444"/>
      <c r="AF274" s="444"/>
      <c r="AG274" s="444"/>
      <c r="AH274" s="444"/>
      <c r="AJ274" t="s">
        <v>1019</v>
      </c>
    </row>
    <row r="275" spans="1:36" x14ac:dyDescent="0.25">
      <c r="A275" s="539"/>
      <c r="B275" s="539"/>
      <c r="C275" s="539"/>
      <c r="D275" s="539"/>
      <c r="E275" s="539"/>
      <c r="F275" s="539"/>
      <c r="G275" s="539"/>
      <c r="H275" s="539"/>
      <c r="I275" s="539"/>
      <c r="J275" s="540"/>
      <c r="K275" s="540"/>
      <c r="L275" s="540"/>
      <c r="M275" s="540"/>
      <c r="N275" s="540"/>
      <c r="O275" s="540"/>
      <c r="P275" s="540"/>
      <c r="Q275" s="540"/>
      <c r="R275" s="540"/>
      <c r="S275" s="540"/>
      <c r="T275" s="540"/>
      <c r="U275" s="540"/>
      <c r="V275" s="540"/>
      <c r="W275" s="540"/>
      <c r="X275" s="540"/>
      <c r="Y275" s="540"/>
      <c r="Z275" s="540"/>
      <c r="AA275" s="540"/>
      <c r="AB275" s="540"/>
      <c r="AC275" s="540"/>
      <c r="AD275" s="540"/>
      <c r="AE275" s="540"/>
      <c r="AF275" s="540"/>
      <c r="AG275" s="540"/>
      <c r="AH275" s="540"/>
    </row>
    <row r="276" spans="1:36" ht="22.5" customHeight="1" x14ac:dyDescent="0.25">
      <c r="A276" s="363" t="s">
        <v>1241</v>
      </c>
      <c r="B276" s="363"/>
      <c r="C276" s="363"/>
      <c r="D276" s="363"/>
      <c r="E276" s="363"/>
      <c r="F276" s="363"/>
      <c r="G276" s="363"/>
      <c r="H276" s="363"/>
      <c r="I276" s="363"/>
      <c r="J276" s="363"/>
      <c r="K276" s="363"/>
      <c r="L276" s="363"/>
      <c r="M276" s="363"/>
      <c r="N276" s="363"/>
      <c r="O276" s="363"/>
      <c r="P276" s="363"/>
      <c r="Q276" s="363"/>
      <c r="R276" s="363"/>
      <c r="S276" s="363"/>
      <c r="T276" s="363"/>
      <c r="U276" s="363"/>
      <c r="V276" s="363"/>
      <c r="W276" s="363"/>
      <c r="X276" s="363"/>
      <c r="Y276" s="363"/>
      <c r="Z276" s="363"/>
      <c r="AA276" s="363"/>
      <c r="AB276" s="363"/>
      <c r="AC276" s="363"/>
      <c r="AD276" s="363"/>
      <c r="AE276" s="363"/>
      <c r="AF276" s="363"/>
      <c r="AG276" s="363"/>
      <c r="AH276" s="363"/>
    </row>
    <row r="277" spans="1:36" x14ac:dyDescent="0.2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</row>
    <row r="278" spans="1:36" ht="14.25" customHeight="1" x14ac:dyDescent="0.25">
      <c r="A278" s="363" t="s">
        <v>1262</v>
      </c>
      <c r="B278" s="363"/>
      <c r="C278" s="363"/>
      <c r="D278" s="363"/>
      <c r="E278" s="363"/>
      <c r="F278" s="363"/>
      <c r="G278" s="363"/>
      <c r="H278" s="363"/>
      <c r="I278" s="363"/>
      <c r="J278" s="363"/>
      <c r="K278" s="363"/>
      <c r="L278" s="363"/>
      <c r="M278" s="363"/>
      <c r="N278" s="363"/>
      <c r="O278" s="363"/>
      <c r="P278" s="363"/>
      <c r="Q278" s="363"/>
      <c r="R278" s="363"/>
      <c r="S278" s="363"/>
      <c r="T278" s="363"/>
      <c r="U278" s="363"/>
      <c r="V278" s="363"/>
      <c r="W278" s="363"/>
      <c r="X278" s="363"/>
      <c r="Y278" s="363"/>
      <c r="Z278" s="363"/>
      <c r="AA278" s="363"/>
      <c r="AB278" s="363"/>
      <c r="AC278" s="363"/>
      <c r="AD278" s="363"/>
      <c r="AE278" s="363"/>
      <c r="AF278" s="363"/>
      <c r="AG278" s="363"/>
      <c r="AH278" s="363"/>
    </row>
    <row r="279" spans="1:36" x14ac:dyDescent="0.25">
      <c r="A279" s="173" t="s">
        <v>1266</v>
      </c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</row>
    <row r="280" spans="1:36" x14ac:dyDescent="0.25">
      <c r="A280" s="173" t="s">
        <v>1263</v>
      </c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  <c r="AC280" s="156"/>
      <c r="AD280" s="156"/>
      <c r="AE280" s="156"/>
      <c r="AF280" s="156"/>
      <c r="AG280" s="156"/>
      <c r="AH280" s="156"/>
    </row>
    <row r="281" spans="1:36" ht="15.75" thickBot="1" x14ac:dyDescent="0.3">
      <c r="A281" s="253" t="s">
        <v>1264</v>
      </c>
      <c r="B281" s="254"/>
      <c r="C281" s="254"/>
      <c r="D281" s="254"/>
      <c r="E281" s="254"/>
      <c r="F281" s="254"/>
      <c r="G281" s="254"/>
      <c r="H281" s="254"/>
      <c r="I281" s="254"/>
      <c r="J281" s="254"/>
      <c r="K281" s="254"/>
      <c r="L281" s="254"/>
      <c r="M281" s="254"/>
      <c r="N281" s="254"/>
      <c r="O281" s="254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  <c r="AD281" s="156"/>
      <c r="AE281" s="156"/>
      <c r="AF281" s="156"/>
      <c r="AG281" s="156"/>
      <c r="AH281" s="156"/>
    </row>
    <row r="282" spans="1:36" ht="15.75" thickTop="1" x14ac:dyDescent="0.25">
      <c r="A282" s="255" t="s">
        <v>1265</v>
      </c>
      <c r="B282" s="255"/>
      <c r="C282" s="255"/>
      <c r="D282" s="255"/>
      <c r="E282" s="2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  <c r="AD282" s="156"/>
      <c r="AE282" s="156"/>
      <c r="AF282" s="156"/>
      <c r="AG282" s="156"/>
      <c r="AH282" s="156"/>
    </row>
    <row r="283" spans="1:36" x14ac:dyDescent="0.25">
      <c r="A283" s="163"/>
      <c r="B283" s="163"/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  <c r="AG283" s="163"/>
      <c r="AH283" s="163"/>
    </row>
    <row r="284" spans="1:36" x14ac:dyDescent="0.25">
      <c r="A284" s="363" t="s">
        <v>1179</v>
      </c>
      <c r="B284" s="363"/>
      <c r="C284" s="363"/>
      <c r="D284" s="363"/>
      <c r="E284" s="363"/>
      <c r="F284" s="363"/>
      <c r="G284" s="363"/>
      <c r="H284" s="363"/>
      <c r="I284" s="363"/>
      <c r="J284" s="363"/>
      <c r="K284" s="363"/>
      <c r="L284" s="363"/>
      <c r="M284" s="363"/>
      <c r="N284" s="363"/>
      <c r="O284" s="363"/>
      <c r="P284" s="363"/>
      <c r="Q284" s="363"/>
      <c r="R284" s="363"/>
      <c r="S284" s="363"/>
      <c r="T284" s="363"/>
      <c r="U284" s="363"/>
      <c r="V284" s="363"/>
      <c r="W284" s="363"/>
      <c r="X284" s="363"/>
      <c r="Y284" s="363"/>
      <c r="Z284" s="363"/>
      <c r="AA284" s="363"/>
      <c r="AB284" s="363"/>
      <c r="AC284" s="363"/>
      <c r="AD284" s="363"/>
      <c r="AE284" s="363"/>
      <c r="AF284" s="363"/>
      <c r="AG284" s="363"/>
      <c r="AH284" s="363"/>
    </row>
    <row r="285" spans="1:36" x14ac:dyDescent="0.25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  <c r="AA285" s="173"/>
      <c r="AB285" s="173"/>
      <c r="AC285" s="173"/>
      <c r="AD285" s="173"/>
      <c r="AE285" s="173"/>
      <c r="AF285" s="173"/>
      <c r="AG285" s="173"/>
      <c r="AH285" s="173"/>
    </row>
    <row r="286" spans="1:36" x14ac:dyDescent="0.25">
      <c r="A286" s="186"/>
      <c r="B286" s="18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186"/>
      <c r="AE286" s="186"/>
      <c r="AF286" s="186"/>
      <c r="AG286" s="186"/>
      <c r="AH286" s="186"/>
    </row>
    <row r="287" spans="1:36" x14ac:dyDescent="0.25">
      <c r="A287" s="363" t="s">
        <v>1181</v>
      </c>
      <c r="B287" s="360"/>
      <c r="C287" s="360"/>
      <c r="D287" s="360"/>
      <c r="E287" s="360"/>
      <c r="F287" s="360"/>
      <c r="G287" s="360"/>
      <c r="H287" s="360"/>
      <c r="I287" s="360"/>
      <c r="J287" s="360"/>
      <c r="K287" s="360"/>
      <c r="L287" s="360"/>
      <c r="M287" s="360"/>
      <c r="N287" s="360"/>
      <c r="O287" s="360"/>
      <c r="P287" s="360"/>
      <c r="Q287" s="360"/>
      <c r="R287" s="360"/>
      <c r="S287" s="360"/>
      <c r="T287" s="360"/>
      <c r="U287" s="360"/>
      <c r="V287" s="360"/>
      <c r="W287" s="360"/>
      <c r="X287" s="360"/>
      <c r="Y287" s="360"/>
      <c r="Z287" s="360"/>
      <c r="AA287" s="360"/>
      <c r="AB287" s="360"/>
      <c r="AC287" s="360"/>
      <c r="AD287" s="360"/>
      <c r="AE287" s="360"/>
      <c r="AF287" s="360"/>
      <c r="AG287" s="360"/>
      <c r="AH287" s="360"/>
    </row>
    <row r="288" spans="1:36" x14ac:dyDescent="0.25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  <c r="AC288" s="156"/>
      <c r="AD288" s="156"/>
      <c r="AE288" s="156"/>
      <c r="AF288" s="156"/>
      <c r="AG288" s="156"/>
      <c r="AH288" s="156"/>
    </row>
    <row r="289" spans="1:36" x14ac:dyDescent="0.25">
      <c r="A289" s="535" t="s">
        <v>1180</v>
      </c>
      <c r="B289" s="535"/>
      <c r="C289" s="535"/>
      <c r="D289" s="535"/>
      <c r="E289" s="535"/>
      <c r="F289" s="535"/>
      <c r="G289" s="535"/>
      <c r="H289" s="535"/>
      <c r="I289" s="535"/>
      <c r="J289" s="535"/>
      <c r="K289" s="535" t="s">
        <v>446</v>
      </c>
      <c r="L289" s="535"/>
      <c r="M289" s="535"/>
      <c r="N289" s="535"/>
      <c r="O289" s="535"/>
      <c r="P289" s="535"/>
      <c r="Q289" s="535"/>
      <c r="R289" s="535"/>
      <c r="S289" s="535" t="s">
        <v>445</v>
      </c>
      <c r="T289" s="535"/>
      <c r="U289" s="535"/>
      <c r="V289" s="535"/>
      <c r="W289" s="535"/>
      <c r="X289" s="535"/>
      <c r="Y289" s="535"/>
      <c r="Z289" s="535"/>
      <c r="AA289" s="535" t="s">
        <v>444</v>
      </c>
      <c r="AB289" s="535"/>
      <c r="AC289" s="535"/>
      <c r="AD289" s="535"/>
      <c r="AE289" s="535"/>
      <c r="AF289" s="535"/>
      <c r="AG289" s="535"/>
      <c r="AH289" s="535"/>
    </row>
    <row r="290" spans="1:36" x14ac:dyDescent="0.25">
      <c r="A290" s="534" t="s">
        <v>443</v>
      </c>
      <c r="B290" s="534"/>
      <c r="C290" s="534"/>
      <c r="D290" s="534"/>
      <c r="E290" s="534"/>
      <c r="F290" s="534"/>
      <c r="G290" s="534"/>
      <c r="H290" s="534"/>
      <c r="I290" s="534"/>
      <c r="J290" s="534"/>
      <c r="K290" s="534"/>
      <c r="L290" s="534"/>
      <c r="M290" s="534"/>
      <c r="N290" s="534"/>
      <c r="O290" s="534"/>
      <c r="P290" s="534"/>
      <c r="Q290" s="534"/>
      <c r="R290" s="534"/>
      <c r="S290" s="534"/>
      <c r="T290" s="534"/>
      <c r="U290" s="534"/>
      <c r="V290" s="534"/>
      <c r="W290" s="534"/>
      <c r="X290" s="534"/>
      <c r="Y290" s="534"/>
      <c r="Z290" s="534"/>
      <c r="AA290" s="534"/>
      <c r="AB290" s="534"/>
      <c r="AC290" s="534"/>
      <c r="AD290" s="534"/>
      <c r="AE290" s="534"/>
      <c r="AF290" s="534"/>
      <c r="AG290" s="534"/>
      <c r="AH290" s="534"/>
    </row>
    <row r="291" spans="1:36" x14ac:dyDescent="0.25">
      <c r="A291" s="533" t="s">
        <v>441</v>
      </c>
      <c r="B291" s="533"/>
      <c r="C291" s="533"/>
      <c r="D291" s="533"/>
      <c r="E291" s="533"/>
      <c r="F291" s="533"/>
      <c r="G291" s="533"/>
      <c r="H291" s="533"/>
      <c r="I291" s="533"/>
      <c r="J291" s="533"/>
      <c r="K291" s="491"/>
      <c r="L291" s="491"/>
      <c r="M291" s="491"/>
      <c r="N291" s="491"/>
      <c r="O291" s="491"/>
      <c r="P291" s="491"/>
      <c r="Q291" s="491"/>
      <c r="R291" s="491"/>
      <c r="S291" s="491"/>
      <c r="T291" s="491"/>
      <c r="U291" s="491"/>
      <c r="V291" s="491"/>
      <c r="W291" s="491"/>
      <c r="X291" s="491"/>
      <c r="Y291" s="491"/>
      <c r="Z291" s="491"/>
      <c r="AA291" s="491"/>
      <c r="AB291" s="491"/>
      <c r="AC291" s="491"/>
      <c r="AD291" s="491"/>
      <c r="AE291" s="491"/>
      <c r="AF291" s="491"/>
      <c r="AG291" s="491"/>
      <c r="AH291" s="491"/>
    </row>
    <row r="292" spans="1:36" x14ac:dyDescent="0.25">
      <c r="A292" s="533"/>
      <c r="B292" s="533"/>
      <c r="C292" s="533"/>
      <c r="D292" s="533"/>
      <c r="E292" s="533"/>
      <c r="F292" s="533"/>
      <c r="G292" s="533"/>
      <c r="H292" s="533"/>
      <c r="I292" s="533"/>
      <c r="J292" s="533"/>
      <c r="K292" s="491"/>
      <c r="L292" s="491"/>
      <c r="M292" s="491"/>
      <c r="N292" s="491"/>
      <c r="O292" s="491"/>
      <c r="P292" s="491"/>
      <c r="Q292" s="491"/>
      <c r="R292" s="491"/>
      <c r="S292" s="491"/>
      <c r="T292" s="491"/>
      <c r="U292" s="491"/>
      <c r="V292" s="491"/>
      <c r="W292" s="491"/>
      <c r="X292" s="491"/>
      <c r="Y292" s="491"/>
      <c r="Z292" s="491"/>
      <c r="AA292" s="491"/>
      <c r="AB292" s="491"/>
      <c r="AC292" s="491"/>
      <c r="AD292" s="491"/>
      <c r="AE292" s="491"/>
      <c r="AF292" s="491"/>
      <c r="AG292" s="491"/>
      <c r="AH292" s="491"/>
      <c r="AI292" t="str">
        <f>IF(ROUND(AA291-Aktíva!D86,0)=0,"","CHYBA")</f>
        <v/>
      </c>
      <c r="AJ292" t="s">
        <v>1019</v>
      </c>
    </row>
    <row r="293" spans="1:36" x14ac:dyDescent="0.25">
      <c r="A293" s="533" t="s">
        <v>440</v>
      </c>
      <c r="B293" s="533"/>
      <c r="C293" s="533"/>
      <c r="D293" s="533"/>
      <c r="E293" s="533"/>
      <c r="F293" s="533"/>
      <c r="G293" s="533"/>
      <c r="H293" s="533"/>
      <c r="I293" s="533"/>
      <c r="J293" s="533"/>
      <c r="K293" s="491"/>
      <c r="L293" s="491"/>
      <c r="M293" s="491"/>
      <c r="N293" s="491"/>
      <c r="O293" s="491"/>
      <c r="P293" s="491"/>
      <c r="Q293" s="491"/>
      <c r="R293" s="491"/>
      <c r="S293" s="491"/>
      <c r="T293" s="491"/>
      <c r="U293" s="491"/>
      <c r="V293" s="491"/>
      <c r="W293" s="491"/>
      <c r="X293" s="491"/>
      <c r="Y293" s="491"/>
      <c r="Z293" s="491"/>
      <c r="AA293" s="491"/>
      <c r="AB293" s="491"/>
      <c r="AC293" s="491"/>
      <c r="AD293" s="491"/>
      <c r="AE293" s="491"/>
      <c r="AF293" s="491"/>
      <c r="AG293" s="491"/>
      <c r="AH293" s="491"/>
    </row>
    <row r="294" spans="1:36" x14ac:dyDescent="0.25">
      <c r="A294" s="533"/>
      <c r="B294" s="533"/>
      <c r="C294" s="533"/>
      <c r="D294" s="533"/>
      <c r="E294" s="533"/>
      <c r="F294" s="533"/>
      <c r="G294" s="533"/>
      <c r="H294" s="533"/>
      <c r="I294" s="533"/>
      <c r="J294" s="533"/>
      <c r="K294" s="491"/>
      <c r="L294" s="491"/>
      <c r="M294" s="491"/>
      <c r="N294" s="491"/>
      <c r="O294" s="491"/>
      <c r="P294" s="491"/>
      <c r="Q294" s="491"/>
      <c r="R294" s="491"/>
      <c r="S294" s="491"/>
      <c r="T294" s="491"/>
      <c r="U294" s="491"/>
      <c r="V294" s="491"/>
      <c r="W294" s="491"/>
      <c r="X294" s="491"/>
      <c r="Y294" s="491"/>
      <c r="Z294" s="491"/>
      <c r="AA294" s="491"/>
      <c r="AB294" s="491"/>
      <c r="AC294" s="491"/>
      <c r="AD294" s="491"/>
      <c r="AE294" s="491"/>
      <c r="AF294" s="491"/>
      <c r="AG294" s="491"/>
      <c r="AH294" s="491"/>
      <c r="AI294" t="str">
        <f>IF(ROUND(AA293-Aktíva!D90,0)=0,"","CHYBA")</f>
        <v/>
      </c>
      <c r="AJ294" t="s">
        <v>1019</v>
      </c>
    </row>
    <row r="295" spans="1:36" x14ac:dyDescent="0.25">
      <c r="A295" s="533" t="s">
        <v>439</v>
      </c>
      <c r="B295" s="533"/>
      <c r="C295" s="533"/>
      <c r="D295" s="533"/>
      <c r="E295" s="533"/>
      <c r="F295" s="533"/>
      <c r="G295" s="533"/>
      <c r="H295" s="533"/>
      <c r="I295" s="533"/>
      <c r="J295" s="533"/>
      <c r="K295" s="491"/>
      <c r="L295" s="491"/>
      <c r="M295" s="491"/>
      <c r="N295" s="491"/>
      <c r="O295" s="491"/>
      <c r="P295" s="491"/>
      <c r="Q295" s="491"/>
      <c r="R295" s="491"/>
      <c r="S295" s="491"/>
      <c r="T295" s="491"/>
      <c r="U295" s="491"/>
      <c r="V295" s="491"/>
      <c r="W295" s="491"/>
      <c r="X295" s="491"/>
      <c r="Y295" s="491"/>
      <c r="Z295" s="491"/>
      <c r="AA295" s="491"/>
      <c r="AB295" s="491"/>
      <c r="AC295" s="491"/>
      <c r="AD295" s="491"/>
      <c r="AE295" s="491"/>
      <c r="AF295" s="491"/>
      <c r="AG295" s="491"/>
      <c r="AH295" s="491"/>
    </row>
    <row r="296" spans="1:36" x14ac:dyDescent="0.25">
      <c r="A296" s="533"/>
      <c r="B296" s="533"/>
      <c r="C296" s="533"/>
      <c r="D296" s="533"/>
      <c r="E296" s="533"/>
      <c r="F296" s="533"/>
      <c r="G296" s="533"/>
      <c r="H296" s="533"/>
      <c r="I296" s="533"/>
      <c r="J296" s="533"/>
      <c r="K296" s="491"/>
      <c r="L296" s="491"/>
      <c r="M296" s="491"/>
      <c r="N296" s="491"/>
      <c r="O296" s="491"/>
      <c r="P296" s="491"/>
      <c r="Q296" s="491"/>
      <c r="R296" s="491"/>
      <c r="S296" s="491"/>
      <c r="T296" s="491"/>
      <c r="U296" s="491"/>
      <c r="V296" s="491"/>
      <c r="W296" s="491"/>
      <c r="X296" s="491"/>
      <c r="Y296" s="491"/>
      <c r="Z296" s="491"/>
      <c r="AA296" s="491"/>
      <c r="AB296" s="491"/>
      <c r="AC296" s="491"/>
      <c r="AD296" s="491"/>
      <c r="AE296" s="491"/>
      <c r="AF296" s="491"/>
      <c r="AG296" s="491"/>
      <c r="AH296" s="491"/>
      <c r="AI296" t="str">
        <f>IF(ROUND(AA295-Aktíva!D92,0)=0,"","CHYBA")</f>
        <v/>
      </c>
      <c r="AJ296" t="s">
        <v>1019</v>
      </c>
    </row>
    <row r="297" spans="1:36" x14ac:dyDescent="0.25">
      <c r="A297" s="533" t="s">
        <v>438</v>
      </c>
      <c r="B297" s="533"/>
      <c r="C297" s="533"/>
      <c r="D297" s="533"/>
      <c r="E297" s="533"/>
      <c r="F297" s="533"/>
      <c r="G297" s="533"/>
      <c r="H297" s="533"/>
      <c r="I297" s="533"/>
      <c r="J297" s="533"/>
      <c r="K297" s="491"/>
      <c r="L297" s="491"/>
      <c r="M297" s="491"/>
      <c r="N297" s="491"/>
      <c r="O297" s="491"/>
      <c r="P297" s="491"/>
      <c r="Q297" s="491"/>
      <c r="R297" s="491"/>
      <c r="S297" s="491"/>
      <c r="T297" s="491"/>
      <c r="U297" s="491"/>
      <c r="V297" s="491"/>
      <c r="W297" s="491"/>
      <c r="X297" s="491"/>
      <c r="Y297" s="491"/>
      <c r="Z297" s="491"/>
      <c r="AA297" s="491"/>
      <c r="AB297" s="491"/>
      <c r="AC297" s="491"/>
      <c r="AD297" s="491"/>
      <c r="AE297" s="491"/>
      <c r="AF297" s="491"/>
      <c r="AG297" s="491"/>
      <c r="AH297" s="491"/>
    </row>
    <row r="298" spans="1:36" x14ac:dyDescent="0.25">
      <c r="A298" s="533"/>
      <c r="B298" s="533"/>
      <c r="C298" s="533"/>
      <c r="D298" s="533"/>
      <c r="E298" s="533"/>
      <c r="F298" s="533"/>
      <c r="G298" s="533"/>
      <c r="H298" s="533"/>
      <c r="I298" s="533"/>
      <c r="J298" s="533"/>
      <c r="K298" s="491"/>
      <c r="L298" s="491"/>
      <c r="M298" s="491"/>
      <c r="N298" s="491"/>
      <c r="O298" s="491"/>
      <c r="P298" s="491"/>
      <c r="Q298" s="491"/>
      <c r="R298" s="491"/>
      <c r="S298" s="491"/>
      <c r="T298" s="491"/>
      <c r="U298" s="491"/>
      <c r="V298" s="491"/>
      <c r="W298" s="491"/>
      <c r="X298" s="491"/>
      <c r="Y298" s="491"/>
      <c r="Z298" s="491"/>
      <c r="AA298" s="491"/>
      <c r="AB298" s="491"/>
      <c r="AC298" s="491"/>
      <c r="AD298" s="491"/>
      <c r="AE298" s="491"/>
      <c r="AF298" s="491"/>
      <c r="AG298" s="491"/>
      <c r="AH298" s="491"/>
      <c r="AI298" t="str">
        <f>IF(ROUND(AA297-Aktíva!D97,0)=0,"","CHYBA")</f>
        <v/>
      </c>
      <c r="AJ298" t="s">
        <v>1019</v>
      </c>
    </row>
    <row r="299" spans="1:36" x14ac:dyDescent="0.25">
      <c r="A299" s="533" t="s">
        <v>435</v>
      </c>
      <c r="B299" s="533"/>
      <c r="C299" s="533"/>
      <c r="D299" s="533"/>
      <c r="E299" s="533"/>
      <c r="F299" s="533"/>
      <c r="G299" s="533"/>
      <c r="H299" s="533"/>
      <c r="I299" s="533"/>
      <c r="J299" s="533"/>
      <c r="K299" s="491"/>
      <c r="L299" s="491"/>
      <c r="M299" s="491"/>
      <c r="N299" s="491"/>
      <c r="O299" s="491"/>
      <c r="P299" s="491"/>
      <c r="Q299" s="491"/>
      <c r="R299" s="491"/>
      <c r="S299" s="491"/>
      <c r="T299" s="491"/>
      <c r="U299" s="491"/>
      <c r="V299" s="491"/>
      <c r="W299" s="491"/>
      <c r="X299" s="491"/>
      <c r="Y299" s="491"/>
      <c r="Z299" s="491"/>
      <c r="AA299" s="491"/>
      <c r="AB299" s="491"/>
      <c r="AC299" s="491"/>
      <c r="AD299" s="491"/>
      <c r="AE299" s="491"/>
      <c r="AF299" s="491"/>
      <c r="AG299" s="491"/>
      <c r="AH299" s="491"/>
    </row>
    <row r="300" spans="1:36" x14ac:dyDescent="0.25">
      <c r="A300" s="533"/>
      <c r="B300" s="533"/>
      <c r="C300" s="533"/>
      <c r="D300" s="533"/>
      <c r="E300" s="533"/>
      <c r="F300" s="533"/>
      <c r="G300" s="533"/>
      <c r="H300" s="533"/>
      <c r="I300" s="533"/>
      <c r="J300" s="533"/>
      <c r="K300" s="491"/>
      <c r="L300" s="491"/>
      <c r="M300" s="491"/>
      <c r="N300" s="491"/>
      <c r="O300" s="491"/>
      <c r="P300" s="491"/>
      <c r="Q300" s="491"/>
      <c r="R300" s="491"/>
      <c r="S300" s="491"/>
      <c r="T300" s="491"/>
      <c r="U300" s="491"/>
      <c r="V300" s="491"/>
      <c r="W300" s="491"/>
      <c r="X300" s="491"/>
      <c r="Y300" s="491"/>
      <c r="Z300" s="491"/>
      <c r="AA300" s="491"/>
      <c r="AB300" s="491"/>
      <c r="AC300" s="491"/>
      <c r="AD300" s="491"/>
      <c r="AE300" s="491"/>
      <c r="AF300" s="491"/>
      <c r="AG300" s="491"/>
      <c r="AH300" s="491"/>
      <c r="AI300" t="str">
        <f>IF(ROUND(AA299-Aktíva!D99,0)=0,"","CHYBA")</f>
        <v/>
      </c>
      <c r="AJ300" t="s">
        <v>1019</v>
      </c>
    </row>
    <row r="301" spans="1:36" x14ac:dyDescent="0.25">
      <c r="A301" s="534" t="s">
        <v>428</v>
      </c>
      <c r="B301" s="534"/>
      <c r="C301" s="534"/>
      <c r="D301" s="534"/>
      <c r="E301" s="534"/>
      <c r="F301" s="534"/>
      <c r="G301" s="534"/>
      <c r="H301" s="534"/>
      <c r="I301" s="534"/>
      <c r="J301" s="534"/>
      <c r="K301" s="513">
        <f>SUM(K291:R300)</f>
        <v>0</v>
      </c>
      <c r="L301" s="513"/>
      <c r="M301" s="513"/>
      <c r="N301" s="513"/>
      <c r="O301" s="513"/>
      <c r="P301" s="513"/>
      <c r="Q301" s="513"/>
      <c r="R301" s="513"/>
      <c r="S301" s="513">
        <f>SUM(S291:Z300)</f>
        <v>0</v>
      </c>
      <c r="T301" s="513"/>
      <c r="U301" s="513"/>
      <c r="V301" s="513"/>
      <c r="W301" s="513"/>
      <c r="X301" s="513"/>
      <c r="Y301" s="513"/>
      <c r="Z301" s="513"/>
      <c r="AA301" s="513">
        <f>SUM(AA291:AH300)</f>
        <v>0</v>
      </c>
      <c r="AB301" s="513"/>
      <c r="AC301" s="513"/>
      <c r="AD301" s="513"/>
      <c r="AE301" s="513"/>
      <c r="AF301" s="513"/>
      <c r="AG301" s="513"/>
      <c r="AH301" s="513"/>
    </row>
    <row r="302" spans="1:36" x14ac:dyDescent="0.25">
      <c r="A302" s="534"/>
      <c r="B302" s="534"/>
      <c r="C302" s="534"/>
      <c r="D302" s="534"/>
      <c r="E302" s="534"/>
      <c r="F302" s="534"/>
      <c r="G302" s="534"/>
      <c r="H302" s="534"/>
      <c r="I302" s="534"/>
      <c r="J302" s="534"/>
      <c r="K302" s="513"/>
      <c r="L302" s="513"/>
      <c r="M302" s="513"/>
      <c r="N302" s="513"/>
      <c r="O302" s="513"/>
      <c r="P302" s="513"/>
      <c r="Q302" s="513"/>
      <c r="R302" s="513"/>
      <c r="S302" s="513"/>
      <c r="T302" s="513"/>
      <c r="U302" s="513"/>
      <c r="V302" s="513"/>
      <c r="W302" s="513"/>
      <c r="X302" s="513"/>
      <c r="Y302" s="513"/>
      <c r="Z302" s="513"/>
      <c r="AA302" s="513"/>
      <c r="AB302" s="513"/>
      <c r="AC302" s="513"/>
      <c r="AD302" s="513"/>
      <c r="AE302" s="513"/>
      <c r="AF302" s="513"/>
      <c r="AG302" s="513"/>
      <c r="AH302" s="513"/>
      <c r="AI302" t="str">
        <f>IF(ROUND(AA301-Aktíva!D84+Aktíva!D101,0)=0,"","CHYBA")</f>
        <v/>
      </c>
      <c r="AJ302" t="s">
        <v>1019</v>
      </c>
    </row>
    <row r="303" spans="1:36" x14ac:dyDescent="0.25">
      <c r="A303" s="536" t="s">
        <v>442</v>
      </c>
      <c r="B303" s="537"/>
      <c r="C303" s="537"/>
      <c r="D303" s="537"/>
      <c r="E303" s="537"/>
      <c r="F303" s="537"/>
      <c r="G303" s="537"/>
      <c r="H303" s="537"/>
      <c r="I303" s="537"/>
      <c r="J303" s="537"/>
      <c r="K303" s="537"/>
      <c r="L303" s="537"/>
      <c r="M303" s="537"/>
      <c r="N303" s="537"/>
      <c r="O303" s="537"/>
      <c r="P303" s="537"/>
      <c r="Q303" s="537"/>
      <c r="R303" s="537"/>
      <c r="S303" s="537"/>
      <c r="T303" s="537"/>
      <c r="U303" s="537"/>
      <c r="V303" s="537"/>
      <c r="W303" s="537"/>
      <c r="X303" s="537"/>
      <c r="Y303" s="537"/>
      <c r="Z303" s="537"/>
      <c r="AA303" s="537"/>
      <c r="AB303" s="537"/>
      <c r="AC303" s="537"/>
      <c r="AD303" s="537"/>
      <c r="AE303" s="537"/>
      <c r="AF303" s="537"/>
      <c r="AG303" s="537"/>
      <c r="AH303" s="538"/>
    </row>
    <row r="304" spans="1:36" x14ac:dyDescent="0.25">
      <c r="A304" s="533" t="s">
        <v>441</v>
      </c>
      <c r="B304" s="533"/>
      <c r="C304" s="533"/>
      <c r="D304" s="533"/>
      <c r="E304" s="533"/>
      <c r="F304" s="533"/>
      <c r="G304" s="533"/>
      <c r="H304" s="533"/>
      <c r="I304" s="533"/>
      <c r="J304" s="533"/>
      <c r="K304" s="491">
        <v>692199</v>
      </c>
      <c r="L304" s="491"/>
      <c r="M304" s="491"/>
      <c r="N304" s="491"/>
      <c r="O304" s="491"/>
      <c r="P304" s="491"/>
      <c r="Q304" s="491"/>
      <c r="R304" s="491"/>
      <c r="S304" s="491">
        <v>204061</v>
      </c>
      <c r="T304" s="491"/>
      <c r="U304" s="491"/>
      <c r="V304" s="491"/>
      <c r="W304" s="491"/>
      <c r="X304" s="491"/>
      <c r="Y304" s="491"/>
      <c r="Z304" s="491"/>
      <c r="AA304" s="491">
        <v>896260</v>
      </c>
      <c r="AB304" s="491"/>
      <c r="AC304" s="491"/>
      <c r="AD304" s="491"/>
      <c r="AE304" s="491"/>
      <c r="AF304" s="491"/>
      <c r="AG304" s="491"/>
      <c r="AH304" s="491"/>
    </row>
    <row r="305" spans="1:36" x14ac:dyDescent="0.25">
      <c r="A305" s="533"/>
      <c r="B305" s="533"/>
      <c r="C305" s="533"/>
      <c r="D305" s="533"/>
      <c r="E305" s="533"/>
      <c r="F305" s="533"/>
      <c r="G305" s="533"/>
      <c r="H305" s="533"/>
      <c r="I305" s="533"/>
      <c r="J305" s="533"/>
      <c r="K305" s="491"/>
      <c r="L305" s="491"/>
      <c r="M305" s="491"/>
      <c r="N305" s="491"/>
      <c r="O305" s="491"/>
      <c r="P305" s="491"/>
      <c r="Q305" s="491"/>
      <c r="R305" s="491"/>
      <c r="S305" s="491"/>
      <c r="T305" s="491"/>
      <c r="U305" s="491"/>
      <c r="V305" s="491"/>
      <c r="W305" s="491"/>
      <c r="X305" s="491"/>
      <c r="Y305" s="491"/>
      <c r="Z305" s="491"/>
      <c r="AA305" s="491"/>
      <c r="AB305" s="491"/>
      <c r="AC305" s="491"/>
      <c r="AD305" s="491"/>
      <c r="AE305" s="491"/>
      <c r="AF305" s="491"/>
      <c r="AG305" s="491"/>
      <c r="AH305" s="491"/>
      <c r="AI305" t="str">
        <f>IF(ROUND(AA304-Aktíva!D105,0)=0,"","CHYBA")</f>
        <v/>
      </c>
      <c r="AJ305" t="s">
        <v>1019</v>
      </c>
    </row>
    <row r="306" spans="1:36" x14ac:dyDescent="0.25">
      <c r="A306" s="533" t="s">
        <v>440</v>
      </c>
      <c r="B306" s="533"/>
      <c r="C306" s="533"/>
      <c r="D306" s="533"/>
      <c r="E306" s="533"/>
      <c r="F306" s="533"/>
      <c r="G306" s="533"/>
      <c r="H306" s="533"/>
      <c r="I306" s="533"/>
      <c r="J306" s="533"/>
      <c r="K306" s="491"/>
      <c r="L306" s="491"/>
      <c r="M306" s="491"/>
      <c r="N306" s="491"/>
      <c r="O306" s="491"/>
      <c r="P306" s="491"/>
      <c r="Q306" s="491"/>
      <c r="R306" s="491"/>
      <c r="S306" s="491"/>
      <c r="T306" s="491"/>
      <c r="U306" s="491"/>
      <c r="V306" s="491"/>
      <c r="W306" s="491"/>
      <c r="X306" s="491"/>
      <c r="Y306" s="491"/>
      <c r="Z306" s="491"/>
      <c r="AA306" s="491"/>
      <c r="AB306" s="491"/>
      <c r="AC306" s="491"/>
      <c r="AD306" s="491"/>
      <c r="AE306" s="491"/>
      <c r="AF306" s="491"/>
      <c r="AG306" s="491"/>
      <c r="AH306" s="491"/>
    </row>
    <row r="307" spans="1:36" x14ac:dyDescent="0.25">
      <c r="A307" s="533"/>
      <c r="B307" s="533"/>
      <c r="C307" s="533"/>
      <c r="D307" s="533"/>
      <c r="E307" s="533"/>
      <c r="F307" s="533"/>
      <c r="G307" s="533"/>
      <c r="H307" s="533"/>
      <c r="I307" s="533"/>
      <c r="J307" s="533"/>
      <c r="K307" s="491"/>
      <c r="L307" s="491"/>
      <c r="M307" s="491"/>
      <c r="N307" s="491"/>
      <c r="O307" s="491"/>
      <c r="P307" s="491"/>
      <c r="Q307" s="491"/>
      <c r="R307" s="491"/>
      <c r="S307" s="491"/>
      <c r="T307" s="491"/>
      <c r="U307" s="491"/>
      <c r="V307" s="491"/>
      <c r="W307" s="491"/>
      <c r="X307" s="491"/>
      <c r="Y307" s="491"/>
      <c r="Z307" s="491"/>
      <c r="AA307" s="491"/>
      <c r="AB307" s="491"/>
      <c r="AC307" s="491"/>
      <c r="AD307" s="491"/>
      <c r="AE307" s="491"/>
      <c r="AF307" s="491"/>
      <c r="AG307" s="491"/>
      <c r="AH307" s="491"/>
      <c r="AI307" t="str">
        <f>IF(ROUND(AA306-Aktíva!D109,0)=0,"","CHYBA")</f>
        <v/>
      </c>
      <c r="AJ307" t="s">
        <v>1019</v>
      </c>
    </row>
    <row r="308" spans="1:36" x14ac:dyDescent="0.25">
      <c r="A308" s="533" t="s">
        <v>439</v>
      </c>
      <c r="B308" s="533"/>
      <c r="C308" s="533"/>
      <c r="D308" s="533"/>
      <c r="E308" s="533"/>
      <c r="F308" s="533"/>
      <c r="G308" s="533"/>
      <c r="H308" s="533"/>
      <c r="I308" s="533"/>
      <c r="J308" s="533"/>
      <c r="K308" s="491"/>
      <c r="L308" s="491"/>
      <c r="M308" s="491"/>
      <c r="N308" s="491"/>
      <c r="O308" s="491"/>
      <c r="P308" s="491"/>
      <c r="Q308" s="491"/>
      <c r="R308" s="491"/>
      <c r="S308" s="491"/>
      <c r="T308" s="491"/>
      <c r="U308" s="491"/>
      <c r="V308" s="491"/>
      <c r="W308" s="491"/>
      <c r="X308" s="491"/>
      <c r="Y308" s="491"/>
      <c r="Z308" s="491"/>
      <c r="AA308" s="491"/>
      <c r="AB308" s="491"/>
      <c r="AC308" s="491"/>
      <c r="AD308" s="491"/>
      <c r="AE308" s="491"/>
      <c r="AF308" s="491"/>
      <c r="AG308" s="491"/>
      <c r="AH308" s="491"/>
    </row>
    <row r="309" spans="1:36" x14ac:dyDescent="0.25">
      <c r="A309" s="533"/>
      <c r="B309" s="533"/>
      <c r="C309" s="533"/>
      <c r="D309" s="533"/>
      <c r="E309" s="533"/>
      <c r="F309" s="533"/>
      <c r="G309" s="533"/>
      <c r="H309" s="533"/>
      <c r="I309" s="533"/>
      <c r="J309" s="533"/>
      <c r="K309" s="491"/>
      <c r="L309" s="491"/>
      <c r="M309" s="491"/>
      <c r="N309" s="491"/>
      <c r="O309" s="491"/>
      <c r="P309" s="491"/>
      <c r="Q309" s="491"/>
      <c r="R309" s="491"/>
      <c r="S309" s="491"/>
      <c r="T309" s="491"/>
      <c r="U309" s="491"/>
      <c r="V309" s="491"/>
      <c r="W309" s="491"/>
      <c r="X309" s="491"/>
      <c r="Y309" s="491"/>
      <c r="Z309" s="491"/>
      <c r="AA309" s="491"/>
      <c r="AB309" s="491"/>
      <c r="AC309" s="491"/>
      <c r="AD309" s="491"/>
      <c r="AE309" s="491"/>
      <c r="AF309" s="491"/>
      <c r="AG309" s="491"/>
      <c r="AH309" s="491"/>
      <c r="AI309" t="str">
        <f>IF(ROUND(AA308-Aktíva!D111,0)=0,"","CHYBA")</f>
        <v/>
      </c>
      <c r="AJ309" t="s">
        <v>1019</v>
      </c>
    </row>
    <row r="310" spans="1:36" x14ac:dyDescent="0.25">
      <c r="A310" s="533" t="s">
        <v>438</v>
      </c>
      <c r="B310" s="533"/>
      <c r="C310" s="533"/>
      <c r="D310" s="533"/>
      <c r="E310" s="533"/>
      <c r="F310" s="533"/>
      <c r="G310" s="533"/>
      <c r="H310" s="533"/>
      <c r="I310" s="533"/>
      <c r="J310" s="533"/>
      <c r="K310" s="491"/>
      <c r="L310" s="491"/>
      <c r="M310" s="491"/>
      <c r="N310" s="491"/>
      <c r="O310" s="491"/>
      <c r="P310" s="491"/>
      <c r="Q310" s="491"/>
      <c r="R310" s="491"/>
      <c r="S310" s="491"/>
      <c r="T310" s="491"/>
      <c r="U310" s="491"/>
      <c r="V310" s="491"/>
      <c r="W310" s="491"/>
      <c r="X310" s="491"/>
      <c r="Y310" s="491"/>
      <c r="Z310" s="491"/>
      <c r="AA310" s="491"/>
      <c r="AB310" s="491"/>
      <c r="AC310" s="491"/>
      <c r="AD310" s="491"/>
      <c r="AE310" s="491"/>
      <c r="AF310" s="491"/>
      <c r="AG310" s="491"/>
      <c r="AH310" s="491"/>
    </row>
    <row r="311" spans="1:36" x14ac:dyDescent="0.25">
      <c r="A311" s="533"/>
      <c r="B311" s="533"/>
      <c r="C311" s="533"/>
      <c r="D311" s="533"/>
      <c r="E311" s="533"/>
      <c r="F311" s="533"/>
      <c r="G311" s="533"/>
      <c r="H311" s="533"/>
      <c r="I311" s="533"/>
      <c r="J311" s="533"/>
      <c r="K311" s="491"/>
      <c r="L311" s="491"/>
      <c r="M311" s="491"/>
      <c r="N311" s="491"/>
      <c r="O311" s="491"/>
      <c r="P311" s="491"/>
      <c r="Q311" s="491"/>
      <c r="R311" s="491"/>
      <c r="S311" s="491"/>
      <c r="T311" s="491"/>
      <c r="U311" s="491"/>
      <c r="V311" s="491"/>
      <c r="W311" s="491"/>
      <c r="X311" s="491"/>
      <c r="Y311" s="491"/>
      <c r="Z311" s="491"/>
      <c r="AA311" s="491"/>
      <c r="AB311" s="491"/>
      <c r="AC311" s="491"/>
      <c r="AD311" s="491"/>
      <c r="AE311" s="491"/>
      <c r="AF311" s="491"/>
      <c r="AG311" s="491"/>
      <c r="AH311" s="491"/>
      <c r="AI311" t="str">
        <f>IF(ROUND(AA310-Aktíva!D113,0)=0,"","CHYBA")</f>
        <v/>
      </c>
      <c r="AJ311" t="s">
        <v>1019</v>
      </c>
    </row>
    <row r="312" spans="1:36" x14ac:dyDescent="0.25">
      <c r="A312" s="533" t="s">
        <v>437</v>
      </c>
      <c r="B312" s="533"/>
      <c r="C312" s="533"/>
      <c r="D312" s="533"/>
      <c r="E312" s="533"/>
      <c r="F312" s="533"/>
      <c r="G312" s="533"/>
      <c r="H312" s="533"/>
      <c r="I312" s="533"/>
      <c r="J312" s="533"/>
      <c r="K312" s="491"/>
      <c r="L312" s="491"/>
      <c r="M312" s="491"/>
      <c r="N312" s="491"/>
      <c r="O312" s="491"/>
      <c r="P312" s="491"/>
      <c r="Q312" s="491"/>
      <c r="R312" s="491"/>
      <c r="S312" s="491"/>
      <c r="T312" s="491"/>
      <c r="U312" s="491"/>
      <c r="V312" s="491"/>
      <c r="W312" s="491"/>
      <c r="X312" s="491"/>
      <c r="Y312" s="491"/>
      <c r="Z312" s="491"/>
      <c r="AA312" s="491"/>
      <c r="AB312" s="491"/>
      <c r="AC312" s="491"/>
      <c r="AD312" s="491"/>
      <c r="AE312" s="491"/>
      <c r="AF312" s="491"/>
      <c r="AG312" s="491"/>
      <c r="AH312" s="491"/>
    </row>
    <row r="313" spans="1:36" x14ac:dyDescent="0.25">
      <c r="A313" s="533"/>
      <c r="B313" s="533"/>
      <c r="C313" s="533"/>
      <c r="D313" s="533"/>
      <c r="E313" s="533"/>
      <c r="F313" s="533"/>
      <c r="G313" s="533"/>
      <c r="H313" s="533"/>
      <c r="I313" s="533"/>
      <c r="J313" s="533"/>
      <c r="K313" s="491"/>
      <c r="L313" s="491"/>
      <c r="M313" s="491"/>
      <c r="N313" s="491"/>
      <c r="O313" s="491"/>
      <c r="P313" s="491"/>
      <c r="Q313" s="491"/>
      <c r="R313" s="491"/>
      <c r="S313" s="491"/>
      <c r="T313" s="491"/>
      <c r="U313" s="491"/>
      <c r="V313" s="491"/>
      <c r="W313" s="491"/>
      <c r="X313" s="491"/>
      <c r="Y313" s="491"/>
      <c r="Z313" s="491"/>
      <c r="AA313" s="491"/>
      <c r="AB313" s="491"/>
      <c r="AC313" s="491"/>
      <c r="AD313" s="491"/>
      <c r="AE313" s="491"/>
      <c r="AF313" s="491"/>
      <c r="AG313" s="491"/>
      <c r="AH313" s="491"/>
      <c r="AI313" t="str">
        <f>IF(ROUND(AA312-Aktíva!D115,0)=0,"","CHYBA")</f>
        <v/>
      </c>
      <c r="AJ313" t="s">
        <v>1019</v>
      </c>
    </row>
    <row r="314" spans="1:36" x14ac:dyDescent="0.25">
      <c r="A314" s="533" t="s">
        <v>436</v>
      </c>
      <c r="B314" s="533"/>
      <c r="C314" s="533"/>
      <c r="D314" s="533"/>
      <c r="E314" s="533"/>
      <c r="F314" s="533"/>
      <c r="G314" s="533"/>
      <c r="H314" s="533"/>
      <c r="I314" s="533"/>
      <c r="J314" s="533"/>
      <c r="K314" s="491"/>
      <c r="L314" s="491"/>
      <c r="M314" s="491"/>
      <c r="N314" s="491"/>
      <c r="O314" s="491"/>
      <c r="P314" s="491"/>
      <c r="Q314" s="491"/>
      <c r="R314" s="491"/>
      <c r="S314" s="491"/>
      <c r="T314" s="491"/>
      <c r="U314" s="491"/>
      <c r="V314" s="491"/>
      <c r="W314" s="491"/>
      <c r="X314" s="491"/>
      <c r="Y314" s="491"/>
      <c r="Z314" s="491"/>
      <c r="AA314" s="491"/>
      <c r="AB314" s="491"/>
      <c r="AC314" s="491"/>
      <c r="AD314" s="491"/>
      <c r="AE314" s="491"/>
      <c r="AF314" s="491"/>
      <c r="AG314" s="491"/>
      <c r="AH314" s="491"/>
    </row>
    <row r="315" spans="1:36" x14ac:dyDescent="0.25">
      <c r="A315" s="533"/>
      <c r="B315" s="533"/>
      <c r="C315" s="533"/>
      <c r="D315" s="533"/>
      <c r="E315" s="533"/>
      <c r="F315" s="533"/>
      <c r="G315" s="533"/>
      <c r="H315" s="533"/>
      <c r="I315" s="533"/>
      <c r="J315" s="533"/>
      <c r="K315" s="491"/>
      <c r="L315" s="491"/>
      <c r="M315" s="491"/>
      <c r="N315" s="491"/>
      <c r="O315" s="491"/>
      <c r="P315" s="491"/>
      <c r="Q315" s="491"/>
      <c r="R315" s="491"/>
      <c r="S315" s="491"/>
      <c r="T315" s="491"/>
      <c r="U315" s="491"/>
      <c r="V315" s="491"/>
      <c r="W315" s="491"/>
      <c r="X315" s="491"/>
      <c r="Y315" s="491"/>
      <c r="Z315" s="491"/>
      <c r="AA315" s="491"/>
      <c r="AB315" s="491"/>
      <c r="AC315" s="491"/>
      <c r="AD315" s="491"/>
      <c r="AE315" s="491"/>
      <c r="AF315" s="491"/>
      <c r="AG315" s="491"/>
      <c r="AH315" s="491"/>
      <c r="AJ315" t="s">
        <v>1019</v>
      </c>
    </row>
    <row r="316" spans="1:36" x14ac:dyDescent="0.25">
      <c r="A316" s="533" t="s">
        <v>435</v>
      </c>
      <c r="B316" s="533"/>
      <c r="C316" s="533"/>
      <c r="D316" s="533"/>
      <c r="E316" s="533"/>
      <c r="F316" s="533"/>
      <c r="G316" s="533"/>
      <c r="H316" s="533"/>
      <c r="I316" s="533"/>
      <c r="J316" s="533"/>
      <c r="K316" s="491"/>
      <c r="L316" s="491"/>
      <c r="M316" s="491"/>
      <c r="N316" s="491"/>
      <c r="O316" s="491"/>
      <c r="P316" s="491"/>
      <c r="Q316" s="491"/>
      <c r="R316" s="491"/>
      <c r="S316" s="491"/>
      <c r="T316" s="491"/>
      <c r="U316" s="491"/>
      <c r="V316" s="491"/>
      <c r="W316" s="491"/>
      <c r="X316" s="491"/>
      <c r="Y316" s="491"/>
      <c r="Z316" s="491"/>
      <c r="AA316" s="491"/>
      <c r="AB316" s="491"/>
      <c r="AC316" s="491"/>
      <c r="AD316" s="491"/>
      <c r="AE316" s="491"/>
      <c r="AF316" s="491"/>
      <c r="AG316" s="491"/>
      <c r="AH316" s="491"/>
    </row>
    <row r="317" spans="1:36" x14ac:dyDescent="0.25">
      <c r="A317" s="533"/>
      <c r="B317" s="533"/>
      <c r="C317" s="533"/>
      <c r="D317" s="533"/>
      <c r="E317" s="533"/>
      <c r="F317" s="533"/>
      <c r="G317" s="533"/>
      <c r="H317" s="533"/>
      <c r="I317" s="533"/>
      <c r="J317" s="533"/>
      <c r="K317" s="491"/>
      <c r="L317" s="491"/>
      <c r="M317" s="491"/>
      <c r="N317" s="491"/>
      <c r="O317" s="491"/>
      <c r="P317" s="491"/>
      <c r="Q317" s="491"/>
      <c r="R317" s="491"/>
      <c r="S317" s="491"/>
      <c r="T317" s="491"/>
      <c r="U317" s="491"/>
      <c r="V317" s="491"/>
      <c r="W317" s="491"/>
      <c r="X317" s="491"/>
      <c r="Y317" s="491"/>
      <c r="Z317" s="491"/>
      <c r="AA317" s="491"/>
      <c r="AB317" s="491"/>
      <c r="AC317" s="491"/>
      <c r="AD317" s="491"/>
      <c r="AE317" s="491"/>
      <c r="AF317" s="491"/>
      <c r="AG317" s="491"/>
      <c r="AH317" s="491"/>
      <c r="AI317" t="str">
        <f>IF(ROUND(AA316-Aktíva!D119,0)=0,"","CHYBA")</f>
        <v/>
      </c>
      <c r="AJ317" t="s">
        <v>1019</v>
      </c>
    </row>
    <row r="318" spans="1:36" x14ac:dyDescent="0.25">
      <c r="A318" s="534" t="s">
        <v>431</v>
      </c>
      <c r="B318" s="534"/>
      <c r="C318" s="534"/>
      <c r="D318" s="534"/>
      <c r="E318" s="534"/>
      <c r="F318" s="534"/>
      <c r="G318" s="534"/>
      <c r="H318" s="534"/>
      <c r="I318" s="534"/>
      <c r="J318" s="534"/>
      <c r="K318" s="513">
        <f>SUM(K304:R317)</f>
        <v>692199</v>
      </c>
      <c r="L318" s="513"/>
      <c r="M318" s="513"/>
      <c r="N318" s="513"/>
      <c r="O318" s="513"/>
      <c r="P318" s="513"/>
      <c r="Q318" s="513"/>
      <c r="R318" s="513"/>
      <c r="S318" s="513">
        <f>SUM(S304:Z317)</f>
        <v>204061</v>
      </c>
      <c r="T318" s="513"/>
      <c r="U318" s="513"/>
      <c r="V318" s="513"/>
      <c r="W318" s="513"/>
      <c r="X318" s="513"/>
      <c r="Y318" s="513"/>
      <c r="Z318" s="513"/>
      <c r="AA318" s="513">
        <f>SUM(AA304:AH317)</f>
        <v>896260</v>
      </c>
      <c r="AB318" s="513"/>
      <c r="AC318" s="513"/>
      <c r="AD318" s="513"/>
      <c r="AE318" s="513"/>
      <c r="AF318" s="513"/>
      <c r="AG318" s="513"/>
      <c r="AH318" s="513"/>
    </row>
    <row r="319" spans="1:36" x14ac:dyDescent="0.25">
      <c r="A319" s="534"/>
      <c r="B319" s="534"/>
      <c r="C319" s="534"/>
      <c r="D319" s="534"/>
      <c r="E319" s="534"/>
      <c r="F319" s="534"/>
      <c r="G319" s="534"/>
      <c r="H319" s="534"/>
      <c r="I319" s="534"/>
      <c r="J319" s="534"/>
      <c r="K319" s="513"/>
      <c r="L319" s="513"/>
      <c r="M319" s="513"/>
      <c r="N319" s="513"/>
      <c r="O319" s="513"/>
      <c r="P319" s="513"/>
      <c r="Q319" s="513"/>
      <c r="R319" s="513"/>
      <c r="S319" s="513"/>
      <c r="T319" s="513"/>
      <c r="U319" s="513"/>
      <c r="V319" s="513"/>
      <c r="W319" s="513"/>
      <c r="X319" s="513"/>
      <c r="Y319" s="513"/>
      <c r="Z319" s="513"/>
      <c r="AA319" s="513"/>
      <c r="AB319" s="513"/>
      <c r="AC319" s="513"/>
      <c r="AD319" s="513"/>
      <c r="AE319" s="513"/>
      <c r="AF319" s="513"/>
      <c r="AG319" s="513"/>
      <c r="AH319" s="513"/>
      <c r="AI319" s="2"/>
      <c r="AJ319" t="s">
        <v>1019</v>
      </c>
    </row>
    <row r="320" spans="1:36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</row>
    <row r="321" spans="1:36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2"/>
      <c r="AD321" s="142"/>
      <c r="AE321" s="142"/>
      <c r="AF321" s="142"/>
      <c r="AG321" s="142"/>
      <c r="AH321" s="142"/>
    </row>
    <row r="322" spans="1:36" x14ac:dyDescent="0.2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</row>
    <row r="323" spans="1:36" x14ac:dyDescent="0.25">
      <c r="A323" s="365" t="s">
        <v>434</v>
      </c>
      <c r="B323" s="365"/>
      <c r="C323" s="365"/>
      <c r="D323" s="365"/>
      <c r="E323" s="365"/>
      <c r="F323" s="365"/>
      <c r="G323" s="365"/>
      <c r="H323" s="365"/>
      <c r="I323" s="365"/>
      <c r="J323" s="365"/>
      <c r="K323" s="365"/>
      <c r="L323" s="365"/>
      <c r="M323" s="365"/>
      <c r="N323" s="365"/>
      <c r="O323" s="535" t="s">
        <v>1253</v>
      </c>
      <c r="P323" s="535"/>
      <c r="Q323" s="535"/>
      <c r="R323" s="535"/>
      <c r="S323" s="535"/>
      <c r="T323" s="535"/>
      <c r="U323" s="535"/>
      <c r="V323" s="535"/>
      <c r="W323" s="535"/>
      <c r="X323" s="535"/>
      <c r="Y323" s="365" t="s">
        <v>1092</v>
      </c>
      <c r="Z323" s="365"/>
      <c r="AA323" s="365"/>
      <c r="AB323" s="365"/>
      <c r="AC323" s="365"/>
      <c r="AD323" s="365"/>
      <c r="AE323" s="365"/>
      <c r="AF323" s="365"/>
      <c r="AG323" s="365"/>
      <c r="AH323" s="365"/>
    </row>
    <row r="324" spans="1:36" ht="18" customHeight="1" x14ac:dyDescent="0.25">
      <c r="A324" s="365"/>
      <c r="B324" s="365"/>
      <c r="C324" s="365"/>
      <c r="D324" s="365"/>
      <c r="E324" s="365"/>
      <c r="F324" s="365"/>
      <c r="G324" s="365"/>
      <c r="H324" s="365"/>
      <c r="I324" s="365"/>
      <c r="J324" s="365"/>
      <c r="K324" s="365"/>
      <c r="L324" s="365"/>
      <c r="M324" s="365"/>
      <c r="N324" s="365"/>
      <c r="O324" s="535"/>
      <c r="P324" s="535"/>
      <c r="Q324" s="535"/>
      <c r="R324" s="535"/>
      <c r="S324" s="535"/>
      <c r="T324" s="535"/>
      <c r="U324" s="535"/>
      <c r="V324" s="535"/>
      <c r="W324" s="535"/>
      <c r="X324" s="535"/>
      <c r="Y324" s="365"/>
      <c r="Z324" s="365"/>
      <c r="AA324" s="365"/>
      <c r="AB324" s="365"/>
      <c r="AC324" s="365"/>
      <c r="AD324" s="365"/>
      <c r="AE324" s="365"/>
      <c r="AF324" s="365"/>
      <c r="AG324" s="365"/>
      <c r="AH324" s="365"/>
    </row>
    <row r="325" spans="1:36" x14ac:dyDescent="0.25">
      <c r="A325" s="379" t="s">
        <v>433</v>
      </c>
      <c r="B325" s="380"/>
      <c r="C325" s="380"/>
      <c r="D325" s="380"/>
      <c r="E325" s="380"/>
      <c r="F325" s="380"/>
      <c r="G325" s="380"/>
      <c r="H325" s="380"/>
      <c r="I325" s="380"/>
      <c r="J325" s="380"/>
      <c r="K325" s="380"/>
      <c r="L325" s="380"/>
      <c r="M325" s="380"/>
      <c r="N325" s="381"/>
      <c r="O325" s="487">
        <v>204061</v>
      </c>
      <c r="P325" s="487"/>
      <c r="Q325" s="487"/>
      <c r="R325" s="487"/>
      <c r="S325" s="487"/>
      <c r="T325" s="487"/>
      <c r="U325" s="487"/>
      <c r="V325" s="487"/>
      <c r="W325" s="487"/>
      <c r="X325" s="487"/>
      <c r="Y325" s="487">
        <v>469740</v>
      </c>
      <c r="Z325" s="487"/>
      <c r="AA325" s="487"/>
      <c r="AB325" s="487"/>
      <c r="AC325" s="487"/>
      <c r="AD325" s="487"/>
      <c r="AE325" s="487"/>
      <c r="AF325" s="487"/>
      <c r="AG325" s="487"/>
      <c r="AH325" s="487"/>
    </row>
    <row r="326" spans="1:36" x14ac:dyDescent="0.25">
      <c r="A326" s="488"/>
      <c r="B326" s="489"/>
      <c r="C326" s="489"/>
      <c r="D326" s="489"/>
      <c r="E326" s="489"/>
      <c r="F326" s="489"/>
      <c r="G326" s="489"/>
      <c r="H326" s="489"/>
      <c r="I326" s="489"/>
      <c r="J326" s="489"/>
      <c r="K326" s="489"/>
      <c r="L326" s="489"/>
      <c r="M326" s="489"/>
      <c r="N326" s="490"/>
      <c r="O326" s="487"/>
      <c r="P326" s="487"/>
      <c r="Q326" s="487"/>
      <c r="R326" s="487"/>
      <c r="S326" s="487"/>
      <c r="T326" s="487"/>
      <c r="U326" s="487"/>
      <c r="V326" s="487"/>
      <c r="W326" s="487"/>
      <c r="X326" s="487"/>
      <c r="Y326" s="487"/>
      <c r="Z326" s="487"/>
      <c r="AA326" s="487"/>
      <c r="AB326" s="487"/>
      <c r="AC326" s="487"/>
      <c r="AD326" s="487"/>
      <c r="AE326" s="487"/>
      <c r="AF326" s="487"/>
      <c r="AG326" s="487"/>
      <c r="AH326" s="487"/>
    </row>
    <row r="327" spans="1:36" x14ac:dyDescent="0.25">
      <c r="A327" s="379" t="s">
        <v>432</v>
      </c>
      <c r="B327" s="380"/>
      <c r="C327" s="380"/>
      <c r="D327" s="380"/>
      <c r="E327" s="380"/>
      <c r="F327" s="380"/>
      <c r="G327" s="380"/>
      <c r="H327" s="380"/>
      <c r="I327" s="380"/>
      <c r="J327" s="380"/>
      <c r="K327" s="380"/>
      <c r="L327" s="380"/>
      <c r="M327" s="380"/>
      <c r="N327" s="381"/>
      <c r="O327" s="487">
        <v>692199</v>
      </c>
      <c r="P327" s="487"/>
      <c r="Q327" s="487"/>
      <c r="R327" s="487"/>
      <c r="S327" s="487"/>
      <c r="T327" s="487"/>
      <c r="U327" s="487"/>
      <c r="V327" s="487"/>
      <c r="W327" s="487"/>
      <c r="X327" s="487"/>
      <c r="Y327" s="487">
        <v>780695</v>
      </c>
      <c r="Z327" s="487"/>
      <c r="AA327" s="487"/>
      <c r="AB327" s="487"/>
      <c r="AC327" s="487"/>
      <c r="AD327" s="487"/>
      <c r="AE327" s="487"/>
      <c r="AF327" s="487"/>
      <c r="AG327" s="487"/>
      <c r="AH327" s="487"/>
    </row>
    <row r="328" spans="1:36" x14ac:dyDescent="0.25">
      <c r="A328" s="488"/>
      <c r="B328" s="489"/>
      <c r="C328" s="489"/>
      <c r="D328" s="489"/>
      <c r="E328" s="489"/>
      <c r="F328" s="489"/>
      <c r="G328" s="489"/>
      <c r="H328" s="489"/>
      <c r="I328" s="489"/>
      <c r="J328" s="489"/>
      <c r="K328" s="489"/>
      <c r="L328" s="489"/>
      <c r="M328" s="489"/>
      <c r="N328" s="490"/>
      <c r="O328" s="487"/>
      <c r="P328" s="487"/>
      <c r="Q328" s="487"/>
      <c r="R328" s="487"/>
      <c r="S328" s="487"/>
      <c r="T328" s="487"/>
      <c r="U328" s="487"/>
      <c r="V328" s="487"/>
      <c r="W328" s="487"/>
      <c r="X328" s="487"/>
      <c r="Y328" s="487"/>
      <c r="Z328" s="487"/>
      <c r="AA328" s="487"/>
      <c r="AB328" s="487"/>
      <c r="AC328" s="487"/>
      <c r="AD328" s="487"/>
      <c r="AE328" s="487"/>
      <c r="AF328" s="487"/>
      <c r="AG328" s="487"/>
      <c r="AH328" s="487"/>
    </row>
    <row r="329" spans="1:36" x14ac:dyDescent="0.25">
      <c r="A329" s="438" t="s">
        <v>431</v>
      </c>
      <c r="B329" s="439"/>
      <c r="C329" s="439"/>
      <c r="D329" s="439"/>
      <c r="E329" s="439"/>
      <c r="F329" s="439"/>
      <c r="G329" s="439"/>
      <c r="H329" s="439"/>
      <c r="I329" s="439"/>
      <c r="J329" s="439"/>
      <c r="K329" s="439"/>
      <c r="L329" s="439"/>
      <c r="M329" s="439"/>
      <c r="N329" s="440"/>
      <c r="O329" s="444">
        <v>896260</v>
      </c>
      <c r="P329" s="444"/>
      <c r="Q329" s="444"/>
      <c r="R329" s="444"/>
      <c r="S329" s="444"/>
      <c r="T329" s="444"/>
      <c r="U329" s="444"/>
      <c r="V329" s="444"/>
      <c r="W329" s="444"/>
      <c r="X329" s="444"/>
      <c r="Y329" s="444">
        <f>SUM(Y325:AH328)</f>
        <v>1250435</v>
      </c>
      <c r="Z329" s="444"/>
      <c r="AA329" s="444"/>
      <c r="AB329" s="444"/>
      <c r="AC329" s="444"/>
      <c r="AD329" s="444"/>
      <c r="AE329" s="444"/>
      <c r="AF329" s="444"/>
      <c r="AG329" s="444"/>
      <c r="AH329" s="444"/>
    </row>
    <row r="330" spans="1:36" x14ac:dyDescent="0.25">
      <c r="A330" s="441"/>
      <c r="B330" s="442"/>
      <c r="C330" s="442"/>
      <c r="D330" s="442"/>
      <c r="E330" s="442"/>
      <c r="F330" s="442"/>
      <c r="G330" s="442"/>
      <c r="H330" s="442"/>
      <c r="I330" s="442"/>
      <c r="J330" s="442"/>
      <c r="K330" s="442"/>
      <c r="L330" s="442"/>
      <c r="M330" s="442"/>
      <c r="N330" s="443"/>
      <c r="O330" s="444"/>
      <c r="P330" s="444"/>
      <c r="Q330" s="444"/>
      <c r="R330" s="444"/>
      <c r="S330" s="444"/>
      <c r="T330" s="444"/>
      <c r="U330" s="444"/>
      <c r="V330" s="444"/>
      <c r="W330" s="444"/>
      <c r="X330" s="444"/>
      <c r="Y330" s="444"/>
      <c r="Z330" s="444"/>
      <c r="AA330" s="444"/>
      <c r="AB330" s="444"/>
      <c r="AC330" s="444"/>
      <c r="AD330" s="444"/>
      <c r="AE330" s="444"/>
      <c r="AF330" s="444"/>
      <c r="AG330" s="444"/>
      <c r="AH330" s="444"/>
      <c r="AJ330" t="s">
        <v>1019</v>
      </c>
    </row>
    <row r="331" spans="1:36" x14ac:dyDescent="0.25">
      <c r="A331" s="379" t="s">
        <v>430</v>
      </c>
      <c r="B331" s="380"/>
      <c r="C331" s="380"/>
      <c r="D331" s="380"/>
      <c r="E331" s="380"/>
      <c r="F331" s="380"/>
      <c r="G331" s="380"/>
      <c r="H331" s="380"/>
      <c r="I331" s="380"/>
      <c r="J331" s="380"/>
      <c r="K331" s="380"/>
      <c r="L331" s="380"/>
      <c r="M331" s="380"/>
      <c r="N331" s="381"/>
      <c r="O331" s="487">
        <v>0</v>
      </c>
      <c r="P331" s="487"/>
      <c r="Q331" s="487"/>
      <c r="R331" s="487"/>
      <c r="S331" s="487"/>
      <c r="T331" s="487"/>
      <c r="U331" s="487"/>
      <c r="V331" s="487"/>
      <c r="W331" s="487"/>
      <c r="X331" s="487"/>
      <c r="Y331" s="487">
        <v>0</v>
      </c>
      <c r="Z331" s="487"/>
      <c r="AA331" s="487"/>
      <c r="AB331" s="487"/>
      <c r="AC331" s="487"/>
      <c r="AD331" s="487"/>
      <c r="AE331" s="487"/>
      <c r="AF331" s="487"/>
      <c r="AG331" s="487"/>
      <c r="AH331" s="487"/>
    </row>
    <row r="332" spans="1:36" x14ac:dyDescent="0.25">
      <c r="A332" s="488"/>
      <c r="B332" s="489"/>
      <c r="C332" s="489"/>
      <c r="D332" s="489"/>
      <c r="E332" s="489"/>
      <c r="F332" s="489"/>
      <c r="G332" s="489"/>
      <c r="H332" s="489"/>
      <c r="I332" s="489"/>
      <c r="J332" s="489"/>
      <c r="K332" s="489"/>
      <c r="L332" s="489"/>
      <c r="M332" s="489"/>
      <c r="N332" s="490"/>
      <c r="O332" s="487"/>
      <c r="P332" s="487"/>
      <c r="Q332" s="487"/>
      <c r="R332" s="487"/>
      <c r="S332" s="487"/>
      <c r="T332" s="487"/>
      <c r="U332" s="487"/>
      <c r="V332" s="487"/>
      <c r="W332" s="487"/>
      <c r="X332" s="487"/>
      <c r="Y332" s="487"/>
      <c r="Z332" s="487"/>
      <c r="AA332" s="487"/>
      <c r="AB332" s="487"/>
      <c r="AC332" s="487"/>
      <c r="AD332" s="487"/>
      <c r="AE332" s="487"/>
      <c r="AF332" s="487"/>
      <c r="AG332" s="487"/>
      <c r="AH332" s="487"/>
    </row>
    <row r="333" spans="1:36" x14ac:dyDescent="0.25">
      <c r="A333" s="379" t="s">
        <v>429</v>
      </c>
      <c r="B333" s="380"/>
      <c r="C333" s="380"/>
      <c r="D333" s="380"/>
      <c r="E333" s="380"/>
      <c r="F333" s="380"/>
      <c r="G333" s="380"/>
      <c r="H333" s="380"/>
      <c r="I333" s="380"/>
      <c r="J333" s="380"/>
      <c r="K333" s="380"/>
      <c r="L333" s="380"/>
      <c r="M333" s="380"/>
      <c r="N333" s="381"/>
      <c r="O333" s="487">
        <v>0</v>
      </c>
      <c r="P333" s="487"/>
      <c r="Q333" s="487"/>
      <c r="R333" s="487"/>
      <c r="S333" s="487"/>
      <c r="T333" s="487"/>
      <c r="U333" s="487"/>
      <c r="V333" s="487"/>
      <c r="W333" s="487"/>
      <c r="X333" s="487"/>
      <c r="Y333" s="487">
        <v>0</v>
      </c>
      <c r="Z333" s="487"/>
      <c r="AA333" s="487"/>
      <c r="AB333" s="487"/>
      <c r="AC333" s="487"/>
      <c r="AD333" s="487"/>
      <c r="AE333" s="487"/>
      <c r="AF333" s="487"/>
      <c r="AG333" s="487"/>
      <c r="AH333" s="487"/>
    </row>
    <row r="334" spans="1:36" x14ac:dyDescent="0.25">
      <c r="A334" s="488"/>
      <c r="B334" s="489"/>
      <c r="C334" s="489"/>
      <c r="D334" s="489"/>
      <c r="E334" s="489"/>
      <c r="F334" s="489"/>
      <c r="G334" s="489"/>
      <c r="H334" s="489"/>
      <c r="I334" s="489"/>
      <c r="J334" s="489"/>
      <c r="K334" s="489"/>
      <c r="L334" s="489"/>
      <c r="M334" s="489"/>
      <c r="N334" s="490"/>
      <c r="O334" s="487"/>
      <c r="P334" s="487"/>
      <c r="Q334" s="487"/>
      <c r="R334" s="487"/>
      <c r="S334" s="487"/>
      <c r="T334" s="487"/>
      <c r="U334" s="487"/>
      <c r="V334" s="487"/>
      <c r="W334" s="487"/>
      <c r="X334" s="487"/>
      <c r="Y334" s="487"/>
      <c r="Z334" s="487"/>
      <c r="AA334" s="487"/>
      <c r="AB334" s="487"/>
      <c r="AC334" s="487"/>
      <c r="AD334" s="487"/>
      <c r="AE334" s="487"/>
      <c r="AF334" s="487"/>
      <c r="AG334" s="487"/>
      <c r="AH334" s="487"/>
    </row>
    <row r="335" spans="1:36" x14ac:dyDescent="0.25">
      <c r="A335" s="438" t="s">
        <v>428</v>
      </c>
      <c r="B335" s="439"/>
      <c r="C335" s="439"/>
      <c r="D335" s="439"/>
      <c r="E335" s="439"/>
      <c r="F335" s="439"/>
      <c r="G335" s="439"/>
      <c r="H335" s="439"/>
      <c r="I335" s="439"/>
      <c r="J335" s="439"/>
      <c r="K335" s="439"/>
      <c r="L335" s="439"/>
      <c r="M335" s="439"/>
      <c r="N335" s="440"/>
      <c r="O335" s="444">
        <f>SUM(O331:X334)</f>
        <v>0</v>
      </c>
      <c r="P335" s="444"/>
      <c r="Q335" s="444"/>
      <c r="R335" s="444"/>
      <c r="S335" s="444"/>
      <c r="T335" s="444"/>
      <c r="U335" s="444"/>
      <c r="V335" s="444"/>
      <c r="W335" s="444"/>
      <c r="X335" s="444"/>
      <c r="Y335" s="444">
        <f>SUM(Y331:AH334)</f>
        <v>0</v>
      </c>
      <c r="Z335" s="444"/>
      <c r="AA335" s="444"/>
      <c r="AB335" s="444"/>
      <c r="AC335" s="444"/>
      <c r="AD335" s="444"/>
      <c r="AE335" s="444"/>
      <c r="AF335" s="444"/>
      <c r="AG335" s="444"/>
      <c r="AH335" s="444"/>
    </row>
    <row r="336" spans="1:36" x14ac:dyDescent="0.25">
      <c r="A336" s="441"/>
      <c r="B336" s="442"/>
      <c r="C336" s="442"/>
      <c r="D336" s="442"/>
      <c r="E336" s="442"/>
      <c r="F336" s="442"/>
      <c r="G336" s="442"/>
      <c r="H336" s="442"/>
      <c r="I336" s="442"/>
      <c r="J336" s="442"/>
      <c r="K336" s="442"/>
      <c r="L336" s="442"/>
      <c r="M336" s="442"/>
      <c r="N336" s="443"/>
      <c r="O336" s="444"/>
      <c r="P336" s="444"/>
      <c r="Q336" s="444"/>
      <c r="R336" s="444"/>
      <c r="S336" s="444"/>
      <c r="T336" s="444"/>
      <c r="U336" s="444"/>
      <c r="V336" s="444"/>
      <c r="W336" s="444"/>
      <c r="X336" s="444"/>
      <c r="Y336" s="444"/>
      <c r="Z336" s="444"/>
      <c r="AA336" s="444"/>
      <c r="AB336" s="444"/>
      <c r="AC336" s="444"/>
      <c r="AD336" s="444"/>
      <c r="AE336" s="444"/>
      <c r="AF336" s="444"/>
      <c r="AG336" s="444"/>
      <c r="AH336" s="444"/>
      <c r="AJ336" t="s">
        <v>1019</v>
      </c>
    </row>
    <row r="337" spans="1:34" x14ac:dyDescent="0.2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</row>
    <row r="349" spans="1:34" x14ac:dyDescent="0.2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</row>
    <row r="350" spans="1:34" x14ac:dyDescent="0.2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</row>
    <row r="351" spans="1:34" x14ac:dyDescent="0.25">
      <c r="A351" s="163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</row>
    <row r="352" spans="1:34" x14ac:dyDescent="0.25">
      <c r="A352" s="16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</row>
    <row r="353" spans="1:37" x14ac:dyDescent="0.2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</row>
    <row r="354" spans="1:37" x14ac:dyDescent="0.2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</row>
    <row r="357" spans="1:37" ht="15" customHeight="1" x14ac:dyDescent="0.25">
      <c r="A357" s="158" t="s">
        <v>634</v>
      </c>
      <c r="B357" s="2"/>
      <c r="D357" s="159" t="s">
        <v>1023</v>
      </c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</row>
    <row r="358" spans="1:37" x14ac:dyDescent="0.2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</row>
    <row r="359" spans="1:37" x14ac:dyDescent="0.25">
      <c r="A359" s="361" t="s">
        <v>458</v>
      </c>
      <c r="B359" s="367"/>
      <c r="C359" s="367"/>
      <c r="D359" s="367"/>
      <c r="E359" s="367"/>
      <c r="F359" s="367"/>
      <c r="G359" s="367"/>
      <c r="H359" s="367"/>
      <c r="I359" s="367"/>
      <c r="J359" s="367"/>
      <c r="K359" s="367"/>
      <c r="L359" s="367"/>
      <c r="M359" s="367"/>
      <c r="N359" s="367"/>
      <c r="O359" s="367"/>
      <c r="P359" s="367"/>
      <c r="Q359" s="367"/>
      <c r="R359" s="367"/>
      <c r="S359" s="367"/>
      <c r="T359" s="367"/>
      <c r="U359" s="367"/>
      <c r="V359" s="367"/>
      <c r="W359" s="367"/>
      <c r="X359" s="367"/>
      <c r="Y359" s="367"/>
      <c r="Z359" s="367"/>
      <c r="AA359" s="367"/>
      <c r="AB359" s="367"/>
      <c r="AC359" s="367"/>
      <c r="AD359" s="367"/>
      <c r="AE359" s="367"/>
      <c r="AF359" s="367"/>
      <c r="AG359" s="367"/>
      <c r="AH359" s="367"/>
    </row>
    <row r="360" spans="1:37" x14ac:dyDescent="0.2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</row>
    <row r="361" spans="1:37" x14ac:dyDescent="0.25">
      <c r="A361" s="365" t="s">
        <v>75</v>
      </c>
      <c r="B361" s="365"/>
      <c r="C361" s="365"/>
      <c r="D361" s="365"/>
      <c r="E361" s="365"/>
      <c r="F361" s="365"/>
      <c r="G361" s="365"/>
      <c r="H361" s="365"/>
      <c r="I361" s="365"/>
      <c r="J361" s="365"/>
      <c r="K361" s="365"/>
      <c r="L361" s="365"/>
      <c r="M361" s="365"/>
      <c r="N361" s="365"/>
      <c r="O361" s="365" t="s">
        <v>1064</v>
      </c>
      <c r="P361" s="365"/>
      <c r="Q361" s="365"/>
      <c r="R361" s="365"/>
      <c r="S361" s="365"/>
      <c r="T361" s="365"/>
      <c r="U361" s="365"/>
      <c r="V361" s="365"/>
      <c r="W361" s="365"/>
      <c r="X361" s="365"/>
      <c r="Y361" s="365" t="s">
        <v>1183</v>
      </c>
      <c r="Z361" s="365"/>
      <c r="AA361" s="365"/>
      <c r="AB361" s="365"/>
      <c r="AC361" s="365"/>
      <c r="AD361" s="365"/>
      <c r="AE361" s="365"/>
      <c r="AF361" s="365"/>
      <c r="AG361" s="365"/>
      <c r="AH361" s="365"/>
    </row>
    <row r="362" spans="1:37" ht="22.5" customHeight="1" x14ac:dyDescent="0.25">
      <c r="A362" s="365"/>
      <c r="B362" s="365"/>
      <c r="C362" s="365"/>
      <c r="D362" s="365"/>
      <c r="E362" s="365"/>
      <c r="F362" s="365"/>
      <c r="G362" s="365"/>
      <c r="H362" s="365"/>
      <c r="I362" s="365"/>
      <c r="J362" s="365"/>
      <c r="K362" s="365"/>
      <c r="L362" s="365"/>
      <c r="M362" s="365"/>
      <c r="N362" s="365"/>
      <c r="O362" s="365"/>
      <c r="P362" s="365"/>
      <c r="Q362" s="365"/>
      <c r="R362" s="365"/>
      <c r="S362" s="365"/>
      <c r="T362" s="365"/>
      <c r="U362" s="365"/>
      <c r="V362" s="365"/>
      <c r="W362" s="365"/>
      <c r="X362" s="365"/>
      <c r="Y362" s="365"/>
      <c r="Z362" s="365"/>
      <c r="AA362" s="365"/>
      <c r="AB362" s="365"/>
      <c r="AC362" s="365"/>
      <c r="AD362" s="365"/>
      <c r="AE362" s="365"/>
      <c r="AF362" s="365"/>
      <c r="AG362" s="365"/>
      <c r="AH362" s="365"/>
    </row>
    <row r="363" spans="1:37" x14ac:dyDescent="0.25">
      <c r="A363" s="371" t="s">
        <v>457</v>
      </c>
      <c r="B363" s="371"/>
      <c r="C363" s="371"/>
      <c r="D363" s="371"/>
      <c r="E363" s="371"/>
      <c r="F363" s="371"/>
      <c r="G363" s="371"/>
      <c r="H363" s="371"/>
      <c r="I363" s="371"/>
      <c r="J363" s="371"/>
      <c r="K363" s="371"/>
      <c r="L363" s="371"/>
      <c r="M363" s="371"/>
      <c r="N363" s="371"/>
      <c r="O363" s="487">
        <v>3592</v>
      </c>
      <c r="P363" s="487"/>
      <c r="Q363" s="487"/>
      <c r="R363" s="487"/>
      <c r="S363" s="487"/>
      <c r="T363" s="487"/>
      <c r="U363" s="487"/>
      <c r="V363" s="487"/>
      <c r="W363" s="487"/>
      <c r="X363" s="487"/>
      <c r="Y363" s="487">
        <v>3204</v>
      </c>
      <c r="Z363" s="487"/>
      <c r="AA363" s="487"/>
      <c r="AB363" s="487"/>
      <c r="AC363" s="487"/>
      <c r="AD363" s="487"/>
      <c r="AE363" s="487"/>
      <c r="AF363" s="487"/>
      <c r="AG363" s="487"/>
      <c r="AH363" s="487"/>
      <c r="AI363" t="str">
        <f>IF(ROUND(Y363-Aktíva!G124,0)=0,"","CHYBA")</f>
        <v/>
      </c>
      <c r="AJ363" t="s">
        <v>1019</v>
      </c>
    </row>
    <row r="364" spans="1:37" x14ac:dyDescent="0.25">
      <c r="A364" s="371"/>
      <c r="B364" s="371"/>
      <c r="C364" s="371"/>
      <c r="D364" s="371"/>
      <c r="E364" s="371"/>
      <c r="F364" s="371"/>
      <c r="G364" s="371"/>
      <c r="H364" s="371"/>
      <c r="I364" s="371"/>
      <c r="J364" s="371"/>
      <c r="K364" s="371"/>
      <c r="L364" s="371"/>
      <c r="M364" s="371"/>
      <c r="N364" s="371"/>
      <c r="O364" s="487"/>
      <c r="P364" s="487"/>
      <c r="Q364" s="487"/>
      <c r="R364" s="487"/>
      <c r="S364" s="487"/>
      <c r="T364" s="487"/>
      <c r="U364" s="487"/>
      <c r="V364" s="487"/>
      <c r="W364" s="487"/>
      <c r="X364" s="487"/>
      <c r="Y364" s="487"/>
      <c r="Z364" s="487"/>
      <c r="AA364" s="487"/>
      <c r="AB364" s="487"/>
      <c r="AC364" s="487"/>
      <c r="AD364" s="487"/>
      <c r="AE364" s="487"/>
      <c r="AF364" s="487"/>
      <c r="AG364" s="487"/>
      <c r="AH364" s="487"/>
      <c r="AI364" t="str">
        <f>IF(ROUND(O363-Aktíva!F123,0)=0,"","CHYBA")</f>
        <v/>
      </c>
      <c r="AJ364" t="s">
        <v>1019</v>
      </c>
    </row>
    <row r="365" spans="1:37" x14ac:dyDescent="0.25">
      <c r="A365" s="371" t="s">
        <v>456</v>
      </c>
      <c r="B365" s="371"/>
      <c r="C365" s="371"/>
      <c r="D365" s="371"/>
      <c r="E365" s="371"/>
      <c r="F365" s="371"/>
      <c r="G365" s="371"/>
      <c r="H365" s="371"/>
      <c r="I365" s="371"/>
      <c r="J365" s="371"/>
      <c r="K365" s="371"/>
      <c r="L365" s="371"/>
      <c r="M365" s="371"/>
      <c r="N365" s="371"/>
      <c r="O365" s="487">
        <v>310432</v>
      </c>
      <c r="P365" s="487"/>
      <c r="Q365" s="487"/>
      <c r="R365" s="487"/>
      <c r="S365" s="487"/>
      <c r="T365" s="487"/>
      <c r="U365" s="487"/>
      <c r="V365" s="487"/>
      <c r="W365" s="487"/>
      <c r="X365" s="487"/>
      <c r="Y365" s="487">
        <v>62263</v>
      </c>
      <c r="Z365" s="487"/>
      <c r="AA365" s="487"/>
      <c r="AB365" s="487"/>
      <c r="AC365" s="487"/>
      <c r="AD365" s="487"/>
      <c r="AE365" s="487"/>
      <c r="AF365" s="487"/>
      <c r="AG365" s="487"/>
      <c r="AH365" s="487"/>
      <c r="AJ365" t="s">
        <v>1019</v>
      </c>
    </row>
    <row r="366" spans="1:37" x14ac:dyDescent="0.25">
      <c r="A366" s="371"/>
      <c r="B366" s="371"/>
      <c r="C366" s="371"/>
      <c r="D366" s="371"/>
      <c r="E366" s="371"/>
      <c r="F366" s="371"/>
      <c r="G366" s="371"/>
      <c r="H366" s="371"/>
      <c r="I366" s="371"/>
      <c r="J366" s="371"/>
      <c r="K366" s="371"/>
      <c r="L366" s="371"/>
      <c r="M366" s="371"/>
      <c r="N366" s="371"/>
      <c r="O366" s="487"/>
      <c r="P366" s="487"/>
      <c r="Q366" s="487"/>
      <c r="R366" s="487"/>
      <c r="S366" s="487"/>
      <c r="T366" s="487"/>
      <c r="U366" s="487"/>
      <c r="V366" s="487"/>
      <c r="W366" s="487"/>
      <c r="X366" s="487"/>
      <c r="Y366" s="487"/>
      <c r="Z366" s="487"/>
      <c r="AA366" s="487"/>
      <c r="AB366" s="487"/>
      <c r="AC366" s="487"/>
      <c r="AD366" s="487"/>
      <c r="AE366" s="487"/>
      <c r="AF366" s="487"/>
      <c r="AG366" s="487"/>
      <c r="AH366" s="487"/>
      <c r="AJ366" t="s">
        <v>1019</v>
      </c>
    </row>
    <row r="367" spans="1:37" x14ac:dyDescent="0.25">
      <c r="A367" s="371" t="s">
        <v>1093</v>
      </c>
      <c r="B367" s="371"/>
      <c r="C367" s="371"/>
      <c r="D367" s="371"/>
      <c r="E367" s="371"/>
      <c r="F367" s="371"/>
      <c r="G367" s="371"/>
      <c r="H367" s="371"/>
      <c r="I367" s="371"/>
      <c r="J367" s="371"/>
      <c r="K367" s="371"/>
      <c r="L367" s="371"/>
      <c r="M367" s="371"/>
      <c r="N367" s="371"/>
      <c r="O367" s="487">
        <v>27032</v>
      </c>
      <c r="P367" s="487"/>
      <c r="Q367" s="487"/>
      <c r="R367" s="487"/>
      <c r="S367" s="487"/>
      <c r="T367" s="487"/>
      <c r="U367" s="487"/>
      <c r="V367" s="487"/>
      <c r="W367" s="487"/>
      <c r="X367" s="487"/>
      <c r="Y367" s="487">
        <v>27029</v>
      </c>
      <c r="Z367" s="487"/>
      <c r="AA367" s="487"/>
      <c r="AB367" s="487"/>
      <c r="AC367" s="487"/>
      <c r="AD367" s="487"/>
      <c r="AE367" s="487"/>
      <c r="AF367" s="487"/>
      <c r="AG367" s="487"/>
      <c r="AH367" s="487"/>
      <c r="AJ367" t="s">
        <v>1019</v>
      </c>
    </row>
    <row r="368" spans="1:37" x14ac:dyDescent="0.25">
      <c r="A368" s="371"/>
      <c r="B368" s="371"/>
      <c r="C368" s="371"/>
      <c r="D368" s="371"/>
      <c r="E368" s="371"/>
      <c r="F368" s="371"/>
      <c r="G368" s="371"/>
      <c r="H368" s="371"/>
      <c r="I368" s="371"/>
      <c r="J368" s="371"/>
      <c r="K368" s="371"/>
      <c r="L368" s="371"/>
      <c r="M368" s="371"/>
      <c r="N368" s="371"/>
      <c r="O368" s="487"/>
      <c r="P368" s="487"/>
      <c r="Q368" s="487"/>
      <c r="R368" s="487"/>
      <c r="S368" s="487"/>
      <c r="T368" s="487"/>
      <c r="U368" s="487"/>
      <c r="V368" s="487"/>
      <c r="W368" s="487"/>
      <c r="X368" s="487"/>
      <c r="Y368" s="487"/>
      <c r="Z368" s="487"/>
      <c r="AA368" s="487"/>
      <c r="AB368" s="487"/>
      <c r="AC368" s="487"/>
      <c r="AD368" s="487"/>
      <c r="AE368" s="487"/>
      <c r="AF368" s="487"/>
      <c r="AG368" s="487"/>
      <c r="AH368" s="487"/>
      <c r="AJ368" t="s">
        <v>1019</v>
      </c>
    </row>
    <row r="369" spans="1:36" x14ac:dyDescent="0.25">
      <c r="A369" s="371" t="s">
        <v>455</v>
      </c>
      <c r="B369" s="371"/>
      <c r="C369" s="371"/>
      <c r="D369" s="371"/>
      <c r="E369" s="371"/>
      <c r="F369" s="371"/>
      <c r="G369" s="371"/>
      <c r="H369" s="371"/>
      <c r="I369" s="371"/>
      <c r="J369" s="371"/>
      <c r="K369" s="371"/>
      <c r="L369" s="371"/>
      <c r="M369" s="371"/>
      <c r="N369" s="371"/>
      <c r="O369" s="487">
        <v>0</v>
      </c>
      <c r="P369" s="487"/>
      <c r="Q369" s="487"/>
      <c r="R369" s="487"/>
      <c r="S369" s="487"/>
      <c r="T369" s="487"/>
      <c r="U369" s="487"/>
      <c r="V369" s="487"/>
      <c r="W369" s="487"/>
      <c r="X369" s="487"/>
      <c r="Y369" s="487">
        <v>0</v>
      </c>
      <c r="Z369" s="487"/>
      <c r="AA369" s="487"/>
      <c r="AB369" s="487"/>
      <c r="AC369" s="487"/>
      <c r="AD369" s="487"/>
      <c r="AE369" s="487"/>
      <c r="AF369" s="487"/>
      <c r="AG369" s="487"/>
      <c r="AH369" s="487"/>
    </row>
    <row r="370" spans="1:36" x14ac:dyDescent="0.25">
      <c r="A370" s="371"/>
      <c r="B370" s="371"/>
      <c r="C370" s="371"/>
      <c r="D370" s="371"/>
      <c r="E370" s="371"/>
      <c r="F370" s="371"/>
      <c r="G370" s="371"/>
      <c r="H370" s="371"/>
      <c r="I370" s="371"/>
      <c r="J370" s="371"/>
      <c r="K370" s="371"/>
      <c r="L370" s="371"/>
      <c r="M370" s="371"/>
      <c r="N370" s="371"/>
      <c r="O370" s="487"/>
      <c r="P370" s="487"/>
      <c r="Q370" s="487"/>
      <c r="R370" s="487"/>
      <c r="S370" s="487"/>
      <c r="T370" s="487"/>
      <c r="U370" s="487"/>
      <c r="V370" s="487"/>
      <c r="W370" s="487"/>
      <c r="X370" s="487"/>
      <c r="Y370" s="487"/>
      <c r="Z370" s="487"/>
      <c r="AA370" s="487"/>
      <c r="AB370" s="487"/>
      <c r="AC370" s="487"/>
      <c r="AD370" s="487"/>
      <c r="AE370" s="487"/>
      <c r="AF370" s="487"/>
      <c r="AG370" s="487"/>
      <c r="AH370" s="487"/>
    </row>
    <row r="371" spans="1:36" x14ac:dyDescent="0.25">
      <c r="A371" s="527" t="s">
        <v>39</v>
      </c>
      <c r="B371" s="527"/>
      <c r="C371" s="527"/>
      <c r="D371" s="527"/>
      <c r="E371" s="527"/>
      <c r="F371" s="527"/>
      <c r="G371" s="527"/>
      <c r="H371" s="527"/>
      <c r="I371" s="527"/>
      <c r="J371" s="527"/>
      <c r="K371" s="527"/>
      <c r="L371" s="527"/>
      <c r="M371" s="527"/>
      <c r="N371" s="527"/>
      <c r="O371" s="444">
        <f>SUM(O363:X370)</f>
        <v>341056</v>
      </c>
      <c r="P371" s="444"/>
      <c r="Q371" s="444"/>
      <c r="R371" s="444"/>
      <c r="S371" s="444"/>
      <c r="T371" s="444"/>
      <c r="U371" s="444"/>
      <c r="V371" s="444"/>
      <c r="W371" s="444"/>
      <c r="X371" s="444"/>
      <c r="Y371" s="444">
        <f>SUM(Y363:AH370)</f>
        <v>92496</v>
      </c>
      <c r="Z371" s="444"/>
      <c r="AA371" s="444"/>
      <c r="AB371" s="444"/>
      <c r="AC371" s="444"/>
      <c r="AD371" s="444"/>
      <c r="AE371" s="444"/>
      <c r="AF371" s="444"/>
      <c r="AG371" s="444"/>
      <c r="AH371" s="444"/>
      <c r="AI371" t="str">
        <f>IF(ROUND(Y371-Aktíva!G122,0)=0,"","CHYBA")</f>
        <v/>
      </c>
      <c r="AJ371" t="s">
        <v>1019</v>
      </c>
    </row>
    <row r="372" spans="1:36" x14ac:dyDescent="0.25">
      <c r="A372" s="527"/>
      <c r="B372" s="527"/>
      <c r="C372" s="527"/>
      <c r="D372" s="527"/>
      <c r="E372" s="527"/>
      <c r="F372" s="527"/>
      <c r="G372" s="527"/>
      <c r="H372" s="527"/>
      <c r="I372" s="527"/>
      <c r="J372" s="527"/>
      <c r="K372" s="527"/>
      <c r="L372" s="527"/>
      <c r="M372" s="527"/>
      <c r="N372" s="527"/>
      <c r="O372" s="444"/>
      <c r="P372" s="444"/>
      <c r="Q372" s="444"/>
      <c r="R372" s="444"/>
      <c r="S372" s="444"/>
      <c r="T372" s="444"/>
      <c r="U372" s="444"/>
      <c r="V372" s="444"/>
      <c r="W372" s="444"/>
      <c r="X372" s="444"/>
      <c r="Y372" s="444"/>
      <c r="Z372" s="444"/>
      <c r="AA372" s="444"/>
      <c r="AB372" s="444"/>
      <c r="AC372" s="444"/>
      <c r="AD372" s="444"/>
      <c r="AE372" s="444"/>
      <c r="AF372" s="444"/>
      <c r="AG372" s="444"/>
      <c r="AH372" s="444"/>
      <c r="AI372" t="str">
        <f>IF(ROUND(O371-Aktíva!F121,0)=0,"","CHYBA")</f>
        <v/>
      </c>
      <c r="AJ372" t="s">
        <v>1019</v>
      </c>
    </row>
    <row r="373" spans="1:36" x14ac:dyDescent="0.2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</row>
    <row r="374" spans="1:36" ht="31.5" customHeight="1" x14ac:dyDescent="0.25">
      <c r="A374" s="359" t="s">
        <v>1114</v>
      </c>
      <c r="B374" s="363"/>
      <c r="C374" s="363"/>
      <c r="D374" s="363"/>
      <c r="E374" s="363"/>
      <c r="F374" s="363"/>
      <c r="G374" s="363"/>
      <c r="H374" s="363"/>
      <c r="I374" s="363"/>
      <c r="J374" s="363"/>
      <c r="K374" s="363"/>
      <c r="L374" s="363"/>
      <c r="M374" s="363"/>
      <c r="N374" s="363"/>
      <c r="O374" s="363"/>
      <c r="P374" s="363"/>
      <c r="Q374" s="363"/>
      <c r="R374" s="363"/>
      <c r="S374" s="363"/>
      <c r="T374" s="363"/>
      <c r="U374" s="363"/>
      <c r="V374" s="363"/>
      <c r="W374" s="363"/>
      <c r="X374" s="363"/>
      <c r="Y374" s="363"/>
      <c r="Z374" s="363"/>
      <c r="AA374" s="363"/>
      <c r="AB374" s="363"/>
      <c r="AC374" s="363"/>
      <c r="AD374" s="363"/>
      <c r="AE374" s="363"/>
      <c r="AF374" s="363"/>
      <c r="AG374" s="363"/>
      <c r="AH374" s="363"/>
    </row>
    <row r="375" spans="1:36" x14ac:dyDescent="0.2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</row>
    <row r="376" spans="1:36" x14ac:dyDescent="0.2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</row>
    <row r="377" spans="1:36" s="2" customFormat="1" ht="15" customHeight="1" x14ac:dyDescent="0.25">
      <c r="A377" s="220" t="s">
        <v>1024</v>
      </c>
      <c r="B377" s="157"/>
      <c r="C377" s="157"/>
      <c r="D377" s="531" t="s">
        <v>136</v>
      </c>
      <c r="E377" s="532"/>
      <c r="F377" s="532"/>
      <c r="G377" s="532"/>
      <c r="H377" s="532"/>
      <c r="I377" s="532"/>
      <c r="J377" s="532"/>
      <c r="K377" s="532"/>
      <c r="L377" s="532"/>
      <c r="M377" s="532"/>
      <c r="N377" s="532"/>
      <c r="O377" s="532"/>
      <c r="P377" s="532"/>
      <c r="Q377" s="532"/>
      <c r="R377" s="532"/>
      <c r="S377" s="532"/>
      <c r="T377" s="532"/>
      <c r="U377" s="532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57"/>
      <c r="AH377" s="157"/>
    </row>
    <row r="378" spans="1:36" x14ac:dyDescent="0.2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</row>
    <row r="379" spans="1:36" x14ac:dyDescent="0.25">
      <c r="A379" s="361" t="s">
        <v>454</v>
      </c>
      <c r="B379" s="367"/>
      <c r="C379" s="367"/>
      <c r="D379" s="367"/>
      <c r="E379" s="367"/>
      <c r="F379" s="367"/>
      <c r="G379" s="367"/>
      <c r="H379" s="367"/>
      <c r="I379" s="367"/>
      <c r="J379" s="367"/>
      <c r="K379" s="367"/>
      <c r="L379" s="367"/>
      <c r="M379" s="367"/>
      <c r="N379" s="367"/>
      <c r="O379" s="367"/>
      <c r="P379" s="367"/>
      <c r="Q379" s="367"/>
      <c r="R379" s="367"/>
      <c r="S379" s="367"/>
      <c r="T379" s="367"/>
      <c r="U379" s="367"/>
      <c r="V379" s="367"/>
      <c r="W379" s="367"/>
      <c r="X379" s="367"/>
      <c r="Y379" s="367"/>
      <c r="Z379" s="367"/>
      <c r="AA379" s="367"/>
      <c r="AB379" s="367"/>
      <c r="AC379" s="367"/>
      <c r="AD379" s="367"/>
      <c r="AE379" s="367"/>
      <c r="AF379" s="367"/>
      <c r="AG379" s="367"/>
      <c r="AH379" s="367"/>
    </row>
    <row r="380" spans="1:36" x14ac:dyDescent="0.25">
      <c r="A380" s="207"/>
      <c r="B380" s="208"/>
      <c r="C380" s="208"/>
      <c r="D380" s="208"/>
      <c r="E380" s="208"/>
      <c r="F380" s="208"/>
      <c r="G380" s="208"/>
      <c r="H380" s="208"/>
      <c r="I380" s="208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  <c r="AA380" s="208"/>
      <c r="AB380" s="208"/>
      <c r="AC380" s="208"/>
      <c r="AD380" s="208"/>
      <c r="AE380" s="208"/>
      <c r="AF380" s="208"/>
      <c r="AG380" s="208"/>
      <c r="AH380" s="208"/>
    </row>
    <row r="381" spans="1:36" x14ac:dyDescent="0.25">
      <c r="A381" s="365" t="s">
        <v>453</v>
      </c>
      <c r="B381" s="365"/>
      <c r="C381" s="365"/>
      <c r="D381" s="365"/>
      <c r="E381" s="365"/>
      <c r="F381" s="365"/>
      <c r="G381" s="365"/>
      <c r="H381" s="365"/>
      <c r="I381" s="365"/>
      <c r="J381" s="365"/>
      <c r="K381" s="365"/>
      <c r="L381" s="365"/>
      <c r="M381" s="365"/>
      <c r="N381" s="365"/>
      <c r="O381" s="365" t="s">
        <v>1201</v>
      </c>
      <c r="P381" s="365"/>
      <c r="Q381" s="365"/>
      <c r="R381" s="365"/>
      <c r="S381" s="365"/>
      <c r="T381" s="365"/>
      <c r="U381" s="365"/>
      <c r="V381" s="365"/>
      <c r="W381" s="365"/>
      <c r="X381" s="365"/>
      <c r="Y381" s="365" t="s">
        <v>1092</v>
      </c>
      <c r="Z381" s="365"/>
      <c r="AA381" s="365"/>
      <c r="AB381" s="365"/>
      <c r="AC381" s="365"/>
      <c r="AD381" s="365"/>
      <c r="AE381" s="365"/>
      <c r="AF381" s="365"/>
      <c r="AG381" s="365"/>
      <c r="AH381" s="365"/>
    </row>
    <row r="382" spans="1:36" ht="18.75" customHeight="1" x14ac:dyDescent="0.25">
      <c r="A382" s="365"/>
      <c r="B382" s="365"/>
      <c r="C382" s="365"/>
      <c r="D382" s="365"/>
      <c r="E382" s="365"/>
      <c r="F382" s="365"/>
      <c r="G382" s="365"/>
      <c r="H382" s="365"/>
      <c r="I382" s="365"/>
      <c r="J382" s="365"/>
      <c r="K382" s="365"/>
      <c r="L382" s="365"/>
      <c r="M382" s="365"/>
      <c r="N382" s="365"/>
      <c r="O382" s="365"/>
      <c r="P382" s="365"/>
      <c r="Q382" s="365"/>
      <c r="R382" s="365"/>
      <c r="S382" s="365"/>
      <c r="T382" s="365"/>
      <c r="U382" s="365"/>
      <c r="V382" s="365"/>
      <c r="W382" s="365"/>
      <c r="X382" s="365"/>
      <c r="Y382" s="365"/>
      <c r="Z382" s="365"/>
      <c r="AA382" s="365"/>
      <c r="AB382" s="365"/>
      <c r="AC382" s="365"/>
      <c r="AD382" s="365"/>
      <c r="AE382" s="365"/>
      <c r="AF382" s="365"/>
      <c r="AG382" s="365"/>
      <c r="AH382" s="365"/>
    </row>
    <row r="383" spans="1:36" x14ac:dyDescent="0.25">
      <c r="A383" s="527" t="s">
        <v>452</v>
      </c>
      <c r="B383" s="527"/>
      <c r="C383" s="527"/>
      <c r="D383" s="527"/>
      <c r="E383" s="527"/>
      <c r="F383" s="527"/>
      <c r="G383" s="527"/>
      <c r="H383" s="527"/>
      <c r="I383" s="527"/>
      <c r="J383" s="527"/>
      <c r="K383" s="527"/>
      <c r="L383" s="527"/>
      <c r="M383" s="527"/>
      <c r="N383" s="527"/>
      <c r="O383" s="513">
        <v>0</v>
      </c>
      <c r="P383" s="513"/>
      <c r="Q383" s="513"/>
      <c r="R383" s="513"/>
      <c r="S383" s="513"/>
      <c r="T383" s="513"/>
      <c r="U383" s="513"/>
      <c r="V383" s="513"/>
      <c r="W383" s="513"/>
      <c r="X383" s="513"/>
      <c r="Y383" s="444">
        <v>0</v>
      </c>
      <c r="Z383" s="444"/>
      <c r="AA383" s="444"/>
      <c r="AB383" s="444"/>
      <c r="AC383" s="444"/>
      <c r="AD383" s="444"/>
      <c r="AE383" s="444"/>
      <c r="AF383" s="444"/>
      <c r="AG383" s="444"/>
      <c r="AH383" s="444"/>
      <c r="AI383" t="str">
        <f>IF(ROUND(Y383-Aktíva!G139,0)=0,"","CHYBA")</f>
        <v/>
      </c>
      <c r="AJ383" t="s">
        <v>1019</v>
      </c>
    </row>
    <row r="384" spans="1:36" x14ac:dyDescent="0.25">
      <c r="A384" s="527"/>
      <c r="B384" s="527"/>
      <c r="C384" s="527"/>
      <c r="D384" s="527"/>
      <c r="E384" s="527"/>
      <c r="F384" s="527"/>
      <c r="G384" s="527"/>
      <c r="H384" s="527"/>
      <c r="I384" s="527"/>
      <c r="J384" s="527"/>
      <c r="K384" s="527"/>
      <c r="L384" s="527"/>
      <c r="M384" s="527"/>
      <c r="N384" s="527"/>
      <c r="O384" s="513"/>
      <c r="P384" s="513"/>
      <c r="Q384" s="513"/>
      <c r="R384" s="513"/>
      <c r="S384" s="513"/>
      <c r="T384" s="513"/>
      <c r="U384" s="513"/>
      <c r="V384" s="513"/>
      <c r="W384" s="513"/>
      <c r="X384" s="513"/>
      <c r="Y384" s="444"/>
      <c r="Z384" s="444"/>
      <c r="AA384" s="444"/>
      <c r="AB384" s="444"/>
      <c r="AC384" s="444"/>
      <c r="AD384" s="444"/>
      <c r="AE384" s="444"/>
      <c r="AF384" s="444"/>
      <c r="AG384" s="444"/>
      <c r="AH384" s="444"/>
      <c r="AI384" t="str">
        <f>IF(ROUND(O383-Aktíva!F138,0)=0,"","CHYBA")</f>
        <v/>
      </c>
      <c r="AJ384" t="s">
        <v>1019</v>
      </c>
    </row>
    <row r="385" spans="1:36" x14ac:dyDescent="0.25">
      <c r="A385" s="528"/>
      <c r="B385" s="528"/>
      <c r="C385" s="528"/>
      <c r="D385" s="528"/>
      <c r="E385" s="528"/>
      <c r="F385" s="528"/>
      <c r="G385" s="528"/>
      <c r="H385" s="528"/>
      <c r="I385" s="528"/>
      <c r="J385" s="528"/>
      <c r="K385" s="528"/>
      <c r="L385" s="528"/>
      <c r="M385" s="528"/>
      <c r="N385" s="528"/>
      <c r="O385" s="491"/>
      <c r="P385" s="491"/>
      <c r="Q385" s="491"/>
      <c r="R385" s="491"/>
      <c r="S385" s="491"/>
      <c r="T385" s="491"/>
      <c r="U385" s="491"/>
      <c r="V385" s="491"/>
      <c r="W385" s="491"/>
      <c r="X385" s="491"/>
      <c r="Y385" s="487"/>
      <c r="Z385" s="487"/>
      <c r="AA385" s="487"/>
      <c r="AB385" s="487"/>
      <c r="AC385" s="487"/>
      <c r="AD385" s="487"/>
      <c r="AE385" s="487"/>
      <c r="AF385" s="487"/>
      <c r="AG385" s="487"/>
      <c r="AH385" s="487"/>
    </row>
    <row r="386" spans="1:36" x14ac:dyDescent="0.25">
      <c r="A386" s="528"/>
      <c r="B386" s="528"/>
      <c r="C386" s="528"/>
      <c r="D386" s="528"/>
      <c r="E386" s="528"/>
      <c r="F386" s="528"/>
      <c r="G386" s="528"/>
      <c r="H386" s="528"/>
      <c r="I386" s="528"/>
      <c r="J386" s="528"/>
      <c r="K386" s="528"/>
      <c r="L386" s="528"/>
      <c r="M386" s="528"/>
      <c r="N386" s="528"/>
      <c r="O386" s="491"/>
      <c r="P386" s="491"/>
      <c r="Q386" s="491"/>
      <c r="R386" s="491"/>
      <c r="S386" s="491"/>
      <c r="T386" s="491"/>
      <c r="U386" s="491"/>
      <c r="V386" s="491"/>
      <c r="W386" s="491"/>
      <c r="X386" s="491"/>
      <c r="Y386" s="487"/>
      <c r="Z386" s="487"/>
      <c r="AA386" s="487"/>
      <c r="AB386" s="487"/>
      <c r="AC386" s="487"/>
      <c r="AD386" s="487"/>
      <c r="AE386" s="487"/>
      <c r="AF386" s="487"/>
      <c r="AG386" s="487"/>
      <c r="AH386" s="487"/>
    </row>
    <row r="387" spans="1:36" x14ac:dyDescent="0.25">
      <c r="A387" s="527" t="s">
        <v>451</v>
      </c>
      <c r="B387" s="527"/>
      <c r="C387" s="527"/>
      <c r="D387" s="527"/>
      <c r="E387" s="527"/>
      <c r="F387" s="527"/>
      <c r="G387" s="527"/>
      <c r="H387" s="527"/>
      <c r="I387" s="527"/>
      <c r="J387" s="527"/>
      <c r="K387" s="527"/>
      <c r="L387" s="527"/>
      <c r="M387" s="527"/>
      <c r="N387" s="527"/>
      <c r="O387" s="513">
        <v>5139</v>
      </c>
      <c r="P387" s="513"/>
      <c r="Q387" s="513"/>
      <c r="R387" s="513"/>
      <c r="S387" s="513"/>
      <c r="T387" s="513"/>
      <c r="U387" s="513"/>
      <c r="V387" s="513"/>
      <c r="W387" s="513"/>
      <c r="X387" s="513"/>
      <c r="Y387" s="444">
        <v>5411</v>
      </c>
      <c r="Z387" s="444"/>
      <c r="AA387" s="444"/>
      <c r="AB387" s="444"/>
      <c r="AC387" s="444"/>
      <c r="AD387" s="444"/>
      <c r="AE387" s="444"/>
      <c r="AF387" s="444"/>
      <c r="AG387" s="444"/>
      <c r="AH387" s="444"/>
    </row>
    <row r="388" spans="1:36" x14ac:dyDescent="0.25">
      <c r="A388" s="527"/>
      <c r="B388" s="527"/>
      <c r="C388" s="527"/>
      <c r="D388" s="527"/>
      <c r="E388" s="527"/>
      <c r="F388" s="527"/>
      <c r="G388" s="527"/>
      <c r="H388" s="527"/>
      <c r="I388" s="527"/>
      <c r="J388" s="527"/>
      <c r="K388" s="527"/>
      <c r="L388" s="527"/>
      <c r="M388" s="527"/>
      <c r="N388" s="527"/>
      <c r="O388" s="513"/>
      <c r="P388" s="513"/>
      <c r="Q388" s="513"/>
      <c r="R388" s="513"/>
      <c r="S388" s="513"/>
      <c r="T388" s="513"/>
      <c r="U388" s="513"/>
      <c r="V388" s="513"/>
      <c r="W388" s="513"/>
      <c r="X388" s="513"/>
      <c r="Y388" s="444"/>
      <c r="Z388" s="444"/>
      <c r="AA388" s="444"/>
      <c r="AB388" s="444"/>
      <c r="AC388" s="444"/>
      <c r="AD388" s="444"/>
      <c r="AE388" s="444"/>
      <c r="AF388" s="444"/>
      <c r="AG388" s="444"/>
      <c r="AH388" s="444"/>
    </row>
    <row r="389" spans="1:36" x14ac:dyDescent="0.25">
      <c r="A389" s="524" t="s">
        <v>1094</v>
      </c>
      <c r="B389" s="524"/>
      <c r="C389" s="524"/>
      <c r="D389" s="524"/>
      <c r="E389" s="524"/>
      <c r="F389" s="524"/>
      <c r="G389" s="524"/>
      <c r="H389" s="524"/>
      <c r="I389" s="524"/>
      <c r="J389" s="524"/>
      <c r="K389" s="524"/>
      <c r="L389" s="524"/>
      <c r="M389" s="524"/>
      <c r="N389" s="524"/>
      <c r="O389" s="525">
        <v>2410</v>
      </c>
      <c r="P389" s="525"/>
      <c r="Q389" s="525"/>
      <c r="R389" s="525"/>
      <c r="S389" s="525"/>
      <c r="T389" s="525"/>
      <c r="U389" s="525"/>
      <c r="V389" s="525"/>
      <c r="W389" s="525"/>
      <c r="X389" s="525"/>
      <c r="Y389" s="526">
        <v>2481</v>
      </c>
      <c r="Z389" s="526"/>
      <c r="AA389" s="526"/>
      <c r="AB389" s="526"/>
      <c r="AC389" s="526"/>
      <c r="AD389" s="526"/>
      <c r="AE389" s="526"/>
      <c r="AF389" s="526"/>
      <c r="AG389" s="526"/>
      <c r="AH389" s="526"/>
      <c r="AI389" t="str">
        <f>IF(ROUND(Y387-Aktíva!G141,0)=0,"","CHYBA")</f>
        <v/>
      </c>
      <c r="AJ389" t="s">
        <v>1019</v>
      </c>
    </row>
    <row r="390" spans="1:36" ht="13.5" customHeight="1" x14ac:dyDescent="0.25">
      <c r="A390" s="524"/>
      <c r="B390" s="524"/>
      <c r="C390" s="524"/>
      <c r="D390" s="524"/>
      <c r="E390" s="524"/>
      <c r="F390" s="524"/>
      <c r="G390" s="524"/>
      <c r="H390" s="524"/>
      <c r="I390" s="524"/>
      <c r="J390" s="524"/>
      <c r="K390" s="524"/>
      <c r="L390" s="524"/>
      <c r="M390" s="524"/>
      <c r="N390" s="524"/>
      <c r="O390" s="525"/>
      <c r="P390" s="525"/>
      <c r="Q390" s="525"/>
      <c r="R390" s="525"/>
      <c r="S390" s="525"/>
      <c r="T390" s="525"/>
      <c r="U390" s="525"/>
      <c r="V390" s="525"/>
      <c r="W390" s="525"/>
      <c r="X390" s="525"/>
      <c r="Y390" s="526"/>
      <c r="Z390" s="526"/>
      <c r="AA390" s="526"/>
      <c r="AB390" s="526"/>
      <c r="AC390" s="526"/>
      <c r="AD390" s="526"/>
      <c r="AE390" s="526"/>
      <c r="AF390" s="526"/>
      <c r="AG390" s="526"/>
      <c r="AH390" s="526"/>
      <c r="AJ390" t="s">
        <v>1019</v>
      </c>
    </row>
    <row r="391" spans="1:36" x14ac:dyDescent="0.25">
      <c r="A391" s="524" t="s">
        <v>1095</v>
      </c>
      <c r="B391" s="524"/>
      <c r="C391" s="524"/>
      <c r="D391" s="524"/>
      <c r="E391" s="524"/>
      <c r="F391" s="524"/>
      <c r="G391" s="524"/>
      <c r="H391" s="524"/>
      <c r="I391" s="524"/>
      <c r="J391" s="524"/>
      <c r="K391" s="524"/>
      <c r="L391" s="524"/>
      <c r="M391" s="524"/>
      <c r="N391" s="524"/>
      <c r="O391" s="525">
        <v>435</v>
      </c>
      <c r="P391" s="525"/>
      <c r="Q391" s="525"/>
      <c r="R391" s="525"/>
      <c r="S391" s="525"/>
      <c r="T391" s="525"/>
      <c r="U391" s="525"/>
      <c r="V391" s="525"/>
      <c r="W391" s="525"/>
      <c r="X391" s="525"/>
      <c r="Y391" s="526">
        <v>402</v>
      </c>
      <c r="Z391" s="526"/>
      <c r="AA391" s="526"/>
      <c r="AB391" s="526"/>
      <c r="AC391" s="526"/>
      <c r="AD391" s="526"/>
      <c r="AE391" s="526"/>
      <c r="AF391" s="526"/>
      <c r="AG391" s="526"/>
      <c r="AH391" s="526"/>
    </row>
    <row r="392" spans="1:36" ht="8.25" customHeight="1" x14ac:dyDescent="0.25">
      <c r="A392" s="524"/>
      <c r="B392" s="524"/>
      <c r="C392" s="524"/>
      <c r="D392" s="524"/>
      <c r="E392" s="524"/>
      <c r="F392" s="524"/>
      <c r="G392" s="524"/>
      <c r="H392" s="524"/>
      <c r="I392" s="524"/>
      <c r="J392" s="524"/>
      <c r="K392" s="524"/>
      <c r="L392" s="524"/>
      <c r="M392" s="524"/>
      <c r="N392" s="524"/>
      <c r="O392" s="525"/>
      <c r="P392" s="525"/>
      <c r="Q392" s="525"/>
      <c r="R392" s="525"/>
      <c r="S392" s="525"/>
      <c r="T392" s="525"/>
      <c r="U392" s="525"/>
      <c r="V392" s="525"/>
      <c r="W392" s="525"/>
      <c r="X392" s="525"/>
      <c r="Y392" s="526"/>
      <c r="Z392" s="526"/>
      <c r="AA392" s="526"/>
      <c r="AB392" s="526"/>
      <c r="AC392" s="526"/>
      <c r="AD392" s="526"/>
      <c r="AE392" s="526"/>
      <c r="AF392" s="526"/>
      <c r="AG392" s="526"/>
      <c r="AH392" s="526"/>
    </row>
    <row r="393" spans="1:36" x14ac:dyDescent="0.25">
      <c r="A393" s="524" t="s">
        <v>1096</v>
      </c>
      <c r="B393" s="524"/>
      <c r="C393" s="524"/>
      <c r="D393" s="524"/>
      <c r="E393" s="524"/>
      <c r="F393" s="524"/>
      <c r="G393" s="524"/>
      <c r="H393" s="524"/>
      <c r="I393" s="524"/>
      <c r="J393" s="524"/>
      <c r="K393" s="524"/>
      <c r="L393" s="524"/>
      <c r="M393" s="524"/>
      <c r="N393" s="524"/>
      <c r="O393" s="525">
        <v>2294</v>
      </c>
      <c r="P393" s="525"/>
      <c r="Q393" s="525"/>
      <c r="R393" s="525"/>
      <c r="S393" s="525"/>
      <c r="T393" s="525"/>
      <c r="U393" s="525"/>
      <c r="V393" s="525"/>
      <c r="W393" s="525"/>
      <c r="X393" s="525"/>
      <c r="Y393" s="526">
        <v>2528</v>
      </c>
      <c r="Z393" s="526"/>
      <c r="AA393" s="526"/>
      <c r="AB393" s="526"/>
      <c r="AC393" s="526"/>
      <c r="AD393" s="526"/>
      <c r="AE393" s="526"/>
      <c r="AF393" s="526"/>
      <c r="AG393" s="526"/>
      <c r="AH393" s="526"/>
    </row>
    <row r="394" spans="1:36" ht="12" customHeight="1" x14ac:dyDescent="0.25">
      <c r="A394" s="524"/>
      <c r="B394" s="524"/>
      <c r="C394" s="524"/>
      <c r="D394" s="524"/>
      <c r="E394" s="524"/>
      <c r="F394" s="524"/>
      <c r="G394" s="524"/>
      <c r="H394" s="524"/>
      <c r="I394" s="524"/>
      <c r="J394" s="524"/>
      <c r="K394" s="524"/>
      <c r="L394" s="524"/>
      <c r="M394" s="524"/>
      <c r="N394" s="524"/>
      <c r="O394" s="525"/>
      <c r="P394" s="525"/>
      <c r="Q394" s="525"/>
      <c r="R394" s="525"/>
      <c r="S394" s="525"/>
      <c r="T394" s="525"/>
      <c r="U394" s="525"/>
      <c r="V394" s="525"/>
      <c r="W394" s="525"/>
      <c r="X394" s="525"/>
      <c r="Y394" s="526"/>
      <c r="Z394" s="526"/>
      <c r="AA394" s="526"/>
      <c r="AB394" s="526"/>
      <c r="AC394" s="526"/>
      <c r="AD394" s="526"/>
      <c r="AE394" s="526"/>
      <c r="AF394" s="526"/>
      <c r="AG394" s="526"/>
      <c r="AH394" s="526"/>
    </row>
    <row r="395" spans="1:36" x14ac:dyDescent="0.25">
      <c r="A395" s="527" t="s">
        <v>450</v>
      </c>
      <c r="B395" s="527"/>
      <c r="C395" s="527"/>
      <c r="D395" s="527"/>
      <c r="E395" s="527"/>
      <c r="F395" s="527"/>
      <c r="G395" s="527"/>
      <c r="H395" s="527"/>
      <c r="I395" s="527"/>
      <c r="J395" s="527"/>
      <c r="K395" s="527"/>
      <c r="L395" s="527"/>
      <c r="M395" s="527"/>
      <c r="N395" s="527"/>
      <c r="O395" s="513">
        <f>SUM(O401:X402)</f>
        <v>0</v>
      </c>
      <c r="P395" s="513"/>
      <c r="Q395" s="513"/>
      <c r="R395" s="513"/>
      <c r="S395" s="513"/>
      <c r="T395" s="513"/>
      <c r="U395" s="513"/>
      <c r="V395" s="513"/>
      <c r="W395" s="513"/>
      <c r="X395" s="513"/>
      <c r="Y395" s="444">
        <f>SUM(Y401:AH402)</f>
        <v>0</v>
      </c>
      <c r="Z395" s="444"/>
      <c r="AA395" s="444"/>
      <c r="AB395" s="444"/>
      <c r="AC395" s="444"/>
      <c r="AD395" s="444"/>
      <c r="AE395" s="444"/>
      <c r="AF395" s="444"/>
      <c r="AG395" s="444"/>
      <c r="AH395" s="444"/>
      <c r="AI395" t="str">
        <f>IF(ROUND(Y395-Aktíva!G143,0)=0,"","CHYBA")</f>
        <v/>
      </c>
      <c r="AJ395" t="s">
        <v>1019</v>
      </c>
    </row>
    <row r="396" spans="1:36" x14ac:dyDescent="0.25">
      <c r="A396" s="527"/>
      <c r="B396" s="527"/>
      <c r="C396" s="527"/>
      <c r="D396" s="527"/>
      <c r="E396" s="527"/>
      <c r="F396" s="527"/>
      <c r="G396" s="527"/>
      <c r="H396" s="527"/>
      <c r="I396" s="527"/>
      <c r="J396" s="527"/>
      <c r="K396" s="527"/>
      <c r="L396" s="527"/>
      <c r="M396" s="527"/>
      <c r="N396" s="527"/>
      <c r="O396" s="513"/>
      <c r="P396" s="513"/>
      <c r="Q396" s="513"/>
      <c r="R396" s="513"/>
      <c r="S396" s="513"/>
      <c r="T396" s="513"/>
      <c r="U396" s="513"/>
      <c r="V396" s="513"/>
      <c r="W396" s="513"/>
      <c r="X396" s="513"/>
      <c r="Y396" s="444"/>
      <c r="Z396" s="444"/>
      <c r="AA396" s="444"/>
      <c r="AB396" s="444"/>
      <c r="AC396" s="444"/>
      <c r="AD396" s="444"/>
      <c r="AE396" s="444"/>
      <c r="AF396" s="444"/>
      <c r="AG396" s="444"/>
      <c r="AH396" s="444"/>
      <c r="AI396" t="str">
        <f>IF(ROUND(O395-Aktíva!F142,0)=0,"","CHYBA")</f>
        <v/>
      </c>
      <c r="AJ396" t="s">
        <v>1019</v>
      </c>
    </row>
    <row r="397" spans="1:36" x14ac:dyDescent="0.25">
      <c r="A397" s="528"/>
      <c r="B397" s="528"/>
      <c r="C397" s="528"/>
      <c r="D397" s="528"/>
      <c r="E397" s="528"/>
      <c r="F397" s="528"/>
      <c r="G397" s="528"/>
      <c r="H397" s="528"/>
      <c r="I397" s="528"/>
      <c r="J397" s="528"/>
      <c r="K397" s="528"/>
      <c r="L397" s="528"/>
      <c r="M397" s="528"/>
      <c r="N397" s="528"/>
      <c r="O397" s="529"/>
      <c r="P397" s="529"/>
      <c r="Q397" s="529"/>
      <c r="R397" s="529"/>
      <c r="S397" s="529"/>
      <c r="T397" s="529"/>
      <c r="U397" s="529"/>
      <c r="V397" s="529"/>
      <c r="W397" s="529"/>
      <c r="X397" s="529"/>
      <c r="Y397" s="530"/>
      <c r="Z397" s="530"/>
      <c r="AA397" s="530"/>
      <c r="AB397" s="530"/>
      <c r="AC397" s="530"/>
      <c r="AD397" s="530"/>
      <c r="AE397" s="530"/>
      <c r="AF397" s="530"/>
      <c r="AG397" s="530"/>
      <c r="AH397" s="530"/>
    </row>
    <row r="398" spans="1:36" x14ac:dyDescent="0.25">
      <c r="A398" s="528"/>
      <c r="B398" s="528"/>
      <c r="C398" s="528"/>
      <c r="D398" s="528"/>
      <c r="E398" s="528"/>
      <c r="F398" s="528"/>
      <c r="G398" s="528"/>
      <c r="H398" s="528"/>
      <c r="I398" s="528"/>
      <c r="J398" s="528"/>
      <c r="K398" s="528"/>
      <c r="L398" s="528"/>
      <c r="M398" s="528"/>
      <c r="N398" s="528"/>
      <c r="O398" s="529"/>
      <c r="P398" s="529"/>
      <c r="Q398" s="529"/>
      <c r="R398" s="529"/>
      <c r="S398" s="529"/>
      <c r="T398" s="529"/>
      <c r="U398" s="529"/>
      <c r="V398" s="529"/>
      <c r="W398" s="529"/>
      <c r="X398" s="529"/>
      <c r="Y398" s="530"/>
      <c r="Z398" s="530"/>
      <c r="AA398" s="530"/>
      <c r="AB398" s="530"/>
      <c r="AC398" s="530"/>
      <c r="AD398" s="530"/>
      <c r="AE398" s="530"/>
      <c r="AF398" s="530"/>
      <c r="AG398" s="530"/>
      <c r="AH398" s="530"/>
    </row>
    <row r="399" spans="1:36" x14ac:dyDescent="0.25">
      <c r="A399" s="527" t="s">
        <v>449</v>
      </c>
      <c r="B399" s="527"/>
      <c r="C399" s="527"/>
      <c r="D399" s="527"/>
      <c r="E399" s="527"/>
      <c r="F399" s="527"/>
      <c r="G399" s="527"/>
      <c r="H399" s="527"/>
      <c r="I399" s="527"/>
      <c r="J399" s="527"/>
      <c r="K399" s="527"/>
      <c r="L399" s="527"/>
      <c r="M399" s="527"/>
      <c r="N399" s="527"/>
      <c r="O399" s="513">
        <v>0</v>
      </c>
      <c r="P399" s="513"/>
      <c r="Q399" s="513"/>
      <c r="R399" s="513"/>
      <c r="S399" s="513"/>
      <c r="T399" s="513"/>
      <c r="U399" s="513"/>
      <c r="V399" s="513"/>
      <c r="W399" s="513"/>
      <c r="X399" s="513"/>
      <c r="Y399" s="444">
        <v>0</v>
      </c>
      <c r="Z399" s="444"/>
      <c r="AA399" s="444"/>
      <c r="AB399" s="444"/>
      <c r="AC399" s="444"/>
      <c r="AD399" s="444"/>
      <c r="AE399" s="444"/>
      <c r="AF399" s="444"/>
      <c r="AG399" s="444"/>
      <c r="AH399" s="444"/>
    </row>
    <row r="400" spans="1:36" x14ac:dyDescent="0.25">
      <c r="A400" s="527"/>
      <c r="B400" s="527"/>
      <c r="C400" s="527"/>
      <c r="D400" s="527"/>
      <c r="E400" s="527"/>
      <c r="F400" s="527"/>
      <c r="G400" s="527"/>
      <c r="H400" s="527"/>
      <c r="I400" s="527"/>
      <c r="J400" s="527"/>
      <c r="K400" s="527"/>
      <c r="L400" s="527"/>
      <c r="M400" s="527"/>
      <c r="N400" s="527"/>
      <c r="O400" s="513"/>
      <c r="P400" s="513"/>
      <c r="Q400" s="513"/>
      <c r="R400" s="513"/>
      <c r="S400" s="513"/>
      <c r="T400" s="513"/>
      <c r="U400" s="513"/>
      <c r="V400" s="513"/>
      <c r="W400" s="513"/>
      <c r="X400" s="513"/>
      <c r="Y400" s="444"/>
      <c r="Z400" s="444"/>
      <c r="AA400" s="444"/>
      <c r="AB400" s="444"/>
      <c r="AC400" s="444"/>
      <c r="AD400" s="444"/>
      <c r="AE400" s="444"/>
      <c r="AF400" s="444"/>
      <c r="AG400" s="444"/>
      <c r="AH400" s="444"/>
    </row>
    <row r="401" spans="1:34" x14ac:dyDescent="0.25">
      <c r="A401" s="528"/>
      <c r="B401" s="528"/>
      <c r="C401" s="528"/>
      <c r="D401" s="528"/>
      <c r="E401" s="528"/>
      <c r="F401" s="528"/>
      <c r="G401" s="528"/>
      <c r="H401" s="528"/>
      <c r="I401" s="528"/>
      <c r="J401" s="528"/>
      <c r="K401" s="528"/>
      <c r="L401" s="528"/>
      <c r="M401" s="528"/>
      <c r="N401" s="528"/>
      <c r="O401" s="491"/>
      <c r="P401" s="491"/>
      <c r="Q401" s="491"/>
      <c r="R401" s="491"/>
      <c r="S401" s="491"/>
      <c r="T401" s="491"/>
      <c r="U401" s="491"/>
      <c r="V401" s="491"/>
      <c r="W401" s="491"/>
      <c r="X401" s="491"/>
      <c r="Y401" s="487"/>
      <c r="Z401" s="487"/>
      <c r="AA401" s="487"/>
      <c r="AB401" s="487"/>
      <c r="AC401" s="487"/>
      <c r="AD401" s="487"/>
      <c r="AE401" s="487"/>
      <c r="AF401" s="487"/>
      <c r="AG401" s="487"/>
      <c r="AH401" s="487"/>
    </row>
    <row r="402" spans="1:34" x14ac:dyDescent="0.25">
      <c r="A402" s="528"/>
      <c r="B402" s="528"/>
      <c r="C402" s="528"/>
      <c r="D402" s="528"/>
      <c r="E402" s="528"/>
      <c r="F402" s="528"/>
      <c r="G402" s="528"/>
      <c r="H402" s="528"/>
      <c r="I402" s="528"/>
      <c r="J402" s="528"/>
      <c r="K402" s="528"/>
      <c r="L402" s="528"/>
      <c r="M402" s="528"/>
      <c r="N402" s="528"/>
      <c r="O402" s="491"/>
      <c r="P402" s="491"/>
      <c r="Q402" s="491"/>
      <c r="R402" s="491"/>
      <c r="S402" s="491"/>
      <c r="T402" s="491"/>
      <c r="U402" s="491"/>
      <c r="V402" s="491"/>
      <c r="W402" s="491"/>
      <c r="X402" s="491"/>
      <c r="Y402" s="487"/>
      <c r="Z402" s="487"/>
      <c r="AA402" s="487"/>
      <c r="AB402" s="487"/>
      <c r="AC402" s="487"/>
      <c r="AD402" s="487"/>
      <c r="AE402" s="487"/>
      <c r="AF402" s="487"/>
      <c r="AG402" s="487"/>
      <c r="AH402" s="487"/>
    </row>
    <row r="403" spans="1:34" x14ac:dyDescent="0.25">
      <c r="A403" s="512" t="s">
        <v>39</v>
      </c>
      <c r="B403" s="512"/>
      <c r="C403" s="512"/>
      <c r="D403" s="512"/>
      <c r="E403" s="512"/>
      <c r="F403" s="512"/>
      <c r="G403" s="512"/>
      <c r="H403" s="512"/>
      <c r="I403" s="512"/>
      <c r="J403" s="512"/>
      <c r="K403" s="512"/>
      <c r="L403" s="512"/>
      <c r="M403" s="512"/>
      <c r="N403" s="512"/>
      <c r="O403" s="513">
        <v>5139</v>
      </c>
      <c r="P403" s="513"/>
      <c r="Q403" s="513"/>
      <c r="R403" s="513"/>
      <c r="S403" s="513"/>
      <c r="T403" s="513"/>
      <c r="U403" s="513"/>
      <c r="V403" s="513"/>
      <c r="W403" s="513"/>
      <c r="X403" s="513"/>
      <c r="Y403" s="444">
        <v>5411</v>
      </c>
      <c r="Z403" s="444"/>
      <c r="AA403" s="444"/>
      <c r="AB403" s="444"/>
      <c r="AC403" s="444"/>
      <c r="AD403" s="444"/>
      <c r="AE403" s="444"/>
      <c r="AF403" s="444"/>
      <c r="AG403" s="444"/>
      <c r="AH403" s="444"/>
    </row>
    <row r="404" spans="1:34" x14ac:dyDescent="0.25">
      <c r="A404" s="512"/>
      <c r="B404" s="512"/>
      <c r="C404" s="512"/>
      <c r="D404" s="512"/>
      <c r="E404" s="512"/>
      <c r="F404" s="512"/>
      <c r="G404" s="512"/>
      <c r="H404" s="512"/>
      <c r="I404" s="512"/>
      <c r="J404" s="512"/>
      <c r="K404" s="512"/>
      <c r="L404" s="512"/>
      <c r="M404" s="512"/>
      <c r="N404" s="512"/>
      <c r="O404" s="513"/>
      <c r="P404" s="513"/>
      <c r="Q404" s="513"/>
      <c r="R404" s="513"/>
      <c r="S404" s="513"/>
      <c r="T404" s="513"/>
      <c r="U404" s="513"/>
      <c r="V404" s="513"/>
      <c r="W404" s="513"/>
      <c r="X404" s="513"/>
      <c r="Y404" s="444"/>
      <c r="Z404" s="444"/>
      <c r="AA404" s="444"/>
      <c r="AB404" s="444"/>
      <c r="AC404" s="444"/>
      <c r="AD404" s="444"/>
      <c r="AE404" s="444"/>
      <c r="AF404" s="444"/>
      <c r="AG404" s="444"/>
      <c r="AH404" s="444"/>
    </row>
    <row r="407" spans="1:34" ht="15.75" x14ac:dyDescent="0.25">
      <c r="A407" s="7"/>
      <c r="B407" s="7"/>
      <c r="C407" s="7"/>
      <c r="D407" s="7" t="s">
        <v>76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</row>
    <row r="408" spans="1:34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</row>
    <row r="409" spans="1:34" x14ac:dyDescent="0.25">
      <c r="A409" s="13" t="s">
        <v>1228</v>
      </c>
      <c r="B409" s="13"/>
      <c r="C409" s="13"/>
      <c r="D409" s="13" t="s">
        <v>207</v>
      </c>
      <c r="E409" s="13"/>
      <c r="F409" s="13"/>
      <c r="G409" s="13"/>
      <c r="H409" s="13"/>
      <c r="I409" s="13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</row>
    <row r="410" spans="1:34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</row>
    <row r="411" spans="1:34" x14ac:dyDescent="0.25">
      <c r="A411" s="437" t="s">
        <v>1229</v>
      </c>
      <c r="B411" s="437"/>
      <c r="C411" s="437"/>
      <c r="D411" s="437"/>
      <c r="E411" s="437"/>
      <c r="F411" s="437"/>
      <c r="G411" s="437"/>
      <c r="H411" s="437"/>
      <c r="I411" s="437"/>
      <c r="J411" s="437"/>
      <c r="K411" s="437"/>
      <c r="L411" s="437"/>
      <c r="M411" s="437"/>
      <c r="N411" s="437"/>
      <c r="O411" s="437"/>
      <c r="P411" s="437"/>
      <c r="Q411" s="437"/>
      <c r="R411" s="437"/>
      <c r="S411" s="437"/>
      <c r="T411" s="437"/>
      <c r="U411" s="437"/>
      <c r="V411" s="437"/>
      <c r="W411" s="437"/>
      <c r="X411" s="437"/>
      <c r="Y411" s="437"/>
      <c r="Z411" s="437"/>
      <c r="AA411" s="437"/>
      <c r="AB411" s="437"/>
      <c r="AC411" s="437"/>
      <c r="AD411" s="437"/>
      <c r="AE411" s="437"/>
      <c r="AF411" s="437"/>
      <c r="AG411" s="437"/>
      <c r="AH411" s="437"/>
    </row>
    <row r="412" spans="1:34" ht="0.75" customHeight="1" x14ac:dyDescent="0.25">
      <c r="A412" s="437"/>
      <c r="B412" s="437"/>
      <c r="C412" s="437"/>
      <c r="D412" s="437"/>
      <c r="E412" s="437"/>
      <c r="F412" s="437"/>
      <c r="G412" s="437"/>
      <c r="H412" s="437"/>
      <c r="I412" s="437"/>
      <c r="J412" s="437"/>
      <c r="K412" s="437"/>
      <c r="L412" s="437"/>
      <c r="M412" s="437"/>
      <c r="N412" s="437"/>
      <c r="O412" s="437"/>
      <c r="P412" s="437"/>
      <c r="Q412" s="437"/>
      <c r="R412" s="437"/>
      <c r="S412" s="437"/>
      <c r="T412" s="437"/>
      <c r="U412" s="437"/>
      <c r="V412" s="437"/>
      <c r="W412" s="437"/>
      <c r="X412" s="437"/>
      <c r="Y412" s="437"/>
      <c r="Z412" s="437"/>
      <c r="AA412" s="437"/>
      <c r="AB412" s="437"/>
      <c r="AC412" s="437"/>
      <c r="AD412" s="437"/>
      <c r="AE412" s="437"/>
      <c r="AF412" s="437"/>
      <c r="AG412" s="437"/>
      <c r="AH412" s="437"/>
    </row>
    <row r="413" spans="1:34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</row>
    <row r="414" spans="1:34" ht="14.25" customHeight="1" x14ac:dyDescent="0.25">
      <c r="A414" s="514" t="s">
        <v>1230</v>
      </c>
      <c r="B414" s="437"/>
      <c r="C414" s="437"/>
      <c r="D414" s="437"/>
      <c r="E414" s="437"/>
      <c r="F414" s="437"/>
      <c r="G414" s="437"/>
      <c r="H414" s="437"/>
      <c r="I414" s="437"/>
      <c r="J414" s="437"/>
      <c r="K414" s="437"/>
      <c r="L414" s="437"/>
      <c r="M414" s="437"/>
      <c r="N414" s="437"/>
      <c r="O414" s="437"/>
      <c r="P414" s="437"/>
      <c r="Q414" s="437"/>
      <c r="R414" s="437"/>
      <c r="S414" s="437"/>
      <c r="T414" s="437"/>
      <c r="U414" s="437"/>
      <c r="V414" s="437"/>
      <c r="W414" s="437"/>
      <c r="X414" s="437"/>
      <c r="Y414" s="437"/>
      <c r="Z414" s="437"/>
      <c r="AA414" s="437"/>
      <c r="AB414" s="437"/>
      <c r="AC414" s="437"/>
      <c r="AD414" s="437"/>
      <c r="AE414" s="437"/>
      <c r="AF414" s="437"/>
      <c r="AG414" s="437"/>
      <c r="AH414" s="437"/>
    </row>
    <row r="415" spans="1:34" ht="0.75" hidden="1" customHeight="1" x14ac:dyDescent="0.25">
      <c r="A415" s="437"/>
      <c r="B415" s="437"/>
      <c r="C415" s="437"/>
      <c r="D415" s="437"/>
      <c r="E415" s="437"/>
      <c r="F415" s="437"/>
      <c r="G415" s="437"/>
      <c r="H415" s="437"/>
      <c r="I415" s="437"/>
      <c r="J415" s="437"/>
      <c r="K415" s="437"/>
      <c r="L415" s="437"/>
      <c r="M415" s="437"/>
      <c r="N415" s="437"/>
      <c r="O415" s="437"/>
      <c r="P415" s="437"/>
      <c r="Q415" s="437"/>
      <c r="R415" s="437"/>
      <c r="S415" s="437"/>
      <c r="T415" s="437"/>
      <c r="U415" s="437"/>
      <c r="V415" s="437"/>
      <c r="W415" s="437"/>
      <c r="X415" s="437"/>
      <c r="Y415" s="437"/>
      <c r="Z415" s="437"/>
      <c r="AA415" s="437"/>
      <c r="AB415" s="437"/>
      <c r="AC415" s="437"/>
      <c r="AD415" s="437"/>
      <c r="AE415" s="437"/>
      <c r="AF415" s="437"/>
      <c r="AG415" s="437"/>
      <c r="AH415" s="437"/>
    </row>
    <row r="416" spans="1:34" ht="12" hidden="1" customHeight="1" x14ac:dyDescent="0.25">
      <c r="A416" s="437"/>
      <c r="B416" s="437"/>
      <c r="C416" s="437"/>
      <c r="D416" s="437"/>
      <c r="E416" s="437"/>
      <c r="F416" s="437"/>
      <c r="G416" s="437"/>
      <c r="H416" s="437"/>
      <c r="I416" s="437"/>
      <c r="J416" s="437"/>
      <c r="K416" s="437"/>
      <c r="L416" s="437"/>
      <c r="M416" s="437"/>
      <c r="N416" s="437"/>
      <c r="O416" s="437"/>
      <c r="P416" s="437"/>
      <c r="Q416" s="437"/>
      <c r="R416" s="437"/>
      <c r="S416" s="437"/>
      <c r="T416" s="437"/>
      <c r="U416" s="437"/>
      <c r="V416" s="437"/>
      <c r="W416" s="437"/>
      <c r="X416" s="437"/>
      <c r="Y416" s="437"/>
      <c r="Z416" s="437"/>
      <c r="AA416" s="437"/>
      <c r="AB416" s="437"/>
      <c r="AC416" s="437"/>
      <c r="AD416" s="437"/>
      <c r="AE416" s="437"/>
      <c r="AF416" s="437"/>
      <c r="AG416" s="437"/>
      <c r="AH416" s="437"/>
    </row>
    <row r="417" spans="1:34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</row>
    <row r="418" spans="1:34" x14ac:dyDescent="0.25">
      <c r="A418" s="5" t="s">
        <v>74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</row>
    <row r="419" spans="1:34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</row>
    <row r="420" spans="1:34" x14ac:dyDescent="0.25">
      <c r="A420" s="425" t="s">
        <v>75</v>
      </c>
      <c r="B420" s="426"/>
      <c r="C420" s="426"/>
      <c r="D420" s="426"/>
      <c r="E420" s="426"/>
      <c r="F420" s="426"/>
      <c r="G420" s="426"/>
      <c r="H420" s="426"/>
      <c r="I420" s="426"/>
      <c r="J420" s="426"/>
      <c r="K420" s="426"/>
      <c r="L420" s="426"/>
      <c r="M420" s="426"/>
      <c r="N420" s="426"/>
      <c r="O420" s="426"/>
      <c r="P420" s="426"/>
      <c r="Q420" s="427"/>
      <c r="R420" s="425" t="s">
        <v>1092</v>
      </c>
      <c r="S420" s="426"/>
      <c r="T420" s="426"/>
      <c r="U420" s="426"/>
      <c r="V420" s="426"/>
      <c r="W420" s="426"/>
      <c r="X420" s="426"/>
      <c r="Y420" s="426"/>
      <c r="Z420" s="426"/>
      <c r="AA420" s="426"/>
      <c r="AB420" s="426"/>
      <c r="AC420" s="426"/>
      <c r="AD420" s="426"/>
      <c r="AE420" s="426"/>
      <c r="AF420" s="426"/>
      <c r="AG420" s="426"/>
      <c r="AH420" s="427"/>
    </row>
    <row r="421" spans="1:34" x14ac:dyDescent="0.25">
      <c r="A421" s="515" t="s">
        <v>77</v>
      </c>
      <c r="B421" s="516"/>
      <c r="C421" s="516"/>
      <c r="D421" s="516"/>
      <c r="E421" s="516"/>
      <c r="F421" s="516"/>
      <c r="G421" s="516"/>
      <c r="H421" s="516"/>
      <c r="I421" s="516"/>
      <c r="J421" s="516"/>
      <c r="K421" s="516"/>
      <c r="L421" s="516"/>
      <c r="M421" s="516"/>
      <c r="N421" s="516"/>
      <c r="O421" s="516"/>
      <c r="P421" s="516"/>
      <c r="Q421" s="517"/>
      <c r="R421" s="518">
        <v>204519</v>
      </c>
      <c r="S421" s="519"/>
      <c r="T421" s="519"/>
      <c r="U421" s="519"/>
      <c r="V421" s="519"/>
      <c r="W421" s="519"/>
      <c r="X421" s="519"/>
      <c r="Y421" s="519"/>
      <c r="Z421" s="519"/>
      <c r="AA421" s="519"/>
      <c r="AB421" s="519"/>
      <c r="AC421" s="519"/>
      <c r="AD421" s="519"/>
      <c r="AE421" s="519"/>
      <c r="AF421" s="519"/>
      <c r="AG421" s="519"/>
      <c r="AH421" s="520"/>
    </row>
    <row r="422" spans="1:34" x14ac:dyDescent="0.25">
      <c r="A422" s="419" t="s">
        <v>78</v>
      </c>
      <c r="B422" s="420"/>
      <c r="C422" s="420"/>
      <c r="D422" s="420"/>
      <c r="E422" s="420"/>
      <c r="F422" s="420"/>
      <c r="G422" s="420"/>
      <c r="H422" s="420"/>
      <c r="I422" s="420"/>
      <c r="J422" s="420"/>
      <c r="K422" s="420"/>
      <c r="L422" s="420"/>
      <c r="M422" s="420"/>
      <c r="N422" s="420"/>
      <c r="O422" s="420"/>
      <c r="P422" s="420"/>
      <c r="Q422" s="421"/>
      <c r="R422" s="425" t="s">
        <v>1064</v>
      </c>
      <c r="S422" s="426"/>
      <c r="T422" s="426"/>
      <c r="U422" s="426"/>
      <c r="V422" s="426"/>
      <c r="W422" s="426"/>
      <c r="X422" s="426"/>
      <c r="Y422" s="426"/>
      <c r="Z422" s="426"/>
      <c r="AA422" s="426"/>
      <c r="AB422" s="426"/>
      <c r="AC422" s="426"/>
      <c r="AD422" s="426"/>
      <c r="AE422" s="426"/>
      <c r="AF422" s="426"/>
      <c r="AG422" s="426"/>
      <c r="AH422" s="427"/>
    </row>
    <row r="423" spans="1:34" x14ac:dyDescent="0.25">
      <c r="A423" s="403" t="s">
        <v>79</v>
      </c>
      <c r="B423" s="404"/>
      <c r="C423" s="404"/>
      <c r="D423" s="404"/>
      <c r="E423" s="404"/>
      <c r="F423" s="404"/>
      <c r="G423" s="404"/>
      <c r="H423" s="404"/>
      <c r="I423" s="404"/>
      <c r="J423" s="404"/>
      <c r="K423" s="404"/>
      <c r="L423" s="404"/>
      <c r="M423" s="404"/>
      <c r="N423" s="404"/>
      <c r="O423" s="404"/>
      <c r="P423" s="404"/>
      <c r="Q423" s="405"/>
      <c r="R423" s="521"/>
      <c r="S423" s="522"/>
      <c r="T423" s="522"/>
      <c r="U423" s="522"/>
      <c r="V423" s="522"/>
      <c r="W423" s="522"/>
      <c r="X423" s="522"/>
      <c r="Y423" s="522"/>
      <c r="Z423" s="522"/>
      <c r="AA423" s="522"/>
      <c r="AB423" s="522"/>
      <c r="AC423" s="522"/>
      <c r="AD423" s="522"/>
      <c r="AE423" s="522"/>
      <c r="AF423" s="522"/>
      <c r="AG423" s="522"/>
      <c r="AH423" s="523"/>
    </row>
    <row r="424" spans="1:34" x14ac:dyDescent="0.25">
      <c r="A424" s="403" t="s">
        <v>80</v>
      </c>
      <c r="B424" s="404"/>
      <c r="C424" s="404"/>
      <c r="D424" s="404"/>
      <c r="E424" s="404"/>
      <c r="F424" s="404"/>
      <c r="G424" s="404"/>
      <c r="H424" s="404"/>
      <c r="I424" s="404"/>
      <c r="J424" s="404"/>
      <c r="K424" s="404"/>
      <c r="L424" s="404"/>
      <c r="M424" s="404"/>
      <c r="N424" s="404"/>
      <c r="O424" s="404"/>
      <c r="P424" s="404"/>
      <c r="Q424" s="405"/>
      <c r="R424" s="394"/>
      <c r="S424" s="396"/>
      <c r="T424" s="396"/>
      <c r="U424" s="396"/>
      <c r="V424" s="396"/>
      <c r="W424" s="396"/>
      <c r="X424" s="396"/>
      <c r="Y424" s="396"/>
      <c r="Z424" s="396"/>
      <c r="AA424" s="396"/>
      <c r="AB424" s="396"/>
      <c r="AC424" s="396"/>
      <c r="AD424" s="396"/>
      <c r="AE424" s="396"/>
      <c r="AF424" s="396"/>
      <c r="AG424" s="396"/>
      <c r="AH424" s="395"/>
    </row>
    <row r="425" spans="1:34" x14ac:dyDescent="0.25">
      <c r="A425" s="403" t="s">
        <v>81</v>
      </c>
      <c r="B425" s="404"/>
      <c r="C425" s="404"/>
      <c r="D425" s="404"/>
      <c r="E425" s="404"/>
      <c r="F425" s="404"/>
      <c r="G425" s="404"/>
      <c r="H425" s="404"/>
      <c r="I425" s="404"/>
      <c r="J425" s="404"/>
      <c r="K425" s="404"/>
      <c r="L425" s="404"/>
      <c r="M425" s="404"/>
      <c r="N425" s="404"/>
      <c r="O425" s="404"/>
      <c r="P425" s="404"/>
      <c r="Q425" s="405"/>
      <c r="R425" s="394">
        <v>3000</v>
      </c>
      <c r="S425" s="396"/>
      <c r="T425" s="396"/>
      <c r="U425" s="396"/>
      <c r="V425" s="396"/>
      <c r="W425" s="396"/>
      <c r="X425" s="396"/>
      <c r="Y425" s="396"/>
      <c r="Z425" s="396"/>
      <c r="AA425" s="396"/>
      <c r="AB425" s="396"/>
      <c r="AC425" s="396"/>
      <c r="AD425" s="396"/>
      <c r="AE425" s="396"/>
      <c r="AF425" s="396"/>
      <c r="AG425" s="396"/>
      <c r="AH425" s="395"/>
    </row>
    <row r="426" spans="1:34" x14ac:dyDescent="0.25">
      <c r="A426" s="403" t="s">
        <v>82</v>
      </c>
      <c r="B426" s="404"/>
      <c r="C426" s="404"/>
      <c r="D426" s="404"/>
      <c r="E426" s="404"/>
      <c r="F426" s="404"/>
      <c r="G426" s="404"/>
      <c r="H426" s="404"/>
      <c r="I426" s="404"/>
      <c r="J426" s="404"/>
      <c r="K426" s="404"/>
      <c r="L426" s="404"/>
      <c r="M426" s="404"/>
      <c r="N426" s="404"/>
      <c r="O426" s="404"/>
      <c r="P426" s="404"/>
      <c r="Q426" s="405"/>
      <c r="R426" s="394"/>
      <c r="S426" s="396"/>
      <c r="T426" s="396"/>
      <c r="U426" s="396"/>
      <c r="V426" s="396"/>
      <c r="W426" s="396"/>
      <c r="X426" s="396"/>
      <c r="Y426" s="396"/>
      <c r="Z426" s="396"/>
      <c r="AA426" s="396"/>
      <c r="AB426" s="396"/>
      <c r="AC426" s="396"/>
      <c r="AD426" s="396"/>
      <c r="AE426" s="396"/>
      <c r="AF426" s="396"/>
      <c r="AG426" s="396"/>
      <c r="AH426" s="395"/>
    </row>
    <row r="427" spans="1:34" x14ac:dyDescent="0.25">
      <c r="A427" s="403" t="s">
        <v>83</v>
      </c>
      <c r="B427" s="404"/>
      <c r="C427" s="404"/>
      <c r="D427" s="404"/>
      <c r="E427" s="404"/>
      <c r="F427" s="404"/>
      <c r="G427" s="404"/>
      <c r="H427" s="404"/>
      <c r="I427" s="404"/>
      <c r="J427" s="404"/>
      <c r="K427" s="404"/>
      <c r="L427" s="404"/>
      <c r="M427" s="404"/>
      <c r="N427" s="404"/>
      <c r="O427" s="404"/>
      <c r="P427" s="404"/>
      <c r="Q427" s="405"/>
      <c r="R427" s="394"/>
      <c r="S427" s="396"/>
      <c r="T427" s="396"/>
      <c r="U427" s="396"/>
      <c r="V427" s="396"/>
      <c r="W427" s="396"/>
      <c r="X427" s="396"/>
      <c r="Y427" s="396"/>
      <c r="Z427" s="396"/>
      <c r="AA427" s="396"/>
      <c r="AB427" s="396"/>
      <c r="AC427" s="396"/>
      <c r="AD427" s="396"/>
      <c r="AE427" s="396"/>
      <c r="AF427" s="396"/>
      <c r="AG427" s="396"/>
      <c r="AH427" s="395"/>
    </row>
    <row r="428" spans="1:34" x14ac:dyDescent="0.25">
      <c r="A428" s="403" t="s">
        <v>84</v>
      </c>
      <c r="B428" s="404"/>
      <c r="C428" s="404"/>
      <c r="D428" s="404"/>
      <c r="E428" s="404"/>
      <c r="F428" s="404"/>
      <c r="G428" s="404"/>
      <c r="H428" s="404"/>
      <c r="I428" s="404"/>
      <c r="J428" s="404"/>
      <c r="K428" s="404"/>
      <c r="L428" s="404"/>
      <c r="M428" s="404"/>
      <c r="N428" s="404"/>
      <c r="O428" s="404"/>
      <c r="P428" s="404"/>
      <c r="Q428" s="405"/>
      <c r="R428" s="394"/>
      <c r="S428" s="396"/>
      <c r="T428" s="396"/>
      <c r="U428" s="396"/>
      <c r="V428" s="396"/>
      <c r="W428" s="396"/>
      <c r="X428" s="396"/>
      <c r="Y428" s="396"/>
      <c r="Z428" s="396"/>
      <c r="AA428" s="396"/>
      <c r="AB428" s="396"/>
      <c r="AC428" s="396"/>
      <c r="AD428" s="396"/>
      <c r="AE428" s="396"/>
      <c r="AF428" s="396"/>
      <c r="AG428" s="396"/>
      <c r="AH428" s="395"/>
    </row>
    <row r="429" spans="1:34" x14ac:dyDescent="0.25">
      <c r="A429" s="403" t="s">
        <v>85</v>
      </c>
      <c r="B429" s="404"/>
      <c r="C429" s="404"/>
      <c r="D429" s="404"/>
      <c r="E429" s="404"/>
      <c r="F429" s="404"/>
      <c r="G429" s="404"/>
      <c r="H429" s="404"/>
      <c r="I429" s="404"/>
      <c r="J429" s="404"/>
      <c r="K429" s="404"/>
      <c r="L429" s="404"/>
      <c r="M429" s="404"/>
      <c r="N429" s="404"/>
      <c r="O429" s="404"/>
      <c r="P429" s="404"/>
      <c r="Q429" s="405"/>
      <c r="R429" s="394">
        <v>201519</v>
      </c>
      <c r="S429" s="396"/>
      <c r="T429" s="396"/>
      <c r="U429" s="396"/>
      <c r="V429" s="396"/>
      <c r="W429" s="396"/>
      <c r="X429" s="396"/>
      <c r="Y429" s="396"/>
      <c r="Z429" s="396"/>
      <c r="AA429" s="396"/>
      <c r="AB429" s="396"/>
      <c r="AC429" s="396"/>
      <c r="AD429" s="396"/>
      <c r="AE429" s="396"/>
      <c r="AF429" s="396"/>
      <c r="AG429" s="396"/>
      <c r="AH429" s="395"/>
    </row>
    <row r="430" spans="1:34" x14ac:dyDescent="0.25">
      <c r="A430" s="403" t="s">
        <v>86</v>
      </c>
      <c r="B430" s="404"/>
      <c r="C430" s="404"/>
      <c r="D430" s="404"/>
      <c r="E430" s="404"/>
      <c r="F430" s="404"/>
      <c r="G430" s="404"/>
      <c r="H430" s="404"/>
      <c r="I430" s="404"/>
      <c r="J430" s="404"/>
      <c r="K430" s="404"/>
      <c r="L430" s="404"/>
      <c r="M430" s="404"/>
      <c r="N430" s="404"/>
      <c r="O430" s="404"/>
      <c r="P430" s="404"/>
      <c r="Q430" s="405"/>
      <c r="R430" s="394"/>
      <c r="S430" s="396"/>
      <c r="T430" s="396"/>
      <c r="U430" s="396"/>
      <c r="V430" s="396"/>
      <c r="W430" s="396"/>
      <c r="X430" s="396"/>
      <c r="Y430" s="396"/>
      <c r="Z430" s="396"/>
      <c r="AA430" s="396"/>
      <c r="AB430" s="396"/>
      <c r="AC430" s="396"/>
      <c r="AD430" s="396"/>
      <c r="AE430" s="396"/>
      <c r="AF430" s="396"/>
      <c r="AG430" s="396"/>
      <c r="AH430" s="395"/>
    </row>
    <row r="431" spans="1:34" x14ac:dyDescent="0.25">
      <c r="A431" s="403" t="s">
        <v>39</v>
      </c>
      <c r="B431" s="404"/>
      <c r="C431" s="404"/>
      <c r="D431" s="404"/>
      <c r="E431" s="404"/>
      <c r="F431" s="404"/>
      <c r="G431" s="404"/>
      <c r="H431" s="404"/>
      <c r="I431" s="404"/>
      <c r="J431" s="404"/>
      <c r="K431" s="404"/>
      <c r="L431" s="404"/>
      <c r="M431" s="404"/>
      <c r="N431" s="404"/>
      <c r="O431" s="404"/>
      <c r="P431" s="404"/>
      <c r="Q431" s="405"/>
      <c r="R431" s="394">
        <f>R423+R424+R425+R426+R427+R428+R429+R430</f>
        <v>204519</v>
      </c>
      <c r="S431" s="396"/>
      <c r="T431" s="396"/>
      <c r="U431" s="396"/>
      <c r="V431" s="396"/>
      <c r="W431" s="396"/>
      <c r="X431" s="396"/>
      <c r="Y431" s="396"/>
      <c r="Z431" s="396"/>
      <c r="AA431" s="396"/>
      <c r="AB431" s="396"/>
      <c r="AC431" s="396"/>
      <c r="AD431" s="396"/>
      <c r="AE431" s="396"/>
      <c r="AF431" s="396"/>
      <c r="AG431" s="396"/>
      <c r="AH431" s="395"/>
    </row>
    <row r="433" spans="1:36" x14ac:dyDescent="0.25">
      <c r="A433" s="5" t="s">
        <v>87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</row>
    <row r="434" spans="1:36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</row>
    <row r="435" spans="1:36" x14ac:dyDescent="0.25">
      <c r="A435" s="5" t="s">
        <v>88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</row>
    <row r="436" spans="1:36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</row>
    <row r="437" spans="1:36" x14ac:dyDescent="0.25">
      <c r="A437" s="503" t="s">
        <v>89</v>
      </c>
      <c r="B437" s="504"/>
      <c r="C437" s="504"/>
      <c r="D437" s="504"/>
      <c r="E437" s="504"/>
      <c r="F437" s="504"/>
      <c r="G437" s="504"/>
      <c r="H437" s="504"/>
      <c r="I437" s="505"/>
      <c r="J437" s="406" t="s">
        <v>1064</v>
      </c>
      <c r="K437" s="407"/>
      <c r="L437" s="407"/>
      <c r="M437" s="407"/>
      <c r="N437" s="407"/>
      <c r="O437" s="407"/>
      <c r="P437" s="407"/>
      <c r="Q437" s="407"/>
      <c r="R437" s="407"/>
      <c r="S437" s="407"/>
      <c r="T437" s="407"/>
      <c r="U437" s="407"/>
      <c r="V437" s="407"/>
      <c r="W437" s="407"/>
      <c r="X437" s="407"/>
      <c r="Y437" s="407"/>
      <c r="Z437" s="407"/>
      <c r="AA437" s="407"/>
      <c r="AB437" s="407"/>
      <c r="AC437" s="407"/>
      <c r="AD437" s="407"/>
      <c r="AE437" s="407"/>
      <c r="AF437" s="407"/>
      <c r="AG437" s="407"/>
      <c r="AH437" s="408"/>
    </row>
    <row r="438" spans="1:36" x14ac:dyDescent="0.25">
      <c r="A438" s="506"/>
      <c r="B438" s="507"/>
      <c r="C438" s="507"/>
      <c r="D438" s="507"/>
      <c r="E438" s="507"/>
      <c r="F438" s="507"/>
      <c r="G438" s="507"/>
      <c r="H438" s="507"/>
      <c r="I438" s="508"/>
      <c r="J438" s="496" t="s">
        <v>1069</v>
      </c>
      <c r="K438" s="497"/>
      <c r="L438" s="497"/>
      <c r="M438" s="497"/>
      <c r="N438" s="498"/>
      <c r="O438" s="496" t="s">
        <v>50</v>
      </c>
      <c r="P438" s="497"/>
      <c r="Q438" s="497"/>
      <c r="R438" s="497"/>
      <c r="S438" s="498"/>
      <c r="T438" s="496" t="s">
        <v>51</v>
      </c>
      <c r="U438" s="497"/>
      <c r="V438" s="497"/>
      <c r="W438" s="497"/>
      <c r="X438" s="498"/>
      <c r="Y438" s="496" t="s">
        <v>52</v>
      </c>
      <c r="Z438" s="497"/>
      <c r="AA438" s="497"/>
      <c r="AB438" s="497"/>
      <c r="AC438" s="498"/>
      <c r="AD438" s="496" t="s">
        <v>1070</v>
      </c>
      <c r="AE438" s="497"/>
      <c r="AF438" s="497"/>
      <c r="AG438" s="497"/>
      <c r="AH438" s="498"/>
    </row>
    <row r="439" spans="1:36" ht="27.75" customHeight="1" x14ac:dyDescent="0.25">
      <c r="A439" s="509"/>
      <c r="B439" s="510"/>
      <c r="C439" s="510"/>
      <c r="D439" s="510"/>
      <c r="E439" s="510"/>
      <c r="F439" s="510"/>
      <c r="G439" s="510"/>
      <c r="H439" s="510"/>
      <c r="I439" s="511"/>
      <c r="J439" s="499"/>
      <c r="K439" s="500"/>
      <c r="L439" s="500"/>
      <c r="M439" s="500"/>
      <c r="N439" s="501"/>
      <c r="O439" s="499"/>
      <c r="P439" s="500"/>
      <c r="Q439" s="500"/>
      <c r="R439" s="500"/>
      <c r="S439" s="501"/>
      <c r="T439" s="499"/>
      <c r="U439" s="500"/>
      <c r="V439" s="500"/>
      <c r="W439" s="500"/>
      <c r="X439" s="501"/>
      <c r="Y439" s="499"/>
      <c r="Z439" s="500"/>
      <c r="AA439" s="500"/>
      <c r="AB439" s="500"/>
      <c r="AC439" s="501"/>
      <c r="AD439" s="499"/>
      <c r="AE439" s="500"/>
      <c r="AF439" s="500"/>
      <c r="AG439" s="500"/>
      <c r="AH439" s="501"/>
    </row>
    <row r="440" spans="1:36" x14ac:dyDescent="0.25">
      <c r="A440" s="406" t="s">
        <v>40</v>
      </c>
      <c r="B440" s="407"/>
      <c r="C440" s="407"/>
      <c r="D440" s="407"/>
      <c r="E440" s="407"/>
      <c r="F440" s="407"/>
      <c r="G440" s="407"/>
      <c r="H440" s="407"/>
      <c r="I440" s="408"/>
      <c r="J440" s="406" t="s">
        <v>41</v>
      </c>
      <c r="K440" s="407"/>
      <c r="L440" s="407"/>
      <c r="M440" s="407"/>
      <c r="N440" s="408"/>
      <c r="O440" s="406" t="s">
        <v>42</v>
      </c>
      <c r="P440" s="407"/>
      <c r="Q440" s="407"/>
      <c r="R440" s="407"/>
      <c r="S440" s="408"/>
      <c r="T440" s="406" t="s">
        <v>43</v>
      </c>
      <c r="U440" s="407"/>
      <c r="V440" s="407"/>
      <c r="W440" s="407"/>
      <c r="X440" s="408"/>
      <c r="Y440" s="406" t="s">
        <v>44</v>
      </c>
      <c r="Z440" s="407"/>
      <c r="AA440" s="407"/>
      <c r="AB440" s="407"/>
      <c r="AC440" s="408"/>
      <c r="AD440" s="406" t="s">
        <v>45</v>
      </c>
      <c r="AE440" s="407"/>
      <c r="AF440" s="407"/>
      <c r="AG440" s="407"/>
      <c r="AH440" s="408"/>
      <c r="AI440" t="str">
        <f>IF(ROUND(J441-Pasíva!E5,0)=0,"","CHYBA")</f>
        <v/>
      </c>
      <c r="AJ440" t="s">
        <v>1019</v>
      </c>
    </row>
    <row r="441" spans="1:36" x14ac:dyDescent="0.25">
      <c r="A441" s="387" t="s">
        <v>90</v>
      </c>
      <c r="B441" s="388"/>
      <c r="C441" s="388"/>
      <c r="D441" s="388"/>
      <c r="E441" s="388"/>
      <c r="F441" s="388"/>
      <c r="G441" s="388"/>
      <c r="H441" s="388"/>
      <c r="I441" s="409"/>
      <c r="J441" s="394">
        <v>266000</v>
      </c>
      <c r="K441" s="396"/>
      <c r="L441" s="396"/>
      <c r="M441" s="396"/>
      <c r="N441" s="395"/>
      <c r="O441" s="394"/>
      <c r="P441" s="396"/>
      <c r="Q441" s="396"/>
      <c r="R441" s="396"/>
      <c r="S441" s="395"/>
      <c r="T441" s="394"/>
      <c r="U441" s="396"/>
      <c r="V441" s="396"/>
      <c r="W441" s="396"/>
      <c r="X441" s="395"/>
      <c r="Y441" s="394"/>
      <c r="Z441" s="396"/>
      <c r="AA441" s="396"/>
      <c r="AB441" s="396"/>
      <c r="AC441" s="395"/>
      <c r="AD441" s="394">
        <f>J441+O441-T441+Y441</f>
        <v>266000</v>
      </c>
      <c r="AE441" s="396"/>
      <c r="AF441" s="396"/>
      <c r="AG441" s="396"/>
      <c r="AH441" s="395"/>
      <c r="AI441" t="str">
        <f>IF(ROUND(AD441-Pasíva!D5,0)=0,"","CHYBA")</f>
        <v/>
      </c>
      <c r="AJ441" t="s">
        <v>1019</v>
      </c>
    </row>
    <row r="442" spans="1:36" ht="23.25" customHeight="1" x14ac:dyDescent="0.25">
      <c r="A442" s="387" t="s">
        <v>91</v>
      </c>
      <c r="B442" s="388"/>
      <c r="C442" s="388"/>
      <c r="D442" s="388"/>
      <c r="E442" s="388"/>
      <c r="F442" s="388"/>
      <c r="G442" s="388"/>
      <c r="H442" s="388"/>
      <c r="I442" s="409"/>
      <c r="J442" s="394"/>
      <c r="K442" s="396"/>
      <c r="L442" s="396"/>
      <c r="M442" s="396"/>
      <c r="N442" s="395"/>
      <c r="O442" s="394"/>
      <c r="P442" s="396"/>
      <c r="Q442" s="396"/>
      <c r="R442" s="396"/>
      <c r="S442" s="395"/>
      <c r="T442" s="394"/>
      <c r="U442" s="396"/>
      <c r="V442" s="396"/>
      <c r="W442" s="396"/>
      <c r="X442" s="395"/>
      <c r="Y442" s="394"/>
      <c r="Z442" s="396"/>
      <c r="AA442" s="396"/>
      <c r="AB442" s="396"/>
      <c r="AC442" s="395"/>
      <c r="AD442" s="394">
        <f>J442+O442-T442+Y442</f>
        <v>0</v>
      </c>
      <c r="AE442" s="396"/>
      <c r="AF442" s="396"/>
      <c r="AG442" s="396"/>
      <c r="AH442" s="395"/>
    </row>
    <row r="443" spans="1:36" ht="18.75" customHeight="1" x14ac:dyDescent="0.25">
      <c r="A443" s="387" t="s">
        <v>92</v>
      </c>
      <c r="B443" s="388"/>
      <c r="C443" s="388"/>
      <c r="D443" s="388"/>
      <c r="E443" s="388"/>
      <c r="F443" s="388"/>
      <c r="G443" s="388"/>
      <c r="H443" s="388"/>
      <c r="I443" s="409"/>
      <c r="J443" s="394"/>
      <c r="K443" s="396"/>
      <c r="L443" s="396"/>
      <c r="M443" s="396"/>
      <c r="N443" s="395"/>
      <c r="O443" s="394"/>
      <c r="P443" s="396"/>
      <c r="Q443" s="396"/>
      <c r="R443" s="396"/>
      <c r="S443" s="395"/>
      <c r="T443" s="394"/>
      <c r="U443" s="396"/>
      <c r="V443" s="396"/>
      <c r="W443" s="396"/>
      <c r="X443" s="395"/>
      <c r="Y443" s="394"/>
      <c r="Z443" s="396"/>
      <c r="AA443" s="396"/>
      <c r="AB443" s="396"/>
      <c r="AC443" s="395"/>
      <c r="AD443" s="394">
        <f t="shared" ref="AD443:AD458" si="29">J443+O443-T443+Y443</f>
        <v>0</v>
      </c>
      <c r="AE443" s="396"/>
      <c r="AF443" s="396"/>
      <c r="AG443" s="396"/>
      <c r="AH443" s="395"/>
    </row>
    <row r="444" spans="1:36" ht="24" customHeight="1" x14ac:dyDescent="0.25">
      <c r="A444" s="387" t="s">
        <v>93</v>
      </c>
      <c r="B444" s="388"/>
      <c r="C444" s="388"/>
      <c r="D444" s="388"/>
      <c r="E444" s="388"/>
      <c r="F444" s="388"/>
      <c r="G444" s="388"/>
      <c r="H444" s="388"/>
      <c r="I444" s="409"/>
      <c r="J444" s="394"/>
      <c r="K444" s="396"/>
      <c r="L444" s="396"/>
      <c r="M444" s="396"/>
      <c r="N444" s="395"/>
      <c r="O444" s="394"/>
      <c r="P444" s="396"/>
      <c r="Q444" s="396"/>
      <c r="R444" s="396"/>
      <c r="S444" s="395"/>
      <c r="T444" s="394"/>
      <c r="U444" s="396"/>
      <c r="V444" s="396"/>
      <c r="W444" s="396"/>
      <c r="X444" s="395"/>
      <c r="Y444" s="394"/>
      <c r="Z444" s="396"/>
      <c r="AA444" s="396"/>
      <c r="AB444" s="396"/>
      <c r="AC444" s="395"/>
      <c r="AD444" s="394">
        <f>J444+O444-T444+Y444</f>
        <v>0</v>
      </c>
      <c r="AE444" s="396"/>
      <c r="AF444" s="396"/>
      <c r="AG444" s="396"/>
      <c r="AH444" s="395"/>
    </row>
    <row r="445" spans="1:36" x14ac:dyDescent="0.25">
      <c r="A445" s="387" t="s">
        <v>94</v>
      </c>
      <c r="B445" s="388"/>
      <c r="C445" s="388"/>
      <c r="D445" s="388"/>
      <c r="E445" s="388"/>
      <c r="F445" s="388"/>
      <c r="G445" s="388"/>
      <c r="H445" s="388"/>
      <c r="I445" s="409"/>
      <c r="J445" s="394"/>
      <c r="K445" s="396"/>
      <c r="L445" s="396"/>
      <c r="M445" s="396"/>
      <c r="N445" s="395"/>
      <c r="O445" s="394"/>
      <c r="P445" s="396"/>
      <c r="Q445" s="396"/>
      <c r="R445" s="396"/>
      <c r="S445" s="395"/>
      <c r="T445" s="394"/>
      <c r="U445" s="396"/>
      <c r="V445" s="396"/>
      <c r="W445" s="396"/>
      <c r="X445" s="395"/>
      <c r="Y445" s="394"/>
      <c r="Z445" s="396"/>
      <c r="AA445" s="396"/>
      <c r="AB445" s="396"/>
      <c r="AC445" s="395"/>
      <c r="AD445" s="394">
        <f t="shared" si="29"/>
        <v>0</v>
      </c>
      <c r="AE445" s="396"/>
      <c r="AF445" s="396"/>
      <c r="AG445" s="396"/>
      <c r="AH445" s="395"/>
    </row>
    <row r="446" spans="1:36" x14ac:dyDescent="0.25">
      <c r="A446" s="387" t="s">
        <v>95</v>
      </c>
      <c r="B446" s="388"/>
      <c r="C446" s="388"/>
      <c r="D446" s="388"/>
      <c r="E446" s="388"/>
      <c r="F446" s="388"/>
      <c r="G446" s="388"/>
      <c r="H446" s="388"/>
      <c r="I446" s="409"/>
      <c r="J446" s="394"/>
      <c r="K446" s="396"/>
      <c r="L446" s="396"/>
      <c r="M446" s="396"/>
      <c r="N446" s="395"/>
      <c r="O446" s="394"/>
      <c r="P446" s="396"/>
      <c r="Q446" s="396"/>
      <c r="R446" s="396"/>
      <c r="S446" s="395"/>
      <c r="T446" s="394"/>
      <c r="U446" s="396"/>
      <c r="V446" s="396"/>
      <c r="W446" s="396"/>
      <c r="X446" s="395"/>
      <c r="Y446" s="394"/>
      <c r="Z446" s="396"/>
      <c r="AA446" s="396"/>
      <c r="AB446" s="396"/>
      <c r="AC446" s="395"/>
      <c r="AD446" s="394">
        <f t="shared" si="29"/>
        <v>0</v>
      </c>
      <c r="AE446" s="396"/>
      <c r="AF446" s="396"/>
      <c r="AG446" s="396"/>
      <c r="AH446" s="395"/>
      <c r="AI446" t="str">
        <f>IF(ROUND(J447-Pasíva!E12,0)=0,"","CHYBA")</f>
        <v/>
      </c>
      <c r="AJ446" t="s">
        <v>1019</v>
      </c>
    </row>
    <row r="447" spans="1:36" ht="39" customHeight="1" x14ac:dyDescent="0.25">
      <c r="A447" s="387" t="s">
        <v>96</v>
      </c>
      <c r="B447" s="388"/>
      <c r="C447" s="388"/>
      <c r="D447" s="388"/>
      <c r="E447" s="388"/>
      <c r="F447" s="388"/>
      <c r="G447" s="388"/>
      <c r="H447" s="388"/>
      <c r="I447" s="409"/>
      <c r="J447" s="394"/>
      <c r="K447" s="396"/>
      <c r="L447" s="396"/>
      <c r="M447" s="396"/>
      <c r="N447" s="395"/>
      <c r="O447" s="394"/>
      <c r="P447" s="396"/>
      <c r="Q447" s="396"/>
      <c r="R447" s="396"/>
      <c r="S447" s="395"/>
      <c r="T447" s="394"/>
      <c r="U447" s="396"/>
      <c r="V447" s="396"/>
      <c r="W447" s="396"/>
      <c r="X447" s="395"/>
      <c r="Y447" s="394"/>
      <c r="Z447" s="396"/>
      <c r="AA447" s="396"/>
      <c r="AB447" s="396"/>
      <c r="AC447" s="395"/>
      <c r="AD447" s="394">
        <f t="shared" si="29"/>
        <v>0</v>
      </c>
      <c r="AE447" s="396"/>
      <c r="AF447" s="396"/>
      <c r="AG447" s="396"/>
      <c r="AH447" s="395"/>
      <c r="AI447" t="str">
        <f>IF(ROUND(AD447-Pasíva!D12,0)=0,"","CHYBA")</f>
        <v/>
      </c>
      <c r="AJ447" t="s">
        <v>1019</v>
      </c>
    </row>
    <row r="448" spans="1:36" ht="30" customHeight="1" x14ac:dyDescent="0.25">
      <c r="A448" s="387" t="s">
        <v>97</v>
      </c>
      <c r="B448" s="388"/>
      <c r="C448" s="388"/>
      <c r="D448" s="388"/>
      <c r="E448" s="388"/>
      <c r="F448" s="388"/>
      <c r="G448" s="388"/>
      <c r="H448" s="388"/>
      <c r="I448" s="409"/>
      <c r="J448" s="394"/>
      <c r="K448" s="396"/>
      <c r="L448" s="396"/>
      <c r="M448" s="396"/>
      <c r="N448" s="395"/>
      <c r="O448" s="394"/>
      <c r="P448" s="396"/>
      <c r="Q448" s="396"/>
      <c r="R448" s="396"/>
      <c r="S448" s="395"/>
      <c r="T448" s="394"/>
      <c r="U448" s="396"/>
      <c r="V448" s="396"/>
      <c r="W448" s="396"/>
      <c r="X448" s="395"/>
      <c r="Y448" s="394"/>
      <c r="Z448" s="396"/>
      <c r="AA448" s="396"/>
      <c r="AB448" s="396"/>
      <c r="AC448" s="395"/>
      <c r="AD448" s="394">
        <f t="shared" si="29"/>
        <v>0</v>
      </c>
      <c r="AE448" s="396"/>
      <c r="AF448" s="396"/>
      <c r="AG448" s="396"/>
      <c r="AH448" s="395"/>
    </row>
    <row r="449" spans="1:36" ht="28.5" customHeight="1" x14ac:dyDescent="0.25">
      <c r="A449" s="387" t="s">
        <v>98</v>
      </c>
      <c r="B449" s="388"/>
      <c r="C449" s="388"/>
      <c r="D449" s="388"/>
      <c r="E449" s="388"/>
      <c r="F449" s="388"/>
      <c r="G449" s="388"/>
      <c r="H449" s="388"/>
      <c r="I449" s="409"/>
      <c r="J449" s="394"/>
      <c r="K449" s="396"/>
      <c r="L449" s="396"/>
      <c r="M449" s="396"/>
      <c r="N449" s="395"/>
      <c r="O449" s="394"/>
      <c r="P449" s="396"/>
      <c r="Q449" s="396"/>
      <c r="R449" s="396"/>
      <c r="S449" s="395"/>
      <c r="T449" s="394"/>
      <c r="U449" s="396"/>
      <c r="V449" s="396"/>
      <c r="W449" s="396"/>
      <c r="X449" s="395"/>
      <c r="Y449" s="394"/>
      <c r="Z449" s="396"/>
      <c r="AA449" s="396"/>
      <c r="AB449" s="396"/>
      <c r="AC449" s="395"/>
      <c r="AD449" s="394">
        <f t="shared" si="29"/>
        <v>0</v>
      </c>
      <c r="AE449" s="396"/>
      <c r="AF449" s="396"/>
      <c r="AG449" s="396"/>
      <c r="AH449" s="395"/>
    </row>
    <row r="450" spans="1:36" ht="24" customHeight="1" x14ac:dyDescent="0.25">
      <c r="A450" s="387" t="s">
        <v>99</v>
      </c>
      <c r="B450" s="388"/>
      <c r="C450" s="388"/>
      <c r="D450" s="388"/>
      <c r="E450" s="388"/>
      <c r="F450" s="388"/>
      <c r="G450" s="388"/>
      <c r="H450" s="388"/>
      <c r="I450" s="409"/>
      <c r="J450" s="394"/>
      <c r="K450" s="396"/>
      <c r="L450" s="396"/>
      <c r="M450" s="396"/>
      <c r="N450" s="395"/>
      <c r="O450" s="394"/>
      <c r="P450" s="396"/>
      <c r="Q450" s="396"/>
      <c r="R450" s="396"/>
      <c r="S450" s="395"/>
      <c r="T450" s="394"/>
      <c r="U450" s="396"/>
      <c r="V450" s="396"/>
      <c r="W450" s="396"/>
      <c r="X450" s="395"/>
      <c r="Y450" s="394"/>
      <c r="Z450" s="396"/>
      <c r="AA450" s="396"/>
      <c r="AB450" s="396"/>
      <c r="AC450" s="395"/>
      <c r="AD450" s="394">
        <f t="shared" si="29"/>
        <v>0</v>
      </c>
      <c r="AE450" s="396"/>
      <c r="AF450" s="396"/>
      <c r="AG450" s="396"/>
      <c r="AH450" s="395"/>
    </row>
    <row r="451" spans="1:36" x14ac:dyDescent="0.25">
      <c r="A451" s="387" t="s">
        <v>100</v>
      </c>
      <c r="B451" s="388"/>
      <c r="C451" s="388"/>
      <c r="D451" s="388"/>
      <c r="E451" s="388"/>
      <c r="F451" s="388"/>
      <c r="G451" s="388"/>
      <c r="H451" s="388"/>
      <c r="I451" s="409"/>
      <c r="J451" s="394">
        <v>26600</v>
      </c>
      <c r="K451" s="396"/>
      <c r="L451" s="396"/>
      <c r="M451" s="396"/>
      <c r="N451" s="395"/>
      <c r="O451" s="394"/>
      <c r="P451" s="396"/>
      <c r="Q451" s="396"/>
      <c r="R451" s="396"/>
      <c r="S451" s="395"/>
      <c r="T451" s="394"/>
      <c r="U451" s="396"/>
      <c r="V451" s="396"/>
      <c r="W451" s="396"/>
      <c r="X451" s="395"/>
      <c r="Y451" s="394"/>
      <c r="Z451" s="396"/>
      <c r="AA451" s="396"/>
      <c r="AB451" s="396"/>
      <c r="AC451" s="395"/>
      <c r="AD451" s="394">
        <f t="shared" si="29"/>
        <v>26600</v>
      </c>
      <c r="AE451" s="396"/>
      <c r="AF451" s="396"/>
      <c r="AG451" s="396"/>
      <c r="AH451" s="395"/>
    </row>
    <row r="452" spans="1:36" x14ac:dyDescent="0.25">
      <c r="A452" s="387" t="s">
        <v>101</v>
      </c>
      <c r="B452" s="388"/>
      <c r="C452" s="388"/>
      <c r="D452" s="388"/>
      <c r="E452" s="388"/>
      <c r="F452" s="388"/>
      <c r="G452" s="388"/>
      <c r="H452" s="388"/>
      <c r="I452" s="409"/>
      <c r="J452" s="394"/>
      <c r="K452" s="396"/>
      <c r="L452" s="396"/>
      <c r="M452" s="396"/>
      <c r="N452" s="395"/>
      <c r="O452" s="394"/>
      <c r="P452" s="396"/>
      <c r="Q452" s="396"/>
      <c r="R452" s="396"/>
      <c r="S452" s="395"/>
      <c r="T452" s="394"/>
      <c r="U452" s="396"/>
      <c r="V452" s="396"/>
      <c r="W452" s="396"/>
      <c r="X452" s="395"/>
      <c r="Y452" s="394"/>
      <c r="Z452" s="396"/>
      <c r="AA452" s="396"/>
      <c r="AB452" s="396"/>
      <c r="AC452" s="395"/>
      <c r="AD452" s="394">
        <f t="shared" si="29"/>
        <v>0</v>
      </c>
      <c r="AE452" s="396"/>
      <c r="AF452" s="396"/>
      <c r="AG452" s="396"/>
      <c r="AH452" s="395"/>
    </row>
    <row r="453" spans="1:36" x14ac:dyDescent="0.25">
      <c r="A453" s="387" t="s">
        <v>102</v>
      </c>
      <c r="B453" s="388"/>
      <c r="C453" s="388"/>
      <c r="D453" s="388"/>
      <c r="E453" s="388"/>
      <c r="F453" s="388"/>
      <c r="G453" s="388"/>
      <c r="H453" s="388"/>
      <c r="I453" s="409"/>
      <c r="J453" s="394"/>
      <c r="K453" s="396"/>
      <c r="L453" s="396"/>
      <c r="M453" s="396"/>
      <c r="N453" s="395"/>
      <c r="O453" s="394"/>
      <c r="P453" s="396"/>
      <c r="Q453" s="396"/>
      <c r="R453" s="396"/>
      <c r="S453" s="395"/>
      <c r="T453" s="394"/>
      <c r="U453" s="396"/>
      <c r="V453" s="396"/>
      <c r="W453" s="396"/>
      <c r="X453" s="395"/>
      <c r="Y453" s="394"/>
      <c r="Z453" s="396"/>
      <c r="AA453" s="396"/>
      <c r="AB453" s="396"/>
      <c r="AC453" s="395"/>
      <c r="AD453" s="394">
        <f t="shared" si="29"/>
        <v>0</v>
      </c>
      <c r="AE453" s="396"/>
      <c r="AF453" s="396"/>
      <c r="AG453" s="396"/>
      <c r="AH453" s="395"/>
    </row>
    <row r="454" spans="1:36" x14ac:dyDescent="0.25">
      <c r="A454" s="387" t="s">
        <v>103</v>
      </c>
      <c r="B454" s="388"/>
      <c r="C454" s="388"/>
      <c r="D454" s="388"/>
      <c r="E454" s="388"/>
      <c r="F454" s="388"/>
      <c r="G454" s="388"/>
      <c r="H454" s="388"/>
      <c r="I454" s="409"/>
      <c r="J454" s="394">
        <v>649606</v>
      </c>
      <c r="K454" s="396"/>
      <c r="L454" s="396"/>
      <c r="M454" s="396"/>
      <c r="N454" s="395"/>
      <c r="O454" s="394"/>
      <c r="P454" s="396"/>
      <c r="Q454" s="396"/>
      <c r="R454" s="396"/>
      <c r="S454" s="395"/>
      <c r="T454" s="394">
        <v>68481</v>
      </c>
      <c r="U454" s="396"/>
      <c r="V454" s="396"/>
      <c r="W454" s="396"/>
      <c r="X454" s="395"/>
      <c r="Y454" s="394"/>
      <c r="Z454" s="396"/>
      <c r="AA454" s="396"/>
      <c r="AB454" s="396"/>
      <c r="AC454" s="395"/>
      <c r="AD454" s="394">
        <f t="shared" si="29"/>
        <v>581125</v>
      </c>
      <c r="AE454" s="396"/>
      <c r="AF454" s="396"/>
      <c r="AG454" s="396"/>
      <c r="AH454" s="395"/>
    </row>
    <row r="455" spans="1:36" x14ac:dyDescent="0.25">
      <c r="A455" s="387" t="s">
        <v>104</v>
      </c>
      <c r="B455" s="388"/>
      <c r="C455" s="388"/>
      <c r="D455" s="388"/>
      <c r="E455" s="388"/>
      <c r="F455" s="388"/>
      <c r="G455" s="388"/>
      <c r="H455" s="388"/>
      <c r="I455" s="409"/>
      <c r="J455" s="394"/>
      <c r="K455" s="396"/>
      <c r="L455" s="396"/>
      <c r="M455" s="396"/>
      <c r="N455" s="395"/>
      <c r="O455" s="394"/>
      <c r="P455" s="396"/>
      <c r="Q455" s="396"/>
      <c r="R455" s="396"/>
      <c r="S455" s="395"/>
      <c r="T455" s="394"/>
      <c r="U455" s="396"/>
      <c r="V455" s="396"/>
      <c r="W455" s="396"/>
      <c r="X455" s="395"/>
      <c r="Y455" s="394"/>
      <c r="Z455" s="396"/>
      <c r="AA455" s="396"/>
      <c r="AB455" s="396"/>
      <c r="AC455" s="395"/>
      <c r="AD455" s="394">
        <f t="shared" si="29"/>
        <v>0</v>
      </c>
      <c r="AE455" s="396"/>
      <c r="AF455" s="396"/>
      <c r="AG455" s="396"/>
      <c r="AH455" s="395"/>
    </row>
    <row r="456" spans="1:36" ht="24.75" customHeight="1" x14ac:dyDescent="0.25">
      <c r="A456" s="387" t="s">
        <v>105</v>
      </c>
      <c r="B456" s="388"/>
      <c r="C456" s="388"/>
      <c r="D456" s="388"/>
      <c r="E456" s="388"/>
      <c r="F456" s="388"/>
      <c r="G456" s="388"/>
      <c r="H456" s="388"/>
      <c r="I456" s="409"/>
      <c r="J456" s="394">
        <v>204519</v>
      </c>
      <c r="K456" s="396"/>
      <c r="L456" s="396"/>
      <c r="M456" s="396"/>
      <c r="N456" s="395"/>
      <c r="O456" s="416">
        <v>160100</v>
      </c>
      <c r="P456" s="417"/>
      <c r="Q456" s="417"/>
      <c r="R456" s="417"/>
      <c r="S456" s="418"/>
      <c r="T456" s="394">
        <v>204519</v>
      </c>
      <c r="U456" s="396"/>
      <c r="V456" s="396"/>
      <c r="W456" s="396"/>
      <c r="X456" s="395"/>
      <c r="Y456" s="416"/>
      <c r="Z456" s="417"/>
      <c r="AA456" s="417"/>
      <c r="AB456" s="417"/>
      <c r="AC456" s="418"/>
      <c r="AD456" s="416">
        <v>160100</v>
      </c>
      <c r="AE456" s="417"/>
      <c r="AF456" s="417"/>
      <c r="AG456" s="417"/>
      <c r="AH456" s="418"/>
    </row>
    <row r="457" spans="1:36" ht="16.5" customHeight="1" x14ac:dyDescent="0.25">
      <c r="A457" s="387" t="s">
        <v>106</v>
      </c>
      <c r="B457" s="388"/>
      <c r="C457" s="388"/>
      <c r="D457" s="388"/>
      <c r="E457" s="388"/>
      <c r="F457" s="388"/>
      <c r="G457" s="388"/>
      <c r="H457" s="388"/>
      <c r="I457" s="409"/>
      <c r="J457" s="394"/>
      <c r="K457" s="396"/>
      <c r="L457" s="396"/>
      <c r="M457" s="396"/>
      <c r="N457" s="395"/>
      <c r="O457" s="394"/>
      <c r="P457" s="396"/>
      <c r="Q457" s="396"/>
      <c r="R457" s="396"/>
      <c r="S457" s="395"/>
      <c r="T457" s="394"/>
      <c r="U457" s="396"/>
      <c r="V457" s="396"/>
      <c r="W457" s="396"/>
      <c r="X457" s="395"/>
      <c r="Y457" s="394"/>
      <c r="Z457" s="396"/>
      <c r="AA457" s="396"/>
      <c r="AB457" s="396"/>
      <c r="AC457" s="395"/>
      <c r="AD457" s="394">
        <f t="shared" si="29"/>
        <v>0</v>
      </c>
      <c r="AE457" s="396"/>
      <c r="AF457" s="396"/>
      <c r="AG457" s="396"/>
      <c r="AH457" s="395"/>
    </row>
    <row r="458" spans="1:36" ht="29.25" customHeight="1" x14ac:dyDescent="0.25">
      <c r="A458" s="387" t="s">
        <v>107</v>
      </c>
      <c r="B458" s="388"/>
      <c r="C458" s="388"/>
      <c r="D458" s="388"/>
      <c r="E458" s="388"/>
      <c r="F458" s="388"/>
      <c r="G458" s="388"/>
      <c r="H458" s="388"/>
      <c r="I458" s="409"/>
      <c r="J458" s="394"/>
      <c r="K458" s="396"/>
      <c r="L458" s="396"/>
      <c r="M458" s="396"/>
      <c r="N458" s="395"/>
      <c r="O458" s="394"/>
      <c r="P458" s="396"/>
      <c r="Q458" s="396"/>
      <c r="R458" s="396"/>
      <c r="S458" s="395"/>
      <c r="T458" s="394"/>
      <c r="U458" s="396"/>
      <c r="V458" s="396"/>
      <c r="W458" s="396"/>
      <c r="X458" s="395"/>
      <c r="Y458" s="394"/>
      <c r="Z458" s="396"/>
      <c r="AA458" s="396"/>
      <c r="AB458" s="396"/>
      <c r="AC458" s="395"/>
      <c r="AD458" s="394">
        <f t="shared" si="29"/>
        <v>0</v>
      </c>
      <c r="AE458" s="396"/>
      <c r="AF458" s="396"/>
      <c r="AG458" s="396"/>
      <c r="AH458" s="395"/>
    </row>
    <row r="459" spans="1:36" x14ac:dyDescent="0.25">
      <c r="A459" s="387" t="s">
        <v>39</v>
      </c>
      <c r="B459" s="388"/>
      <c r="C459" s="388"/>
      <c r="D459" s="388"/>
      <c r="E459" s="388"/>
      <c r="F459" s="388"/>
      <c r="G459" s="388"/>
      <c r="H459" s="388"/>
      <c r="I459" s="409"/>
      <c r="J459" s="394">
        <f>SUM(J441:N458)</f>
        <v>1146725</v>
      </c>
      <c r="K459" s="396"/>
      <c r="L459" s="396"/>
      <c r="M459" s="396"/>
      <c r="N459" s="395"/>
      <c r="O459" s="394">
        <f>SUM(O441:S458)</f>
        <v>160100</v>
      </c>
      <c r="P459" s="396"/>
      <c r="Q459" s="396"/>
      <c r="R459" s="396"/>
      <c r="S459" s="395"/>
      <c r="T459" s="394">
        <f>SUM(T441:X458)</f>
        <v>273000</v>
      </c>
      <c r="U459" s="396"/>
      <c r="V459" s="396"/>
      <c r="W459" s="396"/>
      <c r="X459" s="395"/>
      <c r="Y459" s="394">
        <f>SUM(Y441:AC458)</f>
        <v>0</v>
      </c>
      <c r="Z459" s="396"/>
      <c r="AA459" s="396"/>
      <c r="AB459" s="396"/>
      <c r="AC459" s="395"/>
      <c r="AD459" s="394">
        <f>SUM(AD441:AH458)</f>
        <v>1033825</v>
      </c>
      <c r="AE459" s="396"/>
      <c r="AF459" s="396"/>
      <c r="AG459" s="396"/>
      <c r="AH459" s="395"/>
      <c r="AI459" t="str">
        <f>IF(ROUND(J459-Pasíva!E3,0)=0,"","CHYBA")</f>
        <v/>
      </c>
      <c r="AJ459" t="s">
        <v>1019</v>
      </c>
    </row>
    <row r="460" spans="1:36" x14ac:dyDescent="0.25">
      <c r="A460" s="209"/>
      <c r="B460" s="209"/>
      <c r="C460" s="209"/>
      <c r="D460" s="209"/>
      <c r="E460" s="209"/>
      <c r="F460" s="209"/>
      <c r="G460" s="209"/>
      <c r="H460" s="209"/>
      <c r="I460" s="209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</row>
    <row r="461" spans="1:36" x14ac:dyDescent="0.25">
      <c r="A461" s="209"/>
      <c r="B461" s="209"/>
      <c r="C461" s="209"/>
      <c r="D461" s="209"/>
      <c r="E461" s="209"/>
      <c r="F461" s="209"/>
      <c r="G461" s="209"/>
      <c r="H461" s="209"/>
      <c r="I461" s="209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</row>
    <row r="462" spans="1:36" x14ac:dyDescent="0.25">
      <c r="A462" s="209"/>
      <c r="B462" s="209"/>
      <c r="C462" s="209"/>
      <c r="D462" s="209"/>
      <c r="E462" s="209"/>
      <c r="F462" s="209"/>
      <c r="G462" s="209"/>
      <c r="H462" s="209"/>
      <c r="I462" s="209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</row>
    <row r="463" spans="1:36" x14ac:dyDescent="0.25">
      <c r="A463" s="209"/>
      <c r="B463" s="209"/>
      <c r="C463" s="209"/>
      <c r="D463" s="209"/>
      <c r="E463" s="209"/>
      <c r="F463" s="209"/>
      <c r="G463" s="209"/>
      <c r="H463" s="209"/>
      <c r="I463" s="209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</row>
    <row r="464" spans="1:36" x14ac:dyDescent="0.25">
      <c r="A464" s="209"/>
      <c r="B464" s="209"/>
      <c r="C464" s="209"/>
      <c r="D464" s="209"/>
      <c r="E464" s="209"/>
      <c r="F464" s="209"/>
      <c r="G464" s="209"/>
      <c r="H464" s="209"/>
      <c r="I464" s="209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</row>
    <row r="465" spans="1:34" x14ac:dyDescent="0.25">
      <c r="A465" s="209"/>
      <c r="B465" s="209"/>
      <c r="C465" s="209"/>
      <c r="D465" s="209"/>
      <c r="E465" s="209"/>
      <c r="F465" s="209"/>
      <c r="G465" s="209"/>
      <c r="H465" s="209"/>
      <c r="I465" s="209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</row>
    <row r="466" spans="1:34" x14ac:dyDescent="0.25">
      <c r="A466" s="209"/>
      <c r="B466" s="209"/>
      <c r="C466" s="209"/>
      <c r="D466" s="209"/>
      <c r="E466" s="209"/>
      <c r="F466" s="209"/>
      <c r="G466" s="209"/>
      <c r="H466" s="209"/>
      <c r="I466" s="209"/>
      <c r="J466" s="213"/>
      <c r="K466" s="213"/>
      <c r="L466" s="213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</row>
    <row r="467" spans="1:34" x14ac:dyDescent="0.25">
      <c r="A467" s="209"/>
      <c r="B467" s="209"/>
      <c r="C467" s="209"/>
      <c r="D467" s="209"/>
      <c r="E467" s="209"/>
      <c r="F467" s="209"/>
      <c r="G467" s="209"/>
      <c r="H467" s="209"/>
      <c r="I467" s="209"/>
      <c r="J467" s="213"/>
      <c r="K467" s="213"/>
      <c r="L467" s="213"/>
      <c r="M467" s="213"/>
      <c r="N467" s="213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213"/>
      <c r="Z467" s="213"/>
      <c r="AA467" s="213"/>
      <c r="AB467" s="213"/>
      <c r="AC467" s="213"/>
      <c r="AD467" s="213"/>
      <c r="AE467" s="213"/>
      <c r="AF467" s="213"/>
      <c r="AG467" s="213"/>
      <c r="AH467" s="213"/>
    </row>
    <row r="468" spans="1:34" x14ac:dyDescent="0.25">
      <c r="A468" s="209"/>
      <c r="B468" s="209"/>
      <c r="C468" s="209"/>
      <c r="D468" s="209"/>
      <c r="E468" s="209"/>
      <c r="F468" s="209"/>
      <c r="G468" s="209"/>
      <c r="H468" s="209"/>
      <c r="I468" s="209"/>
      <c r="J468" s="213"/>
      <c r="K468" s="213"/>
      <c r="L468" s="213"/>
      <c r="M468" s="213"/>
      <c r="N468" s="213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</row>
    <row r="469" spans="1:34" x14ac:dyDescent="0.25">
      <c r="A469" s="209"/>
      <c r="B469" s="209"/>
      <c r="C469" s="209"/>
      <c r="D469" s="209"/>
      <c r="E469" s="209"/>
      <c r="F469" s="209"/>
      <c r="G469" s="209"/>
      <c r="H469" s="209"/>
      <c r="I469" s="209"/>
      <c r="J469" s="213"/>
      <c r="K469" s="213"/>
      <c r="L469" s="213"/>
      <c r="M469" s="213"/>
      <c r="N469" s="213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213"/>
      <c r="Z469" s="213"/>
      <c r="AA469" s="213"/>
      <c r="AB469" s="213"/>
      <c r="AC469" s="213"/>
      <c r="AD469" s="213"/>
      <c r="AE469" s="213"/>
      <c r="AF469" s="213"/>
      <c r="AG469" s="213"/>
      <c r="AH469" s="213"/>
    </row>
    <row r="470" spans="1:34" x14ac:dyDescent="0.25">
      <c r="A470" s="209"/>
      <c r="B470" s="209"/>
      <c r="C470" s="209"/>
      <c r="D470" s="209"/>
      <c r="E470" s="209"/>
      <c r="F470" s="209"/>
      <c r="G470" s="209"/>
      <c r="H470" s="209"/>
      <c r="I470" s="209"/>
      <c r="J470" s="213"/>
      <c r="K470" s="213"/>
      <c r="L470" s="213"/>
      <c r="M470" s="213"/>
      <c r="N470" s="213"/>
      <c r="O470" s="213"/>
      <c r="P470" s="213"/>
      <c r="Q470" s="213"/>
      <c r="R470" s="213"/>
      <c r="S470" s="213"/>
      <c r="T470" s="213"/>
      <c r="U470" s="213"/>
      <c r="V470" s="213"/>
      <c r="W470" s="213"/>
      <c r="X470" s="213"/>
      <c r="Y470" s="213"/>
      <c r="Z470" s="213"/>
      <c r="AA470" s="213"/>
      <c r="AB470" s="213"/>
      <c r="AC470" s="213"/>
      <c r="AD470" s="213"/>
      <c r="AE470" s="213"/>
      <c r="AF470" s="213"/>
      <c r="AG470" s="213"/>
      <c r="AH470" s="213"/>
    </row>
    <row r="471" spans="1:34" x14ac:dyDescent="0.25">
      <c r="A471" s="209"/>
      <c r="B471" s="209"/>
      <c r="C471" s="209"/>
      <c r="D471" s="209"/>
      <c r="E471" s="209"/>
      <c r="F471" s="209"/>
      <c r="G471" s="209"/>
      <c r="H471" s="209"/>
      <c r="I471" s="209"/>
      <c r="J471" s="213"/>
      <c r="K471" s="213"/>
      <c r="L471" s="213"/>
      <c r="M471" s="213"/>
      <c r="N471" s="213"/>
      <c r="O471" s="213"/>
      <c r="P471" s="213"/>
      <c r="Q471" s="213"/>
      <c r="R471" s="213"/>
      <c r="S471" s="213"/>
      <c r="T471" s="213"/>
      <c r="U471" s="213"/>
      <c r="V471" s="213"/>
      <c r="W471" s="213"/>
      <c r="X471" s="213"/>
      <c r="Y471" s="213"/>
      <c r="Z471" s="213"/>
      <c r="AA471" s="213"/>
      <c r="AB471" s="213"/>
      <c r="AC471" s="213"/>
      <c r="AD471" s="213"/>
      <c r="AE471" s="213"/>
      <c r="AF471" s="213"/>
      <c r="AG471" s="213"/>
      <c r="AH471" s="213"/>
    </row>
    <row r="472" spans="1:34" x14ac:dyDescent="0.25">
      <c r="A472" s="209"/>
      <c r="B472" s="209"/>
      <c r="C472" s="209"/>
      <c r="D472" s="209"/>
      <c r="E472" s="209"/>
      <c r="F472" s="209"/>
      <c r="G472" s="209"/>
      <c r="H472" s="209"/>
      <c r="I472" s="209"/>
      <c r="J472" s="213"/>
      <c r="K472" s="213"/>
      <c r="L472" s="213"/>
      <c r="M472" s="213"/>
      <c r="N472" s="213"/>
      <c r="O472" s="213"/>
      <c r="P472" s="213"/>
      <c r="Q472" s="213"/>
      <c r="R472" s="213"/>
      <c r="S472" s="213"/>
      <c r="T472" s="213"/>
      <c r="U472" s="213"/>
      <c r="V472" s="213"/>
      <c r="W472" s="213"/>
      <c r="X472" s="213"/>
      <c r="Y472" s="213"/>
      <c r="Z472" s="213"/>
      <c r="AA472" s="213"/>
      <c r="AB472" s="213"/>
      <c r="AC472" s="213"/>
      <c r="AD472" s="213"/>
      <c r="AE472" s="213"/>
      <c r="AF472" s="213"/>
      <c r="AG472" s="213"/>
      <c r="AH472" s="213"/>
    </row>
    <row r="473" spans="1:34" x14ac:dyDescent="0.25">
      <c r="A473" s="209"/>
      <c r="B473" s="209"/>
      <c r="C473" s="209"/>
      <c r="D473" s="209"/>
      <c r="E473" s="209"/>
      <c r="F473" s="209"/>
      <c r="G473" s="209"/>
      <c r="H473" s="209"/>
      <c r="I473" s="209"/>
      <c r="J473" s="213"/>
      <c r="K473" s="213"/>
      <c r="L473" s="213"/>
      <c r="M473" s="213"/>
      <c r="N473" s="213"/>
      <c r="O473" s="213"/>
      <c r="P473" s="213"/>
      <c r="Q473" s="213"/>
      <c r="R473" s="213"/>
      <c r="S473" s="213"/>
      <c r="T473" s="213"/>
      <c r="U473" s="213"/>
      <c r="V473" s="213"/>
      <c r="W473" s="213"/>
      <c r="X473" s="213"/>
      <c r="Y473" s="213"/>
      <c r="Z473" s="213"/>
      <c r="AA473" s="213"/>
      <c r="AB473" s="213"/>
      <c r="AC473" s="213"/>
      <c r="AD473" s="213"/>
      <c r="AE473" s="213"/>
      <c r="AF473" s="213"/>
      <c r="AG473" s="213"/>
      <c r="AH473" s="213"/>
    </row>
    <row r="474" spans="1:34" x14ac:dyDescent="0.25">
      <c r="A474" s="209"/>
      <c r="B474" s="209"/>
      <c r="C474" s="209"/>
      <c r="D474" s="209"/>
      <c r="E474" s="209"/>
      <c r="F474" s="209"/>
      <c r="G474" s="209"/>
      <c r="H474" s="209"/>
      <c r="I474" s="209"/>
      <c r="J474" s="213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</row>
    <row r="475" spans="1:34" x14ac:dyDescent="0.25">
      <c r="A475" s="209"/>
      <c r="B475" s="209"/>
      <c r="C475" s="209"/>
      <c r="D475" s="209"/>
      <c r="E475" s="209"/>
      <c r="F475" s="209"/>
      <c r="G475" s="209"/>
      <c r="H475" s="209"/>
      <c r="I475" s="209"/>
      <c r="J475" s="213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</row>
    <row r="476" spans="1:34" x14ac:dyDescent="0.25">
      <c r="A476" s="209"/>
      <c r="B476" s="209"/>
      <c r="C476" s="209"/>
      <c r="D476" s="209"/>
      <c r="E476" s="209"/>
      <c r="F476" s="209"/>
      <c r="G476" s="209"/>
      <c r="H476" s="209"/>
      <c r="I476" s="209"/>
      <c r="J476" s="213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</row>
    <row r="477" spans="1:34" x14ac:dyDescent="0.25">
      <c r="A477" s="209"/>
      <c r="B477" s="209"/>
      <c r="C477" s="209"/>
      <c r="D477" s="209"/>
      <c r="E477" s="209"/>
      <c r="F477" s="209"/>
      <c r="G477" s="209"/>
      <c r="H477" s="209"/>
      <c r="I477" s="209"/>
      <c r="J477" s="213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</row>
    <row r="478" spans="1:34" x14ac:dyDescent="0.25">
      <c r="A478" s="209"/>
      <c r="B478" s="209"/>
      <c r="C478" s="209"/>
      <c r="D478" s="209"/>
      <c r="E478" s="209"/>
      <c r="F478" s="209"/>
      <c r="G478" s="209"/>
      <c r="H478" s="209"/>
      <c r="I478" s="209"/>
      <c r="J478" s="213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</row>
    <row r="479" spans="1:34" x14ac:dyDescent="0.25">
      <c r="A479" s="209"/>
      <c r="B479" s="209"/>
      <c r="C479" s="209"/>
      <c r="D479" s="209"/>
      <c r="E479" s="209"/>
      <c r="F479" s="209"/>
      <c r="G479" s="209"/>
      <c r="H479" s="209"/>
      <c r="I479" s="209"/>
      <c r="J479" s="213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</row>
    <row r="480" spans="1:34" x14ac:dyDescent="0.25">
      <c r="A480" s="209"/>
      <c r="B480" s="209"/>
      <c r="C480" s="209"/>
      <c r="D480" s="209"/>
      <c r="E480" s="209"/>
      <c r="F480" s="209"/>
      <c r="G480" s="209"/>
      <c r="H480" s="209"/>
      <c r="I480" s="209"/>
      <c r="J480" s="213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</row>
    <row r="481" spans="1:34" x14ac:dyDescent="0.25">
      <c r="A481" s="209"/>
      <c r="B481" s="209"/>
      <c r="C481" s="209"/>
      <c r="D481" s="209"/>
      <c r="E481" s="209"/>
      <c r="F481" s="209"/>
      <c r="G481" s="209"/>
      <c r="H481" s="209"/>
      <c r="I481" s="209"/>
      <c r="J481" s="213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</row>
    <row r="482" spans="1:34" x14ac:dyDescent="0.25">
      <c r="A482" s="209"/>
      <c r="B482" s="209"/>
      <c r="C482" s="209"/>
      <c r="D482" s="209"/>
      <c r="E482" s="209"/>
      <c r="F482" s="209"/>
      <c r="G482" s="209"/>
      <c r="H482" s="209"/>
      <c r="I482" s="209"/>
      <c r="J482" s="213"/>
      <c r="K482" s="213"/>
      <c r="L482" s="213"/>
      <c r="M482" s="213"/>
      <c r="N482" s="213"/>
      <c r="O482" s="213"/>
      <c r="P482" s="213"/>
      <c r="Q482" s="213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</row>
    <row r="483" spans="1:34" x14ac:dyDescent="0.25">
      <c r="A483" s="209"/>
      <c r="B483" s="209"/>
      <c r="C483" s="209"/>
      <c r="D483" s="209"/>
      <c r="E483" s="209"/>
      <c r="F483" s="209"/>
      <c r="G483" s="209"/>
      <c r="H483" s="209"/>
      <c r="I483" s="209"/>
      <c r="J483" s="213"/>
      <c r="K483" s="213"/>
      <c r="L483" s="213"/>
      <c r="M483" s="213"/>
      <c r="N483" s="213"/>
      <c r="O483" s="213"/>
      <c r="P483" s="213"/>
      <c r="Q483" s="213"/>
      <c r="R483" s="213"/>
      <c r="S483" s="213"/>
      <c r="T483" s="213"/>
      <c r="U483" s="213"/>
      <c r="V483" s="213"/>
      <c r="W483" s="213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</row>
    <row r="484" spans="1:34" x14ac:dyDescent="0.25">
      <c r="A484" s="209"/>
      <c r="B484" s="209"/>
      <c r="C484" s="209"/>
      <c r="D484" s="209"/>
      <c r="E484" s="209"/>
      <c r="F484" s="209"/>
      <c r="G484" s="209"/>
      <c r="H484" s="209"/>
      <c r="I484" s="209"/>
      <c r="J484" s="213"/>
      <c r="K484" s="213"/>
      <c r="L484" s="213"/>
      <c r="M484" s="213"/>
      <c r="N484" s="213"/>
      <c r="O484" s="213"/>
      <c r="P484" s="213"/>
      <c r="Q484" s="213"/>
      <c r="R484" s="213"/>
      <c r="S484" s="213"/>
      <c r="T484" s="213"/>
      <c r="U484" s="213"/>
      <c r="V484" s="213"/>
      <c r="W484" s="213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</row>
    <row r="485" spans="1:34" x14ac:dyDescent="0.25">
      <c r="A485" s="209"/>
      <c r="B485" s="209"/>
      <c r="C485" s="209"/>
      <c r="D485" s="209"/>
      <c r="E485" s="209"/>
      <c r="F485" s="209"/>
      <c r="G485" s="209"/>
      <c r="H485" s="209"/>
      <c r="I485" s="209"/>
      <c r="J485" s="213"/>
      <c r="K485" s="213"/>
      <c r="L485" s="213"/>
      <c r="M485" s="213"/>
      <c r="N485" s="213"/>
      <c r="O485" s="213"/>
      <c r="P485" s="213"/>
      <c r="Q485" s="213"/>
      <c r="R485" s="213"/>
      <c r="S485" s="213"/>
      <c r="T485" s="213"/>
      <c r="U485" s="213"/>
      <c r="V485" s="213"/>
      <c r="W485" s="213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</row>
    <row r="486" spans="1:34" x14ac:dyDescent="0.25">
      <c r="A486" s="209"/>
      <c r="B486" s="209"/>
      <c r="C486" s="209"/>
      <c r="D486" s="209"/>
      <c r="E486" s="209"/>
      <c r="F486" s="209"/>
      <c r="G486" s="209"/>
      <c r="H486" s="209"/>
      <c r="I486" s="209"/>
      <c r="J486" s="213"/>
      <c r="K486" s="213"/>
      <c r="L486" s="213"/>
      <c r="M486" s="213"/>
      <c r="N486" s="213"/>
      <c r="O486" s="213"/>
      <c r="P486" s="213"/>
      <c r="Q486" s="213"/>
      <c r="R486" s="213"/>
      <c r="S486" s="213"/>
      <c r="T486" s="213"/>
      <c r="U486" s="213"/>
      <c r="V486" s="213"/>
      <c r="W486" s="213"/>
      <c r="X486" s="213"/>
      <c r="Y486" s="213"/>
      <c r="Z486" s="213"/>
      <c r="AA486" s="213"/>
      <c r="AB486" s="213"/>
      <c r="AC486" s="213"/>
      <c r="AD486" s="213"/>
      <c r="AE486" s="213"/>
      <c r="AF486" s="213"/>
      <c r="AG486" s="213"/>
      <c r="AH486" s="213"/>
    </row>
    <row r="487" spans="1:34" x14ac:dyDescent="0.25">
      <c r="A487" s="209"/>
      <c r="B487" s="209"/>
      <c r="C487" s="209"/>
      <c r="D487" s="209"/>
      <c r="E487" s="209"/>
      <c r="F487" s="209"/>
      <c r="G487" s="209"/>
      <c r="H487" s="209"/>
      <c r="I487" s="209"/>
      <c r="J487" s="213"/>
      <c r="K487" s="213"/>
      <c r="L487" s="213"/>
      <c r="M487" s="213"/>
      <c r="N487" s="213"/>
      <c r="O487" s="213"/>
      <c r="P487" s="213"/>
      <c r="Q487" s="213"/>
      <c r="R487" s="213"/>
      <c r="S487" s="213"/>
      <c r="T487" s="213"/>
      <c r="U487" s="213"/>
      <c r="V487" s="213"/>
      <c r="W487" s="213"/>
      <c r="X487" s="213"/>
      <c r="Y487" s="213"/>
      <c r="Z487" s="213"/>
      <c r="AA487" s="213"/>
      <c r="AB487" s="213"/>
      <c r="AC487" s="213"/>
      <c r="AD487" s="213"/>
      <c r="AE487" s="213"/>
      <c r="AF487" s="213"/>
      <c r="AG487" s="213"/>
      <c r="AH487" s="213"/>
    </row>
    <row r="488" spans="1:34" x14ac:dyDescent="0.25">
      <c r="A488" s="209"/>
      <c r="B488" s="209"/>
      <c r="C488" s="209"/>
      <c r="D488" s="209"/>
      <c r="E488" s="209"/>
      <c r="F488" s="209"/>
      <c r="G488" s="209"/>
      <c r="H488" s="209"/>
      <c r="I488" s="209"/>
      <c r="J488" s="213"/>
      <c r="K488" s="213"/>
      <c r="L488" s="213"/>
      <c r="M488" s="213"/>
      <c r="N488" s="213"/>
      <c r="O488" s="213"/>
      <c r="P488" s="213"/>
      <c r="Q488" s="213"/>
      <c r="R488" s="213"/>
      <c r="S488" s="213"/>
      <c r="T488" s="213"/>
      <c r="U488" s="213"/>
      <c r="V488" s="213"/>
      <c r="W488" s="213"/>
      <c r="X488" s="213"/>
      <c r="Y488" s="213"/>
      <c r="Z488" s="213"/>
      <c r="AA488" s="213"/>
      <c r="AB488" s="213"/>
      <c r="AC488" s="213"/>
      <c r="AD488" s="213"/>
      <c r="AE488" s="213"/>
      <c r="AF488" s="213"/>
      <c r="AG488" s="213"/>
      <c r="AH488" s="213"/>
    </row>
    <row r="489" spans="1:34" x14ac:dyDescent="0.25">
      <c r="A489" s="209"/>
      <c r="B489" s="209"/>
      <c r="C489" s="209"/>
      <c r="D489" s="209"/>
      <c r="E489" s="209"/>
      <c r="F489" s="209"/>
      <c r="G489" s="209"/>
      <c r="H489" s="209"/>
      <c r="I489" s="209"/>
      <c r="J489" s="213"/>
      <c r="K489" s="213"/>
      <c r="L489" s="213"/>
      <c r="M489" s="213"/>
      <c r="N489" s="213"/>
      <c r="O489" s="213"/>
      <c r="P489" s="213"/>
      <c r="Q489" s="213"/>
      <c r="R489" s="213"/>
      <c r="S489" s="213"/>
      <c r="T489" s="213"/>
      <c r="U489" s="213"/>
      <c r="V489" s="213"/>
      <c r="W489" s="213"/>
      <c r="X489" s="213"/>
      <c r="Y489" s="213"/>
      <c r="Z489" s="213"/>
      <c r="AA489" s="213"/>
      <c r="AB489" s="213"/>
      <c r="AC489" s="213"/>
      <c r="AD489" s="213"/>
      <c r="AE489" s="213"/>
      <c r="AF489" s="213"/>
      <c r="AG489" s="213"/>
      <c r="AH489" s="213"/>
    </row>
    <row r="490" spans="1:34" x14ac:dyDescent="0.25">
      <c r="A490" s="209"/>
      <c r="B490" s="209"/>
      <c r="C490" s="209"/>
      <c r="D490" s="209"/>
      <c r="E490" s="209"/>
      <c r="F490" s="209"/>
      <c r="G490" s="209"/>
      <c r="H490" s="209"/>
      <c r="I490" s="209"/>
      <c r="J490" s="213"/>
      <c r="K490" s="213"/>
      <c r="L490" s="213"/>
      <c r="M490" s="213"/>
      <c r="N490" s="213"/>
      <c r="O490" s="213"/>
      <c r="P490" s="213"/>
      <c r="Q490" s="213"/>
      <c r="R490" s="213"/>
      <c r="S490" s="213"/>
      <c r="T490" s="213"/>
      <c r="U490" s="213"/>
      <c r="V490" s="213"/>
      <c r="W490" s="213"/>
      <c r="X490" s="213"/>
      <c r="Y490" s="213"/>
      <c r="Z490" s="213"/>
      <c r="AA490" s="213"/>
      <c r="AB490" s="213"/>
      <c r="AC490" s="213"/>
      <c r="AD490" s="213"/>
      <c r="AE490" s="213"/>
      <c r="AF490" s="213"/>
      <c r="AG490" s="213"/>
      <c r="AH490" s="213"/>
    </row>
    <row r="491" spans="1:34" x14ac:dyDescent="0.25">
      <c r="A491" s="209"/>
      <c r="B491" s="209"/>
      <c r="C491" s="209"/>
      <c r="D491" s="209"/>
      <c r="E491" s="209"/>
      <c r="F491" s="209"/>
      <c r="G491" s="209"/>
      <c r="H491" s="209"/>
      <c r="I491" s="209"/>
      <c r="J491" s="213"/>
      <c r="K491" s="213"/>
      <c r="L491" s="213"/>
      <c r="M491" s="213"/>
      <c r="N491" s="213"/>
      <c r="O491" s="213"/>
      <c r="P491" s="213"/>
      <c r="Q491" s="213"/>
      <c r="R491" s="213"/>
      <c r="S491" s="213"/>
      <c r="T491" s="213"/>
      <c r="U491" s="213"/>
      <c r="V491" s="213"/>
      <c r="W491" s="213"/>
      <c r="X491" s="213"/>
      <c r="Y491" s="213"/>
      <c r="Z491" s="213"/>
      <c r="AA491" s="213"/>
      <c r="AB491" s="213"/>
      <c r="AC491" s="213"/>
      <c r="AD491" s="213"/>
      <c r="AE491" s="213"/>
      <c r="AF491" s="213"/>
      <c r="AG491" s="213"/>
      <c r="AH491" s="213"/>
    </row>
    <row r="492" spans="1:34" x14ac:dyDescent="0.25">
      <c r="A492" s="209"/>
      <c r="B492" s="209"/>
      <c r="C492" s="209"/>
      <c r="D492" s="209"/>
      <c r="E492" s="209"/>
      <c r="F492" s="209"/>
      <c r="G492" s="209"/>
      <c r="H492" s="209"/>
      <c r="I492" s="209"/>
      <c r="J492" s="213"/>
      <c r="K492" s="213"/>
      <c r="L492" s="213"/>
      <c r="M492" s="213"/>
      <c r="N492" s="213"/>
      <c r="O492" s="213"/>
      <c r="P492" s="213"/>
      <c r="Q492" s="213"/>
      <c r="R492" s="213"/>
      <c r="S492" s="213"/>
      <c r="T492" s="213"/>
      <c r="U492" s="213"/>
      <c r="V492" s="213"/>
      <c r="W492" s="213"/>
      <c r="X492" s="213"/>
      <c r="Y492" s="213"/>
      <c r="Z492" s="213"/>
      <c r="AA492" s="213"/>
      <c r="AB492" s="213"/>
      <c r="AC492" s="213"/>
      <c r="AD492" s="213"/>
      <c r="AE492" s="213"/>
      <c r="AF492" s="213"/>
      <c r="AG492" s="213"/>
      <c r="AH492" s="213"/>
    </row>
    <row r="493" spans="1:34" x14ac:dyDescent="0.25">
      <c r="A493" s="209"/>
      <c r="B493" s="209"/>
      <c r="C493" s="209"/>
      <c r="D493" s="209"/>
      <c r="E493" s="209"/>
      <c r="F493" s="209"/>
      <c r="G493" s="209"/>
      <c r="H493" s="209"/>
      <c r="I493" s="209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3"/>
      <c r="AA493" s="213"/>
      <c r="AB493" s="213"/>
      <c r="AC493" s="213"/>
      <c r="AD493" s="213"/>
      <c r="AE493" s="213"/>
      <c r="AF493" s="213"/>
      <c r="AG493" s="213"/>
      <c r="AH493" s="213"/>
    </row>
    <row r="494" spans="1:34" x14ac:dyDescent="0.25">
      <c r="A494" s="209"/>
      <c r="B494" s="209"/>
      <c r="C494" s="209"/>
      <c r="D494" s="209"/>
      <c r="E494" s="209"/>
      <c r="F494" s="209"/>
      <c r="G494" s="209"/>
      <c r="H494" s="209"/>
      <c r="I494" s="209"/>
      <c r="J494" s="213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213"/>
      <c r="Z494" s="213"/>
      <c r="AA494" s="213"/>
      <c r="AB494" s="213"/>
      <c r="AC494" s="213"/>
      <c r="AD494" s="213"/>
      <c r="AE494" s="213"/>
      <c r="AF494" s="213"/>
      <c r="AG494" s="213"/>
      <c r="AH494" s="213"/>
    </row>
    <row r="495" spans="1:34" x14ac:dyDescent="0.25">
      <c r="A495" s="209"/>
      <c r="B495" s="209"/>
      <c r="C495" s="209"/>
      <c r="D495" s="209"/>
      <c r="E495" s="209"/>
      <c r="F495" s="209"/>
      <c r="G495" s="209"/>
      <c r="H495" s="209"/>
      <c r="I495" s="209"/>
      <c r="J495" s="213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213"/>
      <c r="Z495" s="213"/>
      <c r="AA495" s="213"/>
      <c r="AB495" s="213"/>
      <c r="AC495" s="213"/>
      <c r="AD495" s="213"/>
      <c r="AE495" s="213"/>
      <c r="AF495" s="213"/>
      <c r="AG495" s="213"/>
      <c r="AH495" s="213"/>
    </row>
    <row r="496" spans="1:34" x14ac:dyDescent="0.25">
      <c r="A496" s="209"/>
      <c r="B496" s="209"/>
      <c r="C496" s="209"/>
      <c r="D496" s="209"/>
      <c r="E496" s="209"/>
      <c r="F496" s="209"/>
      <c r="G496" s="209"/>
      <c r="H496" s="209"/>
      <c r="I496" s="209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</row>
    <row r="497" spans="1:34" x14ac:dyDescent="0.25">
      <c r="A497" s="209"/>
      <c r="B497" s="209"/>
      <c r="C497" s="209"/>
      <c r="D497" s="209"/>
      <c r="E497" s="209"/>
      <c r="F497" s="209"/>
      <c r="G497" s="209"/>
      <c r="H497" s="209"/>
      <c r="I497" s="209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</row>
    <row r="498" spans="1:34" x14ac:dyDescent="0.25">
      <c r="A498" s="209"/>
      <c r="B498" s="209"/>
      <c r="C498" s="209"/>
      <c r="D498" s="209"/>
      <c r="E498" s="209"/>
      <c r="F498" s="209"/>
      <c r="G498" s="209"/>
      <c r="H498" s="209"/>
      <c r="I498" s="209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</row>
    <row r="499" spans="1:34" x14ac:dyDescent="0.25">
      <c r="A499" s="209"/>
      <c r="B499" s="209"/>
      <c r="C499" s="209"/>
      <c r="D499" s="209"/>
      <c r="E499" s="209"/>
      <c r="F499" s="209"/>
      <c r="G499" s="209"/>
      <c r="H499" s="209"/>
      <c r="I499" s="209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</row>
    <row r="500" spans="1:34" x14ac:dyDescent="0.25">
      <c r="A500" s="209"/>
      <c r="B500" s="209"/>
      <c r="C500" s="209"/>
      <c r="D500" s="209"/>
      <c r="E500" s="209"/>
      <c r="F500" s="209"/>
      <c r="G500" s="209"/>
      <c r="H500" s="209"/>
      <c r="I500" s="209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</row>
    <row r="501" spans="1:34" x14ac:dyDescent="0.25">
      <c r="A501" s="209"/>
      <c r="B501" s="209"/>
      <c r="C501" s="209"/>
      <c r="D501" s="209"/>
      <c r="E501" s="209"/>
      <c r="F501" s="209"/>
      <c r="G501" s="209"/>
      <c r="H501" s="209"/>
      <c r="I501" s="209"/>
      <c r="J501" s="213"/>
      <c r="K501" s="213"/>
      <c r="L501" s="213"/>
      <c r="M501" s="213"/>
      <c r="N501" s="213"/>
      <c r="O501" s="213"/>
      <c r="P501" s="213"/>
      <c r="Q501" s="213"/>
      <c r="R501" s="213"/>
      <c r="S501" s="213"/>
      <c r="T501" s="213"/>
      <c r="U501" s="213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</row>
    <row r="502" spans="1:34" x14ac:dyDescent="0.25">
      <c r="A502" s="209"/>
      <c r="B502" s="209"/>
      <c r="C502" s="209"/>
      <c r="D502" s="209"/>
      <c r="E502" s="209"/>
      <c r="F502" s="209"/>
      <c r="G502" s="209"/>
      <c r="H502" s="209"/>
      <c r="I502" s="209"/>
      <c r="J502" s="213"/>
      <c r="K502" s="213"/>
      <c r="L502" s="213"/>
      <c r="M502" s="213"/>
      <c r="N502" s="213"/>
      <c r="O502" s="213"/>
      <c r="P502" s="213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</row>
    <row r="503" spans="1:34" x14ac:dyDescent="0.25">
      <c r="A503" s="209"/>
      <c r="B503" s="209"/>
      <c r="C503" s="209"/>
      <c r="D503" s="209"/>
      <c r="E503" s="209"/>
      <c r="F503" s="209"/>
      <c r="G503" s="209"/>
      <c r="H503" s="209"/>
      <c r="I503" s="209"/>
      <c r="J503" s="213"/>
      <c r="K503" s="213"/>
      <c r="L503" s="213"/>
      <c r="M503" s="213"/>
      <c r="N503" s="213"/>
      <c r="O503" s="213"/>
      <c r="P503" s="213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</row>
    <row r="504" spans="1:34" x14ac:dyDescent="0.25">
      <c r="A504" s="230"/>
      <c r="B504" s="230"/>
      <c r="C504" s="230"/>
      <c r="D504" s="230"/>
      <c r="E504" s="230"/>
      <c r="F504" s="230"/>
      <c r="G504" s="230"/>
      <c r="H504" s="230"/>
      <c r="I504" s="230"/>
      <c r="J504" s="231"/>
      <c r="K504" s="231"/>
      <c r="L504" s="231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31"/>
      <c r="Y504" s="231"/>
      <c r="Z504" s="231"/>
      <c r="AA504" s="231"/>
      <c r="AB504" s="231"/>
      <c r="AC504" s="231"/>
      <c r="AD504" s="231"/>
      <c r="AE504" s="231"/>
      <c r="AF504" s="231"/>
      <c r="AG504" s="231"/>
      <c r="AH504" s="231"/>
    </row>
    <row r="505" spans="1:34" x14ac:dyDescent="0.25">
      <c r="A505" s="502" t="s">
        <v>108</v>
      </c>
      <c r="B505" s="502"/>
      <c r="C505" s="502"/>
      <c r="D505" s="502"/>
      <c r="E505" s="502"/>
      <c r="F505" s="502"/>
      <c r="G505" s="502"/>
      <c r="H505" s="502"/>
      <c r="I505" s="502"/>
      <c r="J505" s="502"/>
      <c r="K505" s="502"/>
      <c r="L505" s="502"/>
      <c r="M505" s="502"/>
      <c r="N505" s="502"/>
      <c r="O505" s="502"/>
      <c r="P505" s="502"/>
      <c r="Q505" s="502"/>
      <c r="R505" s="502"/>
      <c r="S505" s="502"/>
      <c r="T505" s="502"/>
      <c r="U505" s="502"/>
      <c r="V505" s="502"/>
      <c r="W505" s="502"/>
      <c r="X505" s="502"/>
      <c r="Y505" s="502"/>
      <c r="Z505" s="502"/>
      <c r="AA505" s="502"/>
      <c r="AB505" s="502"/>
      <c r="AC505" s="502"/>
      <c r="AD505" s="502"/>
      <c r="AE505" s="502"/>
      <c r="AF505" s="502"/>
      <c r="AG505" s="502"/>
      <c r="AH505" s="502"/>
    </row>
    <row r="506" spans="1:34" x14ac:dyDescent="0.25">
      <c r="A506" s="502"/>
      <c r="B506" s="502"/>
      <c r="C506" s="502"/>
      <c r="D506" s="502"/>
      <c r="E506" s="502"/>
      <c r="F506" s="502"/>
      <c r="G506" s="502"/>
      <c r="H506" s="502"/>
      <c r="I506" s="502"/>
      <c r="J506" s="502"/>
      <c r="K506" s="502"/>
      <c r="L506" s="502"/>
      <c r="M506" s="502"/>
      <c r="N506" s="502"/>
      <c r="O506" s="502"/>
      <c r="P506" s="502"/>
      <c r="Q506" s="502"/>
      <c r="R506" s="502"/>
      <c r="S506" s="502"/>
      <c r="T506" s="502"/>
      <c r="U506" s="502"/>
      <c r="V506" s="502"/>
      <c r="W506" s="502"/>
      <c r="X506" s="502"/>
      <c r="Y506" s="502"/>
      <c r="Z506" s="502"/>
      <c r="AA506" s="502"/>
      <c r="AB506" s="502"/>
      <c r="AC506" s="502"/>
      <c r="AD506" s="502"/>
      <c r="AE506" s="502"/>
      <c r="AF506" s="502"/>
      <c r="AG506" s="502"/>
      <c r="AH506" s="502"/>
    </row>
    <row r="507" spans="1:34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</row>
    <row r="508" spans="1:34" x14ac:dyDescent="0.25">
      <c r="A508" s="503" t="s">
        <v>89</v>
      </c>
      <c r="B508" s="504"/>
      <c r="C508" s="504"/>
      <c r="D508" s="504"/>
      <c r="E508" s="504"/>
      <c r="F508" s="504"/>
      <c r="G508" s="504"/>
      <c r="H508" s="504"/>
      <c r="I508" s="505"/>
      <c r="J508" s="406" t="s">
        <v>1092</v>
      </c>
      <c r="K508" s="407"/>
      <c r="L508" s="407"/>
      <c r="M508" s="407"/>
      <c r="N508" s="407"/>
      <c r="O508" s="407"/>
      <c r="P508" s="407"/>
      <c r="Q508" s="407"/>
      <c r="R508" s="407"/>
      <c r="S508" s="407"/>
      <c r="T508" s="407"/>
      <c r="U508" s="407"/>
      <c r="V508" s="407"/>
      <c r="W508" s="407"/>
      <c r="X508" s="407"/>
      <c r="Y508" s="407"/>
      <c r="Z508" s="407"/>
      <c r="AA508" s="407"/>
      <c r="AB508" s="407"/>
      <c r="AC508" s="407"/>
      <c r="AD508" s="407"/>
      <c r="AE508" s="407"/>
      <c r="AF508" s="407"/>
      <c r="AG508" s="407"/>
      <c r="AH508" s="408"/>
    </row>
    <row r="509" spans="1:34" x14ac:dyDescent="0.25">
      <c r="A509" s="506"/>
      <c r="B509" s="507"/>
      <c r="C509" s="507"/>
      <c r="D509" s="507"/>
      <c r="E509" s="507"/>
      <c r="F509" s="507"/>
      <c r="G509" s="507"/>
      <c r="H509" s="507"/>
      <c r="I509" s="508"/>
      <c r="J509" s="496" t="s">
        <v>1066</v>
      </c>
      <c r="K509" s="497"/>
      <c r="L509" s="497"/>
      <c r="M509" s="497"/>
      <c r="N509" s="498"/>
      <c r="O509" s="496" t="s">
        <v>50</v>
      </c>
      <c r="P509" s="497"/>
      <c r="Q509" s="497"/>
      <c r="R509" s="497"/>
      <c r="S509" s="498"/>
      <c r="T509" s="496" t="s">
        <v>51</v>
      </c>
      <c r="U509" s="497"/>
      <c r="V509" s="497"/>
      <c r="W509" s="497"/>
      <c r="X509" s="498"/>
      <c r="Y509" s="496" t="s">
        <v>52</v>
      </c>
      <c r="Z509" s="497"/>
      <c r="AA509" s="497"/>
      <c r="AB509" s="497"/>
      <c r="AC509" s="498"/>
      <c r="AD509" s="496" t="s">
        <v>1067</v>
      </c>
      <c r="AE509" s="497"/>
      <c r="AF509" s="497"/>
      <c r="AG509" s="497"/>
      <c r="AH509" s="498"/>
    </row>
    <row r="510" spans="1:34" x14ac:dyDescent="0.25">
      <c r="A510" s="509"/>
      <c r="B510" s="510"/>
      <c r="C510" s="510"/>
      <c r="D510" s="510"/>
      <c r="E510" s="510"/>
      <c r="F510" s="510"/>
      <c r="G510" s="510"/>
      <c r="H510" s="510"/>
      <c r="I510" s="511"/>
      <c r="J510" s="499"/>
      <c r="K510" s="500"/>
      <c r="L510" s="500"/>
      <c r="M510" s="500"/>
      <c r="N510" s="501"/>
      <c r="O510" s="499"/>
      <c r="P510" s="500"/>
      <c r="Q510" s="500"/>
      <c r="R510" s="500"/>
      <c r="S510" s="501"/>
      <c r="T510" s="499"/>
      <c r="U510" s="500"/>
      <c r="V510" s="500"/>
      <c r="W510" s="500"/>
      <c r="X510" s="501"/>
      <c r="Y510" s="499"/>
      <c r="Z510" s="500"/>
      <c r="AA510" s="500"/>
      <c r="AB510" s="500"/>
      <c r="AC510" s="501"/>
      <c r="AD510" s="499"/>
      <c r="AE510" s="500"/>
      <c r="AF510" s="500"/>
      <c r="AG510" s="500"/>
      <c r="AH510" s="501"/>
    </row>
    <row r="511" spans="1:34" x14ac:dyDescent="0.25">
      <c r="A511" s="406" t="s">
        <v>40</v>
      </c>
      <c r="B511" s="407"/>
      <c r="C511" s="407"/>
      <c r="D511" s="407"/>
      <c r="E511" s="407"/>
      <c r="F511" s="407"/>
      <c r="G511" s="407"/>
      <c r="H511" s="407"/>
      <c r="I511" s="408"/>
      <c r="J511" s="406" t="s">
        <v>41</v>
      </c>
      <c r="K511" s="407"/>
      <c r="L511" s="407"/>
      <c r="M511" s="407"/>
      <c r="N511" s="408"/>
      <c r="O511" s="406" t="s">
        <v>42</v>
      </c>
      <c r="P511" s="407"/>
      <c r="Q511" s="407"/>
      <c r="R511" s="407"/>
      <c r="S511" s="408"/>
      <c r="T511" s="406" t="s">
        <v>43</v>
      </c>
      <c r="U511" s="407"/>
      <c r="V511" s="407"/>
      <c r="W511" s="407"/>
      <c r="X511" s="408"/>
      <c r="Y511" s="406" t="s">
        <v>44</v>
      </c>
      <c r="Z511" s="407"/>
      <c r="AA511" s="407"/>
      <c r="AB511" s="407"/>
      <c r="AC511" s="408"/>
      <c r="AD511" s="406" t="s">
        <v>45</v>
      </c>
      <c r="AE511" s="407"/>
      <c r="AF511" s="407"/>
      <c r="AG511" s="407"/>
      <c r="AH511" s="408"/>
    </row>
    <row r="512" spans="1:34" x14ac:dyDescent="0.25">
      <c r="A512" s="387" t="s">
        <v>90</v>
      </c>
      <c r="B512" s="388"/>
      <c r="C512" s="388"/>
      <c r="D512" s="388"/>
      <c r="E512" s="388"/>
      <c r="F512" s="388"/>
      <c r="G512" s="388"/>
      <c r="H512" s="388"/>
      <c r="I512" s="409"/>
      <c r="J512" s="394">
        <v>266000</v>
      </c>
      <c r="K512" s="396"/>
      <c r="L512" s="396"/>
      <c r="M512" s="396"/>
      <c r="N512" s="395"/>
      <c r="O512" s="394"/>
      <c r="P512" s="396"/>
      <c r="Q512" s="396"/>
      <c r="R512" s="396"/>
      <c r="S512" s="395"/>
      <c r="T512" s="394"/>
      <c r="U512" s="396"/>
      <c r="V512" s="396"/>
      <c r="W512" s="396"/>
      <c r="X512" s="395"/>
      <c r="Y512" s="394"/>
      <c r="Z512" s="396"/>
      <c r="AA512" s="396"/>
      <c r="AB512" s="396"/>
      <c r="AC512" s="395"/>
      <c r="AD512" s="394">
        <f>J512+O512-T512+Y512</f>
        <v>266000</v>
      </c>
      <c r="AE512" s="396"/>
      <c r="AF512" s="396"/>
      <c r="AG512" s="396"/>
      <c r="AH512" s="395"/>
    </row>
    <row r="513" spans="1:34" ht="22.5" customHeight="1" x14ac:dyDescent="0.25">
      <c r="A513" s="387" t="s">
        <v>91</v>
      </c>
      <c r="B513" s="388"/>
      <c r="C513" s="388"/>
      <c r="D513" s="388"/>
      <c r="E513" s="388"/>
      <c r="F513" s="388"/>
      <c r="G513" s="388"/>
      <c r="H513" s="388"/>
      <c r="I513" s="409"/>
      <c r="J513" s="394"/>
      <c r="K513" s="396"/>
      <c r="L513" s="396"/>
      <c r="M513" s="396"/>
      <c r="N513" s="395"/>
      <c r="O513" s="394"/>
      <c r="P513" s="396"/>
      <c r="Q513" s="396"/>
      <c r="R513" s="396"/>
      <c r="S513" s="395"/>
      <c r="T513" s="394"/>
      <c r="U513" s="396"/>
      <c r="V513" s="396"/>
      <c r="W513" s="396"/>
      <c r="X513" s="395"/>
      <c r="Y513" s="394"/>
      <c r="Z513" s="396"/>
      <c r="AA513" s="396"/>
      <c r="AB513" s="396"/>
      <c r="AC513" s="395"/>
      <c r="AD513" s="394">
        <f>J513+O513-T513+Y513</f>
        <v>0</v>
      </c>
      <c r="AE513" s="396"/>
      <c r="AF513" s="396"/>
      <c r="AG513" s="396"/>
      <c r="AH513" s="395"/>
    </row>
    <row r="514" spans="1:34" x14ac:dyDescent="0.25">
      <c r="A514" s="387" t="s">
        <v>92</v>
      </c>
      <c r="B514" s="388"/>
      <c r="C514" s="388"/>
      <c r="D514" s="388"/>
      <c r="E514" s="388"/>
      <c r="F514" s="388"/>
      <c r="G514" s="388"/>
      <c r="H514" s="388"/>
      <c r="I514" s="409"/>
      <c r="J514" s="394"/>
      <c r="K514" s="396"/>
      <c r="L514" s="396"/>
      <c r="M514" s="396"/>
      <c r="N514" s="395"/>
      <c r="O514" s="394"/>
      <c r="P514" s="396"/>
      <c r="Q514" s="396"/>
      <c r="R514" s="396"/>
      <c r="S514" s="395"/>
      <c r="T514" s="394"/>
      <c r="U514" s="396"/>
      <c r="V514" s="396"/>
      <c r="W514" s="396"/>
      <c r="X514" s="395"/>
      <c r="Y514" s="394"/>
      <c r="Z514" s="396"/>
      <c r="AA514" s="396"/>
      <c r="AB514" s="396"/>
      <c r="AC514" s="395"/>
      <c r="AD514" s="394">
        <f t="shared" ref="AD514" si="30">J514+O514-T514+Y514</f>
        <v>0</v>
      </c>
      <c r="AE514" s="396"/>
      <c r="AF514" s="396"/>
      <c r="AG514" s="396"/>
      <c r="AH514" s="395"/>
    </row>
    <row r="515" spans="1:34" x14ac:dyDescent="0.25">
      <c r="A515" s="387" t="s">
        <v>93</v>
      </c>
      <c r="B515" s="388"/>
      <c r="C515" s="388"/>
      <c r="D515" s="388"/>
      <c r="E515" s="388"/>
      <c r="F515" s="388"/>
      <c r="G515" s="388"/>
      <c r="H515" s="388"/>
      <c r="I515" s="409"/>
      <c r="J515" s="394"/>
      <c r="K515" s="396"/>
      <c r="L515" s="396"/>
      <c r="M515" s="396"/>
      <c r="N515" s="395"/>
      <c r="O515" s="394"/>
      <c r="P515" s="396"/>
      <c r="Q515" s="396"/>
      <c r="R515" s="396"/>
      <c r="S515" s="395"/>
      <c r="T515" s="394"/>
      <c r="U515" s="396"/>
      <c r="V515" s="396"/>
      <c r="W515" s="396"/>
      <c r="X515" s="395"/>
      <c r="Y515" s="394"/>
      <c r="Z515" s="396"/>
      <c r="AA515" s="396"/>
      <c r="AB515" s="396"/>
      <c r="AC515" s="395"/>
      <c r="AD515" s="394">
        <f>J515+O515-T515+Y515</f>
        <v>0</v>
      </c>
      <c r="AE515" s="396"/>
      <c r="AF515" s="396"/>
      <c r="AG515" s="396"/>
      <c r="AH515" s="395"/>
    </row>
    <row r="516" spans="1:34" x14ac:dyDescent="0.25">
      <c r="A516" s="387" t="s">
        <v>94</v>
      </c>
      <c r="B516" s="388"/>
      <c r="C516" s="388"/>
      <c r="D516" s="388"/>
      <c r="E516" s="388"/>
      <c r="F516" s="388"/>
      <c r="G516" s="388"/>
      <c r="H516" s="388"/>
      <c r="I516" s="409"/>
      <c r="J516" s="394"/>
      <c r="K516" s="396"/>
      <c r="L516" s="396"/>
      <c r="M516" s="396"/>
      <c r="N516" s="395"/>
      <c r="O516" s="394"/>
      <c r="P516" s="396"/>
      <c r="Q516" s="396"/>
      <c r="R516" s="396"/>
      <c r="S516" s="395"/>
      <c r="T516" s="394"/>
      <c r="U516" s="396"/>
      <c r="V516" s="396"/>
      <c r="W516" s="396"/>
      <c r="X516" s="395"/>
      <c r="Y516" s="394"/>
      <c r="Z516" s="396"/>
      <c r="AA516" s="396"/>
      <c r="AB516" s="396"/>
      <c r="AC516" s="395"/>
      <c r="AD516" s="394">
        <f t="shared" ref="AD516:AD530" si="31">J516+O516-T516+Y516</f>
        <v>0</v>
      </c>
      <c r="AE516" s="396"/>
      <c r="AF516" s="396"/>
      <c r="AG516" s="396"/>
      <c r="AH516" s="395"/>
    </row>
    <row r="517" spans="1:34" x14ac:dyDescent="0.25">
      <c r="A517" s="387" t="s">
        <v>95</v>
      </c>
      <c r="B517" s="388"/>
      <c r="C517" s="388"/>
      <c r="D517" s="388"/>
      <c r="E517" s="388"/>
      <c r="F517" s="388"/>
      <c r="G517" s="388"/>
      <c r="H517" s="388"/>
      <c r="I517" s="409"/>
      <c r="J517" s="394"/>
      <c r="K517" s="396"/>
      <c r="L517" s="396"/>
      <c r="M517" s="396"/>
      <c r="N517" s="395"/>
      <c r="O517" s="394"/>
      <c r="P517" s="396"/>
      <c r="Q517" s="396"/>
      <c r="R517" s="396"/>
      <c r="S517" s="395"/>
      <c r="T517" s="394"/>
      <c r="U517" s="396"/>
      <c r="V517" s="396"/>
      <c r="W517" s="396"/>
      <c r="X517" s="395"/>
      <c r="Y517" s="394"/>
      <c r="Z517" s="396"/>
      <c r="AA517" s="396"/>
      <c r="AB517" s="396"/>
      <c r="AC517" s="395"/>
      <c r="AD517" s="394">
        <f t="shared" si="31"/>
        <v>0</v>
      </c>
      <c r="AE517" s="396"/>
      <c r="AF517" s="396"/>
      <c r="AG517" s="396"/>
      <c r="AH517" s="395"/>
    </row>
    <row r="518" spans="1:34" ht="25.5" customHeight="1" x14ac:dyDescent="0.25">
      <c r="A518" s="387" t="s">
        <v>96</v>
      </c>
      <c r="B518" s="388"/>
      <c r="C518" s="388"/>
      <c r="D518" s="388"/>
      <c r="E518" s="388"/>
      <c r="F518" s="388"/>
      <c r="G518" s="388"/>
      <c r="H518" s="388"/>
      <c r="I518" s="409"/>
      <c r="J518" s="394"/>
      <c r="K518" s="396"/>
      <c r="L518" s="396"/>
      <c r="M518" s="396"/>
      <c r="N518" s="395"/>
      <c r="O518" s="394"/>
      <c r="P518" s="396"/>
      <c r="Q518" s="396"/>
      <c r="R518" s="396"/>
      <c r="S518" s="395"/>
      <c r="T518" s="394"/>
      <c r="U518" s="396"/>
      <c r="V518" s="396"/>
      <c r="W518" s="396"/>
      <c r="X518" s="395"/>
      <c r="Y518" s="394"/>
      <c r="Z518" s="396"/>
      <c r="AA518" s="396"/>
      <c r="AB518" s="396"/>
      <c r="AC518" s="395"/>
      <c r="AD518" s="394">
        <f t="shared" si="31"/>
        <v>0</v>
      </c>
      <c r="AE518" s="396"/>
      <c r="AF518" s="396"/>
      <c r="AG518" s="396"/>
      <c r="AH518" s="395"/>
    </row>
    <row r="519" spans="1:34" ht="25.5" customHeight="1" x14ac:dyDescent="0.25">
      <c r="A519" s="387" t="s">
        <v>97</v>
      </c>
      <c r="B519" s="388"/>
      <c r="C519" s="388"/>
      <c r="D519" s="388"/>
      <c r="E519" s="388"/>
      <c r="F519" s="388"/>
      <c r="G519" s="388"/>
      <c r="H519" s="388"/>
      <c r="I519" s="409"/>
      <c r="J519" s="394"/>
      <c r="K519" s="396"/>
      <c r="L519" s="396"/>
      <c r="M519" s="396"/>
      <c r="N519" s="395"/>
      <c r="O519" s="394"/>
      <c r="P519" s="396"/>
      <c r="Q519" s="396"/>
      <c r="R519" s="396"/>
      <c r="S519" s="395"/>
      <c r="T519" s="394"/>
      <c r="U519" s="396"/>
      <c r="V519" s="396"/>
      <c r="W519" s="396"/>
      <c r="X519" s="395"/>
      <c r="Y519" s="394"/>
      <c r="Z519" s="396"/>
      <c r="AA519" s="396"/>
      <c r="AB519" s="396"/>
      <c r="AC519" s="395"/>
      <c r="AD519" s="394">
        <f t="shared" si="31"/>
        <v>0</v>
      </c>
      <c r="AE519" s="396"/>
      <c r="AF519" s="396"/>
      <c r="AG519" s="396"/>
      <c r="AH519" s="395"/>
    </row>
    <row r="520" spans="1:34" ht="25.5" customHeight="1" x14ac:dyDescent="0.25">
      <c r="A520" s="387" t="s">
        <v>98</v>
      </c>
      <c r="B520" s="388"/>
      <c r="C520" s="388"/>
      <c r="D520" s="388"/>
      <c r="E520" s="388"/>
      <c r="F520" s="388"/>
      <c r="G520" s="388"/>
      <c r="H520" s="388"/>
      <c r="I520" s="409"/>
      <c r="J520" s="394"/>
      <c r="K520" s="396"/>
      <c r="L520" s="396"/>
      <c r="M520" s="396"/>
      <c r="N520" s="395"/>
      <c r="O520" s="394"/>
      <c r="P520" s="396"/>
      <c r="Q520" s="396"/>
      <c r="R520" s="396"/>
      <c r="S520" s="395"/>
      <c r="T520" s="394"/>
      <c r="U520" s="396"/>
      <c r="V520" s="396"/>
      <c r="W520" s="396"/>
      <c r="X520" s="395"/>
      <c r="Y520" s="394"/>
      <c r="Z520" s="396"/>
      <c r="AA520" s="396"/>
      <c r="AB520" s="396"/>
      <c r="AC520" s="395"/>
      <c r="AD520" s="394">
        <f t="shared" si="31"/>
        <v>0</v>
      </c>
      <c r="AE520" s="396"/>
      <c r="AF520" s="396"/>
      <c r="AG520" s="396"/>
      <c r="AH520" s="395"/>
    </row>
    <row r="521" spans="1:34" ht="21" customHeight="1" x14ac:dyDescent="0.25">
      <c r="A521" s="387" t="s">
        <v>99</v>
      </c>
      <c r="B521" s="388"/>
      <c r="C521" s="388"/>
      <c r="D521" s="388"/>
      <c r="E521" s="388"/>
      <c r="F521" s="388"/>
      <c r="G521" s="388"/>
      <c r="H521" s="388"/>
      <c r="I521" s="409"/>
      <c r="J521" s="394"/>
      <c r="K521" s="396"/>
      <c r="L521" s="396"/>
      <c r="M521" s="396"/>
      <c r="N521" s="395"/>
      <c r="O521" s="394"/>
      <c r="P521" s="396"/>
      <c r="Q521" s="396"/>
      <c r="R521" s="396"/>
      <c r="S521" s="395"/>
      <c r="T521" s="394"/>
      <c r="U521" s="396"/>
      <c r="V521" s="396"/>
      <c r="W521" s="396"/>
      <c r="X521" s="395"/>
      <c r="Y521" s="394"/>
      <c r="Z521" s="396"/>
      <c r="AA521" s="396"/>
      <c r="AB521" s="396"/>
      <c r="AC521" s="395"/>
      <c r="AD521" s="394">
        <f t="shared" si="31"/>
        <v>0</v>
      </c>
      <c r="AE521" s="396"/>
      <c r="AF521" s="396"/>
      <c r="AG521" s="396"/>
      <c r="AH521" s="395"/>
    </row>
    <row r="522" spans="1:34" x14ac:dyDescent="0.25">
      <c r="A522" s="387" t="s">
        <v>100</v>
      </c>
      <c r="B522" s="388"/>
      <c r="C522" s="388"/>
      <c r="D522" s="388"/>
      <c r="E522" s="388"/>
      <c r="F522" s="388"/>
      <c r="G522" s="388"/>
      <c r="H522" s="388"/>
      <c r="I522" s="409"/>
      <c r="J522" s="394">
        <v>26600</v>
      </c>
      <c r="K522" s="396"/>
      <c r="L522" s="396"/>
      <c r="M522" s="396"/>
      <c r="N522" s="395"/>
      <c r="O522" s="394"/>
      <c r="P522" s="396"/>
      <c r="Q522" s="396"/>
      <c r="R522" s="396"/>
      <c r="S522" s="395"/>
      <c r="T522" s="394"/>
      <c r="U522" s="396"/>
      <c r="V522" s="396"/>
      <c r="W522" s="396"/>
      <c r="X522" s="395"/>
      <c r="Y522" s="394"/>
      <c r="Z522" s="396"/>
      <c r="AA522" s="396"/>
      <c r="AB522" s="396"/>
      <c r="AC522" s="395"/>
      <c r="AD522" s="394">
        <f t="shared" si="31"/>
        <v>26600</v>
      </c>
      <c r="AE522" s="396"/>
      <c r="AF522" s="396"/>
      <c r="AG522" s="396"/>
      <c r="AH522" s="395"/>
    </row>
    <row r="523" spans="1:34" x14ac:dyDescent="0.25">
      <c r="A523" s="387" t="s">
        <v>101</v>
      </c>
      <c r="B523" s="388"/>
      <c r="C523" s="388"/>
      <c r="D523" s="388"/>
      <c r="E523" s="388"/>
      <c r="F523" s="388"/>
      <c r="G523" s="388"/>
      <c r="H523" s="388"/>
      <c r="I523" s="409"/>
      <c r="J523" s="394"/>
      <c r="K523" s="396"/>
      <c r="L523" s="396"/>
      <c r="M523" s="396"/>
      <c r="N523" s="395"/>
      <c r="O523" s="394"/>
      <c r="P523" s="396"/>
      <c r="Q523" s="396"/>
      <c r="R523" s="396"/>
      <c r="S523" s="395"/>
      <c r="T523" s="394"/>
      <c r="U523" s="396"/>
      <c r="V523" s="396"/>
      <c r="W523" s="396"/>
      <c r="X523" s="395"/>
      <c r="Y523" s="394"/>
      <c r="Z523" s="396"/>
      <c r="AA523" s="396"/>
      <c r="AB523" s="396"/>
      <c r="AC523" s="395"/>
      <c r="AD523" s="394">
        <f t="shared" si="31"/>
        <v>0</v>
      </c>
      <c r="AE523" s="396"/>
      <c r="AF523" s="396"/>
      <c r="AG523" s="396"/>
      <c r="AH523" s="395"/>
    </row>
    <row r="524" spans="1:34" x14ac:dyDescent="0.25">
      <c r="A524" s="387" t="s">
        <v>102</v>
      </c>
      <c r="B524" s="388"/>
      <c r="C524" s="388"/>
      <c r="D524" s="388"/>
      <c r="E524" s="388"/>
      <c r="F524" s="388"/>
      <c r="G524" s="388"/>
      <c r="H524" s="388"/>
      <c r="I524" s="409"/>
      <c r="J524" s="394"/>
      <c r="K524" s="396"/>
      <c r="L524" s="396"/>
      <c r="M524" s="396"/>
      <c r="N524" s="395"/>
      <c r="O524" s="394"/>
      <c r="P524" s="396"/>
      <c r="Q524" s="396"/>
      <c r="R524" s="396"/>
      <c r="S524" s="395"/>
      <c r="T524" s="394"/>
      <c r="U524" s="396"/>
      <c r="V524" s="396"/>
      <c r="W524" s="396"/>
      <c r="X524" s="395"/>
      <c r="Y524" s="394"/>
      <c r="Z524" s="396"/>
      <c r="AA524" s="396"/>
      <c r="AB524" s="396"/>
      <c r="AC524" s="395"/>
      <c r="AD524" s="394">
        <f t="shared" si="31"/>
        <v>0</v>
      </c>
      <c r="AE524" s="396"/>
      <c r="AF524" s="396"/>
      <c r="AG524" s="396"/>
      <c r="AH524" s="395"/>
    </row>
    <row r="525" spans="1:34" x14ac:dyDescent="0.25">
      <c r="A525" s="410" t="s">
        <v>103</v>
      </c>
      <c r="B525" s="411"/>
      <c r="C525" s="411"/>
      <c r="D525" s="411"/>
      <c r="E525" s="411"/>
      <c r="F525" s="411"/>
      <c r="G525" s="411"/>
      <c r="H525" s="411"/>
      <c r="I525" s="412"/>
      <c r="J525" s="416">
        <v>704447</v>
      </c>
      <c r="K525" s="417"/>
      <c r="L525" s="417"/>
      <c r="M525" s="417"/>
      <c r="N525" s="418"/>
      <c r="O525" s="416"/>
      <c r="P525" s="417"/>
      <c r="Q525" s="417"/>
      <c r="R525" s="417"/>
      <c r="S525" s="418"/>
      <c r="T525" s="416">
        <v>54841</v>
      </c>
      <c r="U525" s="417"/>
      <c r="V525" s="417"/>
      <c r="W525" s="417"/>
      <c r="X525" s="418"/>
      <c r="Y525" s="416"/>
      <c r="Z525" s="417"/>
      <c r="AA525" s="417"/>
      <c r="AB525" s="417"/>
      <c r="AC525" s="418"/>
      <c r="AD525" s="416">
        <f t="shared" si="31"/>
        <v>649606</v>
      </c>
      <c r="AE525" s="417"/>
      <c r="AF525" s="417"/>
      <c r="AG525" s="417"/>
      <c r="AH525" s="418"/>
    </row>
    <row r="526" spans="1:34" x14ac:dyDescent="0.25">
      <c r="A526" s="387" t="s">
        <v>104</v>
      </c>
      <c r="B526" s="388"/>
      <c r="C526" s="388"/>
      <c r="D526" s="388"/>
      <c r="E526" s="388"/>
      <c r="F526" s="388"/>
      <c r="G526" s="388"/>
      <c r="H526" s="388"/>
      <c r="I526" s="409"/>
      <c r="J526" s="394"/>
      <c r="K526" s="396"/>
      <c r="L526" s="396"/>
      <c r="M526" s="396"/>
      <c r="N526" s="395"/>
      <c r="O526" s="394"/>
      <c r="P526" s="396"/>
      <c r="Q526" s="396"/>
      <c r="R526" s="396"/>
      <c r="S526" s="395"/>
      <c r="T526" s="394"/>
      <c r="U526" s="396"/>
      <c r="V526" s="396"/>
      <c r="W526" s="396"/>
      <c r="X526" s="395"/>
      <c r="Y526" s="394"/>
      <c r="Z526" s="396"/>
      <c r="AA526" s="396"/>
      <c r="AB526" s="396"/>
      <c r="AC526" s="395"/>
      <c r="AD526" s="394">
        <f t="shared" si="31"/>
        <v>0</v>
      </c>
      <c r="AE526" s="396"/>
      <c r="AF526" s="396"/>
      <c r="AG526" s="396"/>
      <c r="AH526" s="395"/>
    </row>
    <row r="527" spans="1:34" ht="26.25" customHeight="1" x14ac:dyDescent="0.25">
      <c r="A527" s="387" t="s">
        <v>105</v>
      </c>
      <c r="B527" s="388"/>
      <c r="C527" s="388"/>
      <c r="D527" s="388"/>
      <c r="E527" s="388"/>
      <c r="F527" s="388"/>
      <c r="G527" s="388"/>
      <c r="H527" s="388"/>
      <c r="I527" s="409"/>
      <c r="J527" s="394">
        <v>218159</v>
      </c>
      <c r="K527" s="396"/>
      <c r="L527" s="396"/>
      <c r="M527" s="396"/>
      <c r="N527" s="395"/>
      <c r="O527" s="394">
        <v>204519</v>
      </c>
      <c r="P527" s="396"/>
      <c r="Q527" s="396"/>
      <c r="R527" s="396"/>
      <c r="S527" s="395"/>
      <c r="T527" s="394">
        <v>215159</v>
      </c>
      <c r="U527" s="396"/>
      <c r="V527" s="396"/>
      <c r="W527" s="396"/>
      <c r="X527" s="395"/>
      <c r="Y527" s="394">
        <v>-3000</v>
      </c>
      <c r="Z527" s="396"/>
      <c r="AA527" s="396"/>
      <c r="AB527" s="396"/>
      <c r="AC527" s="395"/>
      <c r="AD527" s="394">
        <f t="shared" si="31"/>
        <v>204519</v>
      </c>
      <c r="AE527" s="396"/>
      <c r="AF527" s="396"/>
      <c r="AG527" s="396"/>
      <c r="AH527" s="395"/>
    </row>
    <row r="528" spans="1:34" x14ac:dyDescent="0.25">
      <c r="A528" s="387" t="s">
        <v>1097</v>
      </c>
      <c r="B528" s="388"/>
      <c r="C528" s="388"/>
      <c r="D528" s="388"/>
      <c r="E528" s="388"/>
      <c r="F528" s="388"/>
      <c r="G528" s="388"/>
      <c r="H528" s="388"/>
      <c r="I528" s="409"/>
      <c r="J528" s="394"/>
      <c r="K528" s="396"/>
      <c r="L528" s="396"/>
      <c r="M528" s="396"/>
      <c r="N528" s="395"/>
      <c r="O528" s="394"/>
      <c r="P528" s="396"/>
      <c r="Q528" s="396"/>
      <c r="R528" s="396"/>
      <c r="S528" s="395"/>
      <c r="T528" s="394">
        <v>3000</v>
      </c>
      <c r="U528" s="396"/>
      <c r="V528" s="396"/>
      <c r="W528" s="396"/>
      <c r="X528" s="395"/>
      <c r="Y528" s="394">
        <v>3000</v>
      </c>
      <c r="Z528" s="396"/>
      <c r="AA528" s="396"/>
      <c r="AB528" s="396"/>
      <c r="AC528" s="395"/>
      <c r="AD528" s="394">
        <f t="shared" si="31"/>
        <v>0</v>
      </c>
      <c r="AE528" s="396"/>
      <c r="AF528" s="396"/>
      <c r="AG528" s="396"/>
      <c r="AH528" s="395"/>
    </row>
    <row r="529" spans="1:34" x14ac:dyDescent="0.25">
      <c r="A529" s="387" t="s">
        <v>106</v>
      </c>
      <c r="B529" s="388"/>
      <c r="C529" s="388"/>
      <c r="D529" s="388"/>
      <c r="E529" s="388"/>
      <c r="F529" s="388"/>
      <c r="G529" s="388"/>
      <c r="H529" s="388"/>
      <c r="I529" s="409"/>
      <c r="J529" s="394"/>
      <c r="K529" s="396"/>
      <c r="L529" s="396"/>
      <c r="M529" s="396"/>
      <c r="N529" s="395"/>
      <c r="O529" s="394"/>
      <c r="P529" s="396"/>
      <c r="Q529" s="396"/>
      <c r="R529" s="396"/>
      <c r="S529" s="395"/>
      <c r="T529" s="394"/>
      <c r="U529" s="396"/>
      <c r="V529" s="396"/>
      <c r="W529" s="396"/>
      <c r="X529" s="395"/>
      <c r="Y529" s="394"/>
      <c r="Z529" s="396"/>
      <c r="AA529" s="396"/>
      <c r="AB529" s="396"/>
      <c r="AC529" s="395"/>
      <c r="AD529" s="394">
        <f t="shared" ref="AD529" si="32">J529+O529-T529+Y529</f>
        <v>0</v>
      </c>
      <c r="AE529" s="396"/>
      <c r="AF529" s="396"/>
      <c r="AG529" s="396"/>
      <c r="AH529" s="395"/>
    </row>
    <row r="530" spans="1:34" ht="25.5" customHeight="1" x14ac:dyDescent="0.25">
      <c r="A530" s="387" t="s">
        <v>107</v>
      </c>
      <c r="B530" s="388"/>
      <c r="C530" s="388"/>
      <c r="D530" s="388"/>
      <c r="E530" s="388"/>
      <c r="F530" s="388"/>
      <c r="G530" s="388"/>
      <c r="H530" s="388"/>
      <c r="I530" s="409"/>
      <c r="J530" s="394"/>
      <c r="K530" s="396"/>
      <c r="L530" s="396"/>
      <c r="M530" s="396"/>
      <c r="N530" s="395"/>
      <c r="O530" s="394"/>
      <c r="P530" s="396"/>
      <c r="Q530" s="396"/>
      <c r="R530" s="396"/>
      <c r="S530" s="395"/>
      <c r="T530" s="394"/>
      <c r="U530" s="396"/>
      <c r="V530" s="396"/>
      <c r="W530" s="396"/>
      <c r="X530" s="395"/>
      <c r="Y530" s="394"/>
      <c r="Z530" s="396"/>
      <c r="AA530" s="396"/>
      <c r="AB530" s="396"/>
      <c r="AC530" s="395"/>
      <c r="AD530" s="394">
        <f t="shared" si="31"/>
        <v>0</v>
      </c>
      <c r="AE530" s="396"/>
      <c r="AF530" s="396"/>
      <c r="AG530" s="396"/>
      <c r="AH530" s="395"/>
    </row>
    <row r="531" spans="1:34" x14ac:dyDescent="0.25">
      <c r="A531" s="387" t="s">
        <v>39</v>
      </c>
      <c r="B531" s="388"/>
      <c r="C531" s="388"/>
      <c r="D531" s="388"/>
      <c r="E531" s="388"/>
      <c r="F531" s="388"/>
      <c r="G531" s="388"/>
      <c r="H531" s="388"/>
      <c r="I531" s="409"/>
      <c r="J531" s="394">
        <f>SUM(J512:N530)</f>
        <v>1215206</v>
      </c>
      <c r="K531" s="396"/>
      <c r="L531" s="396"/>
      <c r="M531" s="396"/>
      <c r="N531" s="395"/>
      <c r="O531" s="394">
        <f>SUM(O512:S530)</f>
        <v>204519</v>
      </c>
      <c r="P531" s="396"/>
      <c r="Q531" s="396"/>
      <c r="R531" s="396"/>
      <c r="S531" s="395"/>
      <c r="T531" s="394">
        <f>SUM(T512:X530)</f>
        <v>273000</v>
      </c>
      <c r="U531" s="396"/>
      <c r="V531" s="396"/>
      <c r="W531" s="396"/>
      <c r="X531" s="395"/>
      <c r="Y531" s="394">
        <f>SUM(Y512:AC530)</f>
        <v>0</v>
      </c>
      <c r="Z531" s="396"/>
      <c r="AA531" s="396"/>
      <c r="AB531" s="396"/>
      <c r="AC531" s="395"/>
      <c r="AD531" s="394">
        <f>SUM(AD512:AH530)</f>
        <v>1146725</v>
      </c>
      <c r="AE531" s="396"/>
      <c r="AF531" s="396"/>
      <c r="AG531" s="396"/>
      <c r="AH531" s="395"/>
    </row>
    <row r="532" spans="1:34" ht="14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</row>
    <row r="533" spans="1:34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</row>
    <row r="534" spans="1:34" x14ac:dyDescent="0.25">
      <c r="A534" s="445" t="s">
        <v>1276</v>
      </c>
      <c r="B534" s="445"/>
      <c r="C534" s="445"/>
      <c r="D534" s="445"/>
      <c r="E534" s="445"/>
      <c r="F534" s="445"/>
      <c r="G534" s="445"/>
      <c r="H534" s="445"/>
      <c r="I534" s="445"/>
      <c r="J534" s="445"/>
      <c r="K534" s="445"/>
      <c r="L534" s="445"/>
      <c r="M534" s="445"/>
      <c r="N534" s="445"/>
      <c r="O534" s="445"/>
      <c r="P534" s="445"/>
      <c r="Q534" s="445"/>
      <c r="R534" s="445"/>
      <c r="S534" s="445"/>
      <c r="T534" s="445"/>
      <c r="U534" s="445"/>
      <c r="V534" s="445"/>
      <c r="W534" s="445"/>
      <c r="X534" s="445"/>
      <c r="Y534" s="445"/>
      <c r="Z534" s="445"/>
      <c r="AA534" s="445"/>
      <c r="AB534" s="445"/>
      <c r="AC534" s="445"/>
      <c r="AD534" s="445"/>
      <c r="AE534" s="445"/>
      <c r="AF534" s="445"/>
      <c r="AG534" s="445"/>
      <c r="AH534" s="445"/>
    </row>
    <row r="535" spans="1:34" ht="30.75" customHeight="1" x14ac:dyDescent="0.25">
      <c r="A535" s="445"/>
      <c r="B535" s="445"/>
      <c r="C535" s="445"/>
      <c r="D535" s="445"/>
      <c r="E535" s="445"/>
      <c r="F535" s="445"/>
      <c r="G535" s="445"/>
      <c r="H535" s="445"/>
      <c r="I535" s="445"/>
      <c r="J535" s="445"/>
      <c r="K535" s="445"/>
      <c r="L535" s="445"/>
      <c r="M535" s="445"/>
      <c r="N535" s="445"/>
      <c r="O535" s="445"/>
      <c r="P535" s="445"/>
      <c r="Q535" s="445"/>
      <c r="R535" s="445"/>
      <c r="S535" s="445"/>
      <c r="T535" s="445"/>
      <c r="U535" s="445"/>
      <c r="V535" s="445"/>
      <c r="W535" s="445"/>
      <c r="X535" s="445"/>
      <c r="Y535" s="445"/>
      <c r="Z535" s="445"/>
      <c r="AA535" s="445"/>
      <c r="AB535" s="445"/>
      <c r="AC535" s="445"/>
      <c r="AD535" s="445"/>
      <c r="AE535" s="445"/>
      <c r="AF535" s="445"/>
      <c r="AG535" s="445"/>
      <c r="AH535" s="445"/>
    </row>
    <row r="536" spans="1:34" ht="15.75" customHeight="1" x14ac:dyDescent="0.25">
      <c r="A536" s="215"/>
      <c r="B536" s="215"/>
      <c r="C536" s="215"/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</row>
    <row r="537" spans="1:34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</row>
    <row r="538" spans="1:34" x14ac:dyDescent="0.25">
      <c r="A538" s="437" t="s">
        <v>1187</v>
      </c>
      <c r="B538" s="437"/>
      <c r="C538" s="437"/>
      <c r="D538" s="437"/>
      <c r="E538" s="437"/>
      <c r="F538" s="437"/>
      <c r="G538" s="437"/>
      <c r="H538" s="437"/>
      <c r="I538" s="437"/>
      <c r="J538" s="437"/>
      <c r="K538" s="437"/>
      <c r="L538" s="437"/>
      <c r="M538" s="437"/>
      <c r="N538" s="437"/>
      <c r="O538" s="437"/>
      <c r="P538" s="437"/>
      <c r="Q538" s="437"/>
      <c r="R538" s="437"/>
      <c r="S538" s="437"/>
      <c r="T538" s="437"/>
      <c r="U538" s="437"/>
      <c r="V538" s="437"/>
      <c r="W538" s="437"/>
      <c r="X538" s="437"/>
      <c r="Y538" s="437"/>
      <c r="Z538" s="437"/>
      <c r="AA538" s="437"/>
      <c r="AB538" s="437"/>
      <c r="AC538" s="437"/>
      <c r="AD538" s="437"/>
      <c r="AE538" s="437"/>
      <c r="AF538" s="437"/>
      <c r="AG538" s="437"/>
      <c r="AH538" s="437"/>
    </row>
    <row r="539" spans="1:34" x14ac:dyDescent="0.25">
      <c r="A539" s="403" t="s">
        <v>1185</v>
      </c>
      <c r="B539" s="404"/>
      <c r="C539" s="404"/>
      <c r="D539" s="404"/>
      <c r="E539" s="404"/>
      <c r="F539" s="404"/>
      <c r="G539" s="404"/>
      <c r="H539" s="404"/>
      <c r="I539" s="405"/>
      <c r="J539" s="397" t="s">
        <v>1186</v>
      </c>
      <c r="K539" s="398"/>
      <c r="L539" s="398"/>
      <c r="M539" s="398"/>
      <c r="N539" s="399"/>
      <c r="O539" s="400"/>
      <c r="P539" s="401"/>
      <c r="Q539" s="401"/>
      <c r="R539" s="401"/>
      <c r="S539" s="402"/>
      <c r="T539" s="400"/>
      <c r="U539" s="401"/>
      <c r="V539" s="401"/>
      <c r="W539" s="401"/>
      <c r="X539" s="402"/>
      <c r="Y539" s="400"/>
      <c r="Z539" s="401"/>
      <c r="AA539" s="401"/>
      <c r="AB539" s="401"/>
      <c r="AC539" s="402"/>
      <c r="AD539" s="400"/>
      <c r="AE539" s="401"/>
      <c r="AF539" s="401"/>
      <c r="AG539" s="401"/>
      <c r="AH539" s="402"/>
    </row>
    <row r="540" spans="1:34" x14ac:dyDescent="0.25">
      <c r="A540" s="403" t="s">
        <v>1242</v>
      </c>
      <c r="B540" s="404"/>
      <c r="C540" s="404"/>
      <c r="D540" s="404"/>
      <c r="E540" s="404"/>
      <c r="F540" s="404"/>
      <c r="G540" s="404"/>
      <c r="H540" s="404"/>
      <c r="I540" s="405"/>
      <c r="J540" s="397" t="s">
        <v>1247</v>
      </c>
      <c r="K540" s="398"/>
      <c r="L540" s="398"/>
      <c r="M540" s="398"/>
      <c r="N540" s="399"/>
      <c r="O540" s="400"/>
      <c r="P540" s="401"/>
      <c r="Q540" s="401"/>
      <c r="R540" s="401"/>
      <c r="S540" s="402"/>
      <c r="T540" s="400"/>
      <c r="U540" s="401"/>
      <c r="V540" s="401"/>
      <c r="W540" s="401"/>
      <c r="X540" s="402"/>
      <c r="Y540" s="400"/>
      <c r="Z540" s="401"/>
      <c r="AA540" s="401"/>
      <c r="AB540" s="401"/>
      <c r="AC540" s="402"/>
      <c r="AD540" s="400"/>
      <c r="AE540" s="401"/>
      <c r="AF540" s="401"/>
      <c r="AG540" s="401"/>
      <c r="AH540" s="402"/>
    </row>
    <row r="541" spans="1:34" x14ac:dyDescent="0.25">
      <c r="A541" s="403" t="s">
        <v>1184</v>
      </c>
      <c r="B541" s="404"/>
      <c r="C541" s="404"/>
      <c r="D541" s="404"/>
      <c r="E541" s="404"/>
      <c r="F541" s="404"/>
      <c r="G541" s="404"/>
      <c r="H541" s="404"/>
      <c r="I541" s="405"/>
      <c r="J541" s="397" t="s">
        <v>1248</v>
      </c>
      <c r="K541" s="398"/>
      <c r="L541" s="398"/>
      <c r="M541" s="398"/>
      <c r="N541" s="399"/>
      <c r="O541" s="400"/>
      <c r="P541" s="401"/>
      <c r="Q541" s="401"/>
      <c r="R541" s="401"/>
      <c r="S541" s="402"/>
      <c r="T541" s="400"/>
      <c r="U541" s="401"/>
      <c r="V541" s="401"/>
      <c r="W541" s="401"/>
      <c r="X541" s="402"/>
      <c r="Y541" s="400"/>
      <c r="Z541" s="401"/>
      <c r="AA541" s="401"/>
      <c r="AB541" s="401"/>
      <c r="AC541" s="402"/>
      <c r="AD541" s="400"/>
      <c r="AE541" s="401"/>
      <c r="AF541" s="401"/>
      <c r="AG541" s="401"/>
      <c r="AH541" s="402"/>
    </row>
    <row r="542" spans="1:34" x14ac:dyDescent="0.25">
      <c r="A542" s="246"/>
      <c r="B542" s="246"/>
      <c r="C542" s="246"/>
      <c r="D542" s="246"/>
      <c r="E542" s="246"/>
      <c r="F542" s="246"/>
      <c r="G542" s="246"/>
      <c r="H542" s="246"/>
      <c r="I542" s="246"/>
      <c r="J542" s="247"/>
      <c r="K542" s="247"/>
      <c r="L542" s="247"/>
      <c r="M542" s="247"/>
      <c r="N542" s="247"/>
      <c r="O542" s="248"/>
      <c r="P542" s="248"/>
      <c r="Q542" s="248"/>
      <c r="R542" s="248"/>
      <c r="S542" s="248"/>
      <c r="T542" s="248"/>
      <c r="U542" s="248"/>
      <c r="V542" s="248"/>
      <c r="W542" s="248"/>
      <c r="X542" s="248"/>
      <c r="Y542" s="248"/>
      <c r="Z542" s="248"/>
      <c r="AA542" s="248"/>
      <c r="AB542" s="248"/>
      <c r="AC542" s="248"/>
      <c r="AD542" s="248"/>
      <c r="AE542" s="248"/>
      <c r="AF542" s="248"/>
      <c r="AG542" s="248"/>
      <c r="AH542" s="248"/>
    </row>
    <row r="543" spans="1:34" x14ac:dyDescent="0.25">
      <c r="A543" s="188"/>
      <c r="B543" s="188"/>
      <c r="C543" s="188"/>
      <c r="D543" s="188"/>
      <c r="E543" s="188"/>
      <c r="F543" s="188"/>
      <c r="G543" s="188"/>
      <c r="H543" s="188"/>
      <c r="I543" s="188"/>
      <c r="J543" s="188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</row>
    <row r="544" spans="1:34" ht="39" customHeight="1" x14ac:dyDescent="0.25">
      <c r="A544" s="631" t="s">
        <v>1098</v>
      </c>
      <c r="B544" s="631"/>
      <c r="C544" s="631"/>
      <c r="D544" s="631"/>
      <c r="E544" s="631"/>
      <c r="F544" s="631"/>
      <c r="G544" s="631"/>
      <c r="H544" s="631"/>
      <c r="I544" s="631"/>
      <c r="J544" s="631"/>
      <c r="K544" s="631"/>
      <c r="L544" s="631"/>
      <c r="M544" s="631"/>
      <c r="N544" s="631"/>
      <c r="O544" s="631"/>
      <c r="P544" s="631"/>
      <c r="Q544" s="631"/>
      <c r="R544" s="631"/>
      <c r="S544" s="631"/>
      <c r="T544" s="631"/>
      <c r="U544" s="631"/>
      <c r="V544" s="631"/>
      <c r="W544" s="631"/>
      <c r="X544" s="631"/>
      <c r="Y544" s="631"/>
      <c r="Z544" s="631"/>
      <c r="AA544" s="631"/>
      <c r="AB544" s="631"/>
      <c r="AC544" s="631"/>
      <c r="AD544" s="631"/>
      <c r="AE544" s="631"/>
      <c r="AF544" s="631"/>
      <c r="AG544" s="631"/>
      <c r="AH544" s="631"/>
    </row>
    <row r="545" spans="1:34" x14ac:dyDescent="0.25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</row>
    <row r="546" spans="1:34" x14ac:dyDescent="0.25">
      <c r="A546" s="238"/>
      <c r="B546" s="238"/>
      <c r="C546" s="238"/>
      <c r="D546" s="238"/>
      <c r="E546" s="238"/>
      <c r="F546" s="238"/>
      <c r="G546" s="238"/>
      <c r="H546" s="238"/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</row>
    <row r="547" spans="1:34" x14ac:dyDescent="0.25">
      <c r="A547" s="245"/>
      <c r="B547" s="245"/>
      <c r="C547" s="245"/>
      <c r="D547" s="245"/>
      <c r="E547" s="245"/>
      <c r="F547" s="245"/>
      <c r="G547" s="245"/>
      <c r="H547" s="245"/>
      <c r="I547" s="245"/>
      <c r="J547" s="245"/>
      <c r="K547" s="245"/>
      <c r="L547" s="245"/>
      <c r="M547" s="245"/>
      <c r="N547" s="245"/>
      <c r="O547" s="245"/>
      <c r="P547" s="245"/>
      <c r="Q547" s="245"/>
      <c r="R547" s="245"/>
      <c r="S547" s="245"/>
      <c r="T547" s="245"/>
      <c r="U547" s="245"/>
      <c r="V547" s="245"/>
      <c r="W547" s="245"/>
      <c r="X547" s="245"/>
      <c r="Y547" s="245"/>
      <c r="Z547" s="245"/>
      <c r="AA547" s="245"/>
      <c r="AB547" s="245"/>
      <c r="AC547" s="245"/>
      <c r="AD547" s="245"/>
      <c r="AE547" s="245"/>
      <c r="AF547" s="245"/>
      <c r="AG547" s="245"/>
      <c r="AH547" s="245"/>
    </row>
    <row r="548" spans="1:34" x14ac:dyDescent="0.25">
      <c r="A548" s="245"/>
      <c r="B548" s="245"/>
      <c r="C548" s="245"/>
      <c r="D548" s="245"/>
      <c r="E548" s="245"/>
      <c r="F548" s="245"/>
      <c r="G548" s="245"/>
      <c r="H548" s="245"/>
      <c r="I548" s="245"/>
      <c r="J548" s="245"/>
      <c r="K548" s="245"/>
      <c r="L548" s="245"/>
      <c r="M548" s="245"/>
      <c r="N548" s="245"/>
      <c r="O548" s="245"/>
      <c r="P548" s="245"/>
      <c r="Q548" s="245"/>
      <c r="R548" s="245"/>
      <c r="S548" s="245"/>
      <c r="T548" s="245"/>
      <c r="U548" s="245"/>
      <c r="V548" s="245"/>
      <c r="W548" s="245"/>
      <c r="X548" s="245"/>
      <c r="Y548" s="245"/>
      <c r="Z548" s="245"/>
      <c r="AA548" s="245"/>
      <c r="AB548" s="245"/>
      <c r="AC548" s="245"/>
      <c r="AD548" s="245"/>
      <c r="AE548" s="245"/>
      <c r="AF548" s="245"/>
      <c r="AG548" s="245"/>
      <c r="AH548" s="245"/>
    </row>
    <row r="549" spans="1:34" x14ac:dyDescent="0.25">
      <c r="A549" s="245"/>
      <c r="B549" s="245"/>
      <c r="C549" s="245"/>
      <c r="D549" s="245"/>
      <c r="E549" s="245"/>
      <c r="F549" s="245"/>
      <c r="G549" s="245"/>
      <c r="H549" s="245"/>
      <c r="I549" s="245"/>
      <c r="J549" s="245"/>
      <c r="K549" s="245"/>
      <c r="L549" s="245"/>
      <c r="M549" s="245"/>
      <c r="N549" s="245"/>
      <c r="O549" s="245"/>
      <c r="P549" s="245"/>
      <c r="Q549" s="245"/>
      <c r="R549" s="245"/>
      <c r="S549" s="245"/>
      <c r="T549" s="245"/>
      <c r="U549" s="245"/>
      <c r="V549" s="245"/>
      <c r="W549" s="245"/>
      <c r="X549" s="245"/>
      <c r="Y549" s="245"/>
      <c r="Z549" s="245"/>
      <c r="AA549" s="245"/>
      <c r="AB549" s="245"/>
      <c r="AC549" s="245"/>
      <c r="AD549" s="245"/>
      <c r="AE549" s="245"/>
      <c r="AF549" s="245"/>
      <c r="AG549" s="245"/>
      <c r="AH549" s="245"/>
    </row>
    <row r="550" spans="1:34" x14ac:dyDescent="0.25">
      <c r="A550" s="277"/>
      <c r="B550" s="277"/>
      <c r="C550" s="277"/>
      <c r="D550" s="277"/>
      <c r="E550" s="277"/>
      <c r="F550" s="277"/>
      <c r="G550" s="277"/>
      <c r="H550" s="277"/>
      <c r="I550" s="277"/>
      <c r="J550" s="277"/>
      <c r="K550" s="277"/>
      <c r="L550" s="277"/>
      <c r="M550" s="277"/>
      <c r="N550" s="277"/>
      <c r="O550" s="277"/>
      <c r="P550" s="277"/>
      <c r="Q550" s="277"/>
      <c r="R550" s="277"/>
      <c r="S550" s="277"/>
      <c r="T550" s="277"/>
      <c r="U550" s="277"/>
      <c r="V550" s="277"/>
      <c r="W550" s="277"/>
      <c r="X550" s="277"/>
      <c r="Y550" s="277"/>
      <c r="Z550" s="277"/>
      <c r="AA550" s="277"/>
      <c r="AB550" s="277"/>
      <c r="AC550" s="277"/>
      <c r="AD550" s="277"/>
      <c r="AE550" s="277"/>
      <c r="AF550" s="277"/>
      <c r="AG550" s="277"/>
      <c r="AH550" s="277"/>
    </row>
    <row r="551" spans="1:34" x14ac:dyDescent="0.25">
      <c r="A551" s="277"/>
      <c r="B551" s="277"/>
      <c r="C551" s="277"/>
      <c r="D551" s="277"/>
      <c r="E551" s="277"/>
      <c r="F551" s="277"/>
      <c r="G551" s="277"/>
      <c r="H551" s="277"/>
      <c r="I551" s="277"/>
      <c r="J551" s="277"/>
      <c r="K551" s="277"/>
      <c r="L551" s="277"/>
      <c r="M551" s="277"/>
      <c r="N551" s="277"/>
      <c r="O551" s="277"/>
      <c r="P551" s="277"/>
      <c r="Q551" s="277"/>
      <c r="R551" s="277"/>
      <c r="S551" s="277"/>
      <c r="T551" s="277"/>
      <c r="U551" s="277"/>
      <c r="V551" s="277"/>
      <c r="W551" s="277"/>
      <c r="X551" s="277"/>
      <c r="Y551" s="277"/>
      <c r="Z551" s="277"/>
      <c r="AA551" s="277"/>
      <c r="AB551" s="277"/>
      <c r="AC551" s="277"/>
      <c r="AD551" s="277"/>
      <c r="AE551" s="277"/>
      <c r="AF551" s="277"/>
      <c r="AG551" s="277"/>
      <c r="AH551" s="277"/>
    </row>
    <row r="552" spans="1:34" x14ac:dyDescent="0.25">
      <c r="A552" s="245"/>
      <c r="B552" s="245"/>
      <c r="C552" s="245"/>
      <c r="D552" s="245"/>
      <c r="E552" s="245"/>
      <c r="F552" s="245"/>
      <c r="G552" s="245"/>
      <c r="H552" s="245"/>
      <c r="I552" s="245"/>
      <c r="J552" s="245"/>
      <c r="K552" s="245"/>
      <c r="L552" s="245"/>
      <c r="M552" s="245"/>
      <c r="N552" s="245"/>
      <c r="O552" s="245"/>
      <c r="P552" s="245"/>
      <c r="Q552" s="245"/>
      <c r="R552" s="245"/>
      <c r="S552" s="245"/>
      <c r="T552" s="245"/>
      <c r="U552" s="245"/>
      <c r="V552" s="245"/>
      <c r="W552" s="245"/>
      <c r="X552" s="245"/>
      <c r="Y552" s="245"/>
      <c r="Z552" s="245"/>
      <c r="AA552" s="245"/>
      <c r="AB552" s="245"/>
      <c r="AC552" s="245"/>
      <c r="AD552" s="245"/>
      <c r="AE552" s="245"/>
      <c r="AF552" s="245"/>
      <c r="AG552" s="245"/>
      <c r="AH552" s="245"/>
    </row>
    <row r="553" spans="1:34" x14ac:dyDescent="0.25">
      <c r="A553" s="277"/>
      <c r="B553" s="277"/>
      <c r="C553" s="277"/>
      <c r="D553" s="277"/>
      <c r="E553" s="277"/>
      <c r="F553" s="277"/>
      <c r="G553" s="277"/>
      <c r="H553" s="277"/>
      <c r="I553" s="277"/>
      <c r="J553" s="277"/>
      <c r="K553" s="277"/>
      <c r="L553" s="277"/>
      <c r="M553" s="277"/>
      <c r="N553" s="277"/>
      <c r="O553" s="277"/>
      <c r="P553" s="277"/>
      <c r="Q553" s="277"/>
      <c r="R553" s="277"/>
      <c r="S553" s="277"/>
      <c r="T553" s="277"/>
      <c r="U553" s="277"/>
      <c r="V553" s="277"/>
      <c r="W553" s="277"/>
      <c r="X553" s="277"/>
      <c r="Y553" s="277"/>
      <c r="Z553" s="277"/>
      <c r="AA553" s="277"/>
      <c r="AB553" s="277"/>
      <c r="AC553" s="277"/>
      <c r="AD553" s="277"/>
      <c r="AE553" s="277"/>
      <c r="AF553" s="277"/>
      <c r="AG553" s="277"/>
      <c r="AH553" s="277"/>
    </row>
    <row r="554" spans="1:34" x14ac:dyDescent="0.25">
      <c r="A554" s="245"/>
      <c r="B554" s="245"/>
      <c r="C554" s="245"/>
      <c r="D554" s="245"/>
      <c r="E554" s="245"/>
      <c r="F554" s="245"/>
      <c r="G554" s="245"/>
      <c r="H554" s="245"/>
      <c r="I554" s="245"/>
      <c r="J554" s="245"/>
      <c r="K554" s="245"/>
      <c r="L554" s="245"/>
      <c r="M554" s="245"/>
      <c r="N554" s="245"/>
      <c r="O554" s="245"/>
      <c r="P554" s="245"/>
      <c r="Q554" s="245"/>
      <c r="R554" s="245"/>
      <c r="S554" s="245"/>
      <c r="T554" s="245"/>
      <c r="U554" s="245"/>
      <c r="V554" s="245"/>
      <c r="W554" s="245"/>
      <c r="X554" s="245"/>
      <c r="Y554" s="245"/>
      <c r="Z554" s="245"/>
      <c r="AA554" s="245"/>
      <c r="AB554" s="245"/>
      <c r="AC554" s="245"/>
      <c r="AD554" s="245"/>
      <c r="AE554" s="245"/>
      <c r="AF554" s="245"/>
      <c r="AG554" s="245"/>
      <c r="AH554" s="245"/>
    </row>
    <row r="555" spans="1:34" x14ac:dyDescent="0.25">
      <c r="A555" s="212"/>
      <c r="B555" s="212"/>
      <c r="C555" s="212"/>
      <c r="D555" s="212"/>
      <c r="E555" s="212"/>
      <c r="F555" s="212"/>
      <c r="G555" s="212"/>
      <c r="H555" s="212"/>
      <c r="I555" s="212"/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  <c r="AH555" s="212"/>
    </row>
    <row r="556" spans="1:34" x14ac:dyDescent="0.25">
      <c r="A556" s="10" t="s">
        <v>1231</v>
      </c>
      <c r="B556" s="10"/>
      <c r="C556" s="10"/>
      <c r="D556" s="10" t="s">
        <v>206</v>
      </c>
      <c r="E556" s="10"/>
      <c r="F556" s="10"/>
      <c r="G556" s="10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</row>
    <row r="557" spans="1:34" x14ac:dyDescent="0.25">
      <c r="A557" s="10"/>
      <c r="B557" s="10"/>
      <c r="C557" s="10"/>
      <c r="D557" s="10"/>
      <c r="E557" s="10"/>
      <c r="F557" s="10"/>
      <c r="G557" s="10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</row>
    <row r="558" spans="1:34" x14ac:dyDescent="0.25">
      <c r="A558" s="5" t="s">
        <v>110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</row>
    <row r="559" spans="1:34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</row>
    <row r="560" spans="1:34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</row>
    <row r="561" spans="1:36" x14ac:dyDescent="0.25">
      <c r="A561" s="607" t="s">
        <v>75</v>
      </c>
      <c r="B561" s="608"/>
      <c r="C561" s="608"/>
      <c r="D561" s="608"/>
      <c r="E561" s="608"/>
      <c r="F561" s="608"/>
      <c r="G561" s="608"/>
      <c r="H561" s="608"/>
      <c r="I561" s="609"/>
      <c r="J561" s="406" t="s">
        <v>1064</v>
      </c>
      <c r="K561" s="407"/>
      <c r="L561" s="407"/>
      <c r="M561" s="407"/>
      <c r="N561" s="407"/>
      <c r="O561" s="407"/>
      <c r="P561" s="407"/>
      <c r="Q561" s="407"/>
      <c r="R561" s="407"/>
      <c r="S561" s="407"/>
      <c r="T561" s="407"/>
      <c r="U561" s="407"/>
      <c r="V561" s="407"/>
      <c r="W561" s="407"/>
      <c r="X561" s="407"/>
      <c r="Y561" s="407"/>
      <c r="Z561" s="407"/>
      <c r="AA561" s="407"/>
      <c r="AB561" s="407"/>
      <c r="AC561" s="407"/>
      <c r="AD561" s="407"/>
      <c r="AE561" s="407"/>
      <c r="AF561" s="407"/>
      <c r="AG561" s="407"/>
      <c r="AH561" s="408"/>
    </row>
    <row r="562" spans="1:36" x14ac:dyDescent="0.25">
      <c r="A562" s="610"/>
      <c r="B562" s="611"/>
      <c r="C562" s="611"/>
      <c r="D562" s="611"/>
      <c r="E562" s="611"/>
      <c r="F562" s="611"/>
      <c r="G562" s="611"/>
      <c r="H562" s="611"/>
      <c r="I562" s="612"/>
      <c r="J562" s="496" t="s">
        <v>1069</v>
      </c>
      <c r="K562" s="497"/>
      <c r="L562" s="497"/>
      <c r="M562" s="497"/>
      <c r="N562" s="498"/>
      <c r="O562" s="496" t="s">
        <v>111</v>
      </c>
      <c r="P562" s="497"/>
      <c r="Q562" s="497"/>
      <c r="R562" s="497"/>
      <c r="S562" s="498"/>
      <c r="T562" s="496" t="s">
        <v>112</v>
      </c>
      <c r="U562" s="497"/>
      <c r="V562" s="497"/>
      <c r="W562" s="497"/>
      <c r="X562" s="498"/>
      <c r="Y562" s="496" t="s">
        <v>113</v>
      </c>
      <c r="Z562" s="497"/>
      <c r="AA562" s="497"/>
      <c r="AB562" s="497"/>
      <c r="AC562" s="498"/>
      <c r="AD562" s="496" t="s">
        <v>1070</v>
      </c>
      <c r="AE562" s="497"/>
      <c r="AF562" s="497"/>
      <c r="AG562" s="497"/>
      <c r="AH562" s="498"/>
    </row>
    <row r="563" spans="1:36" x14ac:dyDescent="0.25">
      <c r="A563" s="613"/>
      <c r="B563" s="614"/>
      <c r="C563" s="614"/>
      <c r="D563" s="614"/>
      <c r="E563" s="614"/>
      <c r="F563" s="614"/>
      <c r="G563" s="614"/>
      <c r="H563" s="614"/>
      <c r="I563" s="615"/>
      <c r="J563" s="499"/>
      <c r="K563" s="500"/>
      <c r="L563" s="500"/>
      <c r="M563" s="500"/>
      <c r="N563" s="501"/>
      <c r="O563" s="499"/>
      <c r="P563" s="500"/>
      <c r="Q563" s="500"/>
      <c r="R563" s="500"/>
      <c r="S563" s="501"/>
      <c r="T563" s="499"/>
      <c r="U563" s="500"/>
      <c r="V563" s="500"/>
      <c r="W563" s="500"/>
      <c r="X563" s="501"/>
      <c r="Y563" s="499"/>
      <c r="Z563" s="500"/>
      <c r="AA563" s="500"/>
      <c r="AB563" s="500"/>
      <c r="AC563" s="501"/>
      <c r="AD563" s="499"/>
      <c r="AE563" s="500"/>
      <c r="AF563" s="500"/>
      <c r="AG563" s="500"/>
      <c r="AH563" s="501"/>
    </row>
    <row r="564" spans="1:36" x14ac:dyDescent="0.25">
      <c r="A564" s="406" t="s">
        <v>40</v>
      </c>
      <c r="B564" s="407"/>
      <c r="C564" s="407"/>
      <c r="D564" s="407"/>
      <c r="E564" s="407"/>
      <c r="F564" s="407"/>
      <c r="G564" s="407"/>
      <c r="H564" s="407"/>
      <c r="I564" s="408"/>
      <c r="J564" s="406" t="s">
        <v>41</v>
      </c>
      <c r="K564" s="407"/>
      <c r="L564" s="407"/>
      <c r="M564" s="407"/>
      <c r="N564" s="408"/>
      <c r="O564" s="406" t="s">
        <v>42</v>
      </c>
      <c r="P564" s="407"/>
      <c r="Q564" s="407"/>
      <c r="R564" s="407"/>
      <c r="S564" s="408"/>
      <c r="T564" s="406" t="s">
        <v>43</v>
      </c>
      <c r="U564" s="407"/>
      <c r="V564" s="407"/>
      <c r="W564" s="407"/>
      <c r="X564" s="408"/>
      <c r="Y564" s="406" t="s">
        <v>44</v>
      </c>
      <c r="Z564" s="407"/>
      <c r="AA564" s="407"/>
      <c r="AB564" s="407"/>
      <c r="AC564" s="408"/>
      <c r="AD564" s="406" t="s">
        <v>45</v>
      </c>
      <c r="AE564" s="407"/>
      <c r="AF564" s="407"/>
      <c r="AG564" s="407"/>
      <c r="AH564" s="408"/>
    </row>
    <row r="565" spans="1:36" x14ac:dyDescent="0.25">
      <c r="A565" s="419" t="s">
        <v>114</v>
      </c>
      <c r="B565" s="420"/>
      <c r="C565" s="420"/>
      <c r="D565" s="420"/>
      <c r="E565" s="420"/>
      <c r="F565" s="420"/>
      <c r="G565" s="420"/>
      <c r="H565" s="420"/>
      <c r="I565" s="421"/>
      <c r="J565" s="400">
        <v>9500</v>
      </c>
      <c r="K565" s="401"/>
      <c r="L565" s="401"/>
      <c r="M565" s="401"/>
      <c r="N565" s="402"/>
      <c r="O565" s="400">
        <f>SUM(O566:S570)</f>
        <v>0</v>
      </c>
      <c r="P565" s="401"/>
      <c r="Q565" s="401"/>
      <c r="R565" s="401"/>
      <c r="S565" s="402"/>
      <c r="T565" s="400">
        <f t="shared" ref="T565" si="33">SUM(T566:X570)</f>
        <v>0</v>
      </c>
      <c r="U565" s="401"/>
      <c r="V565" s="401"/>
      <c r="W565" s="401"/>
      <c r="X565" s="402"/>
      <c r="Y565" s="400">
        <f>SUM(Y566:AC570)</f>
        <v>0</v>
      </c>
      <c r="Z565" s="401"/>
      <c r="AA565" s="401"/>
      <c r="AB565" s="401"/>
      <c r="AC565" s="402"/>
      <c r="AD565" s="400">
        <v>9500</v>
      </c>
      <c r="AE565" s="401"/>
      <c r="AF565" s="401"/>
      <c r="AG565" s="401"/>
      <c r="AH565" s="402"/>
      <c r="AI565" t="str">
        <f>IF(ROUND(J565-Pasíva!E26-Pasíva!E28,0)=0,"","CHYBA")</f>
        <v/>
      </c>
      <c r="AJ565" t="s">
        <v>1019</v>
      </c>
    </row>
    <row r="566" spans="1:36" x14ac:dyDescent="0.25">
      <c r="A566" s="492" t="s">
        <v>1106</v>
      </c>
      <c r="B566" s="493"/>
      <c r="C566" s="493"/>
      <c r="D566" s="493"/>
      <c r="E566" s="493"/>
      <c r="F566" s="493"/>
      <c r="G566" s="493"/>
      <c r="H566" s="493"/>
      <c r="I566" s="494"/>
      <c r="J566" s="394"/>
      <c r="K566" s="396"/>
      <c r="L566" s="396"/>
      <c r="M566" s="396"/>
      <c r="N566" s="395"/>
      <c r="O566" s="394"/>
      <c r="P566" s="396"/>
      <c r="Q566" s="396"/>
      <c r="R566" s="396"/>
      <c r="S566" s="395"/>
      <c r="T566" s="394"/>
      <c r="U566" s="396"/>
      <c r="V566" s="396"/>
      <c r="W566" s="396"/>
      <c r="X566" s="395"/>
      <c r="Y566" s="394"/>
      <c r="Z566" s="396"/>
      <c r="AA566" s="396"/>
      <c r="AB566" s="396"/>
      <c r="AC566" s="395"/>
      <c r="AD566" s="394"/>
      <c r="AE566" s="396"/>
      <c r="AF566" s="396"/>
      <c r="AG566" s="396"/>
      <c r="AH566" s="395"/>
      <c r="AJ566" t="s">
        <v>1019</v>
      </c>
    </row>
    <row r="567" spans="1:36" x14ac:dyDescent="0.25">
      <c r="A567" s="428" t="s">
        <v>1099</v>
      </c>
      <c r="B567" s="429"/>
      <c r="C567" s="429"/>
      <c r="D567" s="429"/>
      <c r="E567" s="429"/>
      <c r="F567" s="429"/>
      <c r="G567" s="429"/>
      <c r="H567" s="429"/>
      <c r="I567" s="430"/>
      <c r="J567" s="394">
        <v>1000</v>
      </c>
      <c r="K567" s="396"/>
      <c r="L567" s="396"/>
      <c r="M567" s="396"/>
      <c r="N567" s="395"/>
      <c r="O567" s="394">
        <v>0</v>
      </c>
      <c r="P567" s="396"/>
      <c r="Q567" s="396"/>
      <c r="R567" s="396"/>
      <c r="S567" s="395"/>
      <c r="T567" s="394">
        <v>0</v>
      </c>
      <c r="U567" s="396"/>
      <c r="V567" s="396"/>
      <c r="W567" s="396"/>
      <c r="X567" s="395"/>
      <c r="Y567" s="394">
        <v>0</v>
      </c>
      <c r="Z567" s="396"/>
      <c r="AA567" s="396"/>
      <c r="AB567" s="396"/>
      <c r="AC567" s="395"/>
      <c r="AD567" s="394">
        <f t="shared" ref="AD567:AD570" si="34">J567+O567+T567+Y567</f>
        <v>1000</v>
      </c>
      <c r="AE567" s="396"/>
      <c r="AF567" s="396"/>
      <c r="AG567" s="396"/>
      <c r="AH567" s="395"/>
    </row>
    <row r="568" spans="1:36" x14ac:dyDescent="0.25">
      <c r="A568" s="428" t="s">
        <v>1100</v>
      </c>
      <c r="B568" s="429"/>
      <c r="C568" s="429"/>
      <c r="D568" s="429"/>
      <c r="E568" s="429"/>
      <c r="F568" s="429"/>
      <c r="G568" s="429"/>
      <c r="H568" s="429"/>
      <c r="I568" s="430"/>
      <c r="J568" s="394">
        <v>8500</v>
      </c>
      <c r="K568" s="396"/>
      <c r="L568" s="396"/>
      <c r="M568" s="396"/>
      <c r="N568" s="395"/>
      <c r="O568" s="394">
        <v>0</v>
      </c>
      <c r="P568" s="396"/>
      <c r="Q568" s="396"/>
      <c r="R568" s="396"/>
      <c r="S568" s="395"/>
      <c r="T568" s="394">
        <v>0</v>
      </c>
      <c r="U568" s="396"/>
      <c r="V568" s="396"/>
      <c r="W568" s="396"/>
      <c r="X568" s="395"/>
      <c r="Y568" s="394">
        <v>0</v>
      </c>
      <c r="Z568" s="396"/>
      <c r="AA568" s="396"/>
      <c r="AB568" s="396"/>
      <c r="AC568" s="395"/>
      <c r="AD568" s="394">
        <f t="shared" si="34"/>
        <v>8500</v>
      </c>
      <c r="AE568" s="396"/>
      <c r="AF568" s="396"/>
      <c r="AG568" s="396"/>
      <c r="AH568" s="395"/>
    </row>
    <row r="569" spans="1:36" x14ac:dyDescent="0.25">
      <c r="A569" s="419" t="s">
        <v>1107</v>
      </c>
      <c r="B569" s="420"/>
      <c r="C569" s="420"/>
      <c r="D569" s="420"/>
      <c r="E569" s="420"/>
      <c r="F569" s="420"/>
      <c r="G569" s="420"/>
      <c r="H569" s="420"/>
      <c r="I569" s="421"/>
      <c r="J569" s="400">
        <v>9500</v>
      </c>
      <c r="K569" s="401"/>
      <c r="L569" s="401"/>
      <c r="M569" s="401"/>
      <c r="N569" s="402"/>
      <c r="O569" s="400">
        <v>0</v>
      </c>
      <c r="P569" s="401"/>
      <c r="Q569" s="401"/>
      <c r="R569" s="401"/>
      <c r="S569" s="402"/>
      <c r="T569" s="400">
        <v>0</v>
      </c>
      <c r="U569" s="401"/>
      <c r="V569" s="401"/>
      <c r="W569" s="401"/>
      <c r="X569" s="402"/>
      <c r="Y569" s="400">
        <v>0</v>
      </c>
      <c r="Z569" s="401"/>
      <c r="AA569" s="401"/>
      <c r="AB569" s="401"/>
      <c r="AC569" s="402"/>
      <c r="AD569" s="400">
        <f t="shared" si="34"/>
        <v>9500</v>
      </c>
      <c r="AE569" s="401"/>
      <c r="AF569" s="401"/>
      <c r="AG569" s="401"/>
      <c r="AH569" s="402"/>
    </row>
    <row r="570" spans="1:36" x14ac:dyDescent="0.25">
      <c r="A570" s="403"/>
      <c r="B570" s="404"/>
      <c r="C570" s="404"/>
      <c r="D570" s="404"/>
      <c r="E570" s="404"/>
      <c r="F570" s="404"/>
      <c r="G570" s="404"/>
      <c r="H570" s="404"/>
      <c r="I570" s="405"/>
      <c r="J570" s="394"/>
      <c r="K570" s="396"/>
      <c r="L570" s="396"/>
      <c r="M570" s="396"/>
      <c r="N570" s="395"/>
      <c r="O570" s="394"/>
      <c r="P570" s="396"/>
      <c r="Q570" s="396"/>
      <c r="R570" s="396"/>
      <c r="S570" s="395"/>
      <c r="T570" s="394"/>
      <c r="U570" s="396"/>
      <c r="V570" s="396"/>
      <c r="W570" s="396"/>
      <c r="X570" s="395"/>
      <c r="Y570" s="394"/>
      <c r="Z570" s="396"/>
      <c r="AA570" s="396"/>
      <c r="AB570" s="396"/>
      <c r="AC570" s="395"/>
      <c r="AD570" s="394">
        <f t="shared" si="34"/>
        <v>0</v>
      </c>
      <c r="AE570" s="396"/>
      <c r="AF570" s="396"/>
      <c r="AG570" s="396"/>
      <c r="AH570" s="395"/>
    </row>
    <row r="571" spans="1:36" x14ac:dyDescent="0.25">
      <c r="A571" s="419" t="s">
        <v>115</v>
      </c>
      <c r="B571" s="420"/>
      <c r="C571" s="420"/>
      <c r="D571" s="420"/>
      <c r="E571" s="420"/>
      <c r="F571" s="420"/>
      <c r="G571" s="420"/>
      <c r="H571" s="420"/>
      <c r="I571" s="421"/>
      <c r="J571" s="397">
        <v>17640</v>
      </c>
      <c r="K571" s="398"/>
      <c r="L571" s="398"/>
      <c r="M571" s="398"/>
      <c r="N571" s="399"/>
      <c r="O571" s="397">
        <v>22677</v>
      </c>
      <c r="P571" s="398"/>
      <c r="Q571" s="398"/>
      <c r="R571" s="398"/>
      <c r="S571" s="399"/>
      <c r="T571" s="397">
        <v>17248</v>
      </c>
      <c r="U571" s="398"/>
      <c r="V571" s="398"/>
      <c r="W571" s="398"/>
      <c r="X571" s="399"/>
      <c r="Y571" s="397">
        <v>392</v>
      </c>
      <c r="Z571" s="398"/>
      <c r="AA571" s="398"/>
      <c r="AB571" s="398"/>
      <c r="AC571" s="399"/>
      <c r="AD571" s="397">
        <v>22677</v>
      </c>
      <c r="AE571" s="398"/>
      <c r="AF571" s="398"/>
      <c r="AG571" s="398"/>
      <c r="AH571" s="399"/>
      <c r="AI571" t="str">
        <f>IF(ROUND(J571-Pasíva!E27-Pasíva!E29,0)=0,"","CHYBA")</f>
        <v/>
      </c>
      <c r="AJ571" t="s">
        <v>1019</v>
      </c>
    </row>
    <row r="572" spans="1:36" x14ac:dyDescent="0.25">
      <c r="A572" s="635" t="s">
        <v>1161</v>
      </c>
      <c r="B572" s="636"/>
      <c r="C572" s="636"/>
      <c r="D572" s="636"/>
      <c r="E572" s="636"/>
      <c r="F572" s="636"/>
      <c r="G572" s="636"/>
      <c r="H572" s="636"/>
      <c r="I572" s="637"/>
      <c r="J572" s="638"/>
      <c r="K572" s="639"/>
      <c r="L572" s="639"/>
      <c r="M572" s="639"/>
      <c r="N572" s="640"/>
      <c r="O572" s="638"/>
      <c r="P572" s="639"/>
      <c r="Q572" s="639"/>
      <c r="R572" s="639"/>
      <c r="S572" s="640"/>
      <c r="T572" s="638"/>
      <c r="U572" s="639"/>
      <c r="V572" s="639"/>
      <c r="W572" s="639"/>
      <c r="X572" s="640"/>
      <c r="Y572" s="638"/>
      <c r="Z572" s="639"/>
      <c r="AA572" s="639"/>
      <c r="AB572" s="639"/>
      <c r="AC572" s="640"/>
      <c r="AD572" s="638">
        <f t="shared" ref="AD572:AD574" si="35">J572+O572+T572+Y572</f>
        <v>0</v>
      </c>
      <c r="AE572" s="639"/>
      <c r="AF572" s="639"/>
      <c r="AG572" s="639"/>
      <c r="AH572" s="640"/>
      <c r="AJ572" t="s">
        <v>1019</v>
      </c>
    </row>
    <row r="573" spans="1:36" x14ac:dyDescent="0.25">
      <c r="A573" s="641" t="s">
        <v>1162</v>
      </c>
      <c r="B573" s="642"/>
      <c r="C573" s="642"/>
      <c r="D573" s="642"/>
      <c r="E573" s="642"/>
      <c r="F573" s="642"/>
      <c r="G573" s="642"/>
      <c r="H573" s="642"/>
      <c r="I573" s="643"/>
      <c r="J573" s="638">
        <v>5474</v>
      </c>
      <c r="K573" s="639"/>
      <c r="L573" s="639"/>
      <c r="M573" s="639"/>
      <c r="N573" s="640"/>
      <c r="O573" s="638">
        <v>647.04</v>
      </c>
      <c r="P573" s="639"/>
      <c r="Q573" s="639"/>
      <c r="R573" s="639"/>
      <c r="S573" s="640"/>
      <c r="T573" s="638">
        <v>5473.9</v>
      </c>
      <c r="U573" s="639"/>
      <c r="V573" s="639"/>
      <c r="W573" s="639"/>
      <c r="X573" s="640"/>
      <c r="Y573" s="638">
        <v>0</v>
      </c>
      <c r="Z573" s="639"/>
      <c r="AA573" s="639"/>
      <c r="AB573" s="639"/>
      <c r="AC573" s="640"/>
      <c r="AD573" s="638">
        <f>J573+O573-T573+Y573</f>
        <v>647.14000000000033</v>
      </c>
      <c r="AE573" s="639"/>
      <c r="AF573" s="639"/>
      <c r="AG573" s="639"/>
      <c r="AH573" s="640"/>
    </row>
    <row r="574" spans="1:36" x14ac:dyDescent="0.25">
      <c r="A574" s="650" t="s">
        <v>1110</v>
      </c>
      <c r="B574" s="651"/>
      <c r="C574" s="651"/>
      <c r="D574" s="651"/>
      <c r="E574" s="651"/>
      <c r="F574" s="651"/>
      <c r="G574" s="651"/>
      <c r="H574" s="651"/>
      <c r="I574" s="652"/>
      <c r="J574" s="422"/>
      <c r="K574" s="423"/>
      <c r="L574" s="423"/>
      <c r="M574" s="423"/>
      <c r="N574" s="424"/>
      <c r="O574" s="422"/>
      <c r="P574" s="423"/>
      <c r="Q574" s="423"/>
      <c r="R574" s="423"/>
      <c r="S574" s="424"/>
      <c r="T574" s="422"/>
      <c r="U574" s="423"/>
      <c r="V574" s="423"/>
      <c r="W574" s="423"/>
      <c r="X574" s="424"/>
      <c r="Y574" s="422"/>
      <c r="Z574" s="423"/>
      <c r="AA574" s="423"/>
      <c r="AB574" s="423"/>
      <c r="AC574" s="424"/>
      <c r="AD574" s="422">
        <f t="shared" si="35"/>
        <v>0</v>
      </c>
      <c r="AE574" s="423"/>
      <c r="AF574" s="423"/>
      <c r="AG574" s="423"/>
      <c r="AH574" s="424"/>
    </row>
    <row r="575" spans="1:36" x14ac:dyDescent="0.25">
      <c r="A575" s="641" t="s">
        <v>1163</v>
      </c>
      <c r="B575" s="642"/>
      <c r="C575" s="642"/>
      <c r="D575" s="642"/>
      <c r="E575" s="642"/>
      <c r="F575" s="642"/>
      <c r="G575" s="642"/>
      <c r="H575" s="642"/>
      <c r="I575" s="643"/>
      <c r="J575" s="638">
        <v>7126</v>
      </c>
      <c r="K575" s="639"/>
      <c r="L575" s="639"/>
      <c r="M575" s="639"/>
      <c r="N575" s="640"/>
      <c r="O575" s="638">
        <v>7035</v>
      </c>
      <c r="P575" s="639"/>
      <c r="Q575" s="639"/>
      <c r="R575" s="639"/>
      <c r="S575" s="640"/>
      <c r="T575" s="638">
        <v>7081.9</v>
      </c>
      <c r="U575" s="639"/>
      <c r="V575" s="639"/>
      <c r="W575" s="639"/>
      <c r="X575" s="640"/>
      <c r="Y575" s="638">
        <v>44.2</v>
      </c>
      <c r="Z575" s="639"/>
      <c r="AA575" s="639"/>
      <c r="AB575" s="639"/>
      <c r="AC575" s="640"/>
      <c r="AD575" s="638">
        <f>J575+O575-T575-Y575</f>
        <v>7034.9000000000005</v>
      </c>
      <c r="AE575" s="639"/>
      <c r="AF575" s="639"/>
      <c r="AG575" s="639"/>
      <c r="AH575" s="640"/>
    </row>
    <row r="576" spans="1:36" x14ac:dyDescent="0.25">
      <c r="A576" s="650" t="s">
        <v>1112</v>
      </c>
      <c r="B576" s="651"/>
      <c r="C576" s="651"/>
      <c r="D576" s="651"/>
      <c r="E576" s="651"/>
      <c r="F576" s="651"/>
      <c r="G576" s="651"/>
      <c r="H576" s="651"/>
      <c r="I576" s="652"/>
      <c r="J576" s="422"/>
      <c r="K576" s="423"/>
      <c r="L576" s="423"/>
      <c r="M576" s="423"/>
      <c r="N576" s="424"/>
      <c r="O576" s="422"/>
      <c r="P576" s="423"/>
      <c r="Q576" s="423"/>
      <c r="R576" s="423"/>
      <c r="S576" s="424"/>
      <c r="T576" s="422"/>
      <c r="U576" s="423"/>
      <c r="V576" s="423"/>
      <c r="W576" s="423"/>
      <c r="X576" s="424"/>
      <c r="Y576" s="422"/>
      <c r="Z576" s="423"/>
      <c r="AA576" s="423"/>
      <c r="AB576" s="423"/>
      <c r="AC576" s="424"/>
      <c r="AD576" s="422"/>
      <c r="AE576" s="423"/>
      <c r="AF576" s="423"/>
      <c r="AG576" s="423"/>
      <c r="AH576" s="424"/>
    </row>
    <row r="577" spans="1:34" x14ac:dyDescent="0.25">
      <c r="A577" s="661" t="s">
        <v>1101</v>
      </c>
      <c r="B577" s="662"/>
      <c r="C577" s="662"/>
      <c r="D577" s="662"/>
      <c r="E577" s="662"/>
      <c r="F577" s="662"/>
      <c r="G577" s="662"/>
      <c r="H577" s="662"/>
      <c r="I577" s="663"/>
      <c r="J577" s="416">
        <v>1869</v>
      </c>
      <c r="K577" s="417"/>
      <c r="L577" s="417"/>
      <c r="M577" s="417"/>
      <c r="N577" s="418"/>
      <c r="O577" s="416">
        <v>2374</v>
      </c>
      <c r="P577" s="417"/>
      <c r="Q577" s="417"/>
      <c r="R577" s="417"/>
      <c r="S577" s="418"/>
      <c r="T577" s="416">
        <v>1869</v>
      </c>
      <c r="U577" s="417"/>
      <c r="V577" s="417"/>
      <c r="W577" s="417"/>
      <c r="X577" s="418"/>
      <c r="Y577" s="416">
        <v>0</v>
      </c>
      <c r="Z577" s="417"/>
      <c r="AA577" s="417"/>
      <c r="AB577" s="417"/>
      <c r="AC577" s="418"/>
      <c r="AD577" s="416">
        <f>J577+O577-T577-Y577</f>
        <v>2374</v>
      </c>
      <c r="AE577" s="417"/>
      <c r="AF577" s="417"/>
      <c r="AG577" s="417"/>
      <c r="AH577" s="418"/>
    </row>
    <row r="578" spans="1:34" x14ac:dyDescent="0.25">
      <c r="A578" s="425" t="s">
        <v>1113</v>
      </c>
      <c r="B578" s="426"/>
      <c r="C578" s="426"/>
      <c r="D578" s="426"/>
      <c r="E578" s="426"/>
      <c r="F578" s="426"/>
      <c r="G578" s="426"/>
      <c r="H578" s="426"/>
      <c r="I578" s="427"/>
      <c r="J578" s="400">
        <v>14469</v>
      </c>
      <c r="K578" s="401"/>
      <c r="L578" s="401"/>
      <c r="M578" s="401"/>
      <c r="N578" s="402"/>
      <c r="O578" s="400">
        <v>10056</v>
      </c>
      <c r="P578" s="401"/>
      <c r="Q578" s="401"/>
      <c r="R578" s="401"/>
      <c r="S578" s="402"/>
      <c r="T578" s="400">
        <v>14425</v>
      </c>
      <c r="U578" s="401"/>
      <c r="V578" s="401"/>
      <c r="W578" s="401"/>
      <c r="X578" s="402"/>
      <c r="Y578" s="400">
        <v>44</v>
      </c>
      <c r="Z578" s="401"/>
      <c r="AA578" s="401"/>
      <c r="AB578" s="401"/>
      <c r="AC578" s="402"/>
      <c r="AD578" s="400">
        <v>10056</v>
      </c>
      <c r="AE578" s="401"/>
      <c r="AF578" s="401"/>
      <c r="AG578" s="401"/>
      <c r="AH578" s="402"/>
    </row>
    <row r="579" spans="1:34" x14ac:dyDescent="0.25">
      <c r="A579" s="406"/>
      <c r="B579" s="407"/>
      <c r="C579" s="407"/>
      <c r="D579" s="407"/>
      <c r="E579" s="407"/>
      <c r="F579" s="407"/>
      <c r="G579" s="407"/>
      <c r="H579" s="407"/>
      <c r="I579" s="408"/>
      <c r="J579" s="394"/>
      <c r="K579" s="396"/>
      <c r="L579" s="396"/>
      <c r="M579" s="396"/>
      <c r="N579" s="395"/>
      <c r="O579" s="394"/>
      <c r="P579" s="396"/>
      <c r="Q579" s="396"/>
      <c r="R579" s="396"/>
      <c r="S579" s="395"/>
      <c r="T579" s="394"/>
      <c r="U579" s="396"/>
      <c r="V579" s="396"/>
      <c r="W579" s="396"/>
      <c r="X579" s="395"/>
      <c r="Y579" s="394"/>
      <c r="Z579" s="396"/>
      <c r="AA579" s="396"/>
      <c r="AB579" s="396"/>
      <c r="AC579" s="395"/>
      <c r="AD579" s="394"/>
      <c r="AE579" s="396"/>
      <c r="AF579" s="396"/>
      <c r="AG579" s="396"/>
      <c r="AH579" s="395"/>
    </row>
    <row r="580" spans="1:34" x14ac:dyDescent="0.25">
      <c r="A580" s="419" t="s">
        <v>1105</v>
      </c>
      <c r="B580" s="420"/>
      <c r="C580" s="420"/>
      <c r="D580" s="420"/>
      <c r="E580" s="420"/>
      <c r="F580" s="420"/>
      <c r="G580" s="420"/>
      <c r="H580" s="420"/>
      <c r="I580" s="421"/>
      <c r="J580" s="400">
        <v>3171</v>
      </c>
      <c r="K580" s="401"/>
      <c r="L580" s="401"/>
      <c r="M580" s="401"/>
      <c r="N580" s="402"/>
      <c r="O580" s="400">
        <v>12621</v>
      </c>
      <c r="P580" s="401"/>
      <c r="Q580" s="401"/>
      <c r="R580" s="401"/>
      <c r="S580" s="402"/>
      <c r="T580" s="400">
        <v>2823</v>
      </c>
      <c r="U580" s="401"/>
      <c r="V580" s="401"/>
      <c r="W580" s="401"/>
      <c r="X580" s="402"/>
      <c r="Y580" s="400">
        <v>348</v>
      </c>
      <c r="Z580" s="401"/>
      <c r="AA580" s="401"/>
      <c r="AB580" s="401"/>
      <c r="AC580" s="402"/>
      <c r="AD580" s="400">
        <v>12621</v>
      </c>
      <c r="AE580" s="401"/>
      <c r="AF580" s="401"/>
      <c r="AG580" s="401"/>
      <c r="AH580" s="402"/>
    </row>
    <row r="581" spans="1:34" x14ac:dyDescent="0.25">
      <c r="A581" s="428" t="s">
        <v>1164</v>
      </c>
      <c r="B581" s="429"/>
      <c r="C581" s="429"/>
      <c r="D581" s="429"/>
      <c r="E581" s="429"/>
      <c r="F581" s="429"/>
      <c r="G581" s="429"/>
      <c r="H581" s="429"/>
      <c r="I581" s="430"/>
      <c r="J581" s="394">
        <v>144</v>
      </c>
      <c r="K581" s="396"/>
      <c r="L581" s="396"/>
      <c r="M581" s="396"/>
      <c r="N581" s="395"/>
      <c r="O581" s="394">
        <v>0</v>
      </c>
      <c r="P581" s="396"/>
      <c r="Q581" s="396"/>
      <c r="R581" s="396"/>
      <c r="S581" s="395"/>
      <c r="T581" s="394">
        <v>0</v>
      </c>
      <c r="U581" s="396"/>
      <c r="V581" s="396"/>
      <c r="W581" s="396"/>
      <c r="X581" s="395"/>
      <c r="Y581" s="394">
        <v>144</v>
      </c>
      <c r="Z581" s="396"/>
      <c r="AA581" s="396"/>
      <c r="AB581" s="396"/>
      <c r="AC581" s="395"/>
      <c r="AD581" s="394">
        <f>J581+O581+T581-Y581</f>
        <v>0</v>
      </c>
      <c r="AE581" s="396"/>
      <c r="AF581" s="396"/>
      <c r="AG581" s="396"/>
      <c r="AH581" s="395"/>
    </row>
    <row r="582" spans="1:34" x14ac:dyDescent="0.25">
      <c r="A582" s="428" t="s">
        <v>1103</v>
      </c>
      <c r="B582" s="429"/>
      <c r="C582" s="429"/>
      <c r="D582" s="429"/>
      <c r="E582" s="429"/>
      <c r="F582" s="429"/>
      <c r="G582" s="429"/>
      <c r="H582" s="429"/>
      <c r="I582" s="430"/>
      <c r="J582" s="394">
        <v>2757</v>
      </c>
      <c r="K582" s="396"/>
      <c r="L582" s="396"/>
      <c r="M582" s="396"/>
      <c r="N582" s="395"/>
      <c r="O582" s="394">
        <v>11621.01</v>
      </c>
      <c r="P582" s="396"/>
      <c r="Q582" s="396"/>
      <c r="R582" s="396"/>
      <c r="S582" s="395"/>
      <c r="T582" s="394">
        <v>2757</v>
      </c>
      <c r="U582" s="396"/>
      <c r="V582" s="396"/>
      <c r="W582" s="396"/>
      <c r="X582" s="395"/>
      <c r="Y582" s="394">
        <v>0</v>
      </c>
      <c r="Z582" s="396"/>
      <c r="AA582" s="396"/>
      <c r="AB582" s="396"/>
      <c r="AC582" s="395"/>
      <c r="AD582" s="394">
        <f>J582+O582-T582+Y582</f>
        <v>11621.01</v>
      </c>
      <c r="AE582" s="396"/>
      <c r="AF582" s="396"/>
      <c r="AG582" s="396"/>
      <c r="AH582" s="395"/>
    </row>
    <row r="583" spans="1:34" x14ac:dyDescent="0.25">
      <c r="A583" s="428" t="s">
        <v>1104</v>
      </c>
      <c r="B583" s="429"/>
      <c r="C583" s="429"/>
      <c r="D583" s="429"/>
      <c r="E583" s="429"/>
      <c r="F583" s="429"/>
      <c r="G583" s="429"/>
      <c r="H583" s="429"/>
      <c r="I583" s="430"/>
      <c r="J583" s="394">
        <v>270</v>
      </c>
      <c r="K583" s="396"/>
      <c r="L583" s="396"/>
      <c r="M583" s="396"/>
      <c r="N583" s="395"/>
      <c r="O583" s="394">
        <v>1000</v>
      </c>
      <c r="P583" s="396"/>
      <c r="Q583" s="396"/>
      <c r="R583" s="396"/>
      <c r="S583" s="395"/>
      <c r="T583" s="394">
        <v>66</v>
      </c>
      <c r="U583" s="396"/>
      <c r="V583" s="396"/>
      <c r="W583" s="396"/>
      <c r="X583" s="395"/>
      <c r="Y583" s="394">
        <v>204</v>
      </c>
      <c r="Z583" s="396"/>
      <c r="AA583" s="396"/>
      <c r="AB583" s="396"/>
      <c r="AC583" s="395"/>
      <c r="AD583" s="394">
        <f>J583+O583-T583-Y583</f>
        <v>1000</v>
      </c>
      <c r="AE583" s="396"/>
      <c r="AF583" s="396"/>
      <c r="AG583" s="396"/>
      <c r="AH583" s="395"/>
    </row>
    <row r="584" spans="1:34" x14ac:dyDescent="0.25">
      <c r="A584" s="180"/>
      <c r="B584" s="180"/>
      <c r="C584" s="180"/>
      <c r="D584" s="180"/>
      <c r="E584" s="180"/>
      <c r="F584" s="180"/>
      <c r="G584" s="180"/>
      <c r="H584" s="180"/>
      <c r="I584" s="180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  <c r="AA584" s="181"/>
      <c r="AB584" s="181"/>
      <c r="AC584" s="181"/>
      <c r="AD584" s="181"/>
      <c r="AE584" s="181"/>
      <c r="AF584" s="181"/>
      <c r="AG584" s="181"/>
      <c r="AH584" s="181"/>
    </row>
    <row r="585" spans="1:34" x14ac:dyDescent="0.25">
      <c r="A585" s="732" t="s">
        <v>1199</v>
      </c>
      <c r="B585" s="732"/>
      <c r="C585" s="732"/>
      <c r="D585" s="732"/>
      <c r="E585" s="732"/>
      <c r="F585" s="732"/>
      <c r="G585" s="732"/>
      <c r="H585" s="732"/>
      <c r="I585" s="732"/>
      <c r="J585" s="732"/>
      <c r="K585" s="732"/>
      <c r="L585" s="732"/>
      <c r="M585" s="732"/>
      <c r="N585" s="732"/>
      <c r="O585" s="732"/>
      <c r="P585" s="732"/>
      <c r="Q585" s="732"/>
      <c r="R585" s="732"/>
      <c r="S585" s="732"/>
      <c r="T585" s="732"/>
      <c r="U585" s="732"/>
      <c r="V585" s="732"/>
      <c r="W585" s="732"/>
      <c r="X585" s="732"/>
      <c r="Y585" s="732"/>
      <c r="Z585" s="732"/>
      <c r="AA585" s="732"/>
      <c r="AB585" s="732"/>
      <c r="AC585" s="732"/>
      <c r="AD585" s="732"/>
      <c r="AE585" s="732"/>
      <c r="AF585" s="732"/>
      <c r="AG585" s="732"/>
      <c r="AH585" s="732"/>
    </row>
    <row r="586" spans="1:34" ht="7.5" customHeight="1" x14ac:dyDescent="0.25">
      <c r="A586" s="732"/>
      <c r="B586" s="732"/>
      <c r="C586" s="732"/>
      <c r="D586" s="732"/>
      <c r="E586" s="732"/>
      <c r="F586" s="732"/>
      <c r="G586" s="732"/>
      <c r="H586" s="732"/>
      <c r="I586" s="732"/>
      <c r="J586" s="732"/>
      <c r="K586" s="732"/>
      <c r="L586" s="732"/>
      <c r="M586" s="732"/>
      <c r="N586" s="732"/>
      <c r="O586" s="732"/>
      <c r="P586" s="732"/>
      <c r="Q586" s="732"/>
      <c r="R586" s="732"/>
      <c r="S586" s="732"/>
      <c r="T586" s="732"/>
      <c r="U586" s="732"/>
      <c r="V586" s="732"/>
      <c r="W586" s="732"/>
      <c r="X586" s="732"/>
      <c r="Y586" s="732"/>
      <c r="Z586" s="732"/>
      <c r="AA586" s="732"/>
      <c r="AB586" s="732"/>
      <c r="AC586" s="732"/>
      <c r="AD586" s="732"/>
      <c r="AE586" s="732"/>
      <c r="AF586" s="732"/>
      <c r="AG586" s="732"/>
      <c r="AH586" s="732"/>
    </row>
    <row r="587" spans="1:34" ht="7.5" customHeight="1" x14ac:dyDescent="0.25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  <c r="AG587" s="211"/>
      <c r="AH587" s="211"/>
    </row>
    <row r="588" spans="1:34" ht="15" customHeight="1" x14ac:dyDescent="0.25">
      <c r="A588" s="631" t="s">
        <v>1200</v>
      </c>
      <c r="B588" s="631"/>
      <c r="C588" s="631"/>
      <c r="D588" s="631"/>
      <c r="E588" s="631"/>
      <c r="F588" s="631"/>
      <c r="G588" s="631"/>
      <c r="H588" s="631"/>
      <c r="I588" s="631"/>
      <c r="J588" s="631"/>
      <c r="K588" s="631"/>
      <c r="L588" s="631"/>
      <c r="M588" s="631"/>
      <c r="N588" s="631"/>
      <c r="O588" s="631"/>
      <c r="P588" s="631"/>
      <c r="Q588" s="631"/>
      <c r="R588" s="631"/>
      <c r="S588" s="631"/>
      <c r="T588" s="631"/>
      <c r="U588" s="631"/>
      <c r="V588" s="631"/>
      <c r="W588" s="631"/>
      <c r="X588" s="631"/>
      <c r="Y588" s="631"/>
      <c r="Z588" s="631"/>
      <c r="AA588" s="631"/>
      <c r="AB588" s="631"/>
      <c r="AC588" s="631"/>
      <c r="AD588" s="631"/>
      <c r="AE588" s="631"/>
      <c r="AF588" s="631"/>
      <c r="AG588" s="631"/>
      <c r="AH588" s="631"/>
    </row>
    <row r="589" spans="1:34" hidden="1" x14ac:dyDescent="0.25">
      <c r="A589" s="631"/>
      <c r="B589" s="631"/>
      <c r="C589" s="631"/>
      <c r="D589" s="631"/>
      <c r="E589" s="631"/>
      <c r="F589" s="631"/>
      <c r="G589" s="631"/>
      <c r="H589" s="631"/>
      <c r="I589" s="631"/>
      <c r="J589" s="631"/>
      <c r="K589" s="631"/>
      <c r="L589" s="631"/>
      <c r="M589" s="631"/>
      <c r="N589" s="631"/>
      <c r="O589" s="631"/>
      <c r="P589" s="631"/>
      <c r="Q589" s="631"/>
      <c r="R589" s="631"/>
      <c r="S589" s="631"/>
      <c r="T589" s="631"/>
      <c r="U589" s="631"/>
      <c r="V589" s="631"/>
      <c r="W589" s="631"/>
      <c r="X589" s="631"/>
      <c r="Y589" s="631"/>
      <c r="Z589" s="631"/>
      <c r="AA589" s="631"/>
      <c r="AB589" s="631"/>
      <c r="AC589" s="631"/>
      <c r="AD589" s="631"/>
      <c r="AE589" s="631"/>
      <c r="AF589" s="631"/>
      <c r="AG589" s="631"/>
      <c r="AH589" s="631"/>
    </row>
    <row r="590" spans="1:34" ht="30" customHeight="1" x14ac:dyDescent="0.25">
      <c r="A590" s="631" t="s">
        <v>117</v>
      </c>
      <c r="B590" s="631"/>
      <c r="C590" s="631"/>
      <c r="D590" s="631"/>
      <c r="E590" s="631"/>
      <c r="F590" s="631"/>
      <c r="G590" s="631"/>
      <c r="H590" s="631"/>
      <c r="I590" s="631"/>
      <c r="J590" s="631"/>
      <c r="K590" s="631"/>
      <c r="L590" s="631"/>
      <c r="M590" s="631"/>
      <c r="N590" s="631"/>
      <c r="O590" s="631"/>
      <c r="P590" s="631"/>
      <c r="Q590" s="631"/>
      <c r="R590" s="631"/>
      <c r="S590" s="631"/>
      <c r="T590" s="631"/>
      <c r="U590" s="631"/>
      <c r="V590" s="631"/>
      <c r="W590" s="631"/>
      <c r="X590" s="631"/>
      <c r="Y590" s="631"/>
      <c r="Z590" s="631"/>
      <c r="AA590" s="631"/>
      <c r="AB590" s="631"/>
      <c r="AC590" s="631"/>
      <c r="AD590" s="631"/>
      <c r="AE590" s="631"/>
      <c r="AF590" s="631"/>
      <c r="AG590" s="631"/>
      <c r="AH590" s="631"/>
    </row>
    <row r="591" spans="1:34" ht="1.5" hidden="1" customHeight="1" x14ac:dyDescent="0.25">
      <c r="A591" s="631"/>
      <c r="B591" s="631"/>
      <c r="C591" s="631"/>
      <c r="D591" s="631"/>
      <c r="E591" s="631"/>
      <c r="F591" s="631"/>
      <c r="G591" s="631"/>
      <c r="H591" s="631"/>
      <c r="I591" s="631"/>
      <c r="J591" s="631"/>
      <c r="K591" s="631"/>
      <c r="L591" s="631"/>
      <c r="M591" s="631"/>
      <c r="N591" s="631"/>
      <c r="O591" s="631"/>
      <c r="P591" s="631"/>
      <c r="Q591" s="631"/>
      <c r="R591" s="631"/>
      <c r="S591" s="631"/>
      <c r="T591" s="631"/>
      <c r="U591" s="631"/>
      <c r="V591" s="631"/>
      <c r="W591" s="631"/>
      <c r="X591" s="631"/>
      <c r="Y591" s="631"/>
      <c r="Z591" s="631"/>
      <c r="AA591" s="631"/>
      <c r="AB591" s="631"/>
      <c r="AC591" s="631"/>
      <c r="AD591" s="631"/>
      <c r="AE591" s="631"/>
      <c r="AF591" s="631"/>
      <c r="AG591" s="631"/>
      <c r="AH591" s="631"/>
    </row>
    <row r="592" spans="1:34" x14ac:dyDescent="0.25">
      <c r="A592" s="192"/>
      <c r="B592" s="192"/>
      <c r="C592" s="192"/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2"/>
      <c r="T592" s="192"/>
      <c r="U592" s="192"/>
      <c r="V592" s="192"/>
      <c r="W592" s="192"/>
      <c r="X592" s="192"/>
      <c r="Y592" s="192"/>
      <c r="Z592" s="192"/>
      <c r="AA592" s="192"/>
      <c r="AB592" s="192"/>
      <c r="AC592" s="192"/>
      <c r="AD592" s="192"/>
      <c r="AE592" s="192"/>
      <c r="AF592" s="192"/>
      <c r="AG592" s="192"/>
      <c r="AH592" s="192"/>
    </row>
    <row r="593" spans="1:36" ht="15" customHeight="1" x14ac:dyDescent="0.25">
      <c r="A593" s="502" t="s">
        <v>116</v>
      </c>
      <c r="B593" s="502"/>
      <c r="C593" s="502"/>
      <c r="D593" s="502"/>
      <c r="E593" s="502"/>
      <c r="F593" s="502"/>
      <c r="G593" s="502"/>
      <c r="H593" s="502"/>
      <c r="I593" s="502"/>
      <c r="J593" s="502"/>
      <c r="K593" s="502"/>
      <c r="L593" s="502"/>
      <c r="M593" s="502"/>
      <c r="N593" s="502"/>
      <c r="O593" s="502"/>
      <c r="P593" s="502"/>
      <c r="Q593" s="502"/>
      <c r="R593" s="502"/>
      <c r="S593" s="502"/>
      <c r="T593" s="502"/>
      <c r="U593" s="502"/>
      <c r="V593" s="502"/>
      <c r="W593" s="502"/>
      <c r="X593" s="502"/>
      <c r="Y593" s="502"/>
      <c r="Z593" s="502"/>
      <c r="AA593" s="502"/>
      <c r="AB593" s="502"/>
      <c r="AC593" s="502"/>
      <c r="AD593" s="502"/>
      <c r="AE593" s="502"/>
      <c r="AF593" s="502"/>
      <c r="AG593" s="502"/>
      <c r="AH593" s="502"/>
    </row>
    <row r="594" spans="1:36" hidden="1" x14ac:dyDescent="0.25">
      <c r="A594" s="502"/>
      <c r="B594" s="502"/>
      <c r="C594" s="502"/>
      <c r="D594" s="502"/>
      <c r="E594" s="502"/>
      <c r="F594" s="502"/>
      <c r="G594" s="502"/>
      <c r="H594" s="502"/>
      <c r="I594" s="502"/>
      <c r="J594" s="502"/>
      <c r="K594" s="502"/>
      <c r="L594" s="502"/>
      <c r="M594" s="502"/>
      <c r="N594" s="502"/>
      <c r="O594" s="502"/>
      <c r="P594" s="502"/>
      <c r="Q594" s="502"/>
      <c r="R594" s="502"/>
      <c r="S594" s="502"/>
      <c r="T594" s="502"/>
      <c r="U594" s="502"/>
      <c r="V594" s="502"/>
      <c r="W594" s="502"/>
      <c r="X594" s="502"/>
      <c r="Y594" s="502"/>
      <c r="Z594" s="502"/>
      <c r="AA594" s="502"/>
      <c r="AB594" s="502"/>
      <c r="AC594" s="502"/>
      <c r="AD594" s="502"/>
      <c r="AE594" s="502"/>
      <c r="AF594" s="502"/>
      <c r="AG594" s="502"/>
      <c r="AH594" s="502"/>
    </row>
    <row r="595" spans="1:36" x14ac:dyDescent="0.25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  <c r="AA595" s="194"/>
      <c r="AB595" s="194"/>
      <c r="AC595" s="194"/>
      <c r="AD595" s="194"/>
      <c r="AE595" s="194"/>
      <c r="AF595" s="194"/>
      <c r="AG595" s="194"/>
      <c r="AH595" s="194"/>
    </row>
    <row r="596" spans="1:36" x14ac:dyDescent="0.25">
      <c r="A596" s="607" t="s">
        <v>75</v>
      </c>
      <c r="B596" s="608"/>
      <c r="C596" s="608"/>
      <c r="D596" s="608"/>
      <c r="E596" s="608"/>
      <c r="F596" s="608"/>
      <c r="G596" s="608"/>
      <c r="H596" s="608"/>
      <c r="I596" s="609"/>
      <c r="J596" s="406" t="s">
        <v>1071</v>
      </c>
      <c r="K596" s="407"/>
      <c r="L596" s="407"/>
      <c r="M596" s="407"/>
      <c r="N596" s="407"/>
      <c r="O596" s="407"/>
      <c r="P596" s="407"/>
      <c r="Q596" s="407"/>
      <c r="R596" s="407"/>
      <c r="S596" s="407"/>
      <c r="T596" s="407"/>
      <c r="U596" s="407"/>
      <c r="V596" s="407"/>
      <c r="W596" s="407"/>
      <c r="X596" s="407"/>
      <c r="Y596" s="407"/>
      <c r="Z596" s="407"/>
      <c r="AA596" s="407"/>
      <c r="AB596" s="407"/>
      <c r="AC596" s="407"/>
      <c r="AD596" s="407"/>
      <c r="AE596" s="407"/>
      <c r="AF596" s="407"/>
      <c r="AG596" s="407"/>
      <c r="AH596" s="408"/>
    </row>
    <row r="597" spans="1:36" x14ac:dyDescent="0.25">
      <c r="A597" s="610"/>
      <c r="B597" s="611"/>
      <c r="C597" s="611"/>
      <c r="D597" s="611"/>
      <c r="E597" s="611"/>
      <c r="F597" s="611"/>
      <c r="G597" s="611"/>
      <c r="H597" s="611"/>
      <c r="I597" s="612"/>
      <c r="J597" s="496" t="s">
        <v>1066</v>
      </c>
      <c r="K597" s="497"/>
      <c r="L597" s="497"/>
      <c r="M597" s="497"/>
      <c r="N597" s="498"/>
      <c r="O597" s="496" t="s">
        <v>111</v>
      </c>
      <c r="P597" s="497"/>
      <c r="Q597" s="497"/>
      <c r="R597" s="497"/>
      <c r="S597" s="498"/>
      <c r="T597" s="496" t="s">
        <v>112</v>
      </c>
      <c r="U597" s="497"/>
      <c r="V597" s="497"/>
      <c r="W597" s="497"/>
      <c r="X597" s="498"/>
      <c r="Y597" s="496" t="s">
        <v>113</v>
      </c>
      <c r="Z597" s="497"/>
      <c r="AA597" s="497"/>
      <c r="AB597" s="497"/>
      <c r="AC597" s="498"/>
      <c r="AD597" s="496" t="s">
        <v>1067</v>
      </c>
      <c r="AE597" s="497"/>
      <c r="AF597" s="497"/>
      <c r="AG597" s="497"/>
      <c r="AH597" s="498"/>
    </row>
    <row r="598" spans="1:36" x14ac:dyDescent="0.25">
      <c r="A598" s="613"/>
      <c r="B598" s="614"/>
      <c r="C598" s="614"/>
      <c r="D598" s="614"/>
      <c r="E598" s="614"/>
      <c r="F598" s="614"/>
      <c r="G598" s="614"/>
      <c r="H598" s="614"/>
      <c r="I598" s="615"/>
      <c r="J598" s="499"/>
      <c r="K598" s="500"/>
      <c r="L598" s="500"/>
      <c r="M598" s="500"/>
      <c r="N598" s="501"/>
      <c r="O598" s="499"/>
      <c r="P598" s="500"/>
      <c r="Q598" s="500"/>
      <c r="R598" s="500"/>
      <c r="S598" s="501"/>
      <c r="T598" s="499"/>
      <c r="U598" s="500"/>
      <c r="V598" s="500"/>
      <c r="W598" s="500"/>
      <c r="X598" s="501"/>
      <c r="Y598" s="499"/>
      <c r="Z598" s="500"/>
      <c r="AA598" s="500"/>
      <c r="AB598" s="500"/>
      <c r="AC598" s="501"/>
      <c r="AD598" s="499"/>
      <c r="AE598" s="500"/>
      <c r="AF598" s="500"/>
      <c r="AG598" s="500"/>
      <c r="AH598" s="501"/>
    </row>
    <row r="599" spans="1:36" x14ac:dyDescent="0.25">
      <c r="A599" s="406" t="s">
        <v>40</v>
      </c>
      <c r="B599" s="407"/>
      <c r="C599" s="407"/>
      <c r="D599" s="407"/>
      <c r="E599" s="407"/>
      <c r="F599" s="407"/>
      <c r="G599" s="407"/>
      <c r="H599" s="407"/>
      <c r="I599" s="408"/>
      <c r="J599" s="406" t="s">
        <v>41</v>
      </c>
      <c r="K599" s="407"/>
      <c r="L599" s="407"/>
      <c r="M599" s="407"/>
      <c r="N599" s="408"/>
      <c r="O599" s="406" t="s">
        <v>42</v>
      </c>
      <c r="P599" s="407"/>
      <c r="Q599" s="407"/>
      <c r="R599" s="407"/>
      <c r="S599" s="408"/>
      <c r="T599" s="406" t="s">
        <v>43</v>
      </c>
      <c r="U599" s="407"/>
      <c r="V599" s="407"/>
      <c r="W599" s="407"/>
      <c r="X599" s="408"/>
      <c r="Y599" s="406" t="s">
        <v>44</v>
      </c>
      <c r="Z599" s="407"/>
      <c r="AA599" s="407"/>
      <c r="AB599" s="407"/>
      <c r="AC599" s="408"/>
      <c r="AD599" s="406" t="s">
        <v>45</v>
      </c>
      <c r="AE599" s="407"/>
      <c r="AF599" s="407"/>
      <c r="AG599" s="407"/>
      <c r="AH599" s="408"/>
    </row>
    <row r="600" spans="1:36" x14ac:dyDescent="0.25">
      <c r="A600" s="419" t="s">
        <v>114</v>
      </c>
      <c r="B600" s="420"/>
      <c r="C600" s="420"/>
      <c r="D600" s="420"/>
      <c r="E600" s="420"/>
      <c r="F600" s="420"/>
      <c r="G600" s="420"/>
      <c r="H600" s="420"/>
      <c r="I600" s="421"/>
      <c r="J600" s="400">
        <v>8198</v>
      </c>
      <c r="K600" s="401"/>
      <c r="L600" s="401"/>
      <c r="M600" s="401"/>
      <c r="N600" s="402"/>
      <c r="O600" s="400">
        <v>1302</v>
      </c>
      <c r="P600" s="401"/>
      <c r="Q600" s="401"/>
      <c r="R600" s="401"/>
      <c r="S600" s="402"/>
      <c r="T600" s="400">
        <f t="shared" ref="T600" si="36">SUM(T604:X608)</f>
        <v>21028</v>
      </c>
      <c r="U600" s="401"/>
      <c r="V600" s="401"/>
      <c r="W600" s="401"/>
      <c r="X600" s="402"/>
      <c r="Y600" s="400">
        <f t="shared" ref="Y600" si="37">SUM(Y604:AC608)</f>
        <v>3272</v>
      </c>
      <c r="Z600" s="401"/>
      <c r="AA600" s="401"/>
      <c r="AB600" s="401"/>
      <c r="AC600" s="402"/>
      <c r="AD600" s="400">
        <v>9500</v>
      </c>
      <c r="AE600" s="401"/>
      <c r="AF600" s="401"/>
      <c r="AG600" s="401"/>
      <c r="AH600" s="402"/>
      <c r="AI600" t="str">
        <f>IF(ROUND(AD600-Pasíva!E26-Pasíva!E28,0)=0,"","CHYBA")</f>
        <v/>
      </c>
      <c r="AJ600" t="s">
        <v>1019</v>
      </c>
    </row>
    <row r="601" spans="1:36" x14ac:dyDescent="0.25">
      <c r="A601" s="760" t="s">
        <v>1106</v>
      </c>
      <c r="B601" s="761"/>
      <c r="C601" s="761"/>
      <c r="D601" s="761"/>
      <c r="E601" s="761"/>
      <c r="F601" s="761"/>
      <c r="G601" s="761"/>
      <c r="H601" s="761"/>
      <c r="I601" s="762"/>
      <c r="J601" s="394"/>
      <c r="K601" s="396"/>
      <c r="L601" s="396"/>
      <c r="M601" s="396"/>
      <c r="N601" s="395"/>
      <c r="O601" s="394"/>
      <c r="P601" s="396"/>
      <c r="Q601" s="396"/>
      <c r="R601" s="396"/>
      <c r="S601" s="395"/>
      <c r="T601" s="394"/>
      <c r="U601" s="396"/>
      <c r="V601" s="396"/>
      <c r="W601" s="396"/>
      <c r="X601" s="395"/>
      <c r="Y601" s="394"/>
      <c r="Z601" s="396"/>
      <c r="AA601" s="396"/>
      <c r="AB601" s="396"/>
      <c r="AC601" s="395"/>
      <c r="AD601" s="394"/>
      <c r="AE601" s="396"/>
      <c r="AF601" s="396"/>
      <c r="AG601" s="396"/>
      <c r="AH601" s="395"/>
    </row>
    <row r="602" spans="1:36" x14ac:dyDescent="0.25">
      <c r="A602" s="428" t="s">
        <v>1099</v>
      </c>
      <c r="B602" s="429"/>
      <c r="C602" s="429"/>
      <c r="D602" s="429"/>
      <c r="E602" s="429"/>
      <c r="F602" s="429"/>
      <c r="G602" s="429"/>
      <c r="H602" s="429"/>
      <c r="I602" s="430"/>
      <c r="J602" s="729">
        <v>1000</v>
      </c>
      <c r="K602" s="730"/>
      <c r="L602" s="730"/>
      <c r="M602" s="730"/>
      <c r="N602" s="731"/>
      <c r="O602" s="729">
        <v>0</v>
      </c>
      <c r="P602" s="730"/>
      <c r="Q602" s="730"/>
      <c r="R602" s="730"/>
      <c r="S602" s="731"/>
      <c r="T602" s="729">
        <v>0</v>
      </c>
      <c r="U602" s="730"/>
      <c r="V602" s="730"/>
      <c r="W602" s="730"/>
      <c r="X602" s="731"/>
      <c r="Y602" s="729">
        <v>0</v>
      </c>
      <c r="Z602" s="730"/>
      <c r="AA602" s="730"/>
      <c r="AB602" s="730"/>
      <c r="AC602" s="731"/>
      <c r="AD602" s="729">
        <f>J602+O602+T602+Y602</f>
        <v>1000</v>
      </c>
      <c r="AE602" s="730"/>
      <c r="AF602" s="730"/>
      <c r="AG602" s="730"/>
      <c r="AH602" s="731"/>
    </row>
    <row r="603" spans="1:36" x14ac:dyDescent="0.25">
      <c r="A603" s="428" t="s">
        <v>1100</v>
      </c>
      <c r="B603" s="429"/>
      <c r="C603" s="429"/>
      <c r="D603" s="429"/>
      <c r="E603" s="429"/>
      <c r="F603" s="429"/>
      <c r="G603" s="429"/>
      <c r="H603" s="429"/>
      <c r="I603" s="430"/>
      <c r="J603" s="729">
        <v>7198</v>
      </c>
      <c r="K603" s="730"/>
      <c r="L603" s="730"/>
      <c r="M603" s="730"/>
      <c r="N603" s="731"/>
      <c r="O603" s="729">
        <v>1302</v>
      </c>
      <c r="P603" s="730"/>
      <c r="Q603" s="730"/>
      <c r="R603" s="730"/>
      <c r="S603" s="731"/>
      <c r="T603" s="729">
        <v>0</v>
      </c>
      <c r="U603" s="730"/>
      <c r="V603" s="730"/>
      <c r="W603" s="730"/>
      <c r="X603" s="731"/>
      <c r="Y603" s="729">
        <v>0</v>
      </c>
      <c r="Z603" s="730"/>
      <c r="AA603" s="730"/>
      <c r="AB603" s="730"/>
      <c r="AC603" s="731"/>
      <c r="AD603" s="729">
        <f t="shared" ref="AD603" si="38">J603+O603+T603+Y603</f>
        <v>8500</v>
      </c>
      <c r="AE603" s="730"/>
      <c r="AF603" s="730"/>
      <c r="AG603" s="730"/>
      <c r="AH603" s="731"/>
    </row>
    <row r="604" spans="1:36" x14ac:dyDescent="0.25">
      <c r="A604" s="419" t="s">
        <v>1107</v>
      </c>
      <c r="B604" s="420"/>
      <c r="C604" s="420"/>
      <c r="D604" s="420"/>
      <c r="E604" s="420"/>
      <c r="F604" s="420"/>
      <c r="G604" s="420"/>
      <c r="H604" s="420"/>
      <c r="I604" s="421"/>
      <c r="J604" s="400">
        <v>8198</v>
      </c>
      <c r="K604" s="401"/>
      <c r="L604" s="401"/>
      <c r="M604" s="401"/>
      <c r="N604" s="402"/>
      <c r="O604" s="400">
        <v>1320</v>
      </c>
      <c r="P604" s="401"/>
      <c r="Q604" s="401"/>
      <c r="R604" s="401"/>
      <c r="S604" s="402"/>
      <c r="T604" s="400">
        <v>0</v>
      </c>
      <c r="U604" s="401"/>
      <c r="V604" s="401"/>
      <c r="W604" s="401"/>
      <c r="X604" s="402"/>
      <c r="Y604" s="400">
        <v>0</v>
      </c>
      <c r="Z604" s="401"/>
      <c r="AA604" s="401"/>
      <c r="AB604" s="401"/>
      <c r="AC604" s="402"/>
      <c r="AD604" s="400">
        <v>9500</v>
      </c>
      <c r="AE604" s="401"/>
      <c r="AF604" s="401"/>
      <c r="AG604" s="401"/>
      <c r="AH604" s="402"/>
    </row>
    <row r="605" spans="1:36" x14ac:dyDescent="0.25">
      <c r="A605" s="403"/>
      <c r="B605" s="404"/>
      <c r="C605" s="404"/>
      <c r="D605" s="404"/>
      <c r="E605" s="404"/>
      <c r="F605" s="404"/>
      <c r="G605" s="404"/>
      <c r="H605" s="404"/>
      <c r="I605" s="405"/>
      <c r="J605" s="394"/>
      <c r="K605" s="396"/>
      <c r="L605" s="396"/>
      <c r="M605" s="396"/>
      <c r="N605" s="395"/>
      <c r="O605" s="394"/>
      <c r="P605" s="396"/>
      <c r="Q605" s="396"/>
      <c r="R605" s="396"/>
      <c r="S605" s="395"/>
      <c r="T605" s="394"/>
      <c r="U605" s="396"/>
      <c r="V605" s="396"/>
      <c r="W605" s="396"/>
      <c r="X605" s="395"/>
      <c r="Y605" s="394"/>
      <c r="Z605" s="396"/>
      <c r="AA605" s="396"/>
      <c r="AB605" s="396"/>
      <c r="AC605" s="395"/>
      <c r="AD605" s="394"/>
      <c r="AE605" s="396"/>
      <c r="AF605" s="396"/>
      <c r="AG605" s="396"/>
      <c r="AH605" s="395"/>
    </row>
    <row r="606" spans="1:36" x14ac:dyDescent="0.25">
      <c r="A606" s="419" t="s">
        <v>115</v>
      </c>
      <c r="B606" s="420"/>
      <c r="C606" s="420"/>
      <c r="D606" s="420"/>
      <c r="E606" s="420"/>
      <c r="F606" s="420"/>
      <c r="G606" s="420"/>
      <c r="H606" s="420"/>
      <c r="I606" s="421"/>
      <c r="J606" s="400">
        <v>17649</v>
      </c>
      <c r="K606" s="401"/>
      <c r="L606" s="401"/>
      <c r="M606" s="401"/>
      <c r="N606" s="402"/>
      <c r="O606" s="400">
        <v>14469</v>
      </c>
      <c r="P606" s="401"/>
      <c r="Q606" s="401"/>
      <c r="R606" s="401"/>
      <c r="S606" s="402"/>
      <c r="T606" s="400">
        <v>14786</v>
      </c>
      <c r="U606" s="401"/>
      <c r="V606" s="401"/>
      <c r="W606" s="401"/>
      <c r="X606" s="402"/>
      <c r="Y606" s="400">
        <v>2863</v>
      </c>
      <c r="Z606" s="401"/>
      <c r="AA606" s="401"/>
      <c r="AB606" s="401"/>
      <c r="AC606" s="402"/>
      <c r="AD606" s="400">
        <v>14469</v>
      </c>
      <c r="AE606" s="401"/>
      <c r="AF606" s="401"/>
      <c r="AG606" s="401"/>
      <c r="AH606" s="402"/>
    </row>
    <row r="607" spans="1:36" x14ac:dyDescent="0.25">
      <c r="A607" s="419" t="s">
        <v>1108</v>
      </c>
      <c r="B607" s="420"/>
      <c r="C607" s="420"/>
      <c r="D607" s="420"/>
      <c r="E607" s="420"/>
      <c r="F607" s="420"/>
      <c r="G607" s="420"/>
      <c r="H607" s="420"/>
      <c r="I607" s="421"/>
      <c r="J607" s="394"/>
      <c r="K607" s="396"/>
      <c r="L607" s="396"/>
      <c r="M607" s="396"/>
      <c r="N607" s="395"/>
      <c r="O607" s="394"/>
      <c r="P607" s="396"/>
      <c r="Q607" s="396"/>
      <c r="R607" s="396"/>
      <c r="S607" s="395"/>
      <c r="T607" s="394"/>
      <c r="U607" s="396"/>
      <c r="V607" s="396"/>
      <c r="W607" s="396"/>
      <c r="X607" s="395"/>
      <c r="Y607" s="394"/>
      <c r="Z607" s="396"/>
      <c r="AA607" s="396"/>
      <c r="AB607" s="396"/>
      <c r="AC607" s="395"/>
      <c r="AD607" s="394"/>
      <c r="AE607" s="396"/>
      <c r="AF607" s="396"/>
      <c r="AG607" s="396"/>
      <c r="AH607" s="395"/>
    </row>
    <row r="608" spans="1:36" x14ac:dyDescent="0.25">
      <c r="A608" s="757" t="s">
        <v>1109</v>
      </c>
      <c r="B608" s="757"/>
      <c r="C608" s="757"/>
      <c r="D608" s="757"/>
      <c r="E608" s="757"/>
      <c r="F608" s="757"/>
      <c r="G608" s="757"/>
      <c r="H608" s="757"/>
      <c r="I608" s="758"/>
      <c r="J608" s="733">
        <v>6651</v>
      </c>
      <c r="K608" s="734"/>
      <c r="L608" s="734"/>
      <c r="M608" s="734"/>
      <c r="N608" s="735"/>
      <c r="O608" s="733">
        <v>5474</v>
      </c>
      <c r="P608" s="734"/>
      <c r="Q608" s="734"/>
      <c r="R608" s="734"/>
      <c r="S608" s="735"/>
      <c r="T608" s="734">
        <v>6242</v>
      </c>
      <c r="U608" s="734"/>
      <c r="V608" s="734"/>
      <c r="W608" s="734"/>
      <c r="X608" s="735"/>
      <c r="Y608" s="734">
        <v>409</v>
      </c>
      <c r="Z608" s="734"/>
      <c r="AA608" s="734"/>
      <c r="AB608" s="734"/>
      <c r="AC608" s="735"/>
      <c r="AD608" s="733">
        <v>5474</v>
      </c>
      <c r="AE608" s="734"/>
      <c r="AF608" s="734"/>
      <c r="AG608" s="734"/>
      <c r="AH608" s="735"/>
    </row>
    <row r="609" spans="1:36" x14ac:dyDescent="0.25">
      <c r="A609" s="736" t="s">
        <v>1110</v>
      </c>
      <c r="B609" s="737"/>
      <c r="C609" s="737"/>
      <c r="D609" s="737"/>
      <c r="E609" s="737"/>
      <c r="F609" s="737"/>
      <c r="G609" s="737"/>
      <c r="H609" s="737"/>
      <c r="I609" s="738"/>
      <c r="J609" s="753"/>
      <c r="K609" s="751"/>
      <c r="L609" s="751"/>
      <c r="M609" s="751"/>
      <c r="N609" s="752"/>
      <c r="O609" s="753"/>
      <c r="P609" s="751"/>
      <c r="Q609" s="751"/>
      <c r="R609" s="751"/>
      <c r="S609" s="752"/>
      <c r="T609" s="751"/>
      <c r="U609" s="751"/>
      <c r="V609" s="751"/>
      <c r="W609" s="751"/>
      <c r="X609" s="752"/>
      <c r="Y609" s="751"/>
      <c r="Z609" s="751"/>
      <c r="AA609" s="751"/>
      <c r="AB609" s="751"/>
      <c r="AC609" s="752"/>
      <c r="AD609" s="753"/>
      <c r="AE609" s="751"/>
      <c r="AF609" s="751"/>
      <c r="AG609" s="751"/>
      <c r="AH609" s="752"/>
      <c r="AJ609" t="s">
        <v>1019</v>
      </c>
    </row>
    <row r="610" spans="1:36" ht="18.75" customHeight="1" x14ac:dyDescent="0.25">
      <c r="A610" s="759" t="s">
        <v>1101</v>
      </c>
      <c r="B610" s="757"/>
      <c r="C610" s="757"/>
      <c r="D610" s="757"/>
      <c r="E610" s="757"/>
      <c r="F610" s="757"/>
      <c r="G610" s="757"/>
      <c r="H610" s="757"/>
      <c r="I610" s="758"/>
      <c r="J610" s="733">
        <v>1796</v>
      </c>
      <c r="K610" s="734"/>
      <c r="L610" s="734"/>
      <c r="M610" s="734"/>
      <c r="N610" s="735"/>
      <c r="O610" s="733">
        <v>1869</v>
      </c>
      <c r="P610" s="734"/>
      <c r="Q610" s="734"/>
      <c r="R610" s="734"/>
      <c r="S610" s="735"/>
      <c r="T610" s="733">
        <v>1796</v>
      </c>
      <c r="U610" s="734"/>
      <c r="V610" s="734"/>
      <c r="W610" s="734"/>
      <c r="X610" s="735"/>
      <c r="Y610" s="733">
        <v>0</v>
      </c>
      <c r="Z610" s="734"/>
      <c r="AA610" s="734"/>
      <c r="AB610" s="734"/>
      <c r="AC610" s="735"/>
      <c r="AD610" s="733">
        <v>1869</v>
      </c>
      <c r="AE610" s="734"/>
      <c r="AF610" s="734"/>
      <c r="AG610" s="734"/>
      <c r="AH610" s="735"/>
    </row>
    <row r="611" spans="1:36" x14ac:dyDescent="0.25">
      <c r="A611" s="759" t="s">
        <v>1111</v>
      </c>
      <c r="B611" s="757"/>
      <c r="C611" s="757"/>
      <c r="D611" s="757"/>
      <c r="E611" s="757"/>
      <c r="F611" s="757"/>
      <c r="G611" s="757"/>
      <c r="H611" s="757"/>
      <c r="I611" s="758"/>
      <c r="J611" s="733">
        <v>9202</v>
      </c>
      <c r="K611" s="734"/>
      <c r="L611" s="734"/>
      <c r="M611" s="734"/>
      <c r="N611" s="735"/>
      <c r="O611" s="734">
        <v>7126</v>
      </c>
      <c r="P611" s="734"/>
      <c r="Q611" s="734"/>
      <c r="R611" s="734"/>
      <c r="S611" s="735"/>
      <c r="T611" s="734">
        <v>6748</v>
      </c>
      <c r="U611" s="734"/>
      <c r="V611" s="734"/>
      <c r="W611" s="734"/>
      <c r="X611" s="735"/>
      <c r="Y611" s="734">
        <v>2454</v>
      </c>
      <c r="Z611" s="734"/>
      <c r="AA611" s="734"/>
      <c r="AB611" s="734"/>
      <c r="AC611" s="735"/>
      <c r="AD611" s="734">
        <v>7126</v>
      </c>
      <c r="AE611" s="734"/>
      <c r="AF611" s="734"/>
      <c r="AG611" s="734"/>
      <c r="AH611" s="735"/>
    </row>
    <row r="612" spans="1:36" x14ac:dyDescent="0.25">
      <c r="A612" s="736" t="s">
        <v>1112</v>
      </c>
      <c r="B612" s="737"/>
      <c r="C612" s="737"/>
      <c r="D612" s="737"/>
      <c r="E612" s="737"/>
      <c r="F612" s="737"/>
      <c r="G612" s="737"/>
      <c r="H612" s="737"/>
      <c r="I612" s="738"/>
      <c r="J612" s="754"/>
      <c r="K612" s="755"/>
      <c r="L612" s="755"/>
      <c r="M612" s="755"/>
      <c r="N612" s="756"/>
      <c r="O612" s="755"/>
      <c r="P612" s="755"/>
      <c r="Q612" s="755"/>
      <c r="R612" s="755"/>
      <c r="S612" s="756"/>
      <c r="T612" s="755"/>
      <c r="U612" s="755"/>
      <c r="V612" s="755"/>
      <c r="W612" s="755"/>
      <c r="X612" s="756"/>
      <c r="Y612" s="755"/>
      <c r="Z612" s="755"/>
      <c r="AA612" s="755"/>
      <c r="AB612" s="755"/>
      <c r="AC612" s="756"/>
      <c r="AD612" s="755"/>
      <c r="AE612" s="755"/>
      <c r="AF612" s="755"/>
      <c r="AG612" s="755"/>
      <c r="AH612" s="756"/>
    </row>
    <row r="613" spans="1:36" x14ac:dyDescent="0.25">
      <c r="A613" s="419" t="s">
        <v>1113</v>
      </c>
      <c r="B613" s="420"/>
      <c r="C613" s="420"/>
      <c r="D613" s="420"/>
      <c r="E613" s="420"/>
      <c r="F613" s="420"/>
      <c r="G613" s="420"/>
      <c r="H613" s="420"/>
      <c r="I613" s="421"/>
      <c r="J613" s="400">
        <v>17649</v>
      </c>
      <c r="K613" s="401"/>
      <c r="L613" s="401"/>
      <c r="M613" s="401"/>
      <c r="N613" s="402"/>
      <c r="O613" s="400">
        <v>14469</v>
      </c>
      <c r="P613" s="401"/>
      <c r="Q613" s="401"/>
      <c r="R613" s="401"/>
      <c r="S613" s="402"/>
      <c r="T613" s="400">
        <v>14786</v>
      </c>
      <c r="U613" s="401"/>
      <c r="V613" s="401"/>
      <c r="W613" s="401"/>
      <c r="X613" s="402"/>
      <c r="Y613" s="400">
        <v>2863</v>
      </c>
      <c r="Z613" s="401"/>
      <c r="AA613" s="401"/>
      <c r="AB613" s="401"/>
      <c r="AC613" s="402"/>
      <c r="AD613" s="400">
        <v>14469</v>
      </c>
      <c r="AE613" s="401"/>
      <c r="AF613" s="401"/>
      <c r="AG613" s="401"/>
      <c r="AH613" s="402"/>
    </row>
    <row r="614" spans="1:36" x14ac:dyDescent="0.25">
      <c r="A614" s="406"/>
      <c r="B614" s="407"/>
      <c r="C614" s="407"/>
      <c r="D614" s="407"/>
      <c r="E614" s="407"/>
      <c r="F614" s="407"/>
      <c r="G614" s="407"/>
      <c r="H614" s="407"/>
      <c r="I614" s="408"/>
      <c r="J614" s="394"/>
      <c r="K614" s="396"/>
      <c r="L614" s="396"/>
      <c r="M614" s="396"/>
      <c r="N614" s="395"/>
      <c r="O614" s="394"/>
      <c r="P614" s="396"/>
      <c r="Q614" s="396"/>
      <c r="R614" s="396"/>
      <c r="S614" s="395"/>
      <c r="T614" s="394"/>
      <c r="U614" s="396"/>
      <c r="V614" s="396"/>
      <c r="W614" s="396"/>
      <c r="X614" s="395"/>
      <c r="Y614" s="394"/>
      <c r="Z614" s="396"/>
      <c r="AA614" s="396"/>
      <c r="AB614" s="396"/>
      <c r="AC614" s="395"/>
      <c r="AD614" s="394"/>
      <c r="AE614" s="396"/>
      <c r="AF614" s="396"/>
      <c r="AG614" s="396"/>
      <c r="AH614" s="395"/>
    </row>
    <row r="615" spans="1:36" x14ac:dyDescent="0.25">
      <c r="A615" s="419" t="s">
        <v>1105</v>
      </c>
      <c r="B615" s="420"/>
      <c r="C615" s="420"/>
      <c r="D615" s="420"/>
      <c r="E615" s="420"/>
      <c r="F615" s="420"/>
      <c r="G615" s="420"/>
      <c r="H615" s="420"/>
      <c r="I615" s="421"/>
      <c r="J615" s="400">
        <v>270</v>
      </c>
      <c r="K615" s="401"/>
      <c r="L615" s="401"/>
      <c r="M615" s="401"/>
      <c r="N615" s="402"/>
      <c r="O615" s="400">
        <v>2901</v>
      </c>
      <c r="P615" s="401"/>
      <c r="Q615" s="401"/>
      <c r="R615" s="401"/>
      <c r="S615" s="402"/>
      <c r="T615" s="400">
        <v>0</v>
      </c>
      <c r="U615" s="401"/>
      <c r="V615" s="401"/>
      <c r="W615" s="401"/>
      <c r="X615" s="402"/>
      <c r="Y615" s="400">
        <v>0</v>
      </c>
      <c r="Z615" s="401"/>
      <c r="AA615" s="401"/>
      <c r="AB615" s="401"/>
      <c r="AC615" s="402"/>
      <c r="AD615" s="400">
        <f t="shared" ref="AD615:AD616" si="39">J615+O615+T615+Y615</f>
        <v>3171</v>
      </c>
      <c r="AE615" s="401"/>
      <c r="AF615" s="401"/>
      <c r="AG615" s="401"/>
      <c r="AH615" s="402"/>
    </row>
    <row r="616" spans="1:36" x14ac:dyDescent="0.25">
      <c r="A616" s="428" t="s">
        <v>1102</v>
      </c>
      <c r="B616" s="429"/>
      <c r="C616" s="429"/>
      <c r="D616" s="429"/>
      <c r="E616" s="429"/>
      <c r="F616" s="429"/>
      <c r="G616" s="429"/>
      <c r="H616" s="429"/>
      <c r="I616" s="430"/>
      <c r="J616" s="729">
        <v>0</v>
      </c>
      <c r="K616" s="730"/>
      <c r="L616" s="730"/>
      <c r="M616" s="730"/>
      <c r="N616" s="731"/>
      <c r="O616" s="729">
        <v>144</v>
      </c>
      <c r="P616" s="730"/>
      <c r="Q616" s="730"/>
      <c r="R616" s="730"/>
      <c r="S616" s="731"/>
      <c r="T616" s="729">
        <v>0</v>
      </c>
      <c r="U616" s="730"/>
      <c r="V616" s="730"/>
      <c r="W616" s="730"/>
      <c r="X616" s="731"/>
      <c r="Y616" s="729">
        <v>0</v>
      </c>
      <c r="Z616" s="730"/>
      <c r="AA616" s="730"/>
      <c r="AB616" s="730"/>
      <c r="AC616" s="731"/>
      <c r="AD616" s="729">
        <f t="shared" si="39"/>
        <v>144</v>
      </c>
      <c r="AE616" s="730"/>
      <c r="AF616" s="730"/>
      <c r="AG616" s="730"/>
      <c r="AH616" s="731"/>
    </row>
    <row r="617" spans="1:36" x14ac:dyDescent="0.25">
      <c r="A617" s="428" t="s">
        <v>1103</v>
      </c>
      <c r="B617" s="429"/>
      <c r="C617" s="429"/>
      <c r="D617" s="429"/>
      <c r="E617" s="429"/>
      <c r="F617" s="429"/>
      <c r="G617" s="429"/>
      <c r="H617" s="429"/>
      <c r="I617" s="430"/>
      <c r="J617" s="729">
        <v>0</v>
      </c>
      <c r="K617" s="730"/>
      <c r="L617" s="730"/>
      <c r="M617" s="730"/>
      <c r="N617" s="731"/>
      <c r="O617" s="729">
        <v>2757</v>
      </c>
      <c r="P617" s="730"/>
      <c r="Q617" s="730"/>
      <c r="R617" s="730"/>
      <c r="S617" s="731"/>
      <c r="T617" s="729">
        <v>0</v>
      </c>
      <c r="U617" s="730"/>
      <c r="V617" s="730"/>
      <c r="W617" s="730"/>
      <c r="X617" s="731"/>
      <c r="Y617" s="729">
        <v>0</v>
      </c>
      <c r="Z617" s="730"/>
      <c r="AA617" s="730"/>
      <c r="AB617" s="730"/>
      <c r="AC617" s="731"/>
      <c r="AD617" s="729">
        <f t="shared" ref="AD617" si="40">J617+O617+T617+Y617</f>
        <v>2757</v>
      </c>
      <c r="AE617" s="730"/>
      <c r="AF617" s="730"/>
      <c r="AG617" s="730"/>
      <c r="AH617" s="731"/>
    </row>
    <row r="618" spans="1:36" x14ac:dyDescent="0.25">
      <c r="A618" s="428" t="s">
        <v>1104</v>
      </c>
      <c r="B618" s="429"/>
      <c r="C618" s="429"/>
      <c r="D618" s="429"/>
      <c r="E618" s="429"/>
      <c r="F618" s="429"/>
      <c r="G618" s="429"/>
      <c r="H618" s="429"/>
      <c r="I618" s="430"/>
      <c r="J618" s="729">
        <v>270</v>
      </c>
      <c r="K618" s="730"/>
      <c r="L618" s="730"/>
      <c r="M618" s="730"/>
      <c r="N618" s="731"/>
      <c r="O618" s="729">
        <v>0</v>
      </c>
      <c r="P618" s="730"/>
      <c r="Q618" s="730"/>
      <c r="R618" s="730"/>
      <c r="S618" s="731"/>
      <c r="T618" s="729">
        <v>0</v>
      </c>
      <c r="U618" s="730"/>
      <c r="V618" s="730"/>
      <c r="W618" s="730"/>
      <c r="X618" s="731"/>
      <c r="Y618" s="729">
        <v>0</v>
      </c>
      <c r="Z618" s="730"/>
      <c r="AA618" s="730"/>
      <c r="AB618" s="730"/>
      <c r="AC618" s="731"/>
      <c r="AD618" s="729">
        <f t="shared" ref="AD618" si="41">J618+O618+T618+Y618</f>
        <v>270</v>
      </c>
      <c r="AE618" s="730"/>
      <c r="AF618" s="730"/>
      <c r="AG618" s="730"/>
      <c r="AH618" s="731"/>
    </row>
    <row r="619" spans="1:36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</row>
    <row r="620" spans="1:36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</row>
    <row r="622" spans="1:36" ht="15" customHeight="1" x14ac:dyDescent="0.25">
      <c r="A622" s="10" t="s">
        <v>1232</v>
      </c>
      <c r="B622" s="10"/>
      <c r="C622" s="10"/>
      <c r="D622" s="10" t="s">
        <v>1021</v>
      </c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</row>
    <row r="623" spans="1:36" x14ac:dyDescent="0.2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</row>
    <row r="624" spans="1:36" x14ac:dyDescent="0.25">
      <c r="A624" s="361" t="s">
        <v>473</v>
      </c>
      <c r="B624" s="367"/>
      <c r="C624" s="367"/>
      <c r="D624" s="367"/>
      <c r="E624" s="367"/>
      <c r="F624" s="367"/>
      <c r="G624" s="367"/>
      <c r="H624" s="367"/>
      <c r="I624" s="367"/>
      <c r="J624" s="367"/>
      <c r="K624" s="367"/>
      <c r="L624" s="367"/>
      <c r="M624" s="367"/>
      <c r="N624" s="367"/>
      <c r="O624" s="367"/>
      <c r="P624" s="367"/>
      <c r="Q624" s="367"/>
      <c r="R624" s="367"/>
      <c r="S624" s="367"/>
      <c r="T624" s="367"/>
      <c r="U624" s="367"/>
      <c r="V624" s="367"/>
      <c r="W624" s="367"/>
      <c r="X624" s="367"/>
      <c r="Y624" s="367"/>
      <c r="Z624" s="367"/>
      <c r="AA624" s="367"/>
      <c r="AB624" s="367"/>
      <c r="AC624" s="367"/>
      <c r="AD624" s="367"/>
      <c r="AE624" s="367"/>
      <c r="AF624" s="367"/>
      <c r="AG624" s="367"/>
      <c r="AH624" s="367"/>
    </row>
    <row r="625" spans="1:36" x14ac:dyDescent="0.2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</row>
    <row r="626" spans="1:36" x14ac:dyDescent="0.25">
      <c r="A626" s="365" t="s">
        <v>75</v>
      </c>
      <c r="B626" s="365"/>
      <c r="C626" s="365"/>
      <c r="D626" s="365"/>
      <c r="E626" s="365"/>
      <c r="F626" s="365"/>
      <c r="G626" s="365"/>
      <c r="H626" s="365"/>
      <c r="I626" s="365"/>
      <c r="J626" s="365"/>
      <c r="K626" s="365"/>
      <c r="L626" s="365"/>
      <c r="M626" s="365"/>
      <c r="N626" s="365"/>
      <c r="O626" s="365" t="s">
        <v>1202</v>
      </c>
      <c r="P626" s="365"/>
      <c r="Q626" s="365"/>
      <c r="R626" s="365"/>
      <c r="S626" s="365"/>
      <c r="T626" s="365"/>
      <c r="U626" s="365"/>
      <c r="V626" s="365"/>
      <c r="W626" s="365"/>
      <c r="X626" s="365"/>
      <c r="Y626" s="365" t="s">
        <v>1092</v>
      </c>
      <c r="Z626" s="365"/>
      <c r="AA626" s="365"/>
      <c r="AB626" s="365"/>
      <c r="AC626" s="365"/>
      <c r="AD626" s="365"/>
      <c r="AE626" s="365"/>
      <c r="AF626" s="365"/>
      <c r="AG626" s="365"/>
      <c r="AH626" s="365"/>
    </row>
    <row r="627" spans="1:36" ht="19.5" customHeight="1" x14ac:dyDescent="0.25">
      <c r="A627" s="365"/>
      <c r="B627" s="365"/>
      <c r="C627" s="365"/>
      <c r="D627" s="365"/>
      <c r="E627" s="365"/>
      <c r="F627" s="365"/>
      <c r="G627" s="365"/>
      <c r="H627" s="365"/>
      <c r="I627" s="365"/>
      <c r="J627" s="365"/>
      <c r="K627" s="365"/>
      <c r="L627" s="365"/>
      <c r="M627" s="365"/>
      <c r="N627" s="365"/>
      <c r="O627" s="365"/>
      <c r="P627" s="365"/>
      <c r="Q627" s="365"/>
      <c r="R627" s="365"/>
      <c r="S627" s="365"/>
      <c r="T627" s="365"/>
      <c r="U627" s="365"/>
      <c r="V627" s="365"/>
      <c r="W627" s="365"/>
      <c r="X627" s="365"/>
      <c r="Y627" s="365"/>
      <c r="Z627" s="365"/>
      <c r="AA627" s="365"/>
      <c r="AB627" s="365"/>
      <c r="AC627" s="365"/>
      <c r="AD627" s="365"/>
      <c r="AE627" s="365"/>
      <c r="AF627" s="365"/>
      <c r="AG627" s="365"/>
      <c r="AH627" s="365"/>
    </row>
    <row r="628" spans="1:36" x14ac:dyDescent="0.25">
      <c r="A628" s="379" t="s">
        <v>472</v>
      </c>
      <c r="B628" s="380"/>
      <c r="C628" s="380"/>
      <c r="D628" s="380"/>
      <c r="E628" s="380"/>
      <c r="F628" s="380"/>
      <c r="G628" s="380"/>
      <c r="H628" s="380"/>
      <c r="I628" s="380"/>
      <c r="J628" s="380"/>
      <c r="K628" s="380"/>
      <c r="L628" s="380"/>
      <c r="M628" s="380"/>
      <c r="N628" s="381"/>
      <c r="O628" s="487">
        <v>0</v>
      </c>
      <c r="P628" s="487"/>
      <c r="Q628" s="487"/>
      <c r="R628" s="487"/>
      <c r="S628" s="487"/>
      <c r="T628" s="487"/>
      <c r="U628" s="487"/>
      <c r="V628" s="487"/>
      <c r="W628" s="487"/>
      <c r="X628" s="487"/>
      <c r="Y628" s="487">
        <v>8568</v>
      </c>
      <c r="Z628" s="487"/>
      <c r="AA628" s="487"/>
      <c r="AB628" s="487"/>
      <c r="AC628" s="487"/>
      <c r="AD628" s="487"/>
      <c r="AE628" s="487"/>
      <c r="AF628" s="487"/>
      <c r="AG628" s="487"/>
      <c r="AH628" s="487"/>
    </row>
    <row r="629" spans="1:36" x14ac:dyDescent="0.25">
      <c r="A629" s="488"/>
      <c r="B629" s="489"/>
      <c r="C629" s="489"/>
      <c r="D629" s="489"/>
      <c r="E629" s="489"/>
      <c r="F629" s="489"/>
      <c r="G629" s="489"/>
      <c r="H629" s="489"/>
      <c r="I629" s="489"/>
      <c r="J629" s="489"/>
      <c r="K629" s="489"/>
      <c r="L629" s="489"/>
      <c r="M629" s="489"/>
      <c r="N629" s="490"/>
      <c r="O629" s="487"/>
      <c r="P629" s="487"/>
      <c r="Q629" s="487"/>
      <c r="R629" s="487"/>
      <c r="S629" s="487"/>
      <c r="T629" s="487"/>
      <c r="U629" s="487"/>
      <c r="V629" s="487"/>
      <c r="W629" s="487"/>
      <c r="X629" s="487"/>
      <c r="Y629" s="487"/>
      <c r="Z629" s="487"/>
      <c r="AA629" s="487"/>
      <c r="AB629" s="487"/>
      <c r="AC629" s="487"/>
      <c r="AD629" s="487"/>
      <c r="AE629" s="487"/>
      <c r="AF629" s="487"/>
      <c r="AG629" s="487"/>
      <c r="AH629" s="487"/>
    </row>
    <row r="630" spans="1:36" x14ac:dyDescent="0.25">
      <c r="A630" s="379" t="s">
        <v>471</v>
      </c>
      <c r="B630" s="380"/>
      <c r="C630" s="380"/>
      <c r="D630" s="380"/>
      <c r="E630" s="380"/>
      <c r="F630" s="380"/>
      <c r="G630" s="380"/>
      <c r="H630" s="380"/>
      <c r="I630" s="380"/>
      <c r="J630" s="380"/>
      <c r="K630" s="380"/>
      <c r="L630" s="380"/>
      <c r="M630" s="380"/>
      <c r="N630" s="381"/>
      <c r="O630" s="487">
        <v>862529</v>
      </c>
      <c r="P630" s="487"/>
      <c r="Q630" s="487"/>
      <c r="R630" s="487"/>
      <c r="S630" s="487"/>
      <c r="T630" s="487"/>
      <c r="U630" s="487"/>
      <c r="V630" s="487"/>
      <c r="W630" s="487"/>
      <c r="X630" s="487"/>
      <c r="Y630" s="487">
        <v>892288</v>
      </c>
      <c r="Z630" s="487"/>
      <c r="AA630" s="487"/>
      <c r="AB630" s="487"/>
      <c r="AC630" s="487"/>
      <c r="AD630" s="487"/>
      <c r="AE630" s="487"/>
      <c r="AF630" s="487"/>
      <c r="AG630" s="487"/>
      <c r="AH630" s="487"/>
    </row>
    <row r="631" spans="1:36" x14ac:dyDescent="0.25">
      <c r="A631" s="488"/>
      <c r="B631" s="489"/>
      <c r="C631" s="489"/>
      <c r="D631" s="489"/>
      <c r="E631" s="489"/>
      <c r="F631" s="489"/>
      <c r="G631" s="489"/>
      <c r="H631" s="489"/>
      <c r="I631" s="489"/>
      <c r="J631" s="489"/>
      <c r="K631" s="489"/>
      <c r="L631" s="489"/>
      <c r="M631" s="489"/>
      <c r="N631" s="490"/>
      <c r="O631" s="487"/>
      <c r="P631" s="487"/>
      <c r="Q631" s="487"/>
      <c r="R631" s="487"/>
      <c r="S631" s="487"/>
      <c r="T631" s="487"/>
      <c r="U631" s="487"/>
      <c r="V631" s="487"/>
      <c r="W631" s="487"/>
      <c r="X631" s="487"/>
      <c r="Y631" s="487"/>
      <c r="Z631" s="487"/>
      <c r="AA631" s="487"/>
      <c r="AB631" s="487"/>
      <c r="AC631" s="487"/>
      <c r="AD631" s="487"/>
      <c r="AE631" s="487"/>
      <c r="AF631" s="487"/>
      <c r="AG631" s="487"/>
      <c r="AH631" s="487"/>
    </row>
    <row r="632" spans="1:36" x14ac:dyDescent="0.25">
      <c r="A632" s="438" t="s">
        <v>470</v>
      </c>
      <c r="B632" s="439"/>
      <c r="C632" s="439"/>
      <c r="D632" s="439"/>
      <c r="E632" s="439"/>
      <c r="F632" s="439"/>
      <c r="G632" s="439"/>
      <c r="H632" s="439"/>
      <c r="I632" s="439"/>
      <c r="J632" s="439"/>
      <c r="K632" s="439"/>
      <c r="L632" s="439"/>
      <c r="M632" s="439"/>
      <c r="N632" s="440"/>
      <c r="O632" s="444">
        <f>SUM(O628:X631)</f>
        <v>862529</v>
      </c>
      <c r="P632" s="444"/>
      <c r="Q632" s="444"/>
      <c r="R632" s="444"/>
      <c r="S632" s="444"/>
      <c r="T632" s="444"/>
      <c r="U632" s="444"/>
      <c r="V632" s="444"/>
      <c r="W632" s="444"/>
      <c r="X632" s="444"/>
      <c r="Y632" s="444">
        <f>SUM(Y628:AH631)</f>
        <v>900856</v>
      </c>
      <c r="Z632" s="444"/>
      <c r="AA632" s="444"/>
      <c r="AB632" s="444"/>
      <c r="AC632" s="444"/>
      <c r="AD632" s="444"/>
      <c r="AE632" s="444"/>
      <c r="AF632" s="444"/>
      <c r="AG632" s="444"/>
      <c r="AH632" s="444"/>
      <c r="AI632" t="str">
        <f>IF(ROUND(Y632-Pasíva!E43,0)=0,"","CHYBA")</f>
        <v/>
      </c>
      <c r="AJ632" t="s">
        <v>1019</v>
      </c>
    </row>
    <row r="633" spans="1:36" x14ac:dyDescent="0.25">
      <c r="A633" s="441"/>
      <c r="B633" s="442"/>
      <c r="C633" s="442"/>
      <c r="D633" s="442"/>
      <c r="E633" s="442"/>
      <c r="F633" s="442"/>
      <c r="G633" s="442"/>
      <c r="H633" s="442"/>
      <c r="I633" s="442"/>
      <c r="J633" s="442"/>
      <c r="K633" s="442"/>
      <c r="L633" s="442"/>
      <c r="M633" s="442"/>
      <c r="N633" s="443"/>
      <c r="O633" s="444"/>
      <c r="P633" s="444"/>
      <c r="Q633" s="444"/>
      <c r="R633" s="444"/>
      <c r="S633" s="444"/>
      <c r="T633" s="444"/>
      <c r="U633" s="444"/>
      <c r="V633" s="444"/>
      <c r="W633" s="444"/>
      <c r="X633" s="444"/>
      <c r="Y633" s="444"/>
      <c r="Z633" s="444"/>
      <c r="AA633" s="444"/>
      <c r="AB633" s="444"/>
      <c r="AC633" s="444"/>
      <c r="AD633" s="444"/>
      <c r="AE633" s="444"/>
      <c r="AF633" s="444"/>
      <c r="AG633" s="444"/>
      <c r="AH633" s="444"/>
      <c r="AI633" t="str">
        <f>IF(ROUND(O632-Pasíva!D43,0)=0,"","CHYBA")</f>
        <v/>
      </c>
      <c r="AJ633" t="s">
        <v>1019</v>
      </c>
    </row>
    <row r="634" spans="1:36" x14ac:dyDescent="0.25">
      <c r="A634" s="379" t="s">
        <v>469</v>
      </c>
      <c r="B634" s="380"/>
      <c r="C634" s="380"/>
      <c r="D634" s="380"/>
      <c r="E634" s="380"/>
      <c r="F634" s="380"/>
      <c r="G634" s="380"/>
      <c r="H634" s="380"/>
      <c r="I634" s="380"/>
      <c r="J634" s="380"/>
      <c r="K634" s="380"/>
      <c r="L634" s="380"/>
      <c r="M634" s="380"/>
      <c r="N634" s="381"/>
      <c r="O634" s="495">
        <v>2149.61</v>
      </c>
      <c r="P634" s="495"/>
      <c r="Q634" s="495"/>
      <c r="R634" s="495"/>
      <c r="S634" s="495"/>
      <c r="T634" s="495"/>
      <c r="U634" s="495"/>
      <c r="V634" s="495"/>
      <c r="W634" s="495"/>
      <c r="X634" s="495"/>
      <c r="Y634" s="495">
        <v>154</v>
      </c>
      <c r="Z634" s="495"/>
      <c r="AA634" s="495"/>
      <c r="AB634" s="495"/>
      <c r="AC634" s="495"/>
      <c r="AD634" s="495"/>
      <c r="AE634" s="495"/>
      <c r="AF634" s="495"/>
      <c r="AG634" s="495"/>
      <c r="AH634" s="495"/>
    </row>
    <row r="635" spans="1:36" x14ac:dyDescent="0.25">
      <c r="A635" s="488"/>
      <c r="B635" s="489"/>
      <c r="C635" s="489"/>
      <c r="D635" s="489"/>
      <c r="E635" s="489"/>
      <c r="F635" s="489"/>
      <c r="G635" s="489"/>
      <c r="H635" s="489"/>
      <c r="I635" s="489"/>
      <c r="J635" s="489"/>
      <c r="K635" s="489"/>
      <c r="L635" s="489"/>
      <c r="M635" s="489"/>
      <c r="N635" s="490"/>
      <c r="O635" s="495"/>
      <c r="P635" s="495"/>
      <c r="Q635" s="495"/>
      <c r="R635" s="495"/>
      <c r="S635" s="495"/>
      <c r="T635" s="495"/>
      <c r="U635" s="495"/>
      <c r="V635" s="495"/>
      <c r="W635" s="495"/>
      <c r="X635" s="495"/>
      <c r="Y635" s="495"/>
      <c r="Z635" s="495"/>
      <c r="AA635" s="495"/>
      <c r="AB635" s="495"/>
      <c r="AC635" s="495"/>
      <c r="AD635" s="495"/>
      <c r="AE635" s="495"/>
      <c r="AF635" s="495"/>
      <c r="AG635" s="495"/>
      <c r="AH635" s="495"/>
    </row>
    <row r="636" spans="1:36" x14ac:dyDescent="0.25">
      <c r="A636" s="379" t="s">
        <v>468</v>
      </c>
      <c r="B636" s="380"/>
      <c r="C636" s="380"/>
      <c r="D636" s="380"/>
      <c r="E636" s="380"/>
      <c r="F636" s="380"/>
      <c r="G636" s="380"/>
      <c r="H636" s="380"/>
      <c r="I636" s="380"/>
      <c r="J636" s="380"/>
      <c r="K636" s="380"/>
      <c r="L636" s="380"/>
      <c r="M636" s="380"/>
      <c r="N636" s="381"/>
      <c r="O636" s="495">
        <v>0</v>
      </c>
      <c r="P636" s="495"/>
      <c r="Q636" s="495"/>
      <c r="R636" s="495"/>
      <c r="S636" s="495"/>
      <c r="T636" s="495"/>
      <c r="U636" s="495"/>
      <c r="V636" s="495"/>
      <c r="W636" s="495"/>
      <c r="X636" s="495"/>
      <c r="Y636" s="495">
        <v>0</v>
      </c>
      <c r="Z636" s="495"/>
      <c r="AA636" s="495"/>
      <c r="AB636" s="495"/>
      <c r="AC636" s="495"/>
      <c r="AD636" s="495"/>
      <c r="AE636" s="495"/>
      <c r="AF636" s="495"/>
      <c r="AG636" s="495"/>
      <c r="AH636" s="495"/>
    </row>
    <row r="637" spans="1:36" x14ac:dyDescent="0.25">
      <c r="A637" s="488"/>
      <c r="B637" s="489"/>
      <c r="C637" s="489"/>
      <c r="D637" s="489"/>
      <c r="E637" s="489"/>
      <c r="F637" s="489"/>
      <c r="G637" s="489"/>
      <c r="H637" s="489"/>
      <c r="I637" s="489"/>
      <c r="J637" s="489"/>
      <c r="K637" s="489"/>
      <c r="L637" s="489"/>
      <c r="M637" s="489"/>
      <c r="N637" s="490"/>
      <c r="O637" s="495"/>
      <c r="P637" s="495"/>
      <c r="Q637" s="495"/>
      <c r="R637" s="495"/>
      <c r="S637" s="495"/>
      <c r="T637" s="495"/>
      <c r="U637" s="495"/>
      <c r="V637" s="495"/>
      <c r="W637" s="495"/>
      <c r="X637" s="495"/>
      <c r="Y637" s="495"/>
      <c r="Z637" s="495"/>
      <c r="AA637" s="495"/>
      <c r="AB637" s="495"/>
      <c r="AC637" s="495"/>
      <c r="AD637" s="495"/>
      <c r="AE637" s="495"/>
      <c r="AF637" s="495"/>
      <c r="AG637" s="495"/>
      <c r="AH637" s="495"/>
    </row>
    <row r="638" spans="1:36" x14ac:dyDescent="0.25">
      <c r="A638" s="438" t="s">
        <v>467</v>
      </c>
      <c r="B638" s="439"/>
      <c r="C638" s="439"/>
      <c r="D638" s="439"/>
      <c r="E638" s="439"/>
      <c r="F638" s="439"/>
      <c r="G638" s="439"/>
      <c r="H638" s="439"/>
      <c r="I638" s="439"/>
      <c r="J638" s="439"/>
      <c r="K638" s="439"/>
      <c r="L638" s="439"/>
      <c r="M638" s="439"/>
      <c r="N638" s="440"/>
      <c r="O638" s="444">
        <f>SUM(O634:X637)</f>
        <v>2149.61</v>
      </c>
      <c r="P638" s="444"/>
      <c r="Q638" s="444"/>
      <c r="R638" s="444"/>
      <c r="S638" s="444"/>
      <c r="T638" s="444"/>
      <c r="U638" s="444"/>
      <c r="V638" s="444"/>
      <c r="W638" s="444"/>
      <c r="X638" s="444"/>
      <c r="Y638" s="444">
        <f>SUM(Y634:AH637)</f>
        <v>154</v>
      </c>
      <c r="Z638" s="444"/>
      <c r="AA638" s="444"/>
      <c r="AB638" s="444"/>
      <c r="AC638" s="444"/>
      <c r="AD638" s="444"/>
      <c r="AE638" s="444"/>
      <c r="AF638" s="444"/>
      <c r="AG638" s="444"/>
      <c r="AH638" s="444"/>
      <c r="AI638" t="str">
        <f>IF(ROUND(Y638-Pasíva!E30+Pasíva!E42,0)=0,"","CHYBA")</f>
        <v/>
      </c>
      <c r="AJ638" t="s">
        <v>1019</v>
      </c>
    </row>
    <row r="639" spans="1:36" x14ac:dyDescent="0.25">
      <c r="A639" s="441"/>
      <c r="B639" s="442"/>
      <c r="C639" s="442"/>
      <c r="D639" s="442"/>
      <c r="E639" s="442"/>
      <c r="F639" s="442"/>
      <c r="G639" s="442"/>
      <c r="H639" s="442"/>
      <c r="I639" s="442"/>
      <c r="J639" s="442"/>
      <c r="K639" s="442"/>
      <c r="L639" s="442"/>
      <c r="M639" s="442"/>
      <c r="N639" s="443"/>
      <c r="O639" s="444"/>
      <c r="P639" s="444"/>
      <c r="Q639" s="444"/>
      <c r="R639" s="444"/>
      <c r="S639" s="444"/>
      <c r="T639" s="444"/>
      <c r="U639" s="444"/>
      <c r="V639" s="444"/>
      <c r="W639" s="444"/>
      <c r="X639" s="444"/>
      <c r="Y639" s="444"/>
      <c r="Z639" s="444"/>
      <c r="AA639" s="444"/>
      <c r="AB639" s="444"/>
      <c r="AC639" s="444"/>
      <c r="AD639" s="444"/>
      <c r="AE639" s="444"/>
      <c r="AF639" s="444"/>
      <c r="AG639" s="444"/>
      <c r="AH639" s="444"/>
      <c r="AI639" t="str">
        <f>IF(ROUND(O638-Pasíva!D30+Pasíva!D42,0)=0,"","CHYBA")</f>
        <v/>
      </c>
      <c r="AJ639" t="s">
        <v>1019</v>
      </c>
    </row>
    <row r="640" spans="1:36" x14ac:dyDescent="0.2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</row>
    <row r="641" spans="1:38" x14ac:dyDescent="0.25">
      <c r="A641" s="485" t="s">
        <v>1233</v>
      </c>
      <c r="B641" s="486"/>
      <c r="C641" s="486"/>
      <c r="D641" s="486"/>
      <c r="E641" s="486"/>
      <c r="F641" s="486"/>
      <c r="G641" s="486"/>
      <c r="H641" s="486"/>
      <c r="I641" s="486"/>
      <c r="J641" s="486"/>
      <c r="K641" s="486"/>
      <c r="L641" s="486"/>
      <c r="M641" s="486"/>
      <c r="N641" s="486"/>
      <c r="O641" s="486"/>
      <c r="P641" s="486"/>
      <c r="Q641" s="486"/>
      <c r="R641" s="486"/>
      <c r="S641" s="486"/>
      <c r="T641" s="486"/>
      <c r="U641" s="486"/>
      <c r="V641" s="486"/>
      <c r="W641" s="486"/>
      <c r="X641" s="486"/>
      <c r="Y641" s="486"/>
      <c r="Z641" s="486"/>
      <c r="AA641" s="486"/>
      <c r="AB641" s="486"/>
      <c r="AC641" s="486"/>
      <c r="AD641" s="486"/>
      <c r="AE641" s="486"/>
      <c r="AF641" s="486"/>
      <c r="AG641" s="486"/>
      <c r="AH641" s="486"/>
    </row>
    <row r="642" spans="1:38" x14ac:dyDescent="0.2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174"/>
      <c r="AJ642" s="151"/>
      <c r="AK642" s="151"/>
      <c r="AL642" s="151"/>
    </row>
    <row r="643" spans="1:38" x14ac:dyDescent="0.25">
      <c r="A643" s="361" t="s">
        <v>466</v>
      </c>
      <c r="B643" s="367"/>
      <c r="C643" s="367"/>
      <c r="D643" s="367"/>
      <c r="E643" s="367"/>
      <c r="F643" s="367"/>
      <c r="G643" s="367"/>
      <c r="H643" s="367"/>
      <c r="I643" s="367"/>
      <c r="J643" s="367"/>
      <c r="K643" s="367"/>
      <c r="L643" s="367"/>
      <c r="M643" s="367"/>
      <c r="N643" s="367"/>
      <c r="O643" s="367"/>
      <c r="P643" s="367"/>
      <c r="Q643" s="367"/>
      <c r="R643" s="367"/>
      <c r="S643" s="367"/>
      <c r="T643" s="367"/>
      <c r="U643" s="367"/>
      <c r="V643" s="367"/>
      <c r="W643" s="367"/>
      <c r="X643" s="367"/>
      <c r="Y643" s="367"/>
      <c r="Z643" s="367"/>
      <c r="AA643" s="367"/>
      <c r="AB643" s="367"/>
      <c r="AC643" s="367"/>
      <c r="AD643" s="367"/>
      <c r="AE643" s="367"/>
      <c r="AF643" s="367"/>
      <c r="AG643" s="367"/>
      <c r="AH643" s="367"/>
    </row>
    <row r="644" spans="1:38" x14ac:dyDescent="0.25">
      <c r="A644" s="190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</row>
    <row r="645" spans="1:38" x14ac:dyDescent="0.25">
      <c r="A645" s="365" t="s">
        <v>75</v>
      </c>
      <c r="B645" s="365"/>
      <c r="C645" s="365"/>
      <c r="D645" s="365"/>
      <c r="E645" s="365"/>
      <c r="F645" s="365"/>
      <c r="G645" s="365"/>
      <c r="H645" s="365"/>
      <c r="I645" s="365"/>
      <c r="J645" s="365"/>
      <c r="K645" s="365"/>
      <c r="L645" s="365"/>
      <c r="M645" s="365"/>
      <c r="N645" s="365"/>
      <c r="O645" s="365" t="s">
        <v>1201</v>
      </c>
      <c r="P645" s="365"/>
      <c r="Q645" s="365"/>
      <c r="R645" s="365"/>
      <c r="S645" s="365"/>
      <c r="T645" s="365"/>
      <c r="U645" s="365"/>
      <c r="V645" s="365"/>
      <c r="W645" s="365"/>
      <c r="X645" s="365"/>
      <c r="Y645" s="365" t="s">
        <v>1092</v>
      </c>
      <c r="Z645" s="365"/>
      <c r="AA645" s="365"/>
      <c r="AB645" s="365"/>
      <c r="AC645" s="365"/>
      <c r="AD645" s="365"/>
      <c r="AE645" s="365"/>
      <c r="AF645" s="365"/>
      <c r="AG645" s="365"/>
      <c r="AH645" s="365"/>
    </row>
    <row r="646" spans="1:38" ht="24" customHeight="1" x14ac:dyDescent="0.25">
      <c r="A646" s="365"/>
      <c r="B646" s="365"/>
      <c r="C646" s="365"/>
      <c r="D646" s="365"/>
      <c r="E646" s="365"/>
      <c r="F646" s="365"/>
      <c r="G646" s="365"/>
      <c r="H646" s="365"/>
      <c r="I646" s="365"/>
      <c r="J646" s="365"/>
      <c r="K646" s="365"/>
      <c r="L646" s="365"/>
      <c r="M646" s="365"/>
      <c r="N646" s="365"/>
      <c r="O646" s="365"/>
      <c r="P646" s="365"/>
      <c r="Q646" s="365"/>
      <c r="R646" s="365"/>
      <c r="S646" s="365"/>
      <c r="T646" s="365"/>
      <c r="U646" s="365"/>
      <c r="V646" s="365"/>
      <c r="W646" s="365"/>
      <c r="X646" s="365"/>
      <c r="Y646" s="365"/>
      <c r="Z646" s="365"/>
      <c r="AA646" s="365"/>
      <c r="AB646" s="365"/>
      <c r="AC646" s="365"/>
      <c r="AD646" s="365"/>
      <c r="AE646" s="365"/>
      <c r="AF646" s="365"/>
      <c r="AG646" s="365"/>
      <c r="AH646" s="365"/>
    </row>
    <row r="647" spans="1:38" x14ac:dyDescent="0.25">
      <c r="A647" s="438" t="s">
        <v>465</v>
      </c>
      <c r="B647" s="439"/>
      <c r="C647" s="439"/>
      <c r="D647" s="439"/>
      <c r="E647" s="439"/>
      <c r="F647" s="439"/>
      <c r="G647" s="439"/>
      <c r="H647" s="439"/>
      <c r="I647" s="439"/>
      <c r="J647" s="439"/>
      <c r="K647" s="439"/>
      <c r="L647" s="439"/>
      <c r="M647" s="439"/>
      <c r="N647" s="440"/>
      <c r="O647" s="487">
        <v>154</v>
      </c>
      <c r="P647" s="487"/>
      <c r="Q647" s="487"/>
      <c r="R647" s="487"/>
      <c r="S647" s="487"/>
      <c r="T647" s="487"/>
      <c r="U647" s="487"/>
      <c r="V647" s="487"/>
      <c r="W647" s="487"/>
      <c r="X647" s="487"/>
      <c r="Y647" s="487">
        <v>620</v>
      </c>
      <c r="Z647" s="487"/>
      <c r="AA647" s="487"/>
      <c r="AB647" s="487"/>
      <c r="AC647" s="487"/>
      <c r="AD647" s="487"/>
      <c r="AE647" s="487"/>
      <c r="AF647" s="487"/>
      <c r="AG647" s="487"/>
      <c r="AH647" s="487"/>
    </row>
    <row r="648" spans="1:38" x14ac:dyDescent="0.25">
      <c r="A648" s="441"/>
      <c r="B648" s="442"/>
      <c r="C648" s="442"/>
      <c r="D648" s="442"/>
      <c r="E648" s="442"/>
      <c r="F648" s="442"/>
      <c r="G648" s="442"/>
      <c r="H648" s="442"/>
      <c r="I648" s="442"/>
      <c r="J648" s="442"/>
      <c r="K648" s="442"/>
      <c r="L648" s="442"/>
      <c r="M648" s="442"/>
      <c r="N648" s="443"/>
      <c r="O648" s="487"/>
      <c r="P648" s="487"/>
      <c r="Q648" s="487"/>
      <c r="R648" s="487"/>
      <c r="S648" s="487"/>
      <c r="T648" s="487"/>
      <c r="U648" s="487"/>
      <c r="V648" s="487"/>
      <c r="W648" s="487"/>
      <c r="X648" s="487"/>
      <c r="Y648" s="487"/>
      <c r="Z648" s="487"/>
      <c r="AA648" s="487"/>
      <c r="AB648" s="487"/>
      <c r="AC648" s="487"/>
      <c r="AD648" s="487"/>
      <c r="AE648" s="487"/>
      <c r="AF648" s="487"/>
      <c r="AG648" s="487"/>
      <c r="AH648" s="487"/>
    </row>
    <row r="649" spans="1:38" x14ac:dyDescent="0.25">
      <c r="A649" s="379" t="s">
        <v>464</v>
      </c>
      <c r="B649" s="380"/>
      <c r="C649" s="380"/>
      <c r="D649" s="380"/>
      <c r="E649" s="380"/>
      <c r="F649" s="380"/>
      <c r="G649" s="380"/>
      <c r="H649" s="380"/>
      <c r="I649" s="380"/>
      <c r="J649" s="380"/>
      <c r="K649" s="380"/>
      <c r="L649" s="380"/>
      <c r="M649" s="380"/>
      <c r="N649" s="381"/>
      <c r="O649" s="491">
        <v>2200</v>
      </c>
      <c r="P649" s="491"/>
      <c r="Q649" s="491"/>
      <c r="R649" s="491"/>
      <c r="S649" s="491"/>
      <c r="T649" s="491"/>
      <c r="U649" s="491"/>
      <c r="V649" s="491"/>
      <c r="W649" s="491"/>
      <c r="X649" s="491"/>
      <c r="Y649" s="487">
        <v>2010</v>
      </c>
      <c r="Z649" s="487"/>
      <c r="AA649" s="487"/>
      <c r="AB649" s="487"/>
      <c r="AC649" s="487"/>
      <c r="AD649" s="487"/>
      <c r="AE649" s="487"/>
      <c r="AF649" s="487"/>
      <c r="AG649" s="487"/>
      <c r="AH649" s="487"/>
    </row>
    <row r="650" spans="1:38" x14ac:dyDescent="0.25">
      <c r="A650" s="488"/>
      <c r="B650" s="489"/>
      <c r="C650" s="489"/>
      <c r="D650" s="489"/>
      <c r="E650" s="489"/>
      <c r="F650" s="489"/>
      <c r="G650" s="489"/>
      <c r="H650" s="489"/>
      <c r="I650" s="489"/>
      <c r="J650" s="489"/>
      <c r="K650" s="489"/>
      <c r="L650" s="489"/>
      <c r="M650" s="489"/>
      <c r="N650" s="490"/>
      <c r="O650" s="491"/>
      <c r="P650" s="491"/>
      <c r="Q650" s="491"/>
      <c r="R650" s="491"/>
      <c r="S650" s="491"/>
      <c r="T650" s="491"/>
      <c r="U650" s="491"/>
      <c r="V650" s="491"/>
      <c r="W650" s="491"/>
      <c r="X650" s="491"/>
      <c r="Y650" s="487"/>
      <c r="Z650" s="487"/>
      <c r="AA650" s="487"/>
      <c r="AB650" s="487"/>
      <c r="AC650" s="487"/>
      <c r="AD650" s="487"/>
      <c r="AE650" s="487"/>
      <c r="AF650" s="487"/>
      <c r="AG650" s="487"/>
      <c r="AH650" s="487"/>
    </row>
    <row r="651" spans="1:38" x14ac:dyDescent="0.25">
      <c r="A651" s="379" t="s">
        <v>463</v>
      </c>
      <c r="B651" s="380"/>
      <c r="C651" s="380"/>
      <c r="D651" s="380"/>
      <c r="E651" s="380"/>
      <c r="F651" s="380"/>
      <c r="G651" s="380"/>
      <c r="H651" s="380"/>
      <c r="I651" s="380"/>
      <c r="J651" s="380"/>
      <c r="K651" s="380"/>
      <c r="L651" s="380"/>
      <c r="M651" s="380"/>
      <c r="N651" s="381"/>
      <c r="O651" s="487">
        <v>3000</v>
      </c>
      <c r="P651" s="487"/>
      <c r="Q651" s="487"/>
      <c r="R651" s="487"/>
      <c r="S651" s="487"/>
      <c r="T651" s="487"/>
      <c r="U651" s="487"/>
      <c r="V651" s="487"/>
      <c r="W651" s="487"/>
      <c r="X651" s="487"/>
      <c r="Y651" s="487">
        <v>3000</v>
      </c>
      <c r="Z651" s="487"/>
      <c r="AA651" s="487"/>
      <c r="AB651" s="487"/>
      <c r="AC651" s="487"/>
      <c r="AD651" s="487"/>
      <c r="AE651" s="487"/>
      <c r="AF651" s="487"/>
      <c r="AG651" s="487"/>
      <c r="AH651" s="487"/>
    </row>
    <row r="652" spans="1:38" x14ac:dyDescent="0.25">
      <c r="A652" s="488"/>
      <c r="B652" s="489"/>
      <c r="C652" s="489"/>
      <c r="D652" s="489"/>
      <c r="E652" s="489"/>
      <c r="F652" s="489"/>
      <c r="G652" s="489"/>
      <c r="H652" s="489"/>
      <c r="I652" s="489"/>
      <c r="J652" s="489"/>
      <c r="K652" s="489"/>
      <c r="L652" s="489"/>
      <c r="M652" s="489"/>
      <c r="N652" s="490"/>
      <c r="O652" s="487"/>
      <c r="P652" s="487"/>
      <c r="Q652" s="487"/>
      <c r="R652" s="487"/>
      <c r="S652" s="487"/>
      <c r="T652" s="487"/>
      <c r="U652" s="487"/>
      <c r="V652" s="487"/>
      <c r="W652" s="487"/>
      <c r="X652" s="487"/>
      <c r="Y652" s="487"/>
      <c r="Z652" s="487"/>
      <c r="AA652" s="487"/>
      <c r="AB652" s="487"/>
      <c r="AC652" s="487"/>
      <c r="AD652" s="487"/>
      <c r="AE652" s="487"/>
      <c r="AF652" s="487"/>
      <c r="AG652" s="487"/>
      <c r="AH652" s="487"/>
    </row>
    <row r="653" spans="1:38" x14ac:dyDescent="0.25">
      <c r="A653" s="379" t="s">
        <v>462</v>
      </c>
      <c r="B653" s="380"/>
      <c r="C653" s="380"/>
      <c r="D653" s="380"/>
      <c r="E653" s="380"/>
      <c r="F653" s="380"/>
      <c r="G653" s="380"/>
      <c r="H653" s="380"/>
      <c r="I653" s="380"/>
      <c r="J653" s="380"/>
      <c r="K653" s="380"/>
      <c r="L653" s="380"/>
      <c r="M653" s="380"/>
      <c r="N653" s="381"/>
      <c r="O653" s="487">
        <v>0</v>
      </c>
      <c r="P653" s="487"/>
      <c r="Q653" s="487"/>
      <c r="R653" s="487"/>
      <c r="S653" s="487"/>
      <c r="T653" s="487"/>
      <c r="U653" s="487"/>
      <c r="V653" s="487"/>
      <c r="W653" s="487"/>
      <c r="X653" s="487"/>
      <c r="Y653" s="487">
        <v>0</v>
      </c>
      <c r="Z653" s="487"/>
      <c r="AA653" s="487"/>
      <c r="AB653" s="487"/>
      <c r="AC653" s="487"/>
      <c r="AD653" s="487"/>
      <c r="AE653" s="487"/>
      <c r="AF653" s="487"/>
      <c r="AG653" s="487"/>
      <c r="AH653" s="487"/>
    </row>
    <row r="654" spans="1:38" x14ac:dyDescent="0.25">
      <c r="A654" s="488"/>
      <c r="B654" s="489"/>
      <c r="C654" s="489"/>
      <c r="D654" s="489"/>
      <c r="E654" s="489"/>
      <c r="F654" s="489"/>
      <c r="G654" s="489"/>
      <c r="H654" s="489"/>
      <c r="I654" s="489"/>
      <c r="J654" s="489"/>
      <c r="K654" s="489"/>
      <c r="L654" s="489"/>
      <c r="M654" s="489"/>
      <c r="N654" s="490"/>
      <c r="O654" s="487"/>
      <c r="P654" s="487"/>
      <c r="Q654" s="487"/>
      <c r="R654" s="487"/>
      <c r="S654" s="487"/>
      <c r="T654" s="487"/>
      <c r="U654" s="487"/>
      <c r="V654" s="487"/>
      <c r="W654" s="487"/>
      <c r="X654" s="487"/>
      <c r="Y654" s="487"/>
      <c r="Z654" s="487"/>
      <c r="AA654" s="487"/>
      <c r="AB654" s="487"/>
      <c r="AC654" s="487"/>
      <c r="AD654" s="487"/>
      <c r="AE654" s="487"/>
      <c r="AF654" s="487"/>
      <c r="AG654" s="487"/>
      <c r="AH654" s="487"/>
    </row>
    <row r="655" spans="1:38" x14ac:dyDescent="0.25">
      <c r="A655" s="438" t="s">
        <v>461</v>
      </c>
      <c r="B655" s="439"/>
      <c r="C655" s="439"/>
      <c r="D655" s="439"/>
      <c r="E655" s="439"/>
      <c r="F655" s="439"/>
      <c r="G655" s="439"/>
      <c r="H655" s="439"/>
      <c r="I655" s="439"/>
      <c r="J655" s="439"/>
      <c r="K655" s="439"/>
      <c r="L655" s="439"/>
      <c r="M655" s="439"/>
      <c r="N655" s="440"/>
      <c r="O655" s="444">
        <v>5200.1499999999996</v>
      </c>
      <c r="P655" s="444"/>
      <c r="Q655" s="444"/>
      <c r="R655" s="444"/>
      <c r="S655" s="444"/>
      <c r="T655" s="444"/>
      <c r="U655" s="444"/>
      <c r="V655" s="444"/>
      <c r="W655" s="444"/>
      <c r="X655" s="444"/>
      <c r="Y655" s="444">
        <f>SUM(Y649:AH654)</f>
        <v>5010</v>
      </c>
      <c r="Z655" s="444"/>
      <c r="AA655" s="444"/>
      <c r="AB655" s="444"/>
      <c r="AC655" s="444"/>
      <c r="AD655" s="444"/>
      <c r="AE655" s="444"/>
      <c r="AF655" s="444"/>
      <c r="AG655" s="444"/>
      <c r="AH655" s="444"/>
    </row>
    <row r="656" spans="1:38" x14ac:dyDescent="0.25">
      <c r="A656" s="441"/>
      <c r="B656" s="442"/>
      <c r="C656" s="442"/>
      <c r="D656" s="442"/>
      <c r="E656" s="442"/>
      <c r="F656" s="442"/>
      <c r="G656" s="442"/>
      <c r="H656" s="442"/>
      <c r="I656" s="442"/>
      <c r="J656" s="442"/>
      <c r="K656" s="442"/>
      <c r="L656" s="442"/>
      <c r="M656" s="442"/>
      <c r="N656" s="443"/>
      <c r="O656" s="444"/>
      <c r="P656" s="444"/>
      <c r="Q656" s="444"/>
      <c r="R656" s="444"/>
      <c r="S656" s="444"/>
      <c r="T656" s="444"/>
      <c r="U656" s="444"/>
      <c r="V656" s="444"/>
      <c r="W656" s="444"/>
      <c r="X656" s="444"/>
      <c r="Y656" s="444"/>
      <c r="Z656" s="444"/>
      <c r="AA656" s="444"/>
      <c r="AB656" s="444"/>
      <c r="AC656" s="444"/>
      <c r="AD656" s="444"/>
      <c r="AE656" s="444"/>
      <c r="AF656" s="444"/>
      <c r="AG656" s="444"/>
      <c r="AH656" s="444"/>
    </row>
    <row r="657" spans="1:36" x14ac:dyDescent="0.25">
      <c r="A657" s="438" t="s">
        <v>460</v>
      </c>
      <c r="B657" s="439"/>
      <c r="C657" s="439"/>
      <c r="D657" s="439"/>
      <c r="E657" s="439"/>
      <c r="F657" s="439"/>
      <c r="G657" s="439"/>
      <c r="H657" s="439"/>
      <c r="I657" s="439"/>
      <c r="J657" s="439"/>
      <c r="K657" s="439"/>
      <c r="L657" s="439"/>
      <c r="M657" s="439"/>
      <c r="N657" s="440"/>
      <c r="O657" s="444">
        <v>3204</v>
      </c>
      <c r="P657" s="444"/>
      <c r="Q657" s="444"/>
      <c r="R657" s="444"/>
      <c r="S657" s="444"/>
      <c r="T657" s="444"/>
      <c r="U657" s="444"/>
      <c r="V657" s="444"/>
      <c r="W657" s="444"/>
      <c r="X657" s="444"/>
      <c r="Y657" s="444">
        <v>5476</v>
      </c>
      <c r="Z657" s="444"/>
      <c r="AA657" s="444"/>
      <c r="AB657" s="444"/>
      <c r="AC657" s="444"/>
      <c r="AD657" s="444"/>
      <c r="AE657" s="444"/>
      <c r="AF657" s="444"/>
      <c r="AG657" s="444"/>
      <c r="AH657" s="444"/>
    </row>
    <row r="658" spans="1:36" x14ac:dyDescent="0.25">
      <c r="A658" s="441"/>
      <c r="B658" s="442"/>
      <c r="C658" s="442"/>
      <c r="D658" s="442"/>
      <c r="E658" s="442"/>
      <c r="F658" s="442"/>
      <c r="G658" s="442"/>
      <c r="H658" s="442"/>
      <c r="I658" s="442"/>
      <c r="J658" s="442"/>
      <c r="K658" s="442"/>
      <c r="L658" s="442"/>
      <c r="M658" s="442"/>
      <c r="N658" s="443"/>
      <c r="O658" s="444"/>
      <c r="P658" s="444"/>
      <c r="Q658" s="444"/>
      <c r="R658" s="444"/>
      <c r="S658" s="444"/>
      <c r="T658" s="444"/>
      <c r="U658" s="444"/>
      <c r="V658" s="444"/>
      <c r="W658" s="444"/>
      <c r="X658" s="444"/>
      <c r="Y658" s="444"/>
      <c r="Z658" s="444"/>
      <c r="AA658" s="444"/>
      <c r="AB658" s="444"/>
      <c r="AC658" s="444"/>
      <c r="AD658" s="444"/>
      <c r="AE658" s="444"/>
      <c r="AF658" s="444"/>
      <c r="AG658" s="444"/>
      <c r="AH658" s="444"/>
    </row>
    <row r="659" spans="1:36" x14ac:dyDescent="0.25">
      <c r="A659" s="438" t="s">
        <v>459</v>
      </c>
      <c r="B659" s="439"/>
      <c r="C659" s="439"/>
      <c r="D659" s="439"/>
      <c r="E659" s="439"/>
      <c r="F659" s="439"/>
      <c r="G659" s="439"/>
      <c r="H659" s="439"/>
      <c r="I659" s="439"/>
      <c r="J659" s="439"/>
      <c r="K659" s="439"/>
      <c r="L659" s="439"/>
      <c r="M659" s="439"/>
      <c r="N659" s="440"/>
      <c r="O659" s="444">
        <f>O647+O655-O657</f>
        <v>2150.1499999999996</v>
      </c>
      <c r="P659" s="444"/>
      <c r="Q659" s="444"/>
      <c r="R659" s="444"/>
      <c r="S659" s="444"/>
      <c r="T659" s="444"/>
      <c r="U659" s="444"/>
      <c r="V659" s="444"/>
      <c r="W659" s="444"/>
      <c r="X659" s="444"/>
      <c r="Y659" s="444">
        <f>Y647+Y655-Y657</f>
        <v>154</v>
      </c>
      <c r="Z659" s="444"/>
      <c r="AA659" s="444"/>
      <c r="AB659" s="444"/>
      <c r="AC659" s="444"/>
      <c r="AD659" s="444"/>
      <c r="AE659" s="444"/>
      <c r="AF659" s="444"/>
      <c r="AG659" s="444"/>
      <c r="AH659" s="444"/>
      <c r="AI659" t="str">
        <f>IF(ROUND(Y659-Pasíva!E40,0)=0,"","CHYBA")</f>
        <v/>
      </c>
      <c r="AJ659" t="s">
        <v>1019</v>
      </c>
    </row>
    <row r="660" spans="1:36" x14ac:dyDescent="0.25">
      <c r="A660" s="441"/>
      <c r="B660" s="442"/>
      <c r="C660" s="442"/>
      <c r="D660" s="442"/>
      <c r="E660" s="442"/>
      <c r="F660" s="442"/>
      <c r="G660" s="442"/>
      <c r="H660" s="442"/>
      <c r="I660" s="442"/>
      <c r="J660" s="442"/>
      <c r="K660" s="442"/>
      <c r="L660" s="442"/>
      <c r="M660" s="442"/>
      <c r="N660" s="443"/>
      <c r="O660" s="444"/>
      <c r="P660" s="444"/>
      <c r="Q660" s="444"/>
      <c r="R660" s="444"/>
      <c r="S660" s="444"/>
      <c r="T660" s="444"/>
      <c r="U660" s="444"/>
      <c r="V660" s="444"/>
      <c r="W660" s="444"/>
      <c r="X660" s="444"/>
      <c r="Y660" s="444"/>
      <c r="Z660" s="444"/>
      <c r="AA660" s="444"/>
      <c r="AB660" s="444"/>
      <c r="AC660" s="444"/>
      <c r="AD660" s="444"/>
      <c r="AE660" s="444"/>
      <c r="AF660" s="444"/>
      <c r="AG660" s="444"/>
      <c r="AH660" s="444"/>
      <c r="AJ660" t="s">
        <v>1019</v>
      </c>
    </row>
    <row r="661" spans="1:36" x14ac:dyDescent="0.2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</row>
    <row r="662" spans="1:36" s="154" customFormat="1" x14ac:dyDescent="0.25">
      <c r="A662" s="152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</row>
    <row r="663" spans="1:36" s="154" customFormat="1" ht="53.25" customHeight="1" x14ac:dyDescent="0.25">
      <c r="A663" s="445" t="s">
        <v>1234</v>
      </c>
      <c r="B663" s="445"/>
      <c r="C663" s="445"/>
      <c r="D663" s="445"/>
      <c r="E663" s="445"/>
      <c r="F663" s="445"/>
      <c r="G663" s="445"/>
      <c r="H663" s="445"/>
      <c r="I663" s="445"/>
      <c r="J663" s="445"/>
      <c r="K663" s="445"/>
      <c r="L663" s="445"/>
      <c r="M663" s="445"/>
      <c r="N663" s="445"/>
      <c r="O663" s="445"/>
      <c r="P663" s="445"/>
      <c r="Q663" s="445"/>
      <c r="R663" s="445"/>
      <c r="S663" s="445"/>
      <c r="T663" s="445"/>
      <c r="U663" s="445"/>
      <c r="V663" s="445"/>
      <c r="W663" s="445"/>
      <c r="X663" s="445"/>
      <c r="Y663" s="445"/>
      <c r="Z663" s="445"/>
      <c r="AA663" s="445"/>
      <c r="AB663" s="445"/>
      <c r="AC663" s="445"/>
      <c r="AD663" s="445"/>
      <c r="AE663" s="445"/>
      <c r="AF663" s="445"/>
      <c r="AG663" s="445"/>
      <c r="AH663" s="445"/>
    </row>
    <row r="664" spans="1:36" s="154" customFormat="1" ht="15" customHeight="1" x14ac:dyDescent="0.25">
      <c r="A664" s="232"/>
      <c r="B664" s="232"/>
      <c r="C664" s="232"/>
      <c r="D664" s="232"/>
      <c r="E664" s="232"/>
      <c r="F664" s="232"/>
      <c r="G664" s="232"/>
      <c r="H664" s="232"/>
      <c r="I664" s="232"/>
      <c r="J664" s="232"/>
      <c r="K664" s="232"/>
      <c r="L664" s="232"/>
      <c r="M664" s="232"/>
      <c r="N664" s="232"/>
      <c r="O664" s="232"/>
      <c r="P664" s="232"/>
      <c r="Q664" s="232"/>
      <c r="R664" s="232"/>
      <c r="S664" s="232"/>
      <c r="T664" s="232"/>
      <c r="U664" s="232"/>
      <c r="V664" s="232"/>
      <c r="W664" s="232"/>
      <c r="X664" s="232"/>
      <c r="Y664" s="232"/>
      <c r="Z664" s="232"/>
      <c r="AA664" s="232"/>
      <c r="AB664" s="232"/>
      <c r="AC664" s="232"/>
      <c r="AD664" s="232"/>
      <c r="AE664" s="232"/>
      <c r="AF664" s="232"/>
      <c r="AG664" s="232"/>
      <c r="AH664" s="232"/>
    </row>
    <row r="665" spans="1:36" s="154" customFormat="1" ht="15" customHeight="1" x14ac:dyDescent="0.25">
      <c r="A665" s="252"/>
      <c r="B665" s="252"/>
      <c r="C665" s="252"/>
      <c r="D665" s="252"/>
      <c r="E665" s="252"/>
      <c r="F665" s="252"/>
      <c r="G665" s="252"/>
      <c r="H665" s="252"/>
      <c r="I665" s="252"/>
      <c r="J665" s="252"/>
      <c r="K665" s="252"/>
      <c r="L665" s="252"/>
      <c r="M665" s="252"/>
      <c r="N665" s="252"/>
      <c r="O665" s="252"/>
      <c r="P665" s="252"/>
      <c r="Q665" s="252"/>
      <c r="R665" s="252"/>
      <c r="S665" s="252"/>
      <c r="T665" s="252"/>
      <c r="U665" s="252"/>
      <c r="V665" s="252"/>
      <c r="W665" s="252"/>
      <c r="X665" s="252"/>
      <c r="Y665" s="252"/>
      <c r="Z665" s="252"/>
      <c r="AA665" s="252"/>
      <c r="AB665" s="252"/>
      <c r="AC665" s="252"/>
      <c r="AD665" s="252"/>
      <c r="AE665" s="252"/>
      <c r="AF665" s="252"/>
      <c r="AG665" s="252"/>
      <c r="AH665" s="252"/>
    </row>
    <row r="666" spans="1:36" s="154" customFormat="1" ht="15" customHeight="1" x14ac:dyDescent="0.25">
      <c r="A666" s="252"/>
      <c r="B666" s="252"/>
      <c r="C666" s="252"/>
      <c r="D666" s="252"/>
      <c r="E666" s="252"/>
      <c r="F666" s="252"/>
      <c r="G666" s="252"/>
      <c r="H666" s="252"/>
      <c r="I666" s="252"/>
      <c r="J666" s="252"/>
      <c r="K666" s="252"/>
      <c r="L666" s="252"/>
      <c r="M666" s="252"/>
      <c r="N666" s="252"/>
      <c r="O666" s="252"/>
      <c r="P666" s="252"/>
      <c r="Q666" s="252"/>
      <c r="R666" s="252"/>
      <c r="S666" s="252"/>
      <c r="T666" s="252"/>
      <c r="U666" s="252"/>
      <c r="V666" s="252"/>
      <c r="W666" s="252"/>
      <c r="X666" s="252"/>
      <c r="Y666" s="252"/>
      <c r="Z666" s="252"/>
      <c r="AA666" s="252"/>
      <c r="AB666" s="252"/>
      <c r="AC666" s="252"/>
      <c r="AD666" s="252"/>
      <c r="AE666" s="252"/>
      <c r="AF666" s="252"/>
      <c r="AG666" s="252"/>
      <c r="AH666" s="252"/>
    </row>
    <row r="667" spans="1:36" s="154" customFormat="1" ht="15" customHeight="1" x14ac:dyDescent="0.25">
      <c r="A667" s="252"/>
      <c r="B667" s="252"/>
      <c r="C667" s="252"/>
      <c r="D667" s="252"/>
      <c r="E667" s="252"/>
      <c r="F667" s="252"/>
      <c r="G667" s="252"/>
      <c r="H667" s="252"/>
      <c r="I667" s="252"/>
      <c r="J667" s="252"/>
      <c r="K667" s="252"/>
      <c r="L667" s="252"/>
      <c r="M667" s="252"/>
      <c r="N667" s="252"/>
      <c r="O667" s="252"/>
      <c r="P667" s="252"/>
      <c r="Q667" s="252"/>
      <c r="R667" s="252"/>
      <c r="S667" s="252"/>
      <c r="T667" s="252"/>
      <c r="U667" s="252"/>
      <c r="V667" s="252"/>
      <c r="W667" s="252"/>
      <c r="X667" s="252"/>
      <c r="Y667" s="252"/>
      <c r="Z667" s="252"/>
      <c r="AA667" s="252"/>
      <c r="AB667" s="252"/>
      <c r="AC667" s="252"/>
      <c r="AD667" s="252"/>
      <c r="AE667" s="252"/>
      <c r="AF667" s="252"/>
      <c r="AG667" s="252"/>
      <c r="AH667" s="252"/>
    </row>
    <row r="668" spans="1:36" s="154" customFormat="1" ht="15" customHeight="1" x14ac:dyDescent="0.25">
      <c r="A668" s="252"/>
      <c r="B668" s="252"/>
      <c r="C668" s="252"/>
      <c r="D668" s="252"/>
      <c r="E668" s="252"/>
      <c r="F668" s="252"/>
      <c r="G668" s="252"/>
      <c r="H668" s="252"/>
      <c r="I668" s="252"/>
      <c r="J668" s="252"/>
      <c r="K668" s="252"/>
      <c r="L668" s="252"/>
      <c r="M668" s="252"/>
      <c r="N668" s="252"/>
      <c r="O668" s="252"/>
      <c r="P668" s="252"/>
      <c r="Q668" s="252"/>
      <c r="R668" s="252"/>
      <c r="S668" s="252"/>
      <c r="T668" s="252"/>
      <c r="U668" s="252"/>
      <c r="V668" s="252"/>
      <c r="W668" s="252"/>
      <c r="X668" s="252"/>
      <c r="Y668" s="252"/>
      <c r="Z668" s="252"/>
      <c r="AA668" s="252"/>
      <c r="AB668" s="252"/>
      <c r="AC668" s="252"/>
      <c r="AD668" s="252"/>
      <c r="AE668" s="252"/>
      <c r="AF668" s="252"/>
      <c r="AG668" s="252"/>
      <c r="AH668" s="252"/>
    </row>
    <row r="669" spans="1:36" x14ac:dyDescent="0.25">
      <c r="A669" s="16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</row>
    <row r="670" spans="1:36" x14ac:dyDescent="0.25">
      <c r="A670" s="10" t="s">
        <v>109</v>
      </c>
      <c r="B670" s="10"/>
      <c r="C670" s="10"/>
      <c r="D670" s="10" t="s">
        <v>120</v>
      </c>
      <c r="E670" s="10"/>
      <c r="F670" s="10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</row>
    <row r="671" spans="1:36" ht="15" customHeight="1" x14ac:dyDescent="0.25">
      <c r="A671" s="437"/>
      <c r="B671" s="437"/>
      <c r="C671" s="437"/>
      <c r="D671" s="437"/>
      <c r="E671" s="437"/>
      <c r="F671" s="437"/>
      <c r="G671" s="437"/>
      <c r="H671" s="437"/>
      <c r="I671" s="437"/>
      <c r="J671" s="437"/>
      <c r="K671" s="437"/>
      <c r="L671" s="437"/>
      <c r="M671" s="437"/>
      <c r="N671" s="437"/>
      <c r="O671" s="437"/>
      <c r="P671" s="437"/>
      <c r="Q671" s="437"/>
      <c r="R671" s="437"/>
      <c r="S671" s="437"/>
      <c r="T671" s="437"/>
      <c r="U671" s="437"/>
      <c r="V671" s="437"/>
      <c r="W671" s="437"/>
      <c r="X671" s="437"/>
      <c r="Y671" s="437"/>
      <c r="Z671" s="437"/>
      <c r="AA671" s="437"/>
      <c r="AB671" s="437"/>
      <c r="AC671" s="437"/>
      <c r="AD671" s="437"/>
      <c r="AE671" s="437"/>
      <c r="AF671" s="437"/>
      <c r="AG671" s="437"/>
      <c r="AH671" s="437"/>
    </row>
    <row r="672" spans="1:36" ht="3" hidden="1" customHeight="1" x14ac:dyDescent="0.25">
      <c r="A672" s="437"/>
      <c r="B672" s="437"/>
      <c r="C672" s="437"/>
      <c r="D672" s="437"/>
      <c r="E672" s="437"/>
      <c r="F672" s="437"/>
      <c r="G672" s="437"/>
      <c r="H672" s="437"/>
      <c r="I672" s="437"/>
      <c r="J672" s="437"/>
      <c r="K672" s="437"/>
      <c r="L672" s="437"/>
      <c r="M672" s="437"/>
      <c r="N672" s="437"/>
      <c r="O672" s="437"/>
      <c r="P672" s="437"/>
      <c r="Q672" s="437"/>
      <c r="R672" s="437"/>
      <c r="S672" s="437"/>
      <c r="T672" s="437"/>
      <c r="U672" s="437"/>
      <c r="V672" s="437"/>
      <c r="W672" s="437"/>
      <c r="X672" s="437"/>
      <c r="Y672" s="437"/>
      <c r="Z672" s="437"/>
      <c r="AA672" s="437"/>
      <c r="AB672" s="437"/>
      <c r="AC672" s="437"/>
      <c r="AD672" s="437"/>
      <c r="AE672" s="437"/>
      <c r="AF672" s="437"/>
      <c r="AG672" s="437"/>
      <c r="AH672" s="437"/>
    </row>
    <row r="673" spans="1:34" ht="0.75" hidden="1" customHeight="1" x14ac:dyDescent="0.25">
      <c r="A673" s="437"/>
      <c r="B673" s="437"/>
      <c r="C673" s="437"/>
      <c r="D673" s="437"/>
      <c r="E673" s="437"/>
      <c r="F673" s="437"/>
      <c r="G673" s="437"/>
      <c r="H673" s="437"/>
      <c r="I673" s="437"/>
      <c r="J673" s="437"/>
      <c r="K673" s="437"/>
      <c r="L673" s="437"/>
      <c r="M673" s="437"/>
      <c r="N673" s="437"/>
      <c r="O673" s="437"/>
      <c r="P673" s="437"/>
      <c r="Q673" s="437"/>
      <c r="R673" s="437"/>
      <c r="S673" s="437"/>
      <c r="T673" s="437"/>
      <c r="U673" s="437"/>
      <c r="V673" s="437"/>
      <c r="W673" s="437"/>
      <c r="X673" s="437"/>
      <c r="Y673" s="437"/>
      <c r="Z673" s="437"/>
      <c r="AA673" s="437"/>
      <c r="AB673" s="437"/>
      <c r="AC673" s="437"/>
      <c r="AD673" s="437"/>
      <c r="AE673" s="437"/>
      <c r="AF673" s="437"/>
      <c r="AG673" s="437"/>
      <c r="AH673" s="437"/>
    </row>
    <row r="674" spans="1:34" ht="9" hidden="1" customHeight="1" x14ac:dyDescent="0.25">
      <c r="A674" s="437"/>
      <c r="B674" s="437"/>
      <c r="C674" s="437"/>
      <c r="D674" s="437"/>
      <c r="E674" s="437"/>
      <c r="F674" s="437"/>
      <c r="G674" s="437"/>
      <c r="H674" s="437"/>
      <c r="I674" s="437"/>
      <c r="J674" s="437"/>
      <c r="K674" s="437"/>
      <c r="L674" s="437"/>
      <c r="M674" s="437"/>
      <c r="N674" s="437"/>
      <c r="O674" s="437"/>
      <c r="P674" s="437"/>
      <c r="Q674" s="437"/>
      <c r="R674" s="437"/>
      <c r="S674" s="437"/>
      <c r="T674" s="437"/>
      <c r="U674" s="437"/>
      <c r="V674" s="437"/>
      <c r="W674" s="437"/>
      <c r="X674" s="437"/>
      <c r="Y674" s="437"/>
      <c r="Z674" s="437"/>
      <c r="AA674" s="437"/>
      <c r="AB674" s="437"/>
      <c r="AC674" s="437"/>
      <c r="AD674" s="437"/>
      <c r="AE674" s="437"/>
      <c r="AF674" s="437"/>
      <c r="AG674" s="437"/>
      <c r="AH674" s="437"/>
    </row>
    <row r="675" spans="1:34" ht="15" customHeight="1" x14ac:dyDescent="0.25">
      <c r="A675" s="214"/>
      <c r="B675" s="214"/>
      <c r="C675" s="214"/>
      <c r="D675" s="214"/>
      <c r="E675" s="214"/>
      <c r="F675" s="214"/>
      <c r="G675" s="214"/>
      <c r="H675" s="214"/>
      <c r="I675" s="214"/>
      <c r="J675" s="214"/>
      <c r="K675" s="214"/>
      <c r="L675" s="214"/>
      <c r="M675" s="214"/>
      <c r="N675" s="214"/>
      <c r="O675" s="214"/>
      <c r="P675" s="214"/>
      <c r="Q675" s="214"/>
      <c r="R675" s="214"/>
      <c r="S675" s="214"/>
      <c r="T675" s="214"/>
      <c r="U675" s="214"/>
      <c r="V675" s="214"/>
      <c r="W675" s="214"/>
      <c r="X675" s="214"/>
      <c r="Y675" s="214"/>
      <c r="Z675" s="214"/>
      <c r="AA675" s="214"/>
      <c r="AB675" s="214"/>
      <c r="AC675" s="214"/>
      <c r="AD675" s="214"/>
      <c r="AE675" s="214"/>
      <c r="AF675" s="214"/>
      <c r="AG675" s="214"/>
      <c r="AH675" s="214"/>
    </row>
    <row r="676" spans="1:34" x14ac:dyDescent="0.25">
      <c r="A676" s="5" t="s">
        <v>121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</row>
    <row r="677" spans="1:34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</row>
    <row r="678" spans="1:34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</row>
    <row r="679" spans="1:34" x14ac:dyDescent="0.25">
      <c r="A679" s="446" t="s">
        <v>75</v>
      </c>
      <c r="B679" s="447"/>
      <c r="C679" s="447"/>
      <c r="D679" s="447"/>
      <c r="E679" s="447"/>
      <c r="F679" s="447"/>
      <c r="G679" s="447"/>
      <c r="H679" s="447"/>
      <c r="I679" s="447"/>
      <c r="J679" s="447"/>
      <c r="K679" s="447"/>
      <c r="L679" s="448"/>
      <c r="M679" s="452" t="s">
        <v>1064</v>
      </c>
      <c r="N679" s="453"/>
      <c r="O679" s="453"/>
      <c r="P679" s="453"/>
      <c r="Q679" s="453"/>
      <c r="R679" s="453"/>
      <c r="S679" s="453"/>
      <c r="T679" s="453"/>
      <c r="U679" s="453"/>
      <c r="V679" s="453"/>
      <c r="W679" s="454"/>
      <c r="X679" s="446" t="s">
        <v>1115</v>
      </c>
      <c r="Y679" s="447"/>
      <c r="Z679" s="447"/>
      <c r="AA679" s="447"/>
      <c r="AB679" s="447"/>
      <c r="AC679" s="447"/>
      <c r="AD679" s="447"/>
      <c r="AE679" s="447"/>
      <c r="AF679" s="447"/>
      <c r="AG679" s="447"/>
      <c r="AH679" s="448"/>
    </row>
    <row r="680" spans="1:34" x14ac:dyDescent="0.25">
      <c r="A680" s="449"/>
      <c r="B680" s="450"/>
      <c r="C680" s="450"/>
      <c r="D680" s="450"/>
      <c r="E680" s="450"/>
      <c r="F680" s="450"/>
      <c r="G680" s="450"/>
      <c r="H680" s="450"/>
      <c r="I680" s="450"/>
      <c r="J680" s="450"/>
      <c r="K680" s="450"/>
      <c r="L680" s="451"/>
      <c r="M680" s="455"/>
      <c r="N680" s="456"/>
      <c r="O680" s="456"/>
      <c r="P680" s="456"/>
      <c r="Q680" s="456"/>
      <c r="R680" s="456"/>
      <c r="S680" s="456"/>
      <c r="T680" s="456"/>
      <c r="U680" s="456"/>
      <c r="V680" s="456"/>
      <c r="W680" s="457"/>
      <c r="X680" s="449"/>
      <c r="Y680" s="450"/>
      <c r="Z680" s="450"/>
      <c r="AA680" s="450"/>
      <c r="AB680" s="450"/>
      <c r="AC680" s="450"/>
      <c r="AD680" s="450"/>
      <c r="AE680" s="450"/>
      <c r="AF680" s="450"/>
      <c r="AG680" s="450"/>
      <c r="AH680" s="451"/>
    </row>
    <row r="681" spans="1:34" x14ac:dyDescent="0.25">
      <c r="A681" s="458" t="s">
        <v>122</v>
      </c>
      <c r="B681" s="459"/>
      <c r="C681" s="459"/>
      <c r="D681" s="459"/>
      <c r="E681" s="459"/>
      <c r="F681" s="459"/>
      <c r="G681" s="459"/>
      <c r="H681" s="459"/>
      <c r="I681" s="459"/>
      <c r="J681" s="459"/>
      <c r="K681" s="459"/>
      <c r="L681" s="460"/>
      <c r="M681" s="464">
        <f>M683+M684</f>
        <v>34456</v>
      </c>
      <c r="N681" s="465"/>
      <c r="O681" s="465"/>
      <c r="P681" s="465"/>
      <c r="Q681" s="465"/>
      <c r="R681" s="465"/>
      <c r="S681" s="465"/>
      <c r="T681" s="465"/>
      <c r="U681" s="465"/>
      <c r="V681" s="465"/>
      <c r="W681" s="466"/>
      <c r="X681" s="470">
        <v>-8223</v>
      </c>
      <c r="Y681" s="471"/>
      <c r="Z681" s="471"/>
      <c r="AA681" s="471"/>
      <c r="AB681" s="471"/>
      <c r="AC681" s="471"/>
      <c r="AD681" s="471"/>
      <c r="AE681" s="471"/>
      <c r="AF681" s="471"/>
      <c r="AG681" s="471"/>
      <c r="AH681" s="472"/>
    </row>
    <row r="682" spans="1:34" ht="37.5" customHeight="1" x14ac:dyDescent="0.25">
      <c r="A682" s="461"/>
      <c r="B682" s="462"/>
      <c r="C682" s="462"/>
      <c r="D682" s="462"/>
      <c r="E682" s="462"/>
      <c r="F682" s="462"/>
      <c r="G682" s="462"/>
      <c r="H682" s="462"/>
      <c r="I682" s="462"/>
      <c r="J682" s="462"/>
      <c r="K682" s="462"/>
      <c r="L682" s="463"/>
      <c r="M682" s="467"/>
      <c r="N682" s="468"/>
      <c r="O682" s="468"/>
      <c r="P682" s="468"/>
      <c r="Q682" s="468"/>
      <c r="R682" s="468"/>
      <c r="S682" s="468"/>
      <c r="T682" s="468"/>
      <c r="U682" s="468"/>
      <c r="V682" s="468"/>
      <c r="W682" s="469"/>
      <c r="X682" s="473"/>
      <c r="Y682" s="474"/>
      <c r="Z682" s="474"/>
      <c r="AA682" s="474"/>
      <c r="AB682" s="474"/>
      <c r="AC682" s="474"/>
      <c r="AD682" s="474"/>
      <c r="AE682" s="474"/>
      <c r="AF682" s="474"/>
      <c r="AG682" s="474"/>
      <c r="AH682" s="475"/>
    </row>
    <row r="683" spans="1:34" x14ac:dyDescent="0.25">
      <c r="A683" s="387" t="s">
        <v>123</v>
      </c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409"/>
      <c r="M683" s="476">
        <v>42421</v>
      </c>
      <c r="N683" s="477"/>
      <c r="O683" s="477"/>
      <c r="P683" s="477"/>
      <c r="Q683" s="477"/>
      <c r="R683" s="477"/>
      <c r="S683" s="477"/>
      <c r="T683" s="477"/>
      <c r="U683" s="477"/>
      <c r="V683" s="477"/>
      <c r="W683" s="478"/>
      <c r="X683" s="434">
        <v>-8223</v>
      </c>
      <c r="Y683" s="435"/>
      <c r="Z683" s="435"/>
      <c r="AA683" s="435"/>
      <c r="AB683" s="435"/>
      <c r="AC683" s="435"/>
      <c r="AD683" s="435"/>
      <c r="AE683" s="435"/>
      <c r="AF683" s="435"/>
      <c r="AG683" s="435"/>
      <c r="AH683" s="436"/>
    </row>
    <row r="684" spans="1:34" x14ac:dyDescent="0.25">
      <c r="A684" s="387" t="s">
        <v>124</v>
      </c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409"/>
      <c r="M684" s="476">
        <v>-7965</v>
      </c>
      <c r="N684" s="477"/>
      <c r="O684" s="477"/>
      <c r="P684" s="477"/>
      <c r="Q684" s="477"/>
      <c r="R684" s="477"/>
      <c r="S684" s="477"/>
      <c r="T684" s="477"/>
      <c r="U684" s="477"/>
      <c r="V684" s="477"/>
      <c r="W684" s="478"/>
      <c r="X684" s="434">
        <v>0</v>
      </c>
      <c r="Y684" s="435"/>
      <c r="Z684" s="435"/>
      <c r="AA684" s="435"/>
      <c r="AB684" s="435"/>
      <c r="AC684" s="435"/>
      <c r="AD684" s="435"/>
      <c r="AE684" s="435"/>
      <c r="AF684" s="435"/>
      <c r="AG684" s="435"/>
      <c r="AH684" s="436"/>
    </row>
    <row r="685" spans="1:34" x14ac:dyDescent="0.25">
      <c r="A685" s="458" t="s">
        <v>125</v>
      </c>
      <c r="B685" s="459"/>
      <c r="C685" s="459"/>
      <c r="D685" s="459"/>
      <c r="E685" s="459"/>
      <c r="F685" s="459"/>
      <c r="G685" s="459"/>
      <c r="H685" s="459"/>
      <c r="I685" s="459"/>
      <c r="J685" s="459"/>
      <c r="K685" s="459"/>
      <c r="L685" s="460"/>
      <c r="M685" s="479">
        <f>M687+M688</f>
        <v>22121</v>
      </c>
      <c r="N685" s="480"/>
      <c r="O685" s="480"/>
      <c r="P685" s="480"/>
      <c r="Q685" s="480"/>
      <c r="R685" s="480"/>
      <c r="S685" s="480"/>
      <c r="T685" s="480"/>
      <c r="U685" s="480"/>
      <c r="V685" s="480"/>
      <c r="W685" s="481"/>
      <c r="X685" s="470">
        <v>56374</v>
      </c>
      <c r="Y685" s="471"/>
      <c r="Z685" s="471"/>
      <c r="AA685" s="471"/>
      <c r="AB685" s="471"/>
      <c r="AC685" s="471"/>
      <c r="AD685" s="471"/>
      <c r="AE685" s="471"/>
      <c r="AF685" s="471"/>
      <c r="AG685" s="471"/>
      <c r="AH685" s="472"/>
    </row>
    <row r="686" spans="1:34" ht="27.75" customHeight="1" x14ac:dyDescent="0.25">
      <c r="A686" s="461"/>
      <c r="B686" s="462"/>
      <c r="C686" s="462"/>
      <c r="D686" s="462"/>
      <c r="E686" s="462"/>
      <c r="F686" s="462"/>
      <c r="G686" s="462"/>
      <c r="H686" s="462"/>
      <c r="I686" s="462"/>
      <c r="J686" s="462"/>
      <c r="K686" s="462"/>
      <c r="L686" s="463"/>
      <c r="M686" s="482"/>
      <c r="N686" s="483"/>
      <c r="O686" s="483"/>
      <c r="P686" s="483"/>
      <c r="Q686" s="483"/>
      <c r="R686" s="483"/>
      <c r="S686" s="483"/>
      <c r="T686" s="483"/>
      <c r="U686" s="483"/>
      <c r="V686" s="483"/>
      <c r="W686" s="484"/>
      <c r="X686" s="473"/>
      <c r="Y686" s="474"/>
      <c r="Z686" s="474"/>
      <c r="AA686" s="474"/>
      <c r="AB686" s="474"/>
      <c r="AC686" s="474"/>
      <c r="AD686" s="474"/>
      <c r="AE686" s="474"/>
      <c r="AF686" s="474"/>
      <c r="AG686" s="474"/>
      <c r="AH686" s="475"/>
    </row>
    <row r="687" spans="1:34" x14ac:dyDescent="0.25">
      <c r="A687" s="387" t="s">
        <v>123</v>
      </c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409"/>
      <c r="M687" s="434">
        <v>22121</v>
      </c>
      <c r="N687" s="435"/>
      <c r="O687" s="435"/>
      <c r="P687" s="435"/>
      <c r="Q687" s="435"/>
      <c r="R687" s="435"/>
      <c r="S687" s="435"/>
      <c r="T687" s="435"/>
      <c r="U687" s="435"/>
      <c r="V687" s="435"/>
      <c r="W687" s="436"/>
      <c r="X687" s="434">
        <v>56374</v>
      </c>
      <c r="Y687" s="435"/>
      <c r="Z687" s="435"/>
      <c r="AA687" s="435"/>
      <c r="AB687" s="435"/>
      <c r="AC687" s="435"/>
      <c r="AD687" s="435"/>
      <c r="AE687" s="435"/>
      <c r="AF687" s="435"/>
      <c r="AG687" s="435"/>
      <c r="AH687" s="436"/>
    </row>
    <row r="688" spans="1:34" x14ac:dyDescent="0.25">
      <c r="A688" s="387" t="s">
        <v>124</v>
      </c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409"/>
      <c r="M688" s="434">
        <v>0</v>
      </c>
      <c r="N688" s="435"/>
      <c r="O688" s="435"/>
      <c r="P688" s="435"/>
      <c r="Q688" s="435"/>
      <c r="R688" s="435"/>
      <c r="S688" s="435"/>
      <c r="T688" s="435"/>
      <c r="U688" s="435"/>
      <c r="V688" s="435"/>
      <c r="W688" s="436"/>
      <c r="X688" s="434">
        <v>0</v>
      </c>
      <c r="Y688" s="435"/>
      <c r="Z688" s="435"/>
      <c r="AA688" s="435"/>
      <c r="AB688" s="435"/>
      <c r="AC688" s="435"/>
      <c r="AD688" s="435"/>
      <c r="AE688" s="435"/>
      <c r="AF688" s="435"/>
      <c r="AG688" s="435"/>
      <c r="AH688" s="436"/>
    </row>
    <row r="689" spans="1:34" x14ac:dyDescent="0.25">
      <c r="A689" s="387" t="s">
        <v>126</v>
      </c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409"/>
      <c r="M689" s="434">
        <v>0</v>
      </c>
      <c r="N689" s="435"/>
      <c r="O689" s="435"/>
      <c r="P689" s="435"/>
      <c r="Q689" s="435"/>
      <c r="R689" s="435"/>
      <c r="S689" s="435"/>
      <c r="T689" s="435"/>
      <c r="U689" s="435"/>
      <c r="V689" s="435"/>
      <c r="W689" s="436"/>
      <c r="X689" s="434">
        <v>0</v>
      </c>
      <c r="Y689" s="435"/>
      <c r="Z689" s="435"/>
      <c r="AA689" s="435"/>
      <c r="AB689" s="435"/>
      <c r="AC689" s="435"/>
      <c r="AD689" s="435"/>
      <c r="AE689" s="435"/>
      <c r="AF689" s="435"/>
      <c r="AG689" s="435"/>
      <c r="AH689" s="436"/>
    </row>
    <row r="690" spans="1:34" x14ac:dyDescent="0.25">
      <c r="A690" s="431" t="s">
        <v>127</v>
      </c>
      <c r="B690" s="432"/>
      <c r="C690" s="432"/>
      <c r="D690" s="432"/>
      <c r="E690" s="432"/>
      <c r="F690" s="432"/>
      <c r="G690" s="432"/>
      <c r="H690" s="432"/>
      <c r="I690" s="432"/>
      <c r="J690" s="432"/>
      <c r="K690" s="432"/>
      <c r="L690" s="433"/>
      <c r="M690" s="434">
        <v>0</v>
      </c>
      <c r="N690" s="435"/>
      <c r="O690" s="435"/>
      <c r="P690" s="435"/>
      <c r="Q690" s="435"/>
      <c r="R690" s="435"/>
      <c r="S690" s="435"/>
      <c r="T690" s="435"/>
      <c r="U690" s="435"/>
      <c r="V690" s="435"/>
      <c r="W690" s="436"/>
      <c r="X690" s="434">
        <v>0</v>
      </c>
      <c r="Y690" s="435"/>
      <c r="Z690" s="435"/>
      <c r="AA690" s="435"/>
      <c r="AB690" s="435"/>
      <c r="AC690" s="435"/>
      <c r="AD690" s="435"/>
      <c r="AE690" s="435"/>
      <c r="AF690" s="435"/>
      <c r="AG690" s="435"/>
      <c r="AH690" s="436"/>
    </row>
    <row r="691" spans="1:34" x14ac:dyDescent="0.25">
      <c r="A691" s="431" t="s">
        <v>128</v>
      </c>
      <c r="B691" s="432"/>
      <c r="C691" s="432"/>
      <c r="D691" s="432"/>
      <c r="E691" s="432"/>
      <c r="F691" s="432"/>
      <c r="G691" s="432"/>
      <c r="H691" s="432"/>
      <c r="I691" s="432"/>
      <c r="J691" s="432"/>
      <c r="K691" s="432"/>
      <c r="L691" s="433"/>
      <c r="M691" s="434">
        <v>22</v>
      </c>
      <c r="N691" s="435"/>
      <c r="O691" s="435"/>
      <c r="P691" s="435"/>
      <c r="Q691" s="435"/>
      <c r="R691" s="435"/>
      <c r="S691" s="435"/>
      <c r="T691" s="435"/>
      <c r="U691" s="435"/>
      <c r="V691" s="435"/>
      <c r="W691" s="436"/>
      <c r="X691" s="434">
        <v>23</v>
      </c>
      <c r="Y691" s="435"/>
      <c r="Z691" s="435"/>
      <c r="AA691" s="435"/>
      <c r="AB691" s="435"/>
      <c r="AC691" s="435"/>
      <c r="AD691" s="435"/>
      <c r="AE691" s="435"/>
      <c r="AF691" s="435"/>
      <c r="AG691" s="435"/>
      <c r="AH691" s="436"/>
    </row>
    <row r="692" spans="1:34" x14ac:dyDescent="0.25">
      <c r="A692" s="431" t="s">
        <v>129</v>
      </c>
      <c r="B692" s="432"/>
      <c r="C692" s="432"/>
      <c r="D692" s="432"/>
      <c r="E692" s="432"/>
      <c r="F692" s="432"/>
      <c r="G692" s="432"/>
      <c r="H692" s="432"/>
      <c r="I692" s="432"/>
      <c r="J692" s="432"/>
      <c r="K692" s="432"/>
      <c r="L692" s="433"/>
      <c r="M692" s="434">
        <v>12447</v>
      </c>
      <c r="N692" s="435"/>
      <c r="O692" s="435"/>
      <c r="P692" s="435"/>
      <c r="Q692" s="435"/>
      <c r="R692" s="435"/>
      <c r="S692" s="435"/>
      <c r="T692" s="435"/>
      <c r="U692" s="435"/>
      <c r="V692" s="435"/>
      <c r="W692" s="436"/>
      <c r="X692" s="476">
        <v>11075</v>
      </c>
      <c r="Y692" s="477"/>
      <c r="Z692" s="477"/>
      <c r="AA692" s="477"/>
      <c r="AB692" s="477"/>
      <c r="AC692" s="477"/>
      <c r="AD692" s="477"/>
      <c r="AE692" s="477"/>
      <c r="AF692" s="477"/>
      <c r="AG692" s="477"/>
      <c r="AH692" s="478"/>
    </row>
    <row r="693" spans="1:34" x14ac:dyDescent="0.25">
      <c r="A693" s="431" t="s">
        <v>130</v>
      </c>
      <c r="B693" s="432"/>
      <c r="C693" s="432"/>
      <c r="D693" s="432"/>
      <c r="E693" s="432"/>
      <c r="F693" s="432"/>
      <c r="G693" s="432"/>
      <c r="H693" s="432"/>
      <c r="I693" s="432"/>
      <c r="J693" s="432"/>
      <c r="K693" s="432"/>
      <c r="L693" s="433"/>
      <c r="M693" s="434">
        <v>-1372</v>
      </c>
      <c r="N693" s="435"/>
      <c r="O693" s="435"/>
      <c r="P693" s="435"/>
      <c r="Q693" s="435"/>
      <c r="R693" s="435"/>
      <c r="S693" s="435"/>
      <c r="T693" s="435"/>
      <c r="U693" s="435"/>
      <c r="V693" s="435"/>
      <c r="W693" s="436"/>
      <c r="X693" s="434">
        <v>-1712</v>
      </c>
      <c r="Y693" s="435"/>
      <c r="Z693" s="435"/>
      <c r="AA693" s="435"/>
      <c r="AB693" s="435"/>
      <c r="AC693" s="435"/>
      <c r="AD693" s="435"/>
      <c r="AE693" s="435"/>
      <c r="AF693" s="435"/>
      <c r="AG693" s="435"/>
      <c r="AH693" s="436"/>
    </row>
    <row r="694" spans="1:34" x14ac:dyDescent="0.25">
      <c r="A694" s="431" t="s">
        <v>131</v>
      </c>
      <c r="B694" s="432"/>
      <c r="C694" s="432"/>
      <c r="D694" s="432"/>
      <c r="E694" s="432"/>
      <c r="F694" s="432"/>
      <c r="G694" s="432"/>
      <c r="H694" s="432"/>
      <c r="I694" s="432"/>
      <c r="J694" s="432"/>
      <c r="K694" s="432"/>
      <c r="L694" s="433"/>
      <c r="M694" s="434">
        <v>-1372</v>
      </c>
      <c r="N694" s="435"/>
      <c r="O694" s="435"/>
      <c r="P694" s="435"/>
      <c r="Q694" s="435"/>
      <c r="R694" s="435"/>
      <c r="S694" s="435"/>
      <c r="T694" s="435"/>
      <c r="U694" s="435"/>
      <c r="V694" s="435"/>
      <c r="W694" s="436"/>
      <c r="X694" s="434">
        <v>-1712</v>
      </c>
      <c r="Y694" s="435"/>
      <c r="Z694" s="435"/>
      <c r="AA694" s="435"/>
      <c r="AB694" s="435"/>
      <c r="AC694" s="435"/>
      <c r="AD694" s="435"/>
      <c r="AE694" s="435"/>
      <c r="AF694" s="435"/>
      <c r="AG694" s="435"/>
      <c r="AH694" s="436"/>
    </row>
    <row r="695" spans="1:34" x14ac:dyDescent="0.25">
      <c r="A695" s="431" t="s">
        <v>132</v>
      </c>
      <c r="B695" s="432"/>
      <c r="C695" s="432"/>
      <c r="D695" s="432"/>
      <c r="E695" s="432"/>
      <c r="F695" s="432"/>
      <c r="G695" s="432"/>
      <c r="H695" s="432"/>
      <c r="I695" s="432"/>
      <c r="J695" s="432"/>
      <c r="K695" s="432"/>
      <c r="L695" s="433"/>
      <c r="M695" s="434">
        <v>0</v>
      </c>
      <c r="N695" s="435"/>
      <c r="O695" s="435"/>
      <c r="P695" s="435"/>
      <c r="Q695" s="435"/>
      <c r="R695" s="435"/>
      <c r="S695" s="435"/>
      <c r="T695" s="435"/>
      <c r="U695" s="435"/>
      <c r="V695" s="435"/>
      <c r="W695" s="436"/>
      <c r="X695" s="434">
        <v>0</v>
      </c>
      <c r="Y695" s="435"/>
      <c r="Z695" s="435"/>
      <c r="AA695" s="435"/>
      <c r="AB695" s="435"/>
      <c r="AC695" s="435"/>
      <c r="AD695" s="435"/>
      <c r="AE695" s="435"/>
      <c r="AF695" s="435"/>
      <c r="AG695" s="435"/>
      <c r="AH695" s="436"/>
    </row>
    <row r="696" spans="1:34" x14ac:dyDescent="0.25">
      <c r="A696" s="431" t="s">
        <v>133</v>
      </c>
      <c r="B696" s="432"/>
      <c r="C696" s="432"/>
      <c r="D696" s="432"/>
      <c r="E696" s="432"/>
      <c r="F696" s="432"/>
      <c r="G696" s="432"/>
      <c r="H696" s="432"/>
      <c r="I696" s="432"/>
      <c r="J696" s="432"/>
      <c r="K696" s="432"/>
      <c r="L696" s="433"/>
      <c r="M696" s="434">
        <v>0</v>
      </c>
      <c r="N696" s="435"/>
      <c r="O696" s="435"/>
      <c r="P696" s="435"/>
      <c r="Q696" s="435"/>
      <c r="R696" s="435"/>
      <c r="S696" s="435"/>
      <c r="T696" s="435"/>
      <c r="U696" s="435"/>
      <c r="V696" s="435"/>
      <c r="W696" s="436"/>
      <c r="X696" s="434">
        <v>0</v>
      </c>
      <c r="Y696" s="435"/>
      <c r="Z696" s="435"/>
      <c r="AA696" s="435"/>
      <c r="AB696" s="435"/>
      <c r="AC696" s="435"/>
      <c r="AD696" s="435"/>
      <c r="AE696" s="435"/>
      <c r="AF696" s="435"/>
      <c r="AG696" s="435"/>
      <c r="AH696" s="436"/>
    </row>
    <row r="697" spans="1:34" x14ac:dyDescent="0.25">
      <c r="A697" s="431" t="s">
        <v>134</v>
      </c>
      <c r="B697" s="432"/>
      <c r="C697" s="432"/>
      <c r="D697" s="432"/>
      <c r="E697" s="432"/>
      <c r="F697" s="432"/>
      <c r="G697" s="432"/>
      <c r="H697" s="432"/>
      <c r="I697" s="432"/>
      <c r="J697" s="432"/>
      <c r="K697" s="432"/>
      <c r="L697" s="433"/>
      <c r="M697" s="434">
        <v>0</v>
      </c>
      <c r="N697" s="435"/>
      <c r="O697" s="435"/>
      <c r="P697" s="435"/>
      <c r="Q697" s="435"/>
      <c r="R697" s="435"/>
      <c r="S697" s="435"/>
      <c r="T697" s="435"/>
      <c r="U697" s="435"/>
      <c r="V697" s="435"/>
      <c r="W697" s="436"/>
      <c r="X697" s="434">
        <v>0</v>
      </c>
      <c r="Y697" s="435"/>
      <c r="Z697" s="435"/>
      <c r="AA697" s="435"/>
      <c r="AB697" s="435"/>
      <c r="AC697" s="435"/>
      <c r="AD697" s="435"/>
      <c r="AE697" s="435"/>
      <c r="AF697" s="435"/>
      <c r="AG697" s="435"/>
      <c r="AH697" s="436"/>
    </row>
    <row r="698" spans="1:34" x14ac:dyDescent="0.25">
      <c r="A698" s="431" t="s">
        <v>135</v>
      </c>
      <c r="B698" s="432"/>
      <c r="C698" s="432"/>
      <c r="D698" s="432"/>
      <c r="E698" s="432"/>
      <c r="F698" s="432"/>
      <c r="G698" s="432"/>
      <c r="H698" s="432"/>
      <c r="I698" s="432"/>
      <c r="J698" s="432"/>
      <c r="K698" s="432"/>
      <c r="L698" s="433"/>
      <c r="M698" s="434">
        <v>0</v>
      </c>
      <c r="N698" s="435"/>
      <c r="O698" s="435"/>
      <c r="P698" s="435"/>
      <c r="Q698" s="435"/>
      <c r="R698" s="435"/>
      <c r="S698" s="435"/>
      <c r="T698" s="435"/>
      <c r="U698" s="435"/>
      <c r="V698" s="435"/>
      <c r="W698" s="436"/>
      <c r="X698" s="434">
        <v>0</v>
      </c>
      <c r="Y698" s="435"/>
      <c r="Z698" s="435"/>
      <c r="AA698" s="435"/>
      <c r="AB698" s="435"/>
      <c r="AC698" s="435"/>
      <c r="AD698" s="435"/>
      <c r="AE698" s="435"/>
      <c r="AF698" s="435"/>
      <c r="AG698" s="435"/>
      <c r="AH698" s="436"/>
    </row>
    <row r="699" spans="1:34" x14ac:dyDescent="0.25">
      <c r="A699" s="387" t="s">
        <v>132</v>
      </c>
      <c r="B699" s="388"/>
      <c r="C699" s="388"/>
      <c r="D699" s="388"/>
      <c r="E699" s="388"/>
      <c r="F699" s="388"/>
      <c r="G699" s="388"/>
      <c r="H699" s="388"/>
      <c r="I699" s="388"/>
      <c r="J699" s="388"/>
      <c r="K699" s="388"/>
      <c r="L699" s="409"/>
      <c r="M699" s="434">
        <v>0</v>
      </c>
      <c r="N699" s="435"/>
      <c r="O699" s="435"/>
      <c r="P699" s="435"/>
      <c r="Q699" s="435"/>
      <c r="R699" s="435"/>
      <c r="S699" s="435"/>
      <c r="T699" s="435"/>
      <c r="U699" s="435"/>
      <c r="V699" s="435"/>
      <c r="W699" s="436"/>
      <c r="X699" s="434">
        <v>0</v>
      </c>
      <c r="Y699" s="435"/>
      <c r="Z699" s="435"/>
      <c r="AA699" s="435"/>
      <c r="AB699" s="435"/>
      <c r="AC699" s="435"/>
      <c r="AD699" s="435"/>
      <c r="AE699" s="435"/>
      <c r="AF699" s="435"/>
      <c r="AG699" s="435"/>
      <c r="AH699" s="436"/>
    </row>
    <row r="700" spans="1:34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</row>
    <row r="701" spans="1:34" ht="15" customHeight="1" x14ac:dyDescent="0.25">
      <c r="A701" s="437" t="s">
        <v>1243</v>
      </c>
      <c r="B701" s="437"/>
      <c r="C701" s="437"/>
      <c r="D701" s="437"/>
      <c r="E701" s="437"/>
      <c r="F701" s="437"/>
      <c r="G701" s="437"/>
      <c r="H701" s="437"/>
      <c r="I701" s="437"/>
      <c r="J701" s="437"/>
      <c r="K701" s="437"/>
      <c r="L701" s="437"/>
      <c r="M701" s="437"/>
      <c r="N701" s="437"/>
      <c r="O701" s="437"/>
      <c r="P701" s="437"/>
      <c r="Q701" s="437"/>
      <c r="R701" s="437"/>
      <c r="S701" s="437"/>
      <c r="T701" s="437"/>
      <c r="U701" s="437"/>
      <c r="V701" s="437"/>
      <c r="W701" s="437"/>
      <c r="X701" s="437"/>
      <c r="Y701" s="437"/>
      <c r="Z701" s="437"/>
      <c r="AA701" s="437"/>
      <c r="AB701" s="437"/>
      <c r="AC701" s="437"/>
      <c r="AD701" s="437"/>
      <c r="AE701" s="437"/>
      <c r="AF701" s="437"/>
      <c r="AG701" s="437"/>
      <c r="AH701" s="437"/>
    </row>
    <row r="702" spans="1:34" hidden="1" x14ac:dyDescent="0.25">
      <c r="A702" s="437"/>
      <c r="B702" s="437"/>
      <c r="C702" s="437"/>
      <c r="D702" s="437"/>
      <c r="E702" s="437"/>
      <c r="F702" s="437"/>
      <c r="G702" s="437"/>
      <c r="H702" s="437"/>
      <c r="I702" s="437"/>
      <c r="J702" s="437"/>
      <c r="K702" s="437"/>
      <c r="L702" s="437"/>
      <c r="M702" s="437"/>
      <c r="N702" s="437"/>
      <c r="O702" s="437"/>
      <c r="P702" s="437"/>
      <c r="Q702" s="437"/>
      <c r="R702" s="437"/>
      <c r="S702" s="437"/>
      <c r="T702" s="437"/>
      <c r="U702" s="437"/>
      <c r="V702" s="437"/>
      <c r="W702" s="437"/>
      <c r="X702" s="437"/>
      <c r="Y702" s="437"/>
      <c r="Z702" s="437"/>
      <c r="AA702" s="437"/>
      <c r="AB702" s="437"/>
      <c r="AC702" s="437"/>
      <c r="AD702" s="437"/>
      <c r="AE702" s="437"/>
      <c r="AF702" s="437"/>
      <c r="AG702" s="437"/>
      <c r="AH702" s="437"/>
    </row>
    <row r="703" spans="1:34" ht="0.6" hidden="1" customHeight="1" x14ac:dyDescent="0.25">
      <c r="A703" s="437"/>
      <c r="B703" s="437"/>
      <c r="C703" s="437"/>
      <c r="D703" s="437"/>
      <c r="E703" s="437"/>
      <c r="F703" s="437"/>
      <c r="G703" s="437"/>
      <c r="H703" s="437"/>
      <c r="I703" s="437"/>
      <c r="J703" s="437"/>
      <c r="K703" s="437"/>
      <c r="L703" s="437"/>
      <c r="M703" s="437"/>
      <c r="N703" s="437"/>
      <c r="O703" s="437"/>
      <c r="P703" s="437"/>
      <c r="Q703" s="437"/>
      <c r="R703" s="437"/>
      <c r="S703" s="437"/>
      <c r="T703" s="437"/>
      <c r="U703" s="437"/>
      <c r="V703" s="437"/>
      <c r="W703" s="437"/>
      <c r="X703" s="437"/>
      <c r="Y703" s="437"/>
      <c r="Z703" s="437"/>
      <c r="AA703" s="437"/>
      <c r="AB703" s="437"/>
      <c r="AC703" s="437"/>
      <c r="AD703" s="437"/>
      <c r="AE703" s="437"/>
      <c r="AF703" s="437"/>
      <c r="AG703" s="437"/>
      <c r="AH703" s="437"/>
    </row>
    <row r="704" spans="1:34" ht="0.6" customHeight="1" x14ac:dyDescent="0.25">
      <c r="A704" s="278"/>
      <c r="B704" s="278"/>
      <c r="C704" s="278"/>
      <c r="D704" s="278"/>
      <c r="E704" s="278"/>
      <c r="F704" s="278"/>
      <c r="G704" s="278"/>
      <c r="H704" s="278"/>
      <c r="I704" s="278"/>
      <c r="J704" s="278"/>
      <c r="K704" s="278"/>
      <c r="L704" s="278"/>
      <c r="M704" s="278"/>
      <c r="N704" s="278"/>
      <c r="O704" s="278"/>
      <c r="P704" s="278"/>
      <c r="Q704" s="278"/>
      <c r="R704" s="278"/>
      <c r="S704" s="278"/>
      <c r="T704" s="278"/>
      <c r="U704" s="278"/>
      <c r="V704" s="278"/>
      <c r="W704" s="278"/>
      <c r="X704" s="278"/>
      <c r="Y704" s="278"/>
      <c r="Z704" s="278"/>
      <c r="AA704" s="278"/>
      <c r="AB704" s="278"/>
      <c r="AC704" s="278"/>
      <c r="AD704" s="278"/>
      <c r="AE704" s="278"/>
      <c r="AF704" s="278"/>
      <c r="AG704" s="278"/>
      <c r="AH704" s="278"/>
    </row>
    <row r="705" spans="1:34" ht="0.6" customHeight="1" x14ac:dyDescent="0.25">
      <c r="A705" s="278"/>
      <c r="B705" s="278"/>
      <c r="C705" s="278"/>
      <c r="D705" s="278"/>
      <c r="E705" s="278"/>
      <c r="F705" s="278"/>
      <c r="G705" s="278"/>
      <c r="H705" s="278"/>
      <c r="I705" s="278"/>
      <c r="J705" s="278"/>
      <c r="K705" s="278"/>
      <c r="L705" s="278"/>
      <c r="M705" s="278"/>
      <c r="N705" s="278"/>
      <c r="O705" s="278"/>
      <c r="P705" s="278"/>
      <c r="Q705" s="278"/>
      <c r="R705" s="278"/>
      <c r="S705" s="278"/>
      <c r="T705" s="278"/>
      <c r="U705" s="278"/>
      <c r="V705" s="278"/>
      <c r="W705" s="278"/>
      <c r="X705" s="278"/>
      <c r="Y705" s="278"/>
      <c r="Z705" s="278"/>
      <c r="AA705" s="278"/>
      <c r="AB705" s="278"/>
      <c r="AC705" s="278"/>
      <c r="AD705" s="278"/>
      <c r="AE705" s="278"/>
      <c r="AF705" s="278"/>
      <c r="AG705" s="278"/>
      <c r="AH705" s="278"/>
    </row>
    <row r="706" spans="1:34" ht="0.6" customHeight="1" x14ac:dyDescent="0.25">
      <c r="A706" s="278"/>
      <c r="B706" s="278"/>
      <c r="C706" s="278"/>
      <c r="D706" s="278"/>
      <c r="E706" s="278"/>
      <c r="F706" s="278"/>
      <c r="G706" s="278"/>
      <c r="H706" s="278"/>
      <c r="I706" s="278"/>
      <c r="J706" s="278"/>
      <c r="K706" s="278"/>
      <c r="L706" s="278"/>
      <c r="M706" s="278"/>
      <c r="N706" s="278"/>
      <c r="O706" s="278"/>
      <c r="P706" s="278"/>
      <c r="Q706" s="278"/>
      <c r="R706" s="278"/>
      <c r="S706" s="278"/>
      <c r="T706" s="278"/>
      <c r="U706" s="278"/>
      <c r="V706" s="278"/>
      <c r="W706" s="278"/>
      <c r="X706" s="278"/>
      <c r="Y706" s="278"/>
      <c r="Z706" s="278"/>
      <c r="AA706" s="278"/>
      <c r="AB706" s="278"/>
      <c r="AC706" s="278"/>
      <c r="AD706" s="278"/>
      <c r="AE706" s="278"/>
      <c r="AF706" s="278"/>
      <c r="AG706" s="278"/>
      <c r="AH706" s="278"/>
    </row>
    <row r="707" spans="1:34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</row>
    <row r="708" spans="1:34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</row>
    <row r="709" spans="1:34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</row>
    <row r="710" spans="1:34" x14ac:dyDescent="0.25">
      <c r="A710" s="10" t="s">
        <v>1022</v>
      </c>
      <c r="B710" s="10"/>
      <c r="C710" s="10"/>
      <c r="D710" s="10" t="s">
        <v>1267</v>
      </c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5"/>
      <c r="AB710" s="5"/>
      <c r="AC710" s="5"/>
      <c r="AD710" s="5"/>
      <c r="AE710" s="5"/>
      <c r="AF710" s="5"/>
      <c r="AG710" s="5"/>
      <c r="AH710" s="5"/>
    </row>
    <row r="711" spans="1:34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</row>
    <row r="712" spans="1:34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</row>
    <row r="713" spans="1:34" x14ac:dyDescent="0.25">
      <c r="A713" s="502" t="s">
        <v>1268</v>
      </c>
      <c r="B713" s="502"/>
      <c r="C713" s="502"/>
      <c r="D713" s="502"/>
      <c r="E713" s="502"/>
      <c r="F713" s="502"/>
      <c r="G713" s="502"/>
      <c r="H713" s="502"/>
      <c r="I713" s="502"/>
      <c r="J713" s="502"/>
      <c r="K713" s="502"/>
      <c r="L713" s="502"/>
      <c r="M713" s="502"/>
      <c r="N713" s="502"/>
      <c r="O713" s="502"/>
      <c r="P713" s="502"/>
      <c r="Q713" s="502"/>
      <c r="R713" s="502"/>
      <c r="S713" s="502"/>
      <c r="T713" s="502"/>
      <c r="U713" s="502"/>
      <c r="V713" s="502"/>
      <c r="W713" s="502"/>
      <c r="X713" s="502"/>
      <c r="Y713" s="502"/>
      <c r="Z713" s="502"/>
      <c r="AA713" s="502"/>
      <c r="AB713" s="502"/>
      <c r="AC713" s="502"/>
      <c r="AD713" s="502"/>
      <c r="AE713" s="502"/>
      <c r="AF713" s="502"/>
      <c r="AG713" s="502"/>
      <c r="AH713" s="502"/>
    </row>
    <row r="714" spans="1:34" x14ac:dyDescent="0.25">
      <c r="A714" s="502"/>
      <c r="B714" s="502"/>
      <c r="C714" s="502"/>
      <c r="D714" s="502"/>
      <c r="E714" s="502"/>
      <c r="F714" s="502"/>
      <c r="G714" s="502"/>
      <c r="H714" s="502"/>
      <c r="I714" s="502"/>
      <c r="J714" s="502"/>
      <c r="K714" s="502"/>
      <c r="L714" s="502"/>
      <c r="M714" s="502"/>
      <c r="N714" s="502"/>
      <c r="O714" s="502"/>
      <c r="P714" s="502"/>
      <c r="Q714" s="502"/>
      <c r="R714" s="502"/>
      <c r="S714" s="502"/>
      <c r="T714" s="502"/>
      <c r="U714" s="502"/>
      <c r="V714" s="502"/>
      <c r="W714" s="502"/>
      <c r="X714" s="502"/>
      <c r="Y714" s="502"/>
      <c r="Z714" s="502"/>
      <c r="AA714" s="502"/>
      <c r="AB714" s="502"/>
      <c r="AC714" s="502"/>
      <c r="AD714" s="502"/>
      <c r="AE714" s="502"/>
      <c r="AF714" s="502"/>
      <c r="AG714" s="502"/>
      <c r="AH714" s="502"/>
    </row>
    <row r="715" spans="1:34" x14ac:dyDescent="0.25">
      <c r="A715" s="277"/>
      <c r="B715" s="277"/>
      <c r="C715" s="277"/>
      <c r="D715" s="277"/>
      <c r="E715" s="277"/>
      <c r="F715" s="277"/>
      <c r="G715" s="277"/>
      <c r="H715" s="277"/>
      <c r="I715" s="277"/>
      <c r="J715" s="277"/>
      <c r="K715" s="277"/>
      <c r="L715" s="277"/>
      <c r="M715" s="277"/>
      <c r="N715" s="277"/>
      <c r="O715" s="277"/>
      <c r="P715" s="277"/>
      <c r="Q715" s="277"/>
      <c r="R715" s="277"/>
      <c r="S715" s="277"/>
      <c r="T715" s="277"/>
      <c r="U715" s="277"/>
      <c r="V715" s="277"/>
      <c r="W715" s="277"/>
      <c r="X715" s="277"/>
      <c r="Y715" s="277"/>
      <c r="Z715" s="277"/>
      <c r="AA715" s="277"/>
      <c r="AB715" s="277"/>
      <c r="AC715" s="277"/>
      <c r="AD715" s="277"/>
      <c r="AE715" s="277"/>
      <c r="AF715" s="277"/>
      <c r="AG715" s="277"/>
      <c r="AH715" s="277"/>
    </row>
    <row r="716" spans="1:34" x14ac:dyDescent="0.25">
      <c r="A716" s="5" t="s">
        <v>1269</v>
      </c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</row>
    <row r="717" spans="1:34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</row>
    <row r="718" spans="1:34" x14ac:dyDescent="0.25">
      <c r="A718" s="496" t="s">
        <v>75</v>
      </c>
      <c r="B718" s="497"/>
      <c r="C718" s="497"/>
      <c r="D718" s="497"/>
      <c r="E718" s="497"/>
      <c r="F718" s="497"/>
      <c r="G718" s="497"/>
      <c r="H718" s="497"/>
      <c r="I718" s="497"/>
      <c r="J718" s="497"/>
      <c r="K718" s="497"/>
      <c r="L718" s="497"/>
      <c r="M718" s="497"/>
      <c r="N718" s="497"/>
      <c r="O718" s="497"/>
      <c r="P718" s="497"/>
      <c r="Q718" s="497"/>
      <c r="R718" s="498"/>
      <c r="S718" s="496" t="s">
        <v>1116</v>
      </c>
      <c r="T718" s="497"/>
      <c r="U718" s="497"/>
      <c r="V718" s="497"/>
      <c r="W718" s="497"/>
      <c r="X718" s="497"/>
      <c r="Y718" s="497"/>
      <c r="Z718" s="498"/>
      <c r="AA718" s="496" t="s">
        <v>1092</v>
      </c>
      <c r="AB718" s="497"/>
      <c r="AC718" s="497"/>
      <c r="AD718" s="497"/>
      <c r="AE718" s="497"/>
      <c r="AF718" s="497"/>
      <c r="AG718" s="497"/>
      <c r="AH718" s="498"/>
    </row>
    <row r="719" spans="1:34" x14ac:dyDescent="0.25">
      <c r="A719" s="499"/>
      <c r="B719" s="500"/>
      <c r="C719" s="500"/>
      <c r="D719" s="500"/>
      <c r="E719" s="500"/>
      <c r="F719" s="500"/>
      <c r="G719" s="500"/>
      <c r="H719" s="500"/>
      <c r="I719" s="500"/>
      <c r="J719" s="500"/>
      <c r="K719" s="500"/>
      <c r="L719" s="500"/>
      <c r="M719" s="500"/>
      <c r="N719" s="500"/>
      <c r="O719" s="500"/>
      <c r="P719" s="500"/>
      <c r="Q719" s="500"/>
      <c r="R719" s="501"/>
      <c r="S719" s="499"/>
      <c r="T719" s="500"/>
      <c r="U719" s="500"/>
      <c r="V719" s="500"/>
      <c r="W719" s="500"/>
      <c r="X719" s="500"/>
      <c r="Y719" s="500"/>
      <c r="Z719" s="501"/>
      <c r="AA719" s="499"/>
      <c r="AB719" s="500"/>
      <c r="AC719" s="500"/>
      <c r="AD719" s="500"/>
      <c r="AE719" s="500"/>
      <c r="AF719" s="500"/>
      <c r="AG719" s="500"/>
      <c r="AH719" s="501"/>
    </row>
    <row r="720" spans="1:34" x14ac:dyDescent="0.25">
      <c r="A720" s="403" t="s">
        <v>1270</v>
      </c>
      <c r="B720" s="404"/>
      <c r="C720" s="404"/>
      <c r="D720" s="404"/>
      <c r="E720" s="404"/>
      <c r="F720" s="404"/>
      <c r="G720" s="404"/>
      <c r="H720" s="404"/>
      <c r="I720" s="404"/>
      <c r="J720" s="404"/>
      <c r="K720" s="404"/>
      <c r="L720" s="404"/>
      <c r="M720" s="404"/>
      <c r="N720" s="404"/>
      <c r="O720" s="404"/>
      <c r="P720" s="404"/>
      <c r="Q720" s="404"/>
      <c r="R720" s="405"/>
      <c r="S720" s="706">
        <v>31930</v>
      </c>
      <c r="T720" s="707"/>
      <c r="U720" s="707"/>
      <c r="V720" s="707"/>
      <c r="W720" s="707"/>
      <c r="X720" s="707"/>
      <c r="Y720" s="707"/>
      <c r="Z720" s="708"/>
      <c r="AA720" s="706">
        <v>31930</v>
      </c>
      <c r="AB720" s="707"/>
      <c r="AC720" s="707"/>
      <c r="AD720" s="707"/>
      <c r="AE720" s="707"/>
      <c r="AF720" s="707"/>
      <c r="AG720" s="707"/>
      <c r="AH720" s="708"/>
    </row>
    <row r="721" spans="1:34" x14ac:dyDescent="0.25">
      <c r="A721" s="403" t="s">
        <v>1271</v>
      </c>
      <c r="B721" s="404"/>
      <c r="C721" s="404"/>
      <c r="D721" s="404"/>
      <c r="E721" s="404"/>
      <c r="F721" s="404"/>
      <c r="G721" s="404"/>
      <c r="H721" s="404"/>
      <c r="I721" s="404"/>
      <c r="J721" s="404"/>
      <c r="K721" s="404"/>
      <c r="L721" s="404"/>
      <c r="M721" s="404"/>
      <c r="N721" s="404"/>
      <c r="O721" s="404"/>
      <c r="P721" s="404"/>
      <c r="Q721" s="404"/>
      <c r="R721" s="405"/>
      <c r="S721" s="706">
        <v>3324</v>
      </c>
      <c r="T721" s="707"/>
      <c r="U721" s="707"/>
      <c r="V721" s="707"/>
      <c r="W721" s="707"/>
      <c r="X721" s="707"/>
      <c r="Y721" s="707"/>
      <c r="Z721" s="708"/>
      <c r="AA721" s="706">
        <v>0</v>
      </c>
      <c r="AB721" s="707"/>
      <c r="AC721" s="707"/>
      <c r="AD721" s="707"/>
      <c r="AE721" s="707"/>
      <c r="AF721" s="707"/>
      <c r="AG721" s="707"/>
      <c r="AH721" s="708"/>
    </row>
    <row r="722" spans="1:34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</row>
    <row r="723" spans="1:34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</row>
    <row r="724" spans="1:34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</row>
    <row r="725" spans="1:34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</row>
    <row r="726" spans="1:34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</row>
    <row r="727" spans="1:34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</row>
    <row r="728" spans="1:34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</row>
    <row r="729" spans="1:34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</row>
    <row r="730" spans="1:34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</row>
    <row r="731" spans="1:34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</row>
    <row r="732" spans="1:34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</row>
    <row r="733" spans="1:34" x14ac:dyDescent="0.25">
      <c r="A733" s="10" t="s">
        <v>1204</v>
      </c>
      <c r="B733" s="10"/>
      <c r="C733" s="10"/>
      <c r="D733" s="10" t="s">
        <v>138</v>
      </c>
      <c r="E733" s="10"/>
      <c r="F733" s="10"/>
      <c r="G733" s="10"/>
      <c r="H733" s="10"/>
      <c r="I733" s="10"/>
      <c r="J733" s="10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</row>
    <row r="734" spans="1:34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</row>
    <row r="735" spans="1:34" x14ac:dyDescent="0.25">
      <c r="A735" s="12" t="s">
        <v>139</v>
      </c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</row>
    <row r="736" spans="1:34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</row>
    <row r="737" spans="1:36" x14ac:dyDescent="0.25">
      <c r="A737" s="502" t="s">
        <v>1121</v>
      </c>
      <c r="B737" s="502"/>
      <c r="C737" s="502"/>
      <c r="D737" s="502"/>
      <c r="E737" s="502"/>
      <c r="F737" s="502"/>
      <c r="G737" s="502"/>
      <c r="H737" s="502"/>
      <c r="I737" s="502"/>
      <c r="J737" s="502"/>
      <c r="K737" s="502"/>
      <c r="L737" s="502"/>
      <c r="M737" s="502"/>
      <c r="N737" s="502"/>
      <c r="O737" s="502"/>
      <c r="P737" s="502"/>
      <c r="Q737" s="502"/>
      <c r="R737" s="502"/>
      <c r="S737" s="502"/>
      <c r="T737" s="502"/>
      <c r="U737" s="502"/>
      <c r="V737" s="502"/>
      <c r="W737" s="502"/>
      <c r="X737" s="502"/>
      <c r="Y737" s="502"/>
      <c r="Z737" s="502"/>
      <c r="AA737" s="502"/>
      <c r="AB737" s="502"/>
      <c r="AC737" s="502"/>
      <c r="AD737" s="502"/>
      <c r="AE737" s="502"/>
      <c r="AF737" s="502"/>
      <c r="AG737" s="502"/>
      <c r="AH737" s="502"/>
    </row>
    <row r="738" spans="1:36" ht="0.75" customHeight="1" x14ac:dyDescent="0.25">
      <c r="A738" s="502"/>
      <c r="B738" s="502"/>
      <c r="C738" s="502"/>
      <c r="D738" s="502"/>
      <c r="E738" s="502"/>
      <c r="F738" s="502"/>
      <c r="G738" s="502"/>
      <c r="H738" s="502"/>
      <c r="I738" s="502"/>
      <c r="J738" s="502"/>
      <c r="K738" s="502"/>
      <c r="L738" s="502"/>
      <c r="M738" s="502"/>
      <c r="N738" s="502"/>
      <c r="O738" s="502"/>
      <c r="P738" s="502"/>
      <c r="Q738" s="502"/>
      <c r="R738" s="502"/>
      <c r="S738" s="502"/>
      <c r="T738" s="502"/>
      <c r="U738" s="502"/>
      <c r="V738" s="502"/>
      <c r="W738" s="502"/>
      <c r="X738" s="502"/>
      <c r="Y738" s="502"/>
      <c r="Z738" s="502"/>
      <c r="AA738" s="502"/>
      <c r="AB738" s="502"/>
      <c r="AC738" s="502"/>
      <c r="AD738" s="502"/>
      <c r="AE738" s="502"/>
      <c r="AF738" s="502"/>
      <c r="AG738" s="502"/>
      <c r="AH738" s="502"/>
    </row>
    <row r="739" spans="1:36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</row>
    <row r="740" spans="1:36" ht="33" customHeight="1" x14ac:dyDescent="0.25">
      <c r="A740" s="446" t="s">
        <v>140</v>
      </c>
      <c r="B740" s="447"/>
      <c r="C740" s="447"/>
      <c r="D740" s="447"/>
      <c r="E740" s="447"/>
      <c r="F740" s="447"/>
      <c r="G740" s="447"/>
      <c r="H740" s="447"/>
      <c r="I740" s="447"/>
      <c r="J740" s="448"/>
      <c r="K740" s="632" t="s">
        <v>1119</v>
      </c>
      <c r="L740" s="633"/>
      <c r="M740" s="633"/>
      <c r="N740" s="633"/>
      <c r="O740" s="633"/>
      <c r="P740" s="633"/>
      <c r="Q740" s="633"/>
      <c r="R740" s="634"/>
      <c r="S740" s="632" t="s">
        <v>1120</v>
      </c>
      <c r="T740" s="633"/>
      <c r="U740" s="633"/>
      <c r="V740" s="633"/>
      <c r="W740" s="633"/>
      <c r="X740" s="633"/>
      <c r="Y740" s="633"/>
      <c r="Z740" s="634"/>
      <c r="AA740" s="632" t="s">
        <v>39</v>
      </c>
      <c r="AB740" s="633"/>
      <c r="AC740" s="633"/>
      <c r="AD740" s="633"/>
      <c r="AE740" s="633"/>
      <c r="AF740" s="633"/>
      <c r="AG740" s="633"/>
      <c r="AH740" s="634"/>
    </row>
    <row r="741" spans="1:36" ht="81" customHeight="1" x14ac:dyDescent="0.25">
      <c r="A741" s="449"/>
      <c r="B741" s="450"/>
      <c r="C741" s="450"/>
      <c r="D741" s="450"/>
      <c r="E741" s="450"/>
      <c r="F741" s="450"/>
      <c r="G741" s="450"/>
      <c r="H741" s="450"/>
      <c r="I741" s="450"/>
      <c r="J741" s="451"/>
      <c r="K741" s="632" t="s">
        <v>1064</v>
      </c>
      <c r="L741" s="633"/>
      <c r="M741" s="633"/>
      <c r="N741" s="634"/>
      <c r="O741" s="632" t="s">
        <v>1193</v>
      </c>
      <c r="P741" s="633"/>
      <c r="Q741" s="633"/>
      <c r="R741" s="634"/>
      <c r="S741" s="632" t="s">
        <v>1064</v>
      </c>
      <c r="T741" s="633"/>
      <c r="U741" s="633"/>
      <c r="V741" s="634"/>
      <c r="W741" s="632" t="s">
        <v>1092</v>
      </c>
      <c r="X741" s="633"/>
      <c r="Y741" s="633"/>
      <c r="Z741" s="634"/>
      <c r="AA741" s="632" t="s">
        <v>1116</v>
      </c>
      <c r="AB741" s="633"/>
      <c r="AC741" s="633"/>
      <c r="AD741" s="634"/>
      <c r="AE741" s="632" t="s">
        <v>1165</v>
      </c>
      <c r="AF741" s="633"/>
      <c r="AG741" s="633"/>
      <c r="AH741" s="634"/>
    </row>
    <row r="742" spans="1:36" x14ac:dyDescent="0.25">
      <c r="A742" s="406" t="s">
        <v>40</v>
      </c>
      <c r="B742" s="407"/>
      <c r="C742" s="407"/>
      <c r="D742" s="407"/>
      <c r="E742" s="407"/>
      <c r="F742" s="407"/>
      <c r="G742" s="407"/>
      <c r="H742" s="407"/>
      <c r="I742" s="407"/>
      <c r="J742" s="408"/>
      <c r="K742" s="644" t="s">
        <v>69</v>
      </c>
      <c r="L742" s="645"/>
      <c r="M742" s="645"/>
      <c r="N742" s="646"/>
      <c r="O742" s="644" t="s">
        <v>42</v>
      </c>
      <c r="P742" s="645"/>
      <c r="Q742" s="645"/>
      <c r="R742" s="646"/>
      <c r="S742" s="644" t="s">
        <v>43</v>
      </c>
      <c r="T742" s="645"/>
      <c r="U742" s="645"/>
      <c r="V742" s="646"/>
      <c r="W742" s="644" t="s">
        <v>44</v>
      </c>
      <c r="X742" s="645"/>
      <c r="Y742" s="645"/>
      <c r="Z742" s="646"/>
      <c r="AA742" s="644" t="s">
        <v>45</v>
      </c>
      <c r="AB742" s="645"/>
      <c r="AC742" s="645"/>
      <c r="AD742" s="646"/>
      <c r="AE742" s="644" t="s">
        <v>46</v>
      </c>
      <c r="AF742" s="645"/>
      <c r="AG742" s="645"/>
      <c r="AH742" s="646"/>
    </row>
    <row r="743" spans="1:36" x14ac:dyDescent="0.25">
      <c r="A743" s="403" t="s">
        <v>1117</v>
      </c>
      <c r="B743" s="404"/>
      <c r="C743" s="404"/>
      <c r="D743" s="404"/>
      <c r="E743" s="404"/>
      <c r="F743" s="404"/>
      <c r="G743" s="404"/>
      <c r="H743" s="404"/>
      <c r="I743" s="404"/>
      <c r="J743" s="405"/>
      <c r="K743" s="659">
        <v>3020275</v>
      </c>
      <c r="L743" s="602"/>
      <c r="M743" s="602"/>
      <c r="N743" s="603"/>
      <c r="O743" s="660">
        <v>3081333</v>
      </c>
      <c r="P743" s="591"/>
      <c r="Q743" s="591"/>
      <c r="R743" s="592"/>
      <c r="S743" s="659">
        <v>2975</v>
      </c>
      <c r="T743" s="602"/>
      <c r="U743" s="602"/>
      <c r="V743" s="603"/>
      <c r="W743" s="660">
        <v>4421</v>
      </c>
      <c r="X743" s="591"/>
      <c r="Y743" s="591"/>
      <c r="Z743" s="592"/>
      <c r="AA743" s="659">
        <v>3023250</v>
      </c>
      <c r="AB743" s="602"/>
      <c r="AC743" s="602"/>
      <c r="AD743" s="603"/>
      <c r="AE743" s="660">
        <v>3085754</v>
      </c>
      <c r="AF743" s="591"/>
      <c r="AG743" s="591"/>
      <c r="AH743" s="592"/>
    </row>
    <row r="744" spans="1:36" x14ac:dyDescent="0.25">
      <c r="A744" s="403" t="s">
        <v>1118</v>
      </c>
      <c r="B744" s="404"/>
      <c r="C744" s="404"/>
      <c r="D744" s="404"/>
      <c r="E744" s="404"/>
      <c r="F744" s="404"/>
      <c r="G744" s="404"/>
      <c r="H744" s="404"/>
      <c r="I744" s="404"/>
      <c r="J744" s="405"/>
      <c r="K744" s="659">
        <v>0</v>
      </c>
      <c r="L744" s="602"/>
      <c r="M744" s="602"/>
      <c r="N744" s="603"/>
      <c r="O744" s="660">
        <v>32181</v>
      </c>
      <c r="P744" s="591"/>
      <c r="Q744" s="591"/>
      <c r="R744" s="592"/>
      <c r="S744" s="659">
        <v>0</v>
      </c>
      <c r="T744" s="602"/>
      <c r="U744" s="602"/>
      <c r="V744" s="603"/>
      <c r="W744" s="660">
        <v>0</v>
      </c>
      <c r="X744" s="591"/>
      <c r="Y744" s="591"/>
      <c r="Z744" s="592"/>
      <c r="AA744" s="659">
        <v>0</v>
      </c>
      <c r="AB744" s="602"/>
      <c r="AC744" s="602"/>
      <c r="AD744" s="603"/>
      <c r="AE744" s="660">
        <v>32181</v>
      </c>
      <c r="AF744" s="591"/>
      <c r="AG744" s="591"/>
      <c r="AH744" s="592"/>
    </row>
    <row r="745" spans="1:36" x14ac:dyDescent="0.25">
      <c r="A745" s="403" t="s">
        <v>39</v>
      </c>
      <c r="B745" s="404"/>
      <c r="C745" s="404"/>
      <c r="D745" s="404"/>
      <c r="E745" s="404"/>
      <c r="F745" s="404"/>
      <c r="G745" s="404"/>
      <c r="H745" s="404"/>
      <c r="I745" s="404"/>
      <c r="J745" s="405"/>
      <c r="K745" s="660">
        <f>SUM(K743:N744)</f>
        <v>3020275</v>
      </c>
      <c r="L745" s="591"/>
      <c r="M745" s="591"/>
      <c r="N745" s="592"/>
      <c r="O745" s="660">
        <f>SUM(O743:R744)</f>
        <v>3113514</v>
      </c>
      <c r="P745" s="591"/>
      <c r="Q745" s="591"/>
      <c r="R745" s="592"/>
      <c r="S745" s="660">
        <f>SUM(S743:V744)</f>
        <v>2975</v>
      </c>
      <c r="T745" s="591"/>
      <c r="U745" s="591"/>
      <c r="V745" s="592"/>
      <c r="W745" s="660">
        <f>SUM(W743:Z744)</f>
        <v>4421</v>
      </c>
      <c r="X745" s="591"/>
      <c r="Y745" s="591"/>
      <c r="Z745" s="592"/>
      <c r="AA745" s="660">
        <f>SUM(AA743:AD744)</f>
        <v>3023250</v>
      </c>
      <c r="AB745" s="591"/>
      <c r="AC745" s="591"/>
      <c r="AD745" s="592"/>
      <c r="AE745" s="660">
        <f>SUM(AE743:AF744)</f>
        <v>3117935</v>
      </c>
      <c r="AF745" s="591"/>
      <c r="AG745" s="591"/>
      <c r="AH745" s="592"/>
      <c r="AJ745" t="s">
        <v>1019</v>
      </c>
    </row>
    <row r="746" spans="1:36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</row>
    <row r="747" spans="1:36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</row>
    <row r="748" spans="1:36" x14ac:dyDescent="0.25">
      <c r="A748" s="12" t="s">
        <v>146</v>
      </c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5"/>
      <c r="AF748" s="5"/>
      <c r="AG748" s="5"/>
      <c r="AH748" s="5"/>
    </row>
    <row r="749" spans="1:36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</row>
    <row r="750" spans="1:36" x14ac:dyDescent="0.25">
      <c r="A750" s="502" t="s">
        <v>147</v>
      </c>
      <c r="B750" s="502"/>
      <c r="C750" s="502"/>
      <c r="D750" s="502"/>
      <c r="E750" s="502"/>
      <c r="F750" s="502"/>
      <c r="G750" s="502"/>
      <c r="H750" s="502"/>
      <c r="I750" s="502"/>
      <c r="J750" s="502"/>
      <c r="K750" s="502"/>
      <c r="L750" s="502"/>
      <c r="M750" s="502"/>
      <c r="N750" s="502"/>
      <c r="O750" s="502"/>
      <c r="P750" s="502"/>
      <c r="Q750" s="502"/>
      <c r="R750" s="502"/>
      <c r="S750" s="502"/>
      <c r="T750" s="502"/>
      <c r="U750" s="502"/>
      <c r="V750" s="502"/>
      <c r="W750" s="502"/>
      <c r="X750" s="502"/>
      <c r="Y750" s="502"/>
      <c r="Z750" s="502"/>
      <c r="AA750" s="502"/>
      <c r="AB750" s="502"/>
      <c r="AC750" s="502"/>
      <c r="AD750" s="502"/>
      <c r="AE750" s="502"/>
      <c r="AF750" s="502"/>
      <c r="AG750" s="502"/>
      <c r="AH750" s="502"/>
    </row>
    <row r="751" spans="1:36" x14ac:dyDescent="0.25">
      <c r="A751" s="502"/>
      <c r="B751" s="502"/>
      <c r="C751" s="502"/>
      <c r="D751" s="502"/>
      <c r="E751" s="502"/>
      <c r="F751" s="502"/>
      <c r="G751" s="502"/>
      <c r="H751" s="502"/>
      <c r="I751" s="502"/>
      <c r="J751" s="502"/>
      <c r="K751" s="502"/>
      <c r="L751" s="502"/>
      <c r="M751" s="502"/>
      <c r="N751" s="502"/>
      <c r="O751" s="502"/>
      <c r="P751" s="502"/>
      <c r="Q751" s="502"/>
      <c r="R751" s="502"/>
      <c r="S751" s="502"/>
      <c r="T751" s="502"/>
      <c r="U751" s="502"/>
      <c r="V751" s="502"/>
      <c r="W751" s="502"/>
      <c r="X751" s="502"/>
      <c r="Y751" s="502"/>
      <c r="Z751" s="502"/>
      <c r="AA751" s="502"/>
      <c r="AB751" s="502"/>
      <c r="AC751" s="502"/>
      <c r="AD751" s="502"/>
      <c r="AE751" s="502"/>
      <c r="AF751" s="502"/>
      <c r="AG751" s="502"/>
      <c r="AH751" s="502"/>
    </row>
    <row r="752" spans="1:36" x14ac:dyDescent="0.25">
      <c r="A752" s="238"/>
      <c r="B752" s="238"/>
      <c r="C752" s="238"/>
      <c r="D752" s="238"/>
      <c r="E752" s="238"/>
      <c r="F752" s="238"/>
      <c r="G752" s="238"/>
      <c r="H752" s="238"/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</row>
    <row r="753" spans="1:36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</row>
    <row r="754" spans="1:36" ht="39.75" customHeight="1" x14ac:dyDescent="0.25">
      <c r="A754" s="647" t="s">
        <v>75</v>
      </c>
      <c r="B754" s="648"/>
      <c r="C754" s="648"/>
      <c r="D754" s="648"/>
      <c r="E754" s="648"/>
      <c r="F754" s="648"/>
      <c r="G754" s="648"/>
      <c r="H754" s="648"/>
      <c r="I754" s="648"/>
      <c r="J754" s="648"/>
      <c r="K754" s="648"/>
      <c r="L754" s="648"/>
      <c r="M754" s="648"/>
      <c r="N754" s="648"/>
      <c r="O754" s="648"/>
      <c r="P754" s="649"/>
      <c r="Q754" s="647" t="s">
        <v>1194</v>
      </c>
      <c r="R754" s="648"/>
      <c r="S754" s="648"/>
      <c r="T754" s="648"/>
      <c r="U754" s="648"/>
      <c r="V754" s="648"/>
      <c r="W754" s="648"/>
      <c r="X754" s="648"/>
      <c r="Y754" s="649"/>
      <c r="Z754" s="647" t="s">
        <v>1189</v>
      </c>
      <c r="AA754" s="648"/>
      <c r="AB754" s="648"/>
      <c r="AC754" s="648"/>
      <c r="AD754" s="648"/>
      <c r="AE754" s="648"/>
      <c r="AF754" s="648"/>
      <c r="AG754" s="648"/>
      <c r="AH754" s="649"/>
    </row>
    <row r="755" spans="1:36" x14ac:dyDescent="0.25">
      <c r="A755" s="653" t="s">
        <v>148</v>
      </c>
      <c r="B755" s="654"/>
      <c r="C755" s="654"/>
      <c r="D755" s="654"/>
      <c r="E755" s="654"/>
      <c r="F755" s="654"/>
      <c r="G755" s="654"/>
      <c r="H755" s="654"/>
      <c r="I755" s="654"/>
      <c r="J755" s="654"/>
      <c r="K755" s="654"/>
      <c r="L755" s="654"/>
      <c r="M755" s="654"/>
      <c r="N755" s="654"/>
      <c r="O755" s="654"/>
      <c r="P755" s="655"/>
      <c r="Q755" s="397">
        <f>SUM(Q756:Y756)</f>
        <v>0</v>
      </c>
      <c r="R755" s="398"/>
      <c r="S755" s="398"/>
      <c r="T755" s="398"/>
      <c r="U755" s="398"/>
      <c r="V755" s="398"/>
      <c r="W755" s="398"/>
      <c r="X755" s="398"/>
      <c r="Y755" s="399"/>
      <c r="Z755" s="656">
        <f>SUM(Z756:AH756)</f>
        <v>0</v>
      </c>
      <c r="AA755" s="657"/>
      <c r="AB755" s="657"/>
      <c r="AC755" s="657"/>
      <c r="AD755" s="657"/>
      <c r="AE755" s="657"/>
      <c r="AF755" s="657"/>
      <c r="AG755" s="657"/>
      <c r="AH755" s="658"/>
      <c r="AI755" t="str">
        <f>IF(ROUND(Z755-VZAS!E9,0)=0,"","CHYBA")</f>
        <v/>
      </c>
      <c r="AJ755" t="s">
        <v>1019</v>
      </c>
    </row>
    <row r="756" spans="1:36" x14ac:dyDescent="0.25">
      <c r="A756" s="413"/>
      <c r="B756" s="414"/>
      <c r="C756" s="414"/>
      <c r="D756" s="414"/>
      <c r="E756" s="414"/>
      <c r="F756" s="414"/>
      <c r="G756" s="414"/>
      <c r="H756" s="414"/>
      <c r="I756" s="414"/>
      <c r="J756" s="414"/>
      <c r="K756" s="414"/>
      <c r="L756" s="414"/>
      <c r="M756" s="414"/>
      <c r="N756" s="414"/>
      <c r="O756" s="414"/>
      <c r="P756" s="415"/>
      <c r="Q756" s="416"/>
      <c r="R756" s="417"/>
      <c r="S756" s="417"/>
      <c r="T756" s="417"/>
      <c r="U756" s="417"/>
      <c r="V756" s="417"/>
      <c r="W756" s="417"/>
      <c r="X756" s="417"/>
      <c r="Y756" s="418"/>
      <c r="Z756" s="416"/>
      <c r="AA756" s="417"/>
      <c r="AB756" s="417"/>
      <c r="AC756" s="417"/>
      <c r="AD756" s="417"/>
      <c r="AE756" s="417"/>
      <c r="AF756" s="417"/>
      <c r="AG756" s="417"/>
      <c r="AH756" s="418"/>
    </row>
    <row r="757" spans="1:36" ht="28.5" customHeight="1" x14ac:dyDescent="0.25">
      <c r="A757" s="670" t="s">
        <v>149</v>
      </c>
      <c r="B757" s="671"/>
      <c r="C757" s="671"/>
      <c r="D757" s="671"/>
      <c r="E757" s="671"/>
      <c r="F757" s="671"/>
      <c r="G757" s="671"/>
      <c r="H757" s="671"/>
      <c r="I757" s="671"/>
      <c r="J757" s="671"/>
      <c r="K757" s="671"/>
      <c r="L757" s="671"/>
      <c r="M757" s="671"/>
      <c r="N757" s="671"/>
      <c r="O757" s="671"/>
      <c r="P757" s="672"/>
      <c r="Q757" s="397">
        <f>SUM(Q758:Y762)</f>
        <v>5111</v>
      </c>
      <c r="R757" s="398"/>
      <c r="S757" s="398"/>
      <c r="T757" s="398"/>
      <c r="U757" s="398"/>
      <c r="V757" s="398"/>
      <c r="W757" s="398"/>
      <c r="X757" s="398"/>
      <c r="Y757" s="399"/>
      <c r="Z757" s="397">
        <v>4044</v>
      </c>
      <c r="AA757" s="398"/>
      <c r="AB757" s="398"/>
      <c r="AC757" s="398"/>
      <c r="AD757" s="398"/>
      <c r="AE757" s="398"/>
      <c r="AF757" s="398"/>
      <c r="AG757" s="398"/>
      <c r="AH757" s="399"/>
      <c r="AJ757" t="s">
        <v>1019</v>
      </c>
    </row>
    <row r="758" spans="1:36" x14ac:dyDescent="0.25">
      <c r="A758" s="661" t="s">
        <v>1196</v>
      </c>
      <c r="B758" s="662"/>
      <c r="C758" s="662"/>
      <c r="D758" s="662"/>
      <c r="E758" s="662"/>
      <c r="F758" s="662"/>
      <c r="G758" s="662"/>
      <c r="H758" s="662"/>
      <c r="I758" s="662"/>
      <c r="J758" s="662"/>
      <c r="K758" s="662"/>
      <c r="L758" s="662"/>
      <c r="M758" s="662"/>
      <c r="N758" s="662"/>
      <c r="O758" s="662"/>
      <c r="P758" s="663"/>
      <c r="Q758" s="664">
        <v>329</v>
      </c>
      <c r="R758" s="665"/>
      <c r="S758" s="665"/>
      <c r="T758" s="665"/>
      <c r="U758" s="665"/>
      <c r="V758" s="665"/>
      <c r="W758" s="665"/>
      <c r="X758" s="665"/>
      <c r="Y758" s="666"/>
      <c r="Z758" s="664">
        <v>0</v>
      </c>
      <c r="AA758" s="665"/>
      <c r="AB758" s="665"/>
      <c r="AC758" s="665"/>
      <c r="AD758" s="665"/>
      <c r="AE758" s="665"/>
      <c r="AF758" s="665"/>
      <c r="AG758" s="665"/>
      <c r="AH758" s="666"/>
      <c r="AJ758" t="s">
        <v>1019</v>
      </c>
    </row>
    <row r="759" spans="1:36" x14ac:dyDescent="0.25">
      <c r="A759" s="661" t="s">
        <v>1134</v>
      </c>
      <c r="B759" s="662"/>
      <c r="C759" s="662"/>
      <c r="D759" s="662"/>
      <c r="E759" s="662"/>
      <c r="F759" s="662"/>
      <c r="G759" s="662"/>
      <c r="H759" s="662"/>
      <c r="I759" s="662"/>
      <c r="J759" s="662"/>
      <c r="K759" s="662"/>
      <c r="L759" s="662"/>
      <c r="M759" s="662"/>
      <c r="N759" s="662"/>
      <c r="O759" s="662"/>
      <c r="P759" s="663"/>
      <c r="Q759" s="664">
        <v>1429</v>
      </c>
      <c r="R759" s="665"/>
      <c r="S759" s="665"/>
      <c r="T759" s="665"/>
      <c r="U759" s="665"/>
      <c r="V759" s="665"/>
      <c r="W759" s="665"/>
      <c r="X759" s="665"/>
      <c r="Y759" s="666"/>
      <c r="Z759" s="664">
        <v>2772</v>
      </c>
      <c r="AA759" s="665"/>
      <c r="AB759" s="665"/>
      <c r="AC759" s="665"/>
      <c r="AD759" s="665"/>
      <c r="AE759" s="665"/>
      <c r="AF759" s="665"/>
      <c r="AG759" s="665"/>
      <c r="AH759" s="666"/>
    </row>
    <row r="760" spans="1:36" x14ac:dyDescent="0.25">
      <c r="A760" s="661" t="s">
        <v>1135</v>
      </c>
      <c r="B760" s="662"/>
      <c r="C760" s="662"/>
      <c r="D760" s="662"/>
      <c r="E760" s="662"/>
      <c r="F760" s="662"/>
      <c r="G760" s="662"/>
      <c r="H760" s="662"/>
      <c r="I760" s="662"/>
      <c r="J760" s="662"/>
      <c r="K760" s="662"/>
      <c r="L760" s="662"/>
      <c r="M760" s="662"/>
      <c r="N760" s="662"/>
      <c r="O760" s="662"/>
      <c r="P760" s="663"/>
      <c r="Q760" s="664">
        <v>2</v>
      </c>
      <c r="R760" s="665"/>
      <c r="S760" s="665"/>
      <c r="T760" s="665"/>
      <c r="U760" s="665"/>
      <c r="V760" s="665"/>
      <c r="W760" s="665"/>
      <c r="X760" s="665"/>
      <c r="Y760" s="666"/>
      <c r="Z760" s="664">
        <v>643</v>
      </c>
      <c r="AA760" s="665"/>
      <c r="AB760" s="665"/>
      <c r="AC760" s="665"/>
      <c r="AD760" s="665"/>
      <c r="AE760" s="665"/>
      <c r="AF760" s="665"/>
      <c r="AG760" s="665"/>
      <c r="AH760" s="666"/>
    </row>
    <row r="761" spans="1:36" x14ac:dyDescent="0.25">
      <c r="A761" s="661" t="s">
        <v>1197</v>
      </c>
      <c r="B761" s="662"/>
      <c r="C761" s="662"/>
      <c r="D761" s="662"/>
      <c r="E761" s="662"/>
      <c r="F761" s="662"/>
      <c r="G761" s="662"/>
      <c r="H761" s="662"/>
      <c r="I761" s="662"/>
      <c r="J761" s="662"/>
      <c r="K761" s="662"/>
      <c r="L761" s="662"/>
      <c r="M761" s="662"/>
      <c r="N761" s="662"/>
      <c r="O761" s="662"/>
      <c r="P761" s="663"/>
      <c r="Q761" s="416">
        <v>3324</v>
      </c>
      <c r="R761" s="417"/>
      <c r="S761" s="417"/>
      <c r="T761" s="417"/>
      <c r="U761" s="417"/>
      <c r="V761" s="417"/>
      <c r="W761" s="417"/>
      <c r="X761" s="417"/>
      <c r="Y761" s="418"/>
      <c r="Z761" s="416">
        <v>0</v>
      </c>
      <c r="AA761" s="417"/>
      <c r="AB761" s="417"/>
      <c r="AC761" s="417"/>
      <c r="AD761" s="417"/>
      <c r="AE761" s="417"/>
      <c r="AF761" s="417"/>
      <c r="AG761" s="417"/>
      <c r="AH761" s="418"/>
    </row>
    <row r="762" spans="1:36" x14ac:dyDescent="0.25">
      <c r="A762" s="661" t="s">
        <v>86</v>
      </c>
      <c r="B762" s="662"/>
      <c r="C762" s="662"/>
      <c r="D762" s="662"/>
      <c r="E762" s="662"/>
      <c r="F762" s="662"/>
      <c r="G762" s="662"/>
      <c r="H762" s="662"/>
      <c r="I762" s="662"/>
      <c r="J762" s="662"/>
      <c r="K762" s="662"/>
      <c r="L762" s="662"/>
      <c r="M762" s="662"/>
      <c r="N762" s="662"/>
      <c r="O762" s="662"/>
      <c r="P762" s="663"/>
      <c r="Q762" s="664">
        <v>27</v>
      </c>
      <c r="R762" s="665"/>
      <c r="S762" s="665"/>
      <c r="T762" s="665"/>
      <c r="U762" s="665"/>
      <c r="V762" s="665"/>
      <c r="W762" s="665"/>
      <c r="X762" s="665"/>
      <c r="Y762" s="666"/>
      <c r="Z762" s="664">
        <v>629</v>
      </c>
      <c r="AA762" s="665"/>
      <c r="AB762" s="665"/>
      <c r="AC762" s="665"/>
      <c r="AD762" s="665"/>
      <c r="AE762" s="665"/>
      <c r="AF762" s="665"/>
      <c r="AG762" s="665"/>
      <c r="AH762" s="666"/>
      <c r="AI762" t="str">
        <f>IF(ROUND(Z764-VZAS!E29-VZAS!E33-VZAS!E37-VZAS!E39-VZAS!E42-VZAS!E44-VZAS!E46-VZAS!E48,0)=0,"","CHYBA")</f>
        <v/>
      </c>
      <c r="AJ762" t="s">
        <v>1019</v>
      </c>
    </row>
    <row r="763" spans="1:36" x14ac:dyDescent="0.25">
      <c r="A763" s="413"/>
      <c r="B763" s="414"/>
      <c r="C763" s="414"/>
      <c r="D763" s="414"/>
      <c r="E763" s="414"/>
      <c r="F763" s="414"/>
      <c r="G763" s="414"/>
      <c r="H763" s="414"/>
      <c r="I763" s="414"/>
      <c r="J763" s="414"/>
      <c r="K763" s="414"/>
      <c r="L763" s="414"/>
      <c r="M763" s="414"/>
      <c r="N763" s="414"/>
      <c r="O763" s="414"/>
      <c r="P763" s="415"/>
      <c r="Q763" s="416"/>
      <c r="R763" s="417"/>
      <c r="S763" s="417"/>
      <c r="T763" s="417"/>
      <c r="U763" s="417"/>
      <c r="V763" s="417"/>
      <c r="W763" s="417"/>
      <c r="X763" s="417"/>
      <c r="Y763" s="418"/>
      <c r="Z763" s="416"/>
      <c r="AA763" s="417"/>
      <c r="AB763" s="417"/>
      <c r="AC763" s="417"/>
      <c r="AD763" s="417"/>
      <c r="AE763" s="417"/>
      <c r="AF763" s="417"/>
      <c r="AG763" s="417"/>
      <c r="AH763" s="418"/>
    </row>
    <row r="764" spans="1:36" x14ac:dyDescent="0.25">
      <c r="A764" s="670" t="s">
        <v>150</v>
      </c>
      <c r="B764" s="671"/>
      <c r="C764" s="671"/>
      <c r="D764" s="671"/>
      <c r="E764" s="671"/>
      <c r="F764" s="671"/>
      <c r="G764" s="671"/>
      <c r="H764" s="671"/>
      <c r="I764" s="671"/>
      <c r="J764" s="671"/>
      <c r="K764" s="671"/>
      <c r="L764" s="671"/>
      <c r="M764" s="671"/>
      <c r="N764" s="671"/>
      <c r="O764" s="671"/>
      <c r="P764" s="672"/>
      <c r="Q764" s="397">
        <v>22</v>
      </c>
      <c r="R764" s="398"/>
      <c r="S764" s="398"/>
      <c r="T764" s="398"/>
      <c r="U764" s="398"/>
      <c r="V764" s="398"/>
      <c r="W764" s="398"/>
      <c r="X764" s="398"/>
      <c r="Y764" s="399"/>
      <c r="Z764" s="397">
        <v>16</v>
      </c>
      <c r="AA764" s="398"/>
      <c r="AB764" s="398"/>
      <c r="AC764" s="398"/>
      <c r="AD764" s="398"/>
      <c r="AE764" s="398"/>
      <c r="AF764" s="398"/>
      <c r="AG764" s="398"/>
      <c r="AH764" s="399"/>
      <c r="AI764" t="str">
        <f>IF(ROUND(Q764-VZAS!D29-VZAS!D33-VZAS!D37-VZAS!D39-VZAS!D42-VZAS!D44-VZAS!D46-VZAS!D48,0)=0,"","CHYBA")</f>
        <v/>
      </c>
      <c r="AJ764" t="s">
        <v>1019</v>
      </c>
    </row>
    <row r="765" spans="1:36" x14ac:dyDescent="0.25">
      <c r="A765" s="667" t="s">
        <v>151</v>
      </c>
      <c r="B765" s="668"/>
      <c r="C765" s="668"/>
      <c r="D765" s="668"/>
      <c r="E765" s="668"/>
      <c r="F765" s="668"/>
      <c r="G765" s="668"/>
      <c r="H765" s="668"/>
      <c r="I765" s="668"/>
      <c r="J765" s="668"/>
      <c r="K765" s="668"/>
      <c r="L765" s="668"/>
      <c r="M765" s="668"/>
      <c r="N765" s="668"/>
      <c r="O765" s="668"/>
      <c r="P765" s="669"/>
      <c r="Q765" s="664">
        <v>0</v>
      </c>
      <c r="R765" s="665"/>
      <c r="S765" s="665"/>
      <c r="T765" s="665"/>
      <c r="U765" s="665"/>
      <c r="V765" s="665"/>
      <c r="W765" s="665"/>
      <c r="X765" s="665"/>
      <c r="Y765" s="666"/>
      <c r="Z765" s="664">
        <v>0</v>
      </c>
      <c r="AA765" s="665"/>
      <c r="AB765" s="665"/>
      <c r="AC765" s="665"/>
      <c r="AD765" s="665"/>
      <c r="AE765" s="665"/>
      <c r="AF765" s="665"/>
      <c r="AG765" s="665"/>
      <c r="AH765" s="666"/>
    </row>
    <row r="766" spans="1:36" ht="27.75" customHeight="1" x14ac:dyDescent="0.25">
      <c r="A766" s="667" t="s">
        <v>152</v>
      </c>
      <c r="B766" s="668"/>
      <c r="C766" s="668"/>
      <c r="D766" s="668"/>
      <c r="E766" s="668"/>
      <c r="F766" s="668"/>
      <c r="G766" s="668"/>
      <c r="H766" s="668"/>
      <c r="I766" s="668"/>
      <c r="J766" s="668"/>
      <c r="K766" s="668"/>
      <c r="L766" s="668"/>
      <c r="M766" s="668"/>
      <c r="N766" s="668"/>
      <c r="O766" s="668"/>
      <c r="P766" s="669"/>
      <c r="Q766" s="664">
        <v>0</v>
      </c>
      <c r="R766" s="665"/>
      <c r="S766" s="665"/>
      <c r="T766" s="665"/>
      <c r="U766" s="665"/>
      <c r="V766" s="665"/>
      <c r="W766" s="665"/>
      <c r="X766" s="665"/>
      <c r="Y766" s="666"/>
      <c r="Z766" s="664">
        <v>0</v>
      </c>
      <c r="AA766" s="665"/>
      <c r="AB766" s="665"/>
      <c r="AC766" s="665"/>
      <c r="AD766" s="665"/>
      <c r="AE766" s="665"/>
      <c r="AF766" s="665"/>
      <c r="AG766" s="665"/>
      <c r="AH766" s="666"/>
    </row>
    <row r="767" spans="1:36" ht="16.5" customHeight="1" x14ac:dyDescent="0.25">
      <c r="A767" s="413"/>
      <c r="B767" s="414"/>
      <c r="C767" s="414"/>
      <c r="D767" s="414"/>
      <c r="E767" s="414"/>
      <c r="F767" s="414"/>
      <c r="G767" s="414"/>
      <c r="H767" s="414"/>
      <c r="I767" s="414"/>
      <c r="J767" s="414"/>
      <c r="K767" s="414"/>
      <c r="L767" s="414"/>
      <c r="M767" s="414"/>
      <c r="N767" s="414"/>
      <c r="O767" s="414"/>
      <c r="P767" s="415"/>
      <c r="Q767" s="416"/>
      <c r="R767" s="417"/>
      <c r="S767" s="417"/>
      <c r="T767" s="417"/>
      <c r="U767" s="417"/>
      <c r="V767" s="417"/>
      <c r="W767" s="417"/>
      <c r="X767" s="417"/>
      <c r="Y767" s="418"/>
      <c r="Z767" s="416"/>
      <c r="AA767" s="417"/>
      <c r="AB767" s="417"/>
      <c r="AC767" s="417"/>
      <c r="AD767" s="417"/>
      <c r="AE767" s="417"/>
      <c r="AF767" s="417"/>
      <c r="AG767" s="417"/>
      <c r="AH767" s="418"/>
    </row>
    <row r="768" spans="1:36" x14ac:dyDescent="0.25">
      <c r="A768" s="667" t="s">
        <v>153</v>
      </c>
      <c r="B768" s="668"/>
      <c r="C768" s="668"/>
      <c r="D768" s="668"/>
      <c r="E768" s="668"/>
      <c r="F768" s="668"/>
      <c r="G768" s="668"/>
      <c r="H768" s="668"/>
      <c r="I768" s="668"/>
      <c r="J768" s="668"/>
      <c r="K768" s="668"/>
      <c r="L768" s="668"/>
      <c r="M768" s="668"/>
      <c r="N768" s="668"/>
      <c r="O768" s="668"/>
      <c r="P768" s="669"/>
      <c r="Q768" s="664">
        <v>22</v>
      </c>
      <c r="R768" s="665"/>
      <c r="S768" s="665"/>
      <c r="T768" s="665"/>
      <c r="U768" s="665"/>
      <c r="V768" s="665"/>
      <c r="W768" s="665"/>
      <c r="X768" s="665"/>
      <c r="Y768" s="666"/>
      <c r="Z768" s="664">
        <v>16</v>
      </c>
      <c r="AA768" s="665"/>
      <c r="AB768" s="665"/>
      <c r="AC768" s="665"/>
      <c r="AD768" s="665"/>
      <c r="AE768" s="665"/>
      <c r="AF768" s="665"/>
      <c r="AG768" s="665"/>
      <c r="AH768" s="666"/>
    </row>
    <row r="769" spans="1:36" x14ac:dyDescent="0.25">
      <c r="A769" s="673" t="s">
        <v>1136</v>
      </c>
      <c r="B769" s="674"/>
      <c r="C769" s="674"/>
      <c r="D769" s="674"/>
      <c r="E769" s="674"/>
      <c r="F769" s="674"/>
      <c r="G769" s="674"/>
      <c r="H769" s="674"/>
      <c r="I769" s="674"/>
      <c r="J769" s="674"/>
      <c r="K769" s="674"/>
      <c r="L769" s="674"/>
      <c r="M769" s="674"/>
      <c r="N769" s="674"/>
      <c r="O769" s="674"/>
      <c r="P769" s="675"/>
      <c r="Q769" s="664">
        <v>22</v>
      </c>
      <c r="R769" s="665"/>
      <c r="S769" s="665"/>
      <c r="T769" s="665"/>
      <c r="U769" s="665"/>
      <c r="V769" s="665"/>
      <c r="W769" s="665"/>
      <c r="X769" s="665"/>
      <c r="Y769" s="666"/>
      <c r="Z769" s="664">
        <v>16</v>
      </c>
      <c r="AA769" s="665"/>
      <c r="AB769" s="665"/>
      <c r="AC769" s="665"/>
      <c r="AD769" s="665"/>
      <c r="AE769" s="665"/>
      <c r="AF769" s="665"/>
      <c r="AG769" s="665"/>
      <c r="AH769" s="666"/>
    </row>
    <row r="770" spans="1:36" x14ac:dyDescent="0.25">
      <c r="A770" s="661" t="s">
        <v>1137</v>
      </c>
      <c r="B770" s="662"/>
      <c r="C770" s="662"/>
      <c r="D770" s="662"/>
      <c r="E770" s="662"/>
      <c r="F770" s="662"/>
      <c r="G770" s="662"/>
      <c r="H770" s="662"/>
      <c r="I770" s="662"/>
      <c r="J770" s="662"/>
      <c r="K770" s="662"/>
      <c r="L770" s="662"/>
      <c r="M770" s="662"/>
      <c r="N770" s="662"/>
      <c r="O770" s="662"/>
      <c r="P770" s="663"/>
      <c r="Q770" s="664">
        <v>0</v>
      </c>
      <c r="R770" s="665"/>
      <c r="S770" s="665"/>
      <c r="T770" s="665"/>
      <c r="U770" s="665"/>
      <c r="V770" s="665"/>
      <c r="W770" s="665"/>
      <c r="X770" s="665"/>
      <c r="Y770" s="666"/>
      <c r="Z770" s="664">
        <v>0</v>
      </c>
      <c r="AA770" s="665"/>
      <c r="AB770" s="665"/>
      <c r="AC770" s="665"/>
      <c r="AD770" s="665"/>
      <c r="AE770" s="665"/>
      <c r="AF770" s="665"/>
      <c r="AG770" s="665"/>
      <c r="AH770" s="666"/>
    </row>
    <row r="771" spans="1:36" x14ac:dyDescent="0.25">
      <c r="A771" s="413"/>
      <c r="B771" s="414"/>
      <c r="C771" s="414"/>
      <c r="D771" s="414"/>
      <c r="E771" s="414"/>
      <c r="F771" s="414"/>
      <c r="G771" s="414"/>
      <c r="H771" s="414"/>
      <c r="I771" s="414"/>
      <c r="J771" s="414"/>
      <c r="K771" s="414"/>
      <c r="L771" s="414"/>
      <c r="M771" s="414"/>
      <c r="N771" s="414"/>
      <c r="O771" s="414"/>
      <c r="P771" s="415"/>
      <c r="Q771" s="416"/>
      <c r="R771" s="417"/>
      <c r="S771" s="417"/>
      <c r="T771" s="417"/>
      <c r="U771" s="417"/>
      <c r="V771" s="417"/>
      <c r="W771" s="417"/>
      <c r="X771" s="417"/>
      <c r="Y771" s="418"/>
      <c r="Z771" s="416"/>
      <c r="AA771" s="417"/>
      <c r="AB771" s="417"/>
      <c r="AC771" s="417"/>
      <c r="AD771" s="417"/>
      <c r="AE771" s="417"/>
      <c r="AF771" s="417"/>
      <c r="AG771" s="417"/>
      <c r="AH771" s="418"/>
    </row>
    <row r="772" spans="1:36" x14ac:dyDescent="0.25">
      <c r="A772" s="676" t="s">
        <v>154</v>
      </c>
      <c r="B772" s="677"/>
      <c r="C772" s="677"/>
      <c r="D772" s="677"/>
      <c r="E772" s="677"/>
      <c r="F772" s="677"/>
      <c r="G772" s="677"/>
      <c r="H772" s="677"/>
      <c r="I772" s="677"/>
      <c r="J772" s="677"/>
      <c r="K772" s="677"/>
      <c r="L772" s="677"/>
      <c r="M772" s="677"/>
      <c r="N772" s="677"/>
      <c r="O772" s="677"/>
      <c r="P772" s="678"/>
      <c r="Q772" s="397">
        <f>SUM(Q773:Y773)</f>
        <v>0</v>
      </c>
      <c r="R772" s="398"/>
      <c r="S772" s="398"/>
      <c r="T772" s="398"/>
      <c r="U772" s="398"/>
      <c r="V772" s="398"/>
      <c r="W772" s="398"/>
      <c r="X772" s="398"/>
      <c r="Y772" s="399"/>
      <c r="Z772" s="397">
        <f>SUM(Z773:AH773)</f>
        <v>0</v>
      </c>
      <c r="AA772" s="398"/>
      <c r="AB772" s="398"/>
      <c r="AC772" s="398"/>
      <c r="AD772" s="398"/>
      <c r="AE772" s="398"/>
      <c r="AF772" s="398"/>
      <c r="AG772" s="398"/>
      <c r="AH772" s="399"/>
      <c r="AI772" t="str">
        <f>IF(ROUND(Z772-VZAS!E56,0)=0,"","CHYBA")</f>
        <v/>
      </c>
      <c r="AJ772" t="s">
        <v>1019</v>
      </c>
    </row>
    <row r="773" spans="1:36" x14ac:dyDescent="0.25">
      <c r="A773" s="413"/>
      <c r="B773" s="414"/>
      <c r="C773" s="414"/>
      <c r="D773" s="414"/>
      <c r="E773" s="414"/>
      <c r="F773" s="414"/>
      <c r="G773" s="414"/>
      <c r="H773" s="414"/>
      <c r="I773" s="414"/>
      <c r="J773" s="414"/>
      <c r="K773" s="414"/>
      <c r="L773" s="414"/>
      <c r="M773" s="414"/>
      <c r="N773" s="414"/>
      <c r="O773" s="414"/>
      <c r="P773" s="415"/>
      <c r="Q773" s="416"/>
      <c r="R773" s="417"/>
      <c r="S773" s="417"/>
      <c r="T773" s="417"/>
      <c r="U773" s="417"/>
      <c r="V773" s="417"/>
      <c r="W773" s="417"/>
      <c r="X773" s="417"/>
      <c r="Y773" s="418"/>
      <c r="Z773" s="416"/>
      <c r="AA773" s="417"/>
      <c r="AB773" s="417"/>
      <c r="AC773" s="417"/>
      <c r="AD773" s="417"/>
      <c r="AE773" s="417"/>
      <c r="AF773" s="417"/>
      <c r="AG773" s="417"/>
      <c r="AH773" s="418"/>
      <c r="AI773" t="str">
        <f>IF(ROUND(Q772-VZAS!D56,0)=0,"","CHYBA")</f>
        <v/>
      </c>
      <c r="AJ773" t="s">
        <v>1019</v>
      </c>
    </row>
    <row r="774" spans="1:36" x14ac:dyDescent="0.25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5"/>
      <c r="R774" s="195"/>
      <c r="S774" s="195"/>
      <c r="T774" s="195"/>
      <c r="U774" s="195"/>
      <c r="V774" s="195"/>
      <c r="W774" s="195"/>
      <c r="X774" s="195"/>
      <c r="Y774" s="195"/>
      <c r="Z774" s="195"/>
      <c r="AA774" s="195"/>
      <c r="AB774" s="195"/>
      <c r="AC774" s="195"/>
      <c r="AD774" s="195"/>
      <c r="AE774" s="195"/>
      <c r="AF774" s="195"/>
      <c r="AG774" s="195"/>
      <c r="AH774" s="195"/>
    </row>
    <row r="775" spans="1:36" x14ac:dyDescent="0.25">
      <c r="A775" s="276"/>
      <c r="B775" s="276"/>
      <c r="C775" s="276"/>
      <c r="D775" s="276"/>
      <c r="E775" s="276"/>
      <c r="F775" s="276"/>
      <c r="G775" s="276"/>
      <c r="H775" s="276"/>
      <c r="I775" s="276"/>
      <c r="J775" s="276"/>
      <c r="K775" s="276"/>
      <c r="L775" s="276"/>
      <c r="M775" s="276"/>
      <c r="N775" s="276"/>
      <c r="O775" s="276"/>
      <c r="P775" s="276"/>
      <c r="Q775" s="195"/>
      <c r="R775" s="195"/>
      <c r="S775" s="195"/>
      <c r="T775" s="195"/>
      <c r="U775" s="195"/>
      <c r="V775" s="195"/>
      <c r="W775" s="195"/>
      <c r="X775" s="195"/>
      <c r="Y775" s="195"/>
      <c r="Z775" s="195"/>
      <c r="AA775" s="195"/>
      <c r="AB775" s="195"/>
      <c r="AC775" s="195"/>
      <c r="AD775" s="195"/>
      <c r="AE775" s="195"/>
      <c r="AF775" s="195"/>
      <c r="AG775" s="195"/>
      <c r="AH775" s="195"/>
    </row>
    <row r="776" spans="1:36" x14ac:dyDescent="0.25">
      <c r="A776" s="276"/>
      <c r="B776" s="276"/>
      <c r="C776" s="276"/>
      <c r="D776" s="276"/>
      <c r="E776" s="276"/>
      <c r="F776" s="276"/>
      <c r="G776" s="276"/>
      <c r="H776" s="276"/>
      <c r="I776" s="276"/>
      <c r="J776" s="276"/>
      <c r="K776" s="276"/>
      <c r="L776" s="276"/>
      <c r="M776" s="276"/>
      <c r="N776" s="276"/>
      <c r="O776" s="276"/>
      <c r="P776" s="276"/>
      <c r="Q776" s="195"/>
      <c r="R776" s="195"/>
      <c r="S776" s="195"/>
      <c r="T776" s="195"/>
      <c r="U776" s="195"/>
      <c r="V776" s="195"/>
      <c r="W776" s="195"/>
      <c r="X776" s="195"/>
      <c r="Y776" s="195"/>
      <c r="Z776" s="195"/>
      <c r="AA776" s="195"/>
      <c r="AB776" s="195"/>
      <c r="AC776" s="195"/>
      <c r="AD776" s="195"/>
      <c r="AE776" s="195"/>
      <c r="AF776" s="195"/>
      <c r="AG776" s="195"/>
      <c r="AH776" s="195"/>
    </row>
    <row r="777" spans="1:36" x14ac:dyDescent="0.25">
      <c r="A777" s="276"/>
      <c r="B777" s="276"/>
      <c r="C777" s="276"/>
      <c r="D777" s="276"/>
      <c r="E777" s="276"/>
      <c r="F777" s="276"/>
      <c r="G777" s="276"/>
      <c r="H777" s="276"/>
      <c r="I777" s="276"/>
      <c r="J777" s="276"/>
      <c r="K777" s="276"/>
      <c r="L777" s="276"/>
      <c r="M777" s="276"/>
      <c r="N777" s="276"/>
      <c r="O777" s="276"/>
      <c r="P777" s="276"/>
      <c r="Q777" s="195"/>
      <c r="R777" s="195"/>
      <c r="S777" s="195"/>
      <c r="T777" s="195"/>
      <c r="U777" s="195"/>
      <c r="V777" s="195"/>
      <c r="W777" s="195"/>
      <c r="X777" s="195"/>
      <c r="Y777" s="195"/>
      <c r="Z777" s="195"/>
      <c r="AA777" s="195"/>
      <c r="AB777" s="195"/>
      <c r="AC777" s="195"/>
      <c r="AD777" s="195"/>
      <c r="AE777" s="195"/>
      <c r="AF777" s="195"/>
      <c r="AG777" s="195"/>
      <c r="AH777" s="195"/>
    </row>
    <row r="778" spans="1:36" x14ac:dyDescent="0.25">
      <c r="A778" s="276"/>
      <c r="B778" s="276"/>
      <c r="C778" s="276"/>
      <c r="D778" s="276"/>
      <c r="E778" s="276"/>
      <c r="F778" s="276"/>
      <c r="G778" s="276"/>
      <c r="H778" s="276"/>
      <c r="I778" s="276"/>
      <c r="J778" s="276"/>
      <c r="K778" s="276"/>
      <c r="L778" s="276"/>
      <c r="M778" s="276"/>
      <c r="N778" s="276"/>
      <c r="O778" s="276"/>
      <c r="P778" s="276"/>
      <c r="Q778" s="195"/>
      <c r="R778" s="195"/>
      <c r="S778" s="195"/>
      <c r="T778" s="195"/>
      <c r="U778" s="195"/>
      <c r="V778" s="195"/>
      <c r="W778" s="195"/>
      <c r="X778" s="195"/>
      <c r="Y778" s="195"/>
      <c r="Z778" s="195"/>
      <c r="AA778" s="195"/>
      <c r="AB778" s="195"/>
      <c r="AC778" s="195"/>
      <c r="AD778" s="195"/>
      <c r="AE778" s="195"/>
      <c r="AF778" s="195"/>
      <c r="AG778" s="195"/>
      <c r="AH778" s="195"/>
    </row>
    <row r="779" spans="1:36" x14ac:dyDescent="0.25">
      <c r="A779" s="276"/>
      <c r="B779" s="276"/>
      <c r="C779" s="276"/>
      <c r="D779" s="276"/>
      <c r="E779" s="276"/>
      <c r="F779" s="276"/>
      <c r="G779" s="276"/>
      <c r="H779" s="276"/>
      <c r="I779" s="276"/>
      <c r="J779" s="276"/>
      <c r="K779" s="276"/>
      <c r="L779" s="276"/>
      <c r="M779" s="276"/>
      <c r="N779" s="276"/>
      <c r="O779" s="276"/>
      <c r="P779" s="276"/>
      <c r="Q779" s="195"/>
      <c r="R779" s="195"/>
      <c r="S779" s="195"/>
      <c r="T779" s="195"/>
      <c r="U779" s="195"/>
      <c r="V779" s="195"/>
      <c r="W779" s="195"/>
      <c r="X779" s="195"/>
      <c r="Y779" s="195"/>
      <c r="Z779" s="195"/>
      <c r="AA779" s="195"/>
      <c r="AB779" s="195"/>
      <c r="AC779" s="195"/>
      <c r="AD779" s="195"/>
      <c r="AE779" s="195"/>
      <c r="AF779" s="195"/>
      <c r="AG779" s="195"/>
      <c r="AH779" s="195"/>
    </row>
    <row r="780" spans="1:36" x14ac:dyDescent="0.25">
      <c r="A780" s="276"/>
      <c r="B780" s="276"/>
      <c r="C780" s="276"/>
      <c r="D780" s="276"/>
      <c r="E780" s="276"/>
      <c r="F780" s="276"/>
      <c r="G780" s="276"/>
      <c r="H780" s="276"/>
      <c r="I780" s="276"/>
      <c r="J780" s="276"/>
      <c r="K780" s="276"/>
      <c r="L780" s="276"/>
      <c r="M780" s="276"/>
      <c r="N780" s="276"/>
      <c r="O780" s="276"/>
      <c r="P780" s="276"/>
      <c r="Q780" s="195"/>
      <c r="R780" s="195"/>
      <c r="S780" s="195"/>
      <c r="T780" s="195"/>
      <c r="U780" s="195"/>
      <c r="V780" s="195"/>
      <c r="W780" s="195"/>
      <c r="X780" s="195"/>
      <c r="Y780" s="195"/>
      <c r="Z780" s="195"/>
      <c r="AA780" s="195"/>
      <c r="AB780" s="195"/>
      <c r="AC780" s="195"/>
      <c r="AD780" s="195"/>
      <c r="AE780" s="195"/>
      <c r="AF780" s="195"/>
      <c r="AG780" s="195"/>
      <c r="AH780" s="195"/>
    </row>
    <row r="781" spans="1:36" x14ac:dyDescent="0.25">
      <c r="A781" s="5" t="s">
        <v>155</v>
      </c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</row>
    <row r="782" spans="1:36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</row>
    <row r="783" spans="1:36" ht="39.75" customHeight="1" x14ac:dyDescent="0.25">
      <c r="A783" s="425" t="s">
        <v>75</v>
      </c>
      <c r="B783" s="426"/>
      <c r="C783" s="426"/>
      <c r="D783" s="426"/>
      <c r="E783" s="426"/>
      <c r="F783" s="426"/>
      <c r="G783" s="426"/>
      <c r="H783" s="426"/>
      <c r="I783" s="426"/>
      <c r="J783" s="426"/>
      <c r="K783" s="426"/>
      <c r="L783" s="426"/>
      <c r="M783" s="426"/>
      <c r="N783" s="426"/>
      <c r="O783" s="426"/>
      <c r="P783" s="427"/>
      <c r="Q783" s="647" t="s">
        <v>1194</v>
      </c>
      <c r="R783" s="648"/>
      <c r="S783" s="648"/>
      <c r="T783" s="648"/>
      <c r="U783" s="648"/>
      <c r="V783" s="648"/>
      <c r="W783" s="648"/>
      <c r="X783" s="648"/>
      <c r="Y783" s="649"/>
      <c r="Z783" s="679" t="s">
        <v>1190</v>
      </c>
      <c r="AA783" s="680"/>
      <c r="AB783" s="680"/>
      <c r="AC783" s="680"/>
      <c r="AD783" s="680"/>
      <c r="AE783" s="680"/>
      <c r="AF783" s="680"/>
      <c r="AG783" s="680"/>
      <c r="AH783" s="681"/>
    </row>
    <row r="784" spans="1:36" x14ac:dyDescent="0.25">
      <c r="A784" s="403" t="s">
        <v>156</v>
      </c>
      <c r="B784" s="404"/>
      <c r="C784" s="404"/>
      <c r="D784" s="404"/>
      <c r="E784" s="404"/>
      <c r="F784" s="404"/>
      <c r="G784" s="404"/>
      <c r="H784" s="404"/>
      <c r="I784" s="404"/>
      <c r="J784" s="404"/>
      <c r="K784" s="404"/>
      <c r="L784" s="404"/>
      <c r="M784" s="404"/>
      <c r="N784" s="404"/>
      <c r="O784" s="404"/>
      <c r="P784" s="405"/>
      <c r="Q784" s="394">
        <v>0</v>
      </c>
      <c r="R784" s="396"/>
      <c r="S784" s="396"/>
      <c r="T784" s="396"/>
      <c r="U784" s="396"/>
      <c r="V784" s="396"/>
      <c r="W784" s="396"/>
      <c r="X784" s="396"/>
      <c r="Y784" s="395"/>
      <c r="Z784" s="394">
        <v>0</v>
      </c>
      <c r="AA784" s="396"/>
      <c r="AB784" s="396"/>
      <c r="AC784" s="396"/>
      <c r="AD784" s="396"/>
      <c r="AE784" s="396"/>
      <c r="AF784" s="396"/>
      <c r="AG784" s="396"/>
      <c r="AH784" s="395"/>
    </row>
    <row r="785" spans="1:38" x14ac:dyDescent="0.25">
      <c r="A785" s="403" t="s">
        <v>157</v>
      </c>
      <c r="B785" s="404"/>
      <c r="C785" s="404"/>
      <c r="D785" s="404"/>
      <c r="E785" s="404"/>
      <c r="F785" s="404"/>
      <c r="G785" s="404"/>
      <c r="H785" s="404"/>
      <c r="I785" s="404"/>
      <c r="J785" s="404"/>
      <c r="K785" s="404"/>
      <c r="L785" s="404"/>
      <c r="M785" s="404"/>
      <c r="N785" s="404"/>
      <c r="O785" s="404"/>
      <c r="P785" s="405"/>
      <c r="Q785" s="394">
        <v>2975</v>
      </c>
      <c r="R785" s="396"/>
      <c r="S785" s="396"/>
      <c r="T785" s="396"/>
      <c r="U785" s="396"/>
      <c r="V785" s="396"/>
      <c r="W785" s="396"/>
      <c r="X785" s="396"/>
      <c r="Y785" s="395"/>
      <c r="Z785" s="394">
        <v>4421</v>
      </c>
      <c r="AA785" s="396"/>
      <c r="AB785" s="396"/>
      <c r="AC785" s="396"/>
      <c r="AD785" s="396"/>
      <c r="AE785" s="396"/>
      <c r="AF785" s="396"/>
      <c r="AG785" s="396"/>
      <c r="AH785" s="395"/>
    </row>
    <row r="786" spans="1:38" x14ac:dyDescent="0.25">
      <c r="A786" s="403" t="s">
        <v>158</v>
      </c>
      <c r="B786" s="404"/>
      <c r="C786" s="404"/>
      <c r="D786" s="404"/>
      <c r="E786" s="404"/>
      <c r="F786" s="404"/>
      <c r="G786" s="404"/>
      <c r="H786" s="404"/>
      <c r="I786" s="404"/>
      <c r="J786" s="404"/>
      <c r="K786" s="404"/>
      <c r="L786" s="404"/>
      <c r="M786" s="404"/>
      <c r="N786" s="404"/>
      <c r="O786" s="404"/>
      <c r="P786" s="405"/>
      <c r="Q786" s="394">
        <v>3020275</v>
      </c>
      <c r="R786" s="396"/>
      <c r="S786" s="396"/>
      <c r="T786" s="396"/>
      <c r="U786" s="396"/>
      <c r="V786" s="396"/>
      <c r="W786" s="396"/>
      <c r="X786" s="396"/>
      <c r="Y786" s="395"/>
      <c r="Z786" s="394">
        <v>3113514</v>
      </c>
      <c r="AA786" s="396"/>
      <c r="AB786" s="396"/>
      <c r="AC786" s="396"/>
      <c r="AD786" s="396"/>
      <c r="AE786" s="396"/>
      <c r="AF786" s="396"/>
      <c r="AG786" s="396"/>
      <c r="AH786" s="395"/>
    </row>
    <row r="787" spans="1:38" x14ac:dyDescent="0.25">
      <c r="A787" s="673" t="s">
        <v>1235</v>
      </c>
      <c r="B787" s="674"/>
      <c r="C787" s="674"/>
      <c r="D787" s="674"/>
      <c r="E787" s="674"/>
      <c r="F787" s="674"/>
      <c r="G787" s="674"/>
      <c r="H787" s="674"/>
      <c r="I787" s="674"/>
      <c r="J787" s="674"/>
      <c r="K787" s="674"/>
      <c r="L787" s="674"/>
      <c r="M787" s="674"/>
      <c r="N787" s="674"/>
      <c r="O787" s="674"/>
      <c r="P787" s="675"/>
      <c r="Q787" s="416">
        <v>10568</v>
      </c>
      <c r="R787" s="417"/>
      <c r="S787" s="417"/>
      <c r="T787" s="417"/>
      <c r="U787" s="417"/>
      <c r="V787" s="417"/>
      <c r="W787" s="417"/>
      <c r="X787" s="417"/>
      <c r="Y787" s="418"/>
      <c r="Z787" s="416">
        <v>2</v>
      </c>
      <c r="AA787" s="417"/>
      <c r="AB787" s="417"/>
      <c r="AC787" s="417"/>
      <c r="AD787" s="417"/>
      <c r="AE787" s="417"/>
      <c r="AF787" s="417"/>
      <c r="AG787" s="417"/>
      <c r="AH787" s="418"/>
    </row>
    <row r="788" spans="1:38" x14ac:dyDescent="0.25">
      <c r="A788" s="403" t="s">
        <v>159</v>
      </c>
      <c r="B788" s="404"/>
      <c r="C788" s="404"/>
      <c r="D788" s="404"/>
      <c r="E788" s="404"/>
      <c r="F788" s="404"/>
      <c r="G788" s="404"/>
      <c r="H788" s="404"/>
      <c r="I788" s="404"/>
      <c r="J788" s="404"/>
      <c r="K788" s="404"/>
      <c r="L788" s="404"/>
      <c r="M788" s="404"/>
      <c r="N788" s="404"/>
      <c r="O788" s="404"/>
      <c r="P788" s="405"/>
      <c r="Q788" s="394">
        <v>0</v>
      </c>
      <c r="R788" s="396"/>
      <c r="S788" s="396"/>
      <c r="T788" s="396"/>
      <c r="U788" s="396"/>
      <c r="V788" s="396"/>
      <c r="W788" s="396"/>
      <c r="X788" s="396"/>
      <c r="Y788" s="395"/>
      <c r="Z788" s="394">
        <v>0</v>
      </c>
      <c r="AA788" s="396"/>
      <c r="AB788" s="396"/>
      <c r="AC788" s="396"/>
      <c r="AD788" s="396"/>
      <c r="AE788" s="396"/>
      <c r="AF788" s="396"/>
      <c r="AG788" s="396"/>
      <c r="AH788" s="395"/>
    </row>
    <row r="789" spans="1:38" x14ac:dyDescent="0.25">
      <c r="A789" s="403" t="s">
        <v>160</v>
      </c>
      <c r="B789" s="404"/>
      <c r="C789" s="404"/>
      <c r="D789" s="404"/>
      <c r="E789" s="404"/>
      <c r="F789" s="404"/>
      <c r="G789" s="404"/>
      <c r="H789" s="404"/>
      <c r="I789" s="404"/>
      <c r="J789" s="404"/>
      <c r="K789" s="404"/>
      <c r="L789" s="404"/>
      <c r="M789" s="404"/>
      <c r="N789" s="404"/>
      <c r="O789" s="404"/>
      <c r="P789" s="405"/>
      <c r="Q789" s="394">
        <v>0</v>
      </c>
      <c r="R789" s="396"/>
      <c r="S789" s="396"/>
      <c r="T789" s="396"/>
      <c r="U789" s="396"/>
      <c r="V789" s="396"/>
      <c r="W789" s="396"/>
      <c r="X789" s="396"/>
      <c r="Y789" s="395"/>
      <c r="Z789" s="394">
        <v>0</v>
      </c>
      <c r="AA789" s="396"/>
      <c r="AB789" s="396"/>
      <c r="AC789" s="396"/>
      <c r="AD789" s="396"/>
      <c r="AE789" s="396"/>
      <c r="AF789" s="396"/>
      <c r="AG789" s="396"/>
      <c r="AH789" s="395"/>
    </row>
    <row r="790" spans="1:38" x14ac:dyDescent="0.25">
      <c r="A790" s="682" t="s">
        <v>161</v>
      </c>
      <c r="B790" s="683"/>
      <c r="C790" s="683"/>
      <c r="D790" s="683"/>
      <c r="E790" s="683"/>
      <c r="F790" s="683"/>
      <c r="G790" s="683"/>
      <c r="H790" s="683"/>
      <c r="I790" s="683"/>
      <c r="J790" s="683"/>
      <c r="K790" s="683"/>
      <c r="L790" s="683"/>
      <c r="M790" s="683"/>
      <c r="N790" s="683"/>
      <c r="O790" s="683"/>
      <c r="P790" s="684"/>
      <c r="Q790" s="685">
        <v>5133</v>
      </c>
      <c r="R790" s="686"/>
      <c r="S790" s="686"/>
      <c r="T790" s="686"/>
      <c r="U790" s="686"/>
      <c r="V790" s="686"/>
      <c r="W790" s="686"/>
      <c r="X790" s="686"/>
      <c r="Y790" s="687"/>
      <c r="Z790" s="685">
        <v>4060</v>
      </c>
      <c r="AA790" s="686"/>
      <c r="AB790" s="686"/>
      <c r="AC790" s="686"/>
      <c r="AD790" s="686"/>
      <c r="AE790" s="686"/>
      <c r="AF790" s="686"/>
      <c r="AG790" s="686"/>
      <c r="AH790" s="687"/>
      <c r="AI790" s="2" t="str">
        <f>IF(ROUND(Z791-VZAS!E3-VZAS!E7-VZAS!E21-VZAS!E24-VZAS!E29-VZAS!E33-VZAS!E37-VZAS!E39-VZAS!E42-VZAS!E44-VZAS!E46,0)=0,"","CHYBA")</f>
        <v/>
      </c>
      <c r="AJ790" t="s">
        <v>1019</v>
      </c>
      <c r="AL790" s="151"/>
    </row>
    <row r="791" spans="1:38" x14ac:dyDescent="0.25">
      <c r="A791" s="419" t="s">
        <v>162</v>
      </c>
      <c r="B791" s="420"/>
      <c r="C791" s="420"/>
      <c r="D791" s="420"/>
      <c r="E791" s="420"/>
      <c r="F791" s="420"/>
      <c r="G791" s="420"/>
      <c r="H791" s="420"/>
      <c r="I791" s="420"/>
      <c r="J791" s="420"/>
      <c r="K791" s="420"/>
      <c r="L791" s="420"/>
      <c r="M791" s="420"/>
      <c r="N791" s="420"/>
      <c r="O791" s="420"/>
      <c r="P791" s="421"/>
      <c r="Q791" s="400">
        <f>SUM(Q784:Y790)</f>
        <v>3038951</v>
      </c>
      <c r="R791" s="401"/>
      <c r="S791" s="401"/>
      <c r="T791" s="401"/>
      <c r="U791" s="401"/>
      <c r="V791" s="401"/>
      <c r="W791" s="401"/>
      <c r="X791" s="401"/>
      <c r="Y791" s="402"/>
      <c r="Z791" s="400">
        <f>SUM(Z784:AH790)</f>
        <v>3121997</v>
      </c>
      <c r="AA791" s="401"/>
      <c r="AB791" s="401"/>
      <c r="AC791" s="401"/>
      <c r="AD791" s="401"/>
      <c r="AE791" s="401"/>
      <c r="AF791" s="401"/>
      <c r="AG791" s="401"/>
      <c r="AH791" s="402"/>
      <c r="AI791" t="str">
        <f>IF(ROUND(Q791-VZAS!D3-VZAS!D7-VZAS!D21-VZAS!D24-VZAS!D29-VZAS!D33-VZAS!D37-VZAS!D39-VZAS!D42-VZAS!D44-VZAS!D46,0)=0,"","CHYBA")</f>
        <v/>
      </c>
      <c r="AJ791" t="s">
        <v>1019</v>
      </c>
    </row>
    <row r="792" spans="1:38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</row>
    <row r="793" spans="1:38" ht="25.9" customHeight="1" x14ac:dyDescent="0.25">
      <c r="A793" s="437" t="s">
        <v>1246</v>
      </c>
      <c r="B793" s="437"/>
      <c r="C793" s="437"/>
      <c r="D793" s="437"/>
      <c r="E793" s="437"/>
      <c r="F793" s="437"/>
      <c r="G793" s="437"/>
      <c r="H793" s="437"/>
      <c r="I793" s="437"/>
      <c r="J793" s="437"/>
      <c r="K793" s="437"/>
      <c r="L793" s="437"/>
      <c r="M793" s="437"/>
      <c r="N793" s="437"/>
      <c r="O793" s="437"/>
      <c r="P793" s="437"/>
      <c r="Q793" s="437"/>
      <c r="R793" s="437"/>
      <c r="S793" s="437"/>
      <c r="T793" s="437"/>
      <c r="U793" s="437"/>
      <c r="V793" s="437"/>
      <c r="W793" s="437"/>
      <c r="X793" s="437"/>
      <c r="Y793" s="437"/>
      <c r="Z793" s="437"/>
      <c r="AA793" s="437"/>
      <c r="AB793" s="437"/>
      <c r="AC793" s="437"/>
      <c r="AD793" s="437"/>
      <c r="AE793" s="437"/>
      <c r="AF793" s="437"/>
      <c r="AG793" s="437"/>
      <c r="AH793" s="437"/>
    </row>
    <row r="794" spans="1:38" ht="15" customHeight="1" x14ac:dyDescent="0.25">
      <c r="A794" s="251"/>
      <c r="B794" s="251"/>
      <c r="C794" s="251"/>
      <c r="D794" s="251"/>
      <c r="E794" s="251"/>
      <c r="F794" s="251"/>
      <c r="G794" s="251"/>
      <c r="H794" s="251"/>
      <c r="I794" s="251"/>
      <c r="J794" s="251"/>
      <c r="K794" s="251"/>
      <c r="L794" s="251"/>
      <c r="M794" s="251"/>
      <c r="N794" s="251"/>
      <c r="O794" s="251"/>
      <c r="P794" s="251"/>
      <c r="Q794" s="251"/>
      <c r="R794" s="251"/>
      <c r="S794" s="251"/>
      <c r="T794" s="251"/>
      <c r="U794" s="251"/>
      <c r="V794" s="251"/>
      <c r="W794" s="251"/>
      <c r="X794" s="251"/>
      <c r="Y794" s="251"/>
      <c r="Z794" s="251"/>
      <c r="AA794" s="251"/>
      <c r="AB794" s="251"/>
      <c r="AC794" s="251"/>
      <c r="AD794" s="251"/>
      <c r="AE794" s="251"/>
      <c r="AF794" s="251"/>
      <c r="AG794" s="251"/>
      <c r="AH794" s="251"/>
    </row>
    <row r="795" spans="1:38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</row>
    <row r="796" spans="1:38" x14ac:dyDescent="0.25">
      <c r="A796" s="12" t="s">
        <v>163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</row>
    <row r="797" spans="1:38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</row>
    <row r="798" spans="1:38" x14ac:dyDescent="0.25">
      <c r="A798" s="502" t="s">
        <v>164</v>
      </c>
      <c r="B798" s="502"/>
      <c r="C798" s="502"/>
      <c r="D798" s="502"/>
      <c r="E798" s="502"/>
      <c r="F798" s="502"/>
      <c r="G798" s="502"/>
      <c r="H798" s="502"/>
      <c r="I798" s="502"/>
      <c r="J798" s="502"/>
      <c r="K798" s="502"/>
      <c r="L798" s="502"/>
      <c r="M798" s="502"/>
      <c r="N798" s="502"/>
      <c r="O798" s="502"/>
      <c r="P798" s="502"/>
      <c r="Q798" s="502"/>
      <c r="R798" s="502"/>
      <c r="S798" s="502"/>
      <c r="T798" s="502"/>
      <c r="U798" s="502"/>
      <c r="V798" s="502"/>
      <c r="W798" s="502"/>
      <c r="X798" s="502"/>
      <c r="Y798" s="502"/>
      <c r="Z798" s="502"/>
      <c r="AA798" s="502"/>
      <c r="AB798" s="502"/>
      <c r="AC798" s="502"/>
      <c r="AD798" s="502"/>
      <c r="AE798" s="502"/>
      <c r="AF798" s="502"/>
      <c r="AG798" s="502"/>
      <c r="AH798" s="502"/>
    </row>
    <row r="799" spans="1:38" x14ac:dyDescent="0.25">
      <c r="A799" s="502"/>
      <c r="B799" s="502"/>
      <c r="C799" s="502"/>
      <c r="D799" s="502"/>
      <c r="E799" s="502"/>
      <c r="F799" s="502"/>
      <c r="G799" s="502"/>
      <c r="H799" s="502"/>
      <c r="I799" s="502"/>
      <c r="J799" s="502"/>
      <c r="K799" s="502"/>
      <c r="L799" s="502"/>
      <c r="M799" s="502"/>
      <c r="N799" s="502"/>
      <c r="O799" s="502"/>
      <c r="P799" s="502"/>
      <c r="Q799" s="502"/>
      <c r="R799" s="502"/>
      <c r="S799" s="502"/>
      <c r="T799" s="502"/>
      <c r="U799" s="502"/>
      <c r="V799" s="502"/>
      <c r="W799" s="502"/>
      <c r="X799" s="502"/>
      <c r="Y799" s="502"/>
      <c r="Z799" s="502"/>
      <c r="AA799" s="502"/>
      <c r="AB799" s="502"/>
      <c r="AC799" s="502"/>
      <c r="AD799" s="502"/>
      <c r="AE799" s="502"/>
      <c r="AF799" s="502"/>
      <c r="AG799" s="502"/>
      <c r="AH799" s="502"/>
    </row>
    <row r="800" spans="1:38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</row>
    <row r="801" spans="1:36" ht="45" customHeight="1" x14ac:dyDescent="0.25">
      <c r="A801" s="647" t="s">
        <v>75</v>
      </c>
      <c r="B801" s="648"/>
      <c r="C801" s="648"/>
      <c r="D801" s="648"/>
      <c r="E801" s="648"/>
      <c r="F801" s="648"/>
      <c r="G801" s="648"/>
      <c r="H801" s="648"/>
      <c r="I801" s="648"/>
      <c r="J801" s="648"/>
      <c r="K801" s="648"/>
      <c r="L801" s="648"/>
      <c r="M801" s="648"/>
      <c r="N801" s="648"/>
      <c r="O801" s="648"/>
      <c r="P801" s="648"/>
      <c r="Q801" s="648"/>
      <c r="R801" s="648"/>
      <c r="S801" s="648"/>
      <c r="T801" s="649"/>
      <c r="U801" s="647" t="s">
        <v>1064</v>
      </c>
      <c r="V801" s="648"/>
      <c r="W801" s="648"/>
      <c r="X801" s="648"/>
      <c r="Y801" s="648"/>
      <c r="Z801" s="648"/>
      <c r="AA801" s="649"/>
      <c r="AB801" s="647" t="s">
        <v>1195</v>
      </c>
      <c r="AC801" s="648"/>
      <c r="AD801" s="648"/>
      <c r="AE801" s="648"/>
      <c r="AF801" s="648"/>
      <c r="AG801" s="648"/>
      <c r="AH801" s="649"/>
      <c r="AI801" t="str">
        <f>IF(ROUND(AB802-VZAS!E12,0)=0,"","CHYBA")</f>
        <v/>
      </c>
      <c r="AJ801" t="s">
        <v>1019</v>
      </c>
    </row>
    <row r="802" spans="1:36" ht="20.25" customHeight="1" x14ac:dyDescent="0.25">
      <c r="A802" s="670" t="s">
        <v>165</v>
      </c>
      <c r="B802" s="671"/>
      <c r="C802" s="671"/>
      <c r="D802" s="671"/>
      <c r="E802" s="671"/>
      <c r="F802" s="671"/>
      <c r="G802" s="671"/>
      <c r="H802" s="671"/>
      <c r="I802" s="671"/>
      <c r="J802" s="671"/>
      <c r="K802" s="671"/>
      <c r="L802" s="671"/>
      <c r="M802" s="671"/>
      <c r="N802" s="671"/>
      <c r="O802" s="671"/>
      <c r="P802" s="671"/>
      <c r="Q802" s="671"/>
      <c r="R802" s="671"/>
      <c r="S802" s="671"/>
      <c r="T802" s="672"/>
      <c r="U802" s="688">
        <v>362402</v>
      </c>
      <c r="V802" s="689"/>
      <c r="W802" s="689"/>
      <c r="X802" s="689"/>
      <c r="Y802" s="689"/>
      <c r="Z802" s="689"/>
      <c r="AA802" s="690"/>
      <c r="AB802" s="688">
        <v>336524</v>
      </c>
      <c r="AC802" s="689"/>
      <c r="AD802" s="689"/>
      <c r="AE802" s="689"/>
      <c r="AF802" s="689"/>
      <c r="AG802" s="689"/>
      <c r="AH802" s="690"/>
      <c r="AI802" t="str">
        <f>IF(ROUND(U802-VZAS!D12,0)=0,"","CHYBA")</f>
        <v/>
      </c>
      <c r="AJ802" t="s">
        <v>1019</v>
      </c>
    </row>
    <row r="803" spans="1:36" ht="12.75" customHeight="1" x14ac:dyDescent="0.25">
      <c r="A803" s="410"/>
      <c r="B803" s="411"/>
      <c r="C803" s="411"/>
      <c r="D803" s="411"/>
      <c r="E803" s="411"/>
      <c r="F803" s="411"/>
      <c r="G803" s="411"/>
      <c r="H803" s="411"/>
      <c r="I803" s="411"/>
      <c r="J803" s="411"/>
      <c r="K803" s="411"/>
      <c r="L803" s="411"/>
      <c r="M803" s="411"/>
      <c r="N803" s="411"/>
      <c r="O803" s="411"/>
      <c r="P803" s="411"/>
      <c r="Q803" s="411"/>
      <c r="R803" s="411"/>
      <c r="S803" s="411"/>
      <c r="T803" s="412"/>
      <c r="U803" s="694"/>
      <c r="V803" s="695"/>
      <c r="W803" s="695"/>
      <c r="X803" s="695"/>
      <c r="Y803" s="695"/>
      <c r="Z803" s="695"/>
      <c r="AA803" s="696"/>
      <c r="AB803" s="694"/>
      <c r="AC803" s="695"/>
      <c r="AD803" s="695"/>
      <c r="AE803" s="695"/>
      <c r="AF803" s="695"/>
      <c r="AG803" s="695"/>
      <c r="AH803" s="696"/>
    </row>
    <row r="804" spans="1:36" x14ac:dyDescent="0.25">
      <c r="A804" s="670" t="s">
        <v>166</v>
      </c>
      <c r="B804" s="671"/>
      <c r="C804" s="671"/>
      <c r="D804" s="671"/>
      <c r="E804" s="671"/>
      <c r="F804" s="671"/>
      <c r="G804" s="671"/>
      <c r="H804" s="671"/>
      <c r="I804" s="671"/>
      <c r="J804" s="671"/>
      <c r="K804" s="671"/>
      <c r="L804" s="671"/>
      <c r="M804" s="671"/>
      <c r="N804" s="671"/>
      <c r="O804" s="671"/>
      <c r="P804" s="671"/>
      <c r="Q804" s="671"/>
      <c r="R804" s="671"/>
      <c r="S804" s="671"/>
      <c r="T804" s="672"/>
      <c r="U804" s="688">
        <v>10051</v>
      </c>
      <c r="V804" s="689"/>
      <c r="W804" s="689"/>
      <c r="X804" s="689"/>
      <c r="Y804" s="689"/>
      <c r="Z804" s="689"/>
      <c r="AA804" s="690"/>
      <c r="AB804" s="688">
        <v>7880</v>
      </c>
      <c r="AC804" s="689"/>
      <c r="AD804" s="689"/>
      <c r="AE804" s="689"/>
      <c r="AF804" s="689"/>
      <c r="AG804" s="689"/>
      <c r="AH804" s="690"/>
    </row>
    <row r="805" spans="1:36" x14ac:dyDescent="0.25">
      <c r="A805" s="667" t="s">
        <v>167</v>
      </c>
      <c r="B805" s="668"/>
      <c r="C805" s="668"/>
      <c r="D805" s="668"/>
      <c r="E805" s="668"/>
      <c r="F805" s="668"/>
      <c r="G805" s="668"/>
      <c r="H805" s="668"/>
      <c r="I805" s="668"/>
      <c r="J805" s="668"/>
      <c r="K805" s="668"/>
      <c r="L805" s="668"/>
      <c r="M805" s="668"/>
      <c r="N805" s="668"/>
      <c r="O805" s="668"/>
      <c r="P805" s="668"/>
      <c r="Q805" s="668"/>
      <c r="R805" s="668"/>
      <c r="S805" s="668"/>
      <c r="T805" s="669"/>
      <c r="U805" s="691">
        <v>9736</v>
      </c>
      <c r="V805" s="692"/>
      <c r="W805" s="692"/>
      <c r="X805" s="692"/>
      <c r="Y805" s="692"/>
      <c r="Z805" s="692"/>
      <c r="AA805" s="693"/>
      <c r="AB805" s="691">
        <v>7880</v>
      </c>
      <c r="AC805" s="692"/>
      <c r="AD805" s="692"/>
      <c r="AE805" s="692"/>
      <c r="AF805" s="692"/>
      <c r="AG805" s="692"/>
      <c r="AH805" s="693"/>
    </row>
    <row r="806" spans="1:36" x14ac:dyDescent="0.25">
      <c r="A806" s="667" t="s">
        <v>168</v>
      </c>
      <c r="B806" s="668"/>
      <c r="C806" s="668"/>
      <c r="D806" s="668"/>
      <c r="E806" s="668"/>
      <c r="F806" s="668"/>
      <c r="G806" s="668"/>
      <c r="H806" s="668"/>
      <c r="I806" s="668"/>
      <c r="J806" s="668"/>
      <c r="K806" s="668"/>
      <c r="L806" s="668"/>
      <c r="M806" s="668"/>
      <c r="N806" s="668"/>
      <c r="O806" s="668"/>
      <c r="P806" s="668"/>
      <c r="Q806" s="668"/>
      <c r="R806" s="668"/>
      <c r="S806" s="668"/>
      <c r="T806" s="669"/>
      <c r="U806" s="691">
        <v>0</v>
      </c>
      <c r="V806" s="692"/>
      <c r="W806" s="692"/>
      <c r="X806" s="692"/>
      <c r="Y806" s="692"/>
      <c r="Z806" s="692"/>
      <c r="AA806" s="693"/>
      <c r="AB806" s="691">
        <v>0</v>
      </c>
      <c r="AC806" s="692"/>
      <c r="AD806" s="692"/>
      <c r="AE806" s="692"/>
      <c r="AF806" s="692"/>
      <c r="AG806" s="692"/>
      <c r="AH806" s="693"/>
    </row>
    <row r="807" spans="1:36" x14ac:dyDescent="0.25">
      <c r="A807" s="667" t="s">
        <v>169</v>
      </c>
      <c r="B807" s="668"/>
      <c r="C807" s="668"/>
      <c r="D807" s="668"/>
      <c r="E807" s="668"/>
      <c r="F807" s="668"/>
      <c r="G807" s="668"/>
      <c r="H807" s="668"/>
      <c r="I807" s="668"/>
      <c r="J807" s="668"/>
      <c r="K807" s="668"/>
      <c r="L807" s="668"/>
      <c r="M807" s="668"/>
      <c r="N807" s="668"/>
      <c r="O807" s="668"/>
      <c r="P807" s="668"/>
      <c r="Q807" s="668"/>
      <c r="R807" s="668"/>
      <c r="S807" s="668"/>
      <c r="T807" s="669"/>
      <c r="U807" s="691">
        <v>0</v>
      </c>
      <c r="V807" s="692"/>
      <c r="W807" s="692"/>
      <c r="X807" s="692"/>
      <c r="Y807" s="692"/>
      <c r="Z807" s="692"/>
      <c r="AA807" s="693"/>
      <c r="AB807" s="691">
        <v>0</v>
      </c>
      <c r="AC807" s="692"/>
      <c r="AD807" s="692"/>
      <c r="AE807" s="692"/>
      <c r="AF807" s="692"/>
      <c r="AG807" s="692"/>
      <c r="AH807" s="693"/>
    </row>
    <row r="808" spans="1:36" x14ac:dyDescent="0.25">
      <c r="A808" s="667" t="s">
        <v>171</v>
      </c>
      <c r="B808" s="668"/>
      <c r="C808" s="668"/>
      <c r="D808" s="668"/>
      <c r="E808" s="668"/>
      <c r="F808" s="668"/>
      <c r="G808" s="668"/>
      <c r="H808" s="668"/>
      <c r="I808" s="668"/>
      <c r="J808" s="668"/>
      <c r="K808" s="668"/>
      <c r="L808" s="668"/>
      <c r="M808" s="668"/>
      <c r="N808" s="668"/>
      <c r="O808" s="668"/>
      <c r="P808" s="668"/>
      <c r="Q808" s="668"/>
      <c r="R808" s="668"/>
      <c r="S808" s="668"/>
      <c r="T808" s="669"/>
      <c r="U808" s="691">
        <v>315</v>
      </c>
      <c r="V808" s="692"/>
      <c r="W808" s="692"/>
      <c r="X808" s="692"/>
      <c r="Y808" s="692"/>
      <c r="Z808" s="692"/>
      <c r="AA808" s="693"/>
      <c r="AB808" s="691">
        <v>0</v>
      </c>
      <c r="AC808" s="692"/>
      <c r="AD808" s="692"/>
      <c r="AE808" s="692"/>
      <c r="AF808" s="692"/>
      <c r="AG808" s="692"/>
      <c r="AH808" s="693"/>
    </row>
    <row r="809" spans="1:36" x14ac:dyDescent="0.25">
      <c r="A809" s="410"/>
      <c r="B809" s="411"/>
      <c r="C809" s="411"/>
      <c r="D809" s="411"/>
      <c r="E809" s="411"/>
      <c r="F809" s="411"/>
      <c r="G809" s="411"/>
      <c r="H809" s="411"/>
      <c r="I809" s="411"/>
      <c r="J809" s="411"/>
      <c r="K809" s="411"/>
      <c r="L809" s="411"/>
      <c r="M809" s="411"/>
      <c r="N809" s="411"/>
      <c r="O809" s="411"/>
      <c r="P809" s="411"/>
      <c r="Q809" s="411"/>
      <c r="R809" s="411"/>
      <c r="S809" s="411"/>
      <c r="T809" s="412"/>
      <c r="U809" s="694"/>
      <c r="V809" s="695"/>
      <c r="W809" s="695"/>
      <c r="X809" s="695"/>
      <c r="Y809" s="695"/>
      <c r="Z809" s="695"/>
      <c r="AA809" s="696"/>
      <c r="AB809" s="694"/>
      <c r="AC809" s="695"/>
      <c r="AD809" s="695"/>
      <c r="AE809" s="695"/>
      <c r="AF809" s="695"/>
      <c r="AG809" s="695"/>
      <c r="AH809" s="696"/>
    </row>
    <row r="810" spans="1:36" x14ac:dyDescent="0.25">
      <c r="A810" s="670" t="s">
        <v>172</v>
      </c>
      <c r="B810" s="671"/>
      <c r="C810" s="671"/>
      <c r="D810" s="671"/>
      <c r="E810" s="671"/>
      <c r="F810" s="671"/>
      <c r="G810" s="671"/>
      <c r="H810" s="671"/>
      <c r="I810" s="671"/>
      <c r="J810" s="671"/>
      <c r="K810" s="671"/>
      <c r="L810" s="671"/>
      <c r="M810" s="671"/>
      <c r="N810" s="671"/>
      <c r="O810" s="671"/>
      <c r="P810" s="671"/>
      <c r="Q810" s="671"/>
      <c r="R810" s="671"/>
      <c r="S810" s="671"/>
      <c r="T810" s="672"/>
      <c r="U810" s="688">
        <v>352351</v>
      </c>
      <c r="V810" s="689"/>
      <c r="W810" s="689"/>
      <c r="X810" s="689"/>
      <c r="Y810" s="689"/>
      <c r="Z810" s="689"/>
      <c r="AA810" s="690"/>
      <c r="AB810" s="688">
        <v>328644</v>
      </c>
      <c r="AC810" s="689"/>
      <c r="AD810" s="689"/>
      <c r="AE810" s="689"/>
      <c r="AF810" s="689"/>
      <c r="AG810" s="689"/>
      <c r="AH810" s="690"/>
    </row>
    <row r="811" spans="1:36" x14ac:dyDescent="0.25">
      <c r="A811" s="667" t="s">
        <v>1138</v>
      </c>
      <c r="B811" s="668"/>
      <c r="C811" s="668"/>
      <c r="D811" s="668"/>
      <c r="E811" s="668"/>
      <c r="F811" s="668"/>
      <c r="G811" s="668"/>
      <c r="H811" s="668"/>
      <c r="I811" s="668"/>
      <c r="J811" s="668"/>
      <c r="K811" s="668"/>
      <c r="L811" s="668"/>
      <c r="M811" s="668"/>
      <c r="N811" s="668"/>
      <c r="O811" s="668"/>
      <c r="P811" s="668"/>
      <c r="Q811" s="668"/>
      <c r="R811" s="668"/>
      <c r="S811" s="668"/>
      <c r="T811" s="669"/>
      <c r="U811" s="691">
        <v>81206</v>
      </c>
      <c r="V811" s="692"/>
      <c r="W811" s="692"/>
      <c r="X811" s="692"/>
      <c r="Y811" s="692"/>
      <c r="Z811" s="692"/>
      <c r="AA811" s="693"/>
      <c r="AB811" s="691">
        <v>76954</v>
      </c>
      <c r="AC811" s="692"/>
      <c r="AD811" s="692"/>
      <c r="AE811" s="692"/>
      <c r="AF811" s="692"/>
      <c r="AG811" s="692"/>
      <c r="AH811" s="693"/>
    </row>
    <row r="812" spans="1:36" x14ac:dyDescent="0.25">
      <c r="A812" s="667" t="s">
        <v>1139</v>
      </c>
      <c r="B812" s="668"/>
      <c r="C812" s="668"/>
      <c r="D812" s="668"/>
      <c r="E812" s="668"/>
      <c r="F812" s="668"/>
      <c r="G812" s="668"/>
      <c r="H812" s="668"/>
      <c r="I812" s="668"/>
      <c r="J812" s="668"/>
      <c r="K812" s="668"/>
      <c r="L812" s="668"/>
      <c r="M812" s="668"/>
      <c r="N812" s="668"/>
      <c r="O812" s="668"/>
      <c r="P812" s="668"/>
      <c r="Q812" s="668"/>
      <c r="R812" s="668"/>
      <c r="S812" s="668"/>
      <c r="T812" s="669"/>
      <c r="U812" s="691">
        <v>54914</v>
      </c>
      <c r="V812" s="692"/>
      <c r="W812" s="692"/>
      <c r="X812" s="692"/>
      <c r="Y812" s="692"/>
      <c r="Z812" s="692"/>
      <c r="AA812" s="693"/>
      <c r="AB812" s="691">
        <v>61565</v>
      </c>
      <c r="AC812" s="692"/>
      <c r="AD812" s="692"/>
      <c r="AE812" s="692"/>
      <c r="AF812" s="692"/>
      <c r="AG812" s="692"/>
      <c r="AH812" s="693"/>
    </row>
    <row r="813" spans="1:36" x14ac:dyDescent="0.25">
      <c r="A813" s="667" t="s">
        <v>1140</v>
      </c>
      <c r="B813" s="668"/>
      <c r="C813" s="668"/>
      <c r="D813" s="668"/>
      <c r="E813" s="668"/>
      <c r="F813" s="668"/>
      <c r="G813" s="668"/>
      <c r="H813" s="668"/>
      <c r="I813" s="668"/>
      <c r="J813" s="668"/>
      <c r="K813" s="668"/>
      <c r="L813" s="668"/>
      <c r="M813" s="668"/>
      <c r="N813" s="668"/>
      <c r="O813" s="668"/>
      <c r="P813" s="668"/>
      <c r="Q813" s="668"/>
      <c r="R813" s="668"/>
      <c r="S813" s="668"/>
      <c r="T813" s="669"/>
      <c r="U813" s="691">
        <v>56252</v>
      </c>
      <c r="V813" s="692"/>
      <c r="W813" s="692"/>
      <c r="X813" s="692"/>
      <c r="Y813" s="692"/>
      <c r="Z813" s="692"/>
      <c r="AA813" s="693"/>
      <c r="AB813" s="691">
        <v>53398</v>
      </c>
      <c r="AC813" s="692"/>
      <c r="AD813" s="692"/>
      <c r="AE813" s="692"/>
      <c r="AF813" s="692"/>
      <c r="AG813" s="692"/>
      <c r="AH813" s="693"/>
    </row>
    <row r="814" spans="1:36" x14ac:dyDescent="0.25">
      <c r="A814" s="667" t="s">
        <v>1141</v>
      </c>
      <c r="B814" s="668"/>
      <c r="C814" s="668"/>
      <c r="D814" s="668"/>
      <c r="E814" s="668"/>
      <c r="F814" s="668"/>
      <c r="G814" s="668"/>
      <c r="H814" s="668"/>
      <c r="I814" s="668"/>
      <c r="J814" s="668"/>
      <c r="K814" s="668"/>
      <c r="L814" s="668"/>
      <c r="M814" s="668"/>
      <c r="N814" s="668"/>
      <c r="O814" s="668"/>
      <c r="P814" s="668"/>
      <c r="Q814" s="668"/>
      <c r="R814" s="668"/>
      <c r="S814" s="668"/>
      <c r="T814" s="669"/>
      <c r="U814" s="691">
        <v>1968</v>
      </c>
      <c r="V814" s="692"/>
      <c r="W814" s="692"/>
      <c r="X814" s="692"/>
      <c r="Y814" s="692"/>
      <c r="Z814" s="692"/>
      <c r="AA814" s="693"/>
      <c r="AB814" s="691">
        <v>6022</v>
      </c>
      <c r="AC814" s="692"/>
      <c r="AD814" s="692"/>
      <c r="AE814" s="692"/>
      <c r="AF814" s="692"/>
      <c r="AG814" s="692"/>
      <c r="AH814" s="693"/>
    </row>
    <row r="815" spans="1:36" x14ac:dyDescent="0.25">
      <c r="A815" s="667" t="s">
        <v>1142</v>
      </c>
      <c r="B815" s="668"/>
      <c r="C815" s="668"/>
      <c r="D815" s="668"/>
      <c r="E815" s="668"/>
      <c r="F815" s="668"/>
      <c r="G815" s="668"/>
      <c r="H815" s="668"/>
      <c r="I815" s="668"/>
      <c r="J815" s="668"/>
      <c r="K815" s="668"/>
      <c r="L815" s="668"/>
      <c r="M815" s="668"/>
      <c r="N815" s="668"/>
      <c r="O815" s="668"/>
      <c r="P815" s="668"/>
      <c r="Q815" s="668"/>
      <c r="R815" s="668"/>
      <c r="S815" s="668"/>
      <c r="T815" s="669"/>
      <c r="U815" s="691">
        <v>15340</v>
      </c>
      <c r="V815" s="692"/>
      <c r="W815" s="692"/>
      <c r="X815" s="692"/>
      <c r="Y815" s="692"/>
      <c r="Z815" s="692"/>
      <c r="AA815" s="693"/>
      <c r="AB815" s="691">
        <v>19558</v>
      </c>
      <c r="AC815" s="692"/>
      <c r="AD815" s="692"/>
      <c r="AE815" s="692"/>
      <c r="AF815" s="692"/>
      <c r="AG815" s="692"/>
      <c r="AH815" s="693"/>
    </row>
    <row r="816" spans="1:36" x14ac:dyDescent="0.25">
      <c r="A816" s="667" t="s">
        <v>1143</v>
      </c>
      <c r="B816" s="668"/>
      <c r="C816" s="668"/>
      <c r="D816" s="668"/>
      <c r="E816" s="668"/>
      <c r="F816" s="668"/>
      <c r="G816" s="668"/>
      <c r="H816" s="668"/>
      <c r="I816" s="668"/>
      <c r="J816" s="668"/>
      <c r="K816" s="668"/>
      <c r="L816" s="668"/>
      <c r="M816" s="668"/>
      <c r="N816" s="668"/>
      <c r="O816" s="668"/>
      <c r="P816" s="668"/>
      <c r="Q816" s="668"/>
      <c r="R816" s="668"/>
      <c r="S816" s="668"/>
      <c r="T816" s="669"/>
      <c r="U816" s="691">
        <v>24241</v>
      </c>
      <c r="V816" s="692"/>
      <c r="W816" s="692"/>
      <c r="X816" s="692"/>
      <c r="Y816" s="692"/>
      <c r="Z816" s="692"/>
      <c r="AA816" s="693"/>
      <c r="AB816" s="691">
        <v>28293</v>
      </c>
      <c r="AC816" s="692"/>
      <c r="AD816" s="692"/>
      <c r="AE816" s="692"/>
      <c r="AF816" s="692"/>
      <c r="AG816" s="692"/>
      <c r="AH816" s="693"/>
    </row>
    <row r="817" spans="1:36" x14ac:dyDescent="0.25">
      <c r="A817" s="667" t="s">
        <v>1144</v>
      </c>
      <c r="B817" s="668"/>
      <c r="C817" s="668"/>
      <c r="D817" s="668"/>
      <c r="E817" s="668"/>
      <c r="F817" s="668"/>
      <c r="G817" s="668"/>
      <c r="H817" s="668"/>
      <c r="I817" s="668"/>
      <c r="J817" s="668"/>
      <c r="K817" s="668"/>
      <c r="L817" s="668"/>
      <c r="M817" s="668"/>
      <c r="N817" s="668"/>
      <c r="O817" s="668"/>
      <c r="P817" s="668"/>
      <c r="Q817" s="668"/>
      <c r="R817" s="668"/>
      <c r="S817" s="668"/>
      <c r="T817" s="669"/>
      <c r="U817" s="691">
        <v>8258</v>
      </c>
      <c r="V817" s="692"/>
      <c r="W817" s="692"/>
      <c r="X817" s="692"/>
      <c r="Y817" s="692"/>
      <c r="Z817" s="692"/>
      <c r="AA817" s="693"/>
      <c r="AB817" s="691">
        <v>10101</v>
      </c>
      <c r="AC817" s="692"/>
      <c r="AD817" s="692"/>
      <c r="AE817" s="692"/>
      <c r="AF817" s="692"/>
      <c r="AG817" s="692"/>
      <c r="AH817" s="693"/>
    </row>
    <row r="818" spans="1:36" x14ac:dyDescent="0.25">
      <c r="A818" s="667" t="s">
        <v>1145</v>
      </c>
      <c r="B818" s="668"/>
      <c r="C818" s="668"/>
      <c r="D818" s="668"/>
      <c r="E818" s="668"/>
      <c r="F818" s="668"/>
      <c r="G818" s="668"/>
      <c r="H818" s="668"/>
      <c r="I818" s="668"/>
      <c r="J818" s="668"/>
      <c r="K818" s="668"/>
      <c r="L818" s="668"/>
      <c r="M818" s="668"/>
      <c r="N818" s="668"/>
      <c r="O818" s="668"/>
      <c r="P818" s="668"/>
      <c r="Q818" s="668"/>
      <c r="R818" s="668"/>
      <c r="S818" s="668"/>
      <c r="T818" s="669"/>
      <c r="U818" s="691">
        <v>58264</v>
      </c>
      <c r="V818" s="692"/>
      <c r="W818" s="692"/>
      <c r="X818" s="692"/>
      <c r="Y818" s="692"/>
      <c r="Z818" s="692"/>
      <c r="AA818" s="693"/>
      <c r="AB818" s="691">
        <v>16039</v>
      </c>
      <c r="AC818" s="692"/>
      <c r="AD818" s="692"/>
      <c r="AE818" s="692"/>
      <c r="AF818" s="692"/>
      <c r="AG818" s="692"/>
      <c r="AH818" s="693"/>
    </row>
    <row r="819" spans="1:36" ht="17.25" customHeight="1" x14ac:dyDescent="0.25">
      <c r="A819" s="667" t="s">
        <v>1146</v>
      </c>
      <c r="B819" s="668"/>
      <c r="C819" s="668"/>
      <c r="D819" s="668"/>
      <c r="E819" s="668"/>
      <c r="F819" s="668"/>
      <c r="G819" s="668"/>
      <c r="H819" s="668"/>
      <c r="I819" s="668"/>
      <c r="J819" s="668"/>
      <c r="K819" s="668"/>
      <c r="L819" s="668"/>
      <c r="M819" s="668"/>
      <c r="N819" s="668"/>
      <c r="O819" s="668"/>
      <c r="P819" s="668"/>
      <c r="Q819" s="668"/>
      <c r="R819" s="668"/>
      <c r="S819" s="668"/>
      <c r="T819" s="669"/>
      <c r="U819" s="691">
        <v>8151</v>
      </c>
      <c r="V819" s="692"/>
      <c r="W819" s="692"/>
      <c r="X819" s="692"/>
      <c r="Y819" s="692"/>
      <c r="Z819" s="692"/>
      <c r="AA819" s="693"/>
      <c r="AB819" s="691">
        <v>10582</v>
      </c>
      <c r="AC819" s="692"/>
      <c r="AD819" s="692"/>
      <c r="AE819" s="692"/>
      <c r="AF819" s="692"/>
      <c r="AG819" s="692"/>
      <c r="AH819" s="693"/>
    </row>
    <row r="820" spans="1:36" ht="17.25" customHeight="1" x14ac:dyDescent="0.25">
      <c r="A820" s="667" t="s">
        <v>1147</v>
      </c>
      <c r="B820" s="668"/>
      <c r="C820" s="668"/>
      <c r="D820" s="668"/>
      <c r="E820" s="668"/>
      <c r="F820" s="668"/>
      <c r="G820" s="668"/>
      <c r="H820" s="668"/>
      <c r="I820" s="668"/>
      <c r="J820" s="668"/>
      <c r="K820" s="668"/>
      <c r="L820" s="668"/>
      <c r="M820" s="668"/>
      <c r="N820" s="668"/>
      <c r="O820" s="668"/>
      <c r="P820" s="668"/>
      <c r="Q820" s="668"/>
      <c r="R820" s="668"/>
      <c r="S820" s="668"/>
      <c r="T820" s="669"/>
      <c r="U820" s="691">
        <v>8187</v>
      </c>
      <c r="V820" s="692"/>
      <c r="W820" s="692"/>
      <c r="X820" s="692"/>
      <c r="Y820" s="692"/>
      <c r="Z820" s="692"/>
      <c r="AA820" s="693"/>
      <c r="AB820" s="691">
        <v>8449</v>
      </c>
      <c r="AC820" s="692"/>
      <c r="AD820" s="692"/>
      <c r="AE820" s="692"/>
      <c r="AF820" s="692"/>
      <c r="AG820" s="692"/>
      <c r="AH820" s="693"/>
    </row>
    <row r="821" spans="1:36" ht="17.25" customHeight="1" x14ac:dyDescent="0.25">
      <c r="A821" s="667" t="s">
        <v>1148</v>
      </c>
      <c r="B821" s="668"/>
      <c r="C821" s="668"/>
      <c r="D821" s="668"/>
      <c r="E821" s="668"/>
      <c r="F821" s="668"/>
      <c r="G821" s="668"/>
      <c r="H821" s="668"/>
      <c r="I821" s="668"/>
      <c r="J821" s="668"/>
      <c r="K821" s="668"/>
      <c r="L821" s="668"/>
      <c r="M821" s="668"/>
      <c r="N821" s="668"/>
      <c r="O821" s="668"/>
      <c r="P821" s="668"/>
      <c r="Q821" s="668"/>
      <c r="R821" s="668"/>
      <c r="S821" s="668"/>
      <c r="T821" s="669"/>
      <c r="U821" s="691">
        <v>4883</v>
      </c>
      <c r="V821" s="692"/>
      <c r="W821" s="692"/>
      <c r="X821" s="692"/>
      <c r="Y821" s="692"/>
      <c r="Z821" s="692"/>
      <c r="AA821" s="693"/>
      <c r="AB821" s="691">
        <v>5414</v>
      </c>
      <c r="AC821" s="692"/>
      <c r="AD821" s="692"/>
      <c r="AE821" s="692"/>
      <c r="AF821" s="692"/>
      <c r="AG821" s="692"/>
      <c r="AH821" s="693"/>
    </row>
    <row r="822" spans="1:36" ht="17.25" customHeight="1" x14ac:dyDescent="0.25">
      <c r="A822" s="667" t="s">
        <v>1149</v>
      </c>
      <c r="B822" s="668"/>
      <c r="C822" s="668"/>
      <c r="D822" s="668"/>
      <c r="E822" s="668"/>
      <c r="F822" s="668"/>
      <c r="G822" s="668"/>
      <c r="H822" s="668"/>
      <c r="I822" s="668"/>
      <c r="J822" s="668"/>
      <c r="K822" s="668"/>
      <c r="L822" s="668"/>
      <c r="M822" s="668"/>
      <c r="N822" s="668"/>
      <c r="O822" s="668"/>
      <c r="P822" s="668"/>
      <c r="Q822" s="668"/>
      <c r="R822" s="668"/>
      <c r="S822" s="668"/>
      <c r="T822" s="669"/>
      <c r="U822" s="691">
        <v>27</v>
      </c>
      <c r="V822" s="692"/>
      <c r="W822" s="692"/>
      <c r="X822" s="692"/>
      <c r="Y822" s="692"/>
      <c r="Z822" s="692"/>
      <c r="AA822" s="693"/>
      <c r="AB822" s="691">
        <v>7678</v>
      </c>
      <c r="AC822" s="692"/>
      <c r="AD822" s="692"/>
      <c r="AE822" s="692"/>
      <c r="AF822" s="692"/>
      <c r="AG822" s="692"/>
      <c r="AH822" s="693"/>
    </row>
    <row r="823" spans="1:36" ht="17.25" customHeight="1" x14ac:dyDescent="0.25">
      <c r="A823" s="667" t="s">
        <v>1150</v>
      </c>
      <c r="B823" s="668"/>
      <c r="C823" s="668"/>
      <c r="D823" s="668"/>
      <c r="E823" s="668"/>
      <c r="F823" s="668"/>
      <c r="G823" s="668"/>
      <c r="H823" s="668"/>
      <c r="I823" s="668"/>
      <c r="J823" s="668"/>
      <c r="K823" s="668"/>
      <c r="L823" s="668"/>
      <c r="M823" s="668"/>
      <c r="N823" s="668"/>
      <c r="O823" s="668"/>
      <c r="P823" s="668"/>
      <c r="Q823" s="668"/>
      <c r="R823" s="668"/>
      <c r="S823" s="668"/>
      <c r="T823" s="669"/>
      <c r="U823" s="691">
        <v>1913</v>
      </c>
      <c r="V823" s="692"/>
      <c r="W823" s="692"/>
      <c r="X823" s="692"/>
      <c r="Y823" s="692"/>
      <c r="Z823" s="692"/>
      <c r="AA823" s="693"/>
      <c r="AB823" s="691">
        <v>1480</v>
      </c>
      <c r="AC823" s="692"/>
      <c r="AD823" s="692"/>
      <c r="AE823" s="692"/>
      <c r="AF823" s="692"/>
      <c r="AG823" s="692"/>
      <c r="AH823" s="693"/>
    </row>
    <row r="824" spans="1:36" ht="17.25" customHeight="1" x14ac:dyDescent="0.25">
      <c r="A824" s="667" t="s">
        <v>1151</v>
      </c>
      <c r="B824" s="668"/>
      <c r="C824" s="668"/>
      <c r="D824" s="668"/>
      <c r="E824" s="668"/>
      <c r="F824" s="668"/>
      <c r="G824" s="668"/>
      <c r="H824" s="668"/>
      <c r="I824" s="668"/>
      <c r="J824" s="668"/>
      <c r="K824" s="668"/>
      <c r="L824" s="668"/>
      <c r="M824" s="668"/>
      <c r="N824" s="668"/>
      <c r="O824" s="668"/>
      <c r="P824" s="668"/>
      <c r="Q824" s="668"/>
      <c r="R824" s="668"/>
      <c r="S824" s="668"/>
      <c r="T824" s="669"/>
      <c r="U824" s="691">
        <v>2870</v>
      </c>
      <c r="V824" s="692"/>
      <c r="W824" s="692"/>
      <c r="X824" s="692"/>
      <c r="Y824" s="692"/>
      <c r="Z824" s="692"/>
      <c r="AA824" s="693"/>
      <c r="AB824" s="691">
        <v>1015</v>
      </c>
      <c r="AC824" s="692"/>
      <c r="AD824" s="692"/>
      <c r="AE824" s="692"/>
      <c r="AF824" s="692"/>
      <c r="AG824" s="692"/>
      <c r="AH824" s="693"/>
    </row>
    <row r="825" spans="1:36" ht="17.25" customHeight="1" x14ac:dyDescent="0.25">
      <c r="A825" s="667" t="s">
        <v>1152</v>
      </c>
      <c r="B825" s="668"/>
      <c r="C825" s="668"/>
      <c r="D825" s="668"/>
      <c r="E825" s="668"/>
      <c r="F825" s="668"/>
      <c r="G825" s="668"/>
      <c r="H825" s="668"/>
      <c r="I825" s="668"/>
      <c r="J825" s="668"/>
      <c r="K825" s="668"/>
      <c r="L825" s="668"/>
      <c r="M825" s="668"/>
      <c r="N825" s="668"/>
      <c r="O825" s="668"/>
      <c r="P825" s="668"/>
      <c r="Q825" s="668"/>
      <c r="R825" s="668"/>
      <c r="S825" s="668"/>
      <c r="T825" s="669"/>
      <c r="U825" s="691">
        <v>2491</v>
      </c>
      <c r="V825" s="692"/>
      <c r="W825" s="692"/>
      <c r="X825" s="692"/>
      <c r="Y825" s="692"/>
      <c r="Z825" s="692"/>
      <c r="AA825" s="693"/>
      <c r="AB825" s="691">
        <v>2284</v>
      </c>
      <c r="AC825" s="692"/>
      <c r="AD825" s="692"/>
      <c r="AE825" s="692"/>
      <c r="AF825" s="692"/>
      <c r="AG825" s="692"/>
      <c r="AH825" s="693"/>
    </row>
    <row r="826" spans="1:36" ht="17.25" customHeight="1" x14ac:dyDescent="0.25">
      <c r="A826" s="667" t="s">
        <v>1153</v>
      </c>
      <c r="B826" s="668"/>
      <c r="C826" s="668"/>
      <c r="D826" s="668"/>
      <c r="E826" s="668"/>
      <c r="F826" s="668"/>
      <c r="G826" s="668"/>
      <c r="H826" s="668"/>
      <c r="I826" s="668"/>
      <c r="J826" s="668"/>
      <c r="K826" s="668"/>
      <c r="L826" s="668"/>
      <c r="M826" s="668"/>
      <c r="N826" s="668"/>
      <c r="O826" s="668"/>
      <c r="P826" s="668"/>
      <c r="Q826" s="668"/>
      <c r="R826" s="668"/>
      <c r="S826" s="668"/>
      <c r="T826" s="669"/>
      <c r="U826" s="691">
        <v>2741</v>
      </c>
      <c r="V826" s="692"/>
      <c r="W826" s="692"/>
      <c r="X826" s="692"/>
      <c r="Y826" s="692"/>
      <c r="Z826" s="692"/>
      <c r="AA826" s="693"/>
      <c r="AB826" s="691">
        <v>657</v>
      </c>
      <c r="AC826" s="692"/>
      <c r="AD826" s="692"/>
      <c r="AE826" s="692"/>
      <c r="AF826" s="692"/>
      <c r="AG826" s="692"/>
      <c r="AH826" s="693"/>
    </row>
    <row r="827" spans="1:36" ht="17.25" customHeight="1" x14ac:dyDescent="0.25">
      <c r="A827" s="667" t="s">
        <v>1154</v>
      </c>
      <c r="B827" s="668"/>
      <c r="C827" s="668"/>
      <c r="D827" s="668"/>
      <c r="E827" s="668"/>
      <c r="F827" s="668"/>
      <c r="G827" s="668"/>
      <c r="H827" s="668"/>
      <c r="I827" s="668"/>
      <c r="J827" s="668"/>
      <c r="K827" s="668"/>
      <c r="L827" s="668"/>
      <c r="M827" s="668"/>
      <c r="N827" s="668"/>
      <c r="O827" s="668"/>
      <c r="P827" s="668"/>
      <c r="Q827" s="668"/>
      <c r="R827" s="668"/>
      <c r="S827" s="668"/>
      <c r="T827" s="669"/>
      <c r="U827" s="691">
        <v>5724</v>
      </c>
      <c r="V827" s="692"/>
      <c r="W827" s="692"/>
      <c r="X827" s="692"/>
      <c r="Y827" s="692"/>
      <c r="Z827" s="692"/>
      <c r="AA827" s="693"/>
      <c r="AB827" s="691">
        <v>4223</v>
      </c>
      <c r="AC827" s="692"/>
      <c r="AD827" s="692"/>
      <c r="AE827" s="692"/>
      <c r="AF827" s="692"/>
      <c r="AG827" s="692"/>
      <c r="AH827" s="693"/>
    </row>
    <row r="828" spans="1:36" ht="17.25" customHeight="1" x14ac:dyDescent="0.25">
      <c r="A828" s="667" t="s">
        <v>170</v>
      </c>
      <c r="B828" s="668"/>
      <c r="C828" s="668"/>
      <c r="D828" s="668"/>
      <c r="E828" s="668"/>
      <c r="F828" s="668"/>
      <c r="G828" s="668"/>
      <c r="H828" s="668"/>
      <c r="I828" s="668"/>
      <c r="J828" s="668"/>
      <c r="K828" s="668"/>
      <c r="L828" s="668"/>
      <c r="M828" s="668"/>
      <c r="N828" s="668"/>
      <c r="O828" s="668"/>
      <c r="P828" s="668"/>
      <c r="Q828" s="668"/>
      <c r="R828" s="668"/>
      <c r="S828" s="668"/>
      <c r="T828" s="669"/>
      <c r="U828" s="691">
        <v>1330</v>
      </c>
      <c r="V828" s="692"/>
      <c r="W828" s="692"/>
      <c r="X828" s="692"/>
      <c r="Y828" s="692"/>
      <c r="Z828" s="692"/>
      <c r="AA828" s="693"/>
      <c r="AB828" s="691">
        <v>1374</v>
      </c>
      <c r="AC828" s="692"/>
      <c r="AD828" s="692"/>
      <c r="AE828" s="692"/>
      <c r="AF828" s="692"/>
      <c r="AG828" s="692"/>
      <c r="AH828" s="693"/>
    </row>
    <row r="829" spans="1:36" ht="17.25" customHeight="1" x14ac:dyDescent="0.25">
      <c r="A829" s="667" t="s">
        <v>1155</v>
      </c>
      <c r="B829" s="668"/>
      <c r="C829" s="668"/>
      <c r="D829" s="668"/>
      <c r="E829" s="668"/>
      <c r="F829" s="668"/>
      <c r="G829" s="668"/>
      <c r="H829" s="668"/>
      <c r="I829" s="668"/>
      <c r="J829" s="668"/>
      <c r="K829" s="668"/>
      <c r="L829" s="668"/>
      <c r="M829" s="668"/>
      <c r="N829" s="668"/>
      <c r="O829" s="668"/>
      <c r="P829" s="668"/>
      <c r="Q829" s="668"/>
      <c r="R829" s="668"/>
      <c r="S829" s="668"/>
      <c r="T829" s="669"/>
      <c r="U829" s="691">
        <v>13591</v>
      </c>
      <c r="V829" s="692"/>
      <c r="W829" s="692"/>
      <c r="X829" s="692"/>
      <c r="Y829" s="692"/>
      <c r="Z829" s="692"/>
      <c r="AA829" s="693"/>
      <c r="AB829" s="691">
        <v>13558</v>
      </c>
      <c r="AC829" s="692"/>
      <c r="AD829" s="692"/>
      <c r="AE829" s="692"/>
      <c r="AF829" s="692"/>
      <c r="AG829" s="692"/>
      <c r="AH829" s="693"/>
    </row>
    <row r="830" spans="1:36" ht="17.25" customHeight="1" x14ac:dyDescent="0.25">
      <c r="A830" s="410"/>
      <c r="B830" s="411"/>
      <c r="C830" s="411"/>
      <c r="D830" s="411"/>
      <c r="E830" s="411"/>
      <c r="F830" s="411"/>
      <c r="G830" s="411"/>
      <c r="H830" s="411"/>
      <c r="I830" s="411"/>
      <c r="J830" s="411"/>
      <c r="K830" s="411"/>
      <c r="L830" s="411"/>
      <c r="M830" s="411"/>
      <c r="N830" s="411"/>
      <c r="O830" s="411"/>
      <c r="P830" s="411"/>
      <c r="Q830" s="411"/>
      <c r="R830" s="411"/>
      <c r="S830" s="411"/>
      <c r="T830" s="412"/>
      <c r="U830" s="694"/>
      <c r="V830" s="695"/>
      <c r="W830" s="695"/>
      <c r="X830" s="695"/>
      <c r="Y830" s="695"/>
      <c r="Z830" s="695"/>
      <c r="AA830" s="696"/>
      <c r="AB830" s="694"/>
      <c r="AC830" s="695"/>
      <c r="AD830" s="695"/>
      <c r="AE830" s="695"/>
      <c r="AF830" s="695"/>
      <c r="AG830" s="695"/>
      <c r="AH830" s="696"/>
    </row>
    <row r="831" spans="1:36" ht="28.5" customHeight="1" x14ac:dyDescent="0.25">
      <c r="A831" s="670" t="s">
        <v>173</v>
      </c>
      <c r="B831" s="671"/>
      <c r="C831" s="671"/>
      <c r="D831" s="671"/>
      <c r="E831" s="671"/>
      <c r="F831" s="671"/>
      <c r="G831" s="671"/>
      <c r="H831" s="671"/>
      <c r="I831" s="671"/>
      <c r="J831" s="671"/>
      <c r="K831" s="671"/>
      <c r="L831" s="671"/>
      <c r="M831" s="671"/>
      <c r="N831" s="671"/>
      <c r="O831" s="671"/>
      <c r="P831" s="671"/>
      <c r="Q831" s="671"/>
      <c r="R831" s="671"/>
      <c r="S831" s="671"/>
      <c r="T831" s="672"/>
      <c r="U831" s="688">
        <v>16979</v>
      </c>
      <c r="V831" s="689"/>
      <c r="W831" s="689"/>
      <c r="X831" s="689"/>
      <c r="Y831" s="689"/>
      <c r="Z831" s="689"/>
      <c r="AA831" s="690"/>
      <c r="AB831" s="688">
        <v>7705</v>
      </c>
      <c r="AC831" s="689"/>
      <c r="AD831" s="689"/>
      <c r="AE831" s="689"/>
      <c r="AF831" s="689"/>
      <c r="AG831" s="689"/>
      <c r="AH831" s="690"/>
      <c r="AI831" t="str">
        <f>IF(ROUND(AB831-VZAS!E25,0)=0,"","CHYBA")</f>
        <v/>
      </c>
      <c r="AJ831" t="s">
        <v>1019</v>
      </c>
    </row>
    <row r="832" spans="1:36" ht="17.25" customHeight="1" x14ac:dyDescent="0.25">
      <c r="A832" s="667" t="s">
        <v>1094</v>
      </c>
      <c r="B832" s="668"/>
      <c r="C832" s="668"/>
      <c r="D832" s="668"/>
      <c r="E832" s="668"/>
      <c r="F832" s="668"/>
      <c r="G832" s="668"/>
      <c r="H832" s="668"/>
      <c r="I832" s="668"/>
      <c r="J832" s="668"/>
      <c r="K832" s="668"/>
      <c r="L832" s="668"/>
      <c r="M832" s="668"/>
      <c r="N832" s="668"/>
      <c r="O832" s="668"/>
      <c r="P832" s="668"/>
      <c r="Q832" s="668"/>
      <c r="R832" s="668"/>
      <c r="S832" s="668"/>
      <c r="T832" s="669"/>
      <c r="U832" s="694">
        <v>5134</v>
      </c>
      <c r="V832" s="695"/>
      <c r="W832" s="695"/>
      <c r="X832" s="695"/>
      <c r="Y832" s="695"/>
      <c r="Z832" s="695"/>
      <c r="AA832" s="696"/>
      <c r="AB832" s="691">
        <v>5937</v>
      </c>
      <c r="AC832" s="692"/>
      <c r="AD832" s="692"/>
      <c r="AE832" s="692"/>
      <c r="AF832" s="692"/>
      <c r="AG832" s="692"/>
      <c r="AH832" s="693"/>
    </row>
    <row r="833" spans="1:36" x14ac:dyDescent="0.25">
      <c r="A833" s="667" t="s">
        <v>144</v>
      </c>
      <c r="B833" s="668"/>
      <c r="C833" s="668"/>
      <c r="D833" s="668"/>
      <c r="E833" s="668"/>
      <c r="F833" s="668"/>
      <c r="G833" s="668"/>
      <c r="H833" s="668"/>
      <c r="I833" s="668"/>
      <c r="J833" s="668"/>
      <c r="K833" s="668"/>
      <c r="L833" s="668"/>
      <c r="M833" s="668"/>
      <c r="N833" s="668"/>
      <c r="O833" s="668"/>
      <c r="P833" s="668"/>
      <c r="Q833" s="668"/>
      <c r="R833" s="668"/>
      <c r="S833" s="668"/>
      <c r="T833" s="669"/>
      <c r="U833" s="694">
        <v>5320</v>
      </c>
      <c r="V833" s="695"/>
      <c r="W833" s="695"/>
      <c r="X833" s="695"/>
      <c r="Y833" s="695"/>
      <c r="Z833" s="695"/>
      <c r="AA833" s="696"/>
      <c r="AB833" s="691">
        <v>1018</v>
      </c>
      <c r="AC833" s="692"/>
      <c r="AD833" s="692"/>
      <c r="AE833" s="692"/>
      <c r="AF833" s="692"/>
      <c r="AG833" s="692"/>
      <c r="AH833" s="693"/>
      <c r="AI833" t="str">
        <f>IF(ROUND(U831-VZAS!D25,0)=0,"","CHYBA")</f>
        <v/>
      </c>
      <c r="AJ833" t="s">
        <v>1019</v>
      </c>
    </row>
    <row r="834" spans="1:36" x14ac:dyDescent="0.25">
      <c r="A834" s="667" t="s">
        <v>145</v>
      </c>
      <c r="B834" s="668"/>
      <c r="C834" s="668"/>
      <c r="D834" s="668"/>
      <c r="E834" s="668"/>
      <c r="F834" s="668"/>
      <c r="G834" s="668"/>
      <c r="H834" s="668"/>
      <c r="I834" s="668"/>
      <c r="J834" s="668"/>
      <c r="K834" s="668"/>
      <c r="L834" s="668"/>
      <c r="M834" s="668"/>
      <c r="N834" s="668"/>
      <c r="O834" s="668"/>
      <c r="P834" s="668"/>
      <c r="Q834" s="668"/>
      <c r="R834" s="668"/>
      <c r="S834" s="668"/>
      <c r="T834" s="669"/>
      <c r="U834" s="694">
        <v>3012</v>
      </c>
      <c r="V834" s="695"/>
      <c r="W834" s="695"/>
      <c r="X834" s="695"/>
      <c r="Y834" s="695"/>
      <c r="Z834" s="695"/>
      <c r="AA834" s="696"/>
      <c r="AB834" s="691">
        <v>0</v>
      </c>
      <c r="AC834" s="692"/>
      <c r="AD834" s="692"/>
      <c r="AE834" s="692"/>
      <c r="AF834" s="692"/>
      <c r="AG834" s="692"/>
      <c r="AH834" s="693"/>
    </row>
    <row r="835" spans="1:36" x14ac:dyDescent="0.25">
      <c r="A835" s="667" t="s">
        <v>1156</v>
      </c>
      <c r="B835" s="668"/>
      <c r="C835" s="668"/>
      <c r="D835" s="668"/>
      <c r="E835" s="668"/>
      <c r="F835" s="668"/>
      <c r="G835" s="668"/>
      <c r="H835" s="668"/>
      <c r="I835" s="668"/>
      <c r="J835" s="668"/>
      <c r="K835" s="668"/>
      <c r="L835" s="668"/>
      <c r="M835" s="668"/>
      <c r="N835" s="668"/>
      <c r="O835" s="668"/>
      <c r="P835" s="668"/>
      <c r="Q835" s="668"/>
      <c r="R835" s="668"/>
      <c r="S835" s="668"/>
      <c r="T835" s="669"/>
      <c r="U835" s="694">
        <v>0</v>
      </c>
      <c r="V835" s="695"/>
      <c r="W835" s="695"/>
      <c r="X835" s="695"/>
      <c r="Y835" s="695"/>
      <c r="Z835" s="695"/>
      <c r="AA835" s="696"/>
      <c r="AB835" s="691">
        <v>0</v>
      </c>
      <c r="AC835" s="692"/>
      <c r="AD835" s="692"/>
      <c r="AE835" s="692"/>
      <c r="AF835" s="692"/>
      <c r="AG835" s="692"/>
      <c r="AH835" s="693"/>
    </row>
    <row r="836" spans="1:36" x14ac:dyDescent="0.25">
      <c r="A836" s="667" t="s">
        <v>1157</v>
      </c>
      <c r="B836" s="668"/>
      <c r="C836" s="668"/>
      <c r="D836" s="668"/>
      <c r="E836" s="668"/>
      <c r="F836" s="668"/>
      <c r="G836" s="668"/>
      <c r="H836" s="668"/>
      <c r="I836" s="668"/>
      <c r="J836" s="668"/>
      <c r="K836" s="668"/>
      <c r="L836" s="668"/>
      <c r="M836" s="668"/>
      <c r="N836" s="668"/>
      <c r="O836" s="668"/>
      <c r="P836" s="668"/>
      <c r="Q836" s="668"/>
      <c r="R836" s="668"/>
      <c r="S836" s="668"/>
      <c r="T836" s="669"/>
      <c r="U836" s="694">
        <v>3513</v>
      </c>
      <c r="V836" s="695"/>
      <c r="W836" s="695"/>
      <c r="X836" s="695"/>
      <c r="Y836" s="695"/>
      <c r="Z836" s="695"/>
      <c r="AA836" s="696"/>
      <c r="AB836" s="691">
        <v>750</v>
      </c>
      <c r="AC836" s="692"/>
      <c r="AD836" s="692"/>
      <c r="AE836" s="692"/>
      <c r="AF836" s="692"/>
      <c r="AG836" s="692"/>
      <c r="AH836" s="693"/>
    </row>
    <row r="837" spans="1:36" x14ac:dyDescent="0.25">
      <c r="A837" s="670" t="s">
        <v>174</v>
      </c>
      <c r="B837" s="671"/>
      <c r="C837" s="671"/>
      <c r="D837" s="671"/>
      <c r="E837" s="671"/>
      <c r="F837" s="671"/>
      <c r="G837" s="671"/>
      <c r="H837" s="671"/>
      <c r="I837" s="671"/>
      <c r="J837" s="671"/>
      <c r="K837" s="671"/>
      <c r="L837" s="671"/>
      <c r="M837" s="671"/>
      <c r="N837" s="671"/>
      <c r="O837" s="671"/>
      <c r="P837" s="671"/>
      <c r="Q837" s="671"/>
      <c r="R837" s="671"/>
      <c r="S837" s="671"/>
      <c r="T837" s="672"/>
      <c r="U837" s="688">
        <v>738</v>
      </c>
      <c r="V837" s="689"/>
      <c r="W837" s="689"/>
      <c r="X837" s="689"/>
      <c r="Y837" s="689"/>
      <c r="Z837" s="689"/>
      <c r="AA837" s="690"/>
      <c r="AB837" s="688">
        <v>912</v>
      </c>
      <c r="AC837" s="689"/>
      <c r="AD837" s="689"/>
      <c r="AE837" s="689"/>
      <c r="AF837" s="689"/>
      <c r="AG837" s="689"/>
      <c r="AH837" s="690"/>
      <c r="AI837" t="str">
        <f>IF(ROUND(AB837-VZAS!E32-VZAS!E38-VZAS!E40-VZAS!E41-VZAS!E43-VZAS!E45-VZAS!E47-VZAS!E49,0)=0,"","CHYBA")</f>
        <v/>
      </c>
      <c r="AJ837" t="s">
        <v>1019</v>
      </c>
    </row>
    <row r="838" spans="1:36" x14ac:dyDescent="0.25">
      <c r="A838" s="410" t="s">
        <v>175</v>
      </c>
      <c r="B838" s="411"/>
      <c r="C838" s="411"/>
      <c r="D838" s="411"/>
      <c r="E838" s="411"/>
      <c r="F838" s="411"/>
      <c r="G838" s="411"/>
      <c r="H838" s="411"/>
      <c r="I838" s="411"/>
      <c r="J838" s="411"/>
      <c r="K838" s="411"/>
      <c r="L838" s="411"/>
      <c r="M838" s="411"/>
      <c r="N838" s="411"/>
      <c r="O838" s="411"/>
      <c r="P838" s="411"/>
      <c r="Q838" s="411"/>
      <c r="R838" s="411"/>
      <c r="S838" s="411"/>
      <c r="T838" s="412"/>
      <c r="U838" s="691">
        <v>0</v>
      </c>
      <c r="V838" s="692"/>
      <c r="W838" s="692"/>
      <c r="X838" s="692"/>
      <c r="Y838" s="692"/>
      <c r="Z838" s="692"/>
      <c r="AA838" s="693"/>
      <c r="AB838" s="691">
        <v>0</v>
      </c>
      <c r="AC838" s="692"/>
      <c r="AD838" s="692"/>
      <c r="AE838" s="692"/>
      <c r="AF838" s="692"/>
      <c r="AG838" s="692"/>
      <c r="AH838" s="693"/>
      <c r="AI838" t="str">
        <f>IF(ROUND(U837-VZAS!D32-VZAS!D38-VZAS!D40-VZAS!D41-VZAS!D43-VZAS!D45-VZAS!D47-VZAS!D49,0)=0,"","CHYBA")</f>
        <v/>
      </c>
      <c r="AJ838" t="s">
        <v>1019</v>
      </c>
    </row>
    <row r="839" spans="1:36" x14ac:dyDescent="0.25">
      <c r="A839" s="667" t="s">
        <v>176</v>
      </c>
      <c r="B839" s="668"/>
      <c r="C839" s="668"/>
      <c r="D839" s="668"/>
      <c r="E839" s="668"/>
      <c r="F839" s="668"/>
      <c r="G839" s="668"/>
      <c r="H839" s="668"/>
      <c r="I839" s="668"/>
      <c r="J839" s="668"/>
      <c r="K839" s="668"/>
      <c r="L839" s="668"/>
      <c r="M839" s="668"/>
      <c r="N839" s="668"/>
      <c r="O839" s="668"/>
      <c r="P839" s="668"/>
      <c r="Q839" s="668"/>
      <c r="R839" s="668"/>
      <c r="S839" s="668"/>
      <c r="T839" s="669"/>
      <c r="U839" s="691">
        <v>0</v>
      </c>
      <c r="V839" s="692"/>
      <c r="W839" s="692"/>
      <c r="X839" s="692"/>
      <c r="Y839" s="692"/>
      <c r="Z839" s="692"/>
      <c r="AA839" s="693"/>
      <c r="AB839" s="691">
        <v>0</v>
      </c>
      <c r="AC839" s="692"/>
      <c r="AD839" s="692"/>
      <c r="AE839" s="692"/>
      <c r="AF839" s="692"/>
      <c r="AG839" s="692"/>
      <c r="AH839" s="693"/>
    </row>
    <row r="840" spans="1:36" x14ac:dyDescent="0.25">
      <c r="A840" s="410" t="s">
        <v>177</v>
      </c>
      <c r="B840" s="411"/>
      <c r="C840" s="411"/>
      <c r="D840" s="411"/>
      <c r="E840" s="411"/>
      <c r="F840" s="411"/>
      <c r="G840" s="411"/>
      <c r="H840" s="411"/>
      <c r="I840" s="411"/>
      <c r="J840" s="411"/>
      <c r="K840" s="411"/>
      <c r="L840" s="411"/>
      <c r="M840" s="411"/>
      <c r="N840" s="411"/>
      <c r="O840" s="411"/>
      <c r="P840" s="411"/>
      <c r="Q840" s="411"/>
      <c r="R840" s="411"/>
      <c r="S840" s="411"/>
      <c r="T840" s="412"/>
      <c r="U840" s="691"/>
      <c r="V840" s="692"/>
      <c r="W840" s="692"/>
      <c r="X840" s="692"/>
      <c r="Y840" s="692"/>
      <c r="Z840" s="692"/>
      <c r="AA840" s="693"/>
      <c r="AB840" s="694"/>
      <c r="AC840" s="695"/>
      <c r="AD840" s="695"/>
      <c r="AE840" s="695"/>
      <c r="AF840" s="695"/>
      <c r="AG840" s="695"/>
      <c r="AH840" s="696"/>
    </row>
    <row r="841" spans="1:36" x14ac:dyDescent="0.25">
      <c r="A841" s="667" t="s">
        <v>1158</v>
      </c>
      <c r="B841" s="668"/>
      <c r="C841" s="668"/>
      <c r="D841" s="668"/>
      <c r="E841" s="668"/>
      <c r="F841" s="668"/>
      <c r="G841" s="668"/>
      <c r="H841" s="668"/>
      <c r="I841" s="668"/>
      <c r="J841" s="668"/>
      <c r="K841" s="668"/>
      <c r="L841" s="668"/>
      <c r="M841" s="668"/>
      <c r="N841" s="668"/>
      <c r="O841" s="668"/>
      <c r="P841" s="668"/>
      <c r="Q841" s="668"/>
      <c r="R841" s="668"/>
      <c r="S841" s="668"/>
      <c r="T841" s="669"/>
      <c r="U841" s="691">
        <v>738</v>
      </c>
      <c r="V841" s="692"/>
      <c r="W841" s="692"/>
      <c r="X841" s="692"/>
      <c r="Y841" s="692"/>
      <c r="Z841" s="692"/>
      <c r="AA841" s="693"/>
      <c r="AB841" s="691">
        <v>912</v>
      </c>
      <c r="AC841" s="692"/>
      <c r="AD841" s="692"/>
      <c r="AE841" s="692"/>
      <c r="AF841" s="692"/>
      <c r="AG841" s="692"/>
      <c r="AH841" s="693"/>
    </row>
    <row r="842" spans="1:36" x14ac:dyDescent="0.25">
      <c r="A842" s="410"/>
      <c r="B842" s="411"/>
      <c r="C842" s="411"/>
      <c r="D842" s="411"/>
      <c r="E842" s="411"/>
      <c r="F842" s="411"/>
      <c r="G842" s="411"/>
      <c r="H842" s="411"/>
      <c r="I842" s="411"/>
      <c r="J842" s="411"/>
      <c r="K842" s="411"/>
      <c r="L842" s="411"/>
      <c r="M842" s="411"/>
      <c r="N842" s="411"/>
      <c r="O842" s="411"/>
      <c r="P842" s="411"/>
      <c r="Q842" s="411"/>
      <c r="R842" s="411"/>
      <c r="S842" s="411"/>
      <c r="T842" s="412"/>
      <c r="U842" s="694"/>
      <c r="V842" s="695"/>
      <c r="W842" s="695"/>
      <c r="X842" s="695"/>
      <c r="Y842" s="695"/>
      <c r="Z842" s="695"/>
      <c r="AA842" s="696"/>
      <c r="AB842" s="694"/>
      <c r="AC842" s="695"/>
      <c r="AD842" s="695"/>
      <c r="AE842" s="695"/>
      <c r="AF842" s="695"/>
      <c r="AG842" s="695"/>
      <c r="AH842" s="696"/>
    </row>
    <row r="843" spans="1:36" x14ac:dyDescent="0.25">
      <c r="A843" s="670" t="s">
        <v>178</v>
      </c>
      <c r="B843" s="671"/>
      <c r="C843" s="671"/>
      <c r="D843" s="671"/>
      <c r="E843" s="671"/>
      <c r="F843" s="671"/>
      <c r="G843" s="671"/>
      <c r="H843" s="671"/>
      <c r="I843" s="671"/>
      <c r="J843" s="671"/>
      <c r="K843" s="671"/>
      <c r="L843" s="671"/>
      <c r="M843" s="671"/>
      <c r="N843" s="671"/>
      <c r="O843" s="671"/>
      <c r="P843" s="671"/>
      <c r="Q843" s="671"/>
      <c r="R843" s="671"/>
      <c r="S843" s="671"/>
      <c r="T843" s="672"/>
      <c r="U843" s="688">
        <v>0</v>
      </c>
      <c r="V843" s="689"/>
      <c r="W843" s="689"/>
      <c r="X843" s="689"/>
      <c r="Y843" s="689"/>
      <c r="Z843" s="689"/>
      <c r="AA843" s="690"/>
      <c r="AB843" s="688">
        <v>0</v>
      </c>
      <c r="AC843" s="689"/>
      <c r="AD843" s="689"/>
      <c r="AE843" s="689"/>
      <c r="AF843" s="689"/>
      <c r="AG843" s="689"/>
      <c r="AH843" s="690"/>
      <c r="AI843" t="str">
        <f>IF(ROUND(AB843-VZAS!E57,0)=0,"","CHYBA")</f>
        <v/>
      </c>
      <c r="AJ843" t="s">
        <v>1019</v>
      </c>
    </row>
    <row r="844" spans="1:36" x14ac:dyDescent="0.25">
      <c r="A844" s="410"/>
      <c r="B844" s="411"/>
      <c r="C844" s="411"/>
      <c r="D844" s="411"/>
      <c r="E844" s="411"/>
      <c r="F844" s="411"/>
      <c r="G844" s="411"/>
      <c r="H844" s="411"/>
      <c r="I844" s="411"/>
      <c r="J844" s="411"/>
      <c r="K844" s="411"/>
      <c r="L844" s="411"/>
      <c r="M844" s="411"/>
      <c r="N844" s="411"/>
      <c r="O844" s="411"/>
      <c r="P844" s="411"/>
      <c r="Q844" s="411"/>
      <c r="R844" s="411"/>
      <c r="S844" s="411"/>
      <c r="T844" s="412"/>
      <c r="U844" s="694"/>
      <c r="V844" s="695"/>
      <c r="W844" s="695"/>
      <c r="X844" s="695"/>
      <c r="Y844" s="695"/>
      <c r="Z844" s="695"/>
      <c r="AA844" s="696"/>
      <c r="AB844" s="694"/>
      <c r="AC844" s="695"/>
      <c r="AD844" s="695"/>
      <c r="AE844" s="695"/>
      <c r="AF844" s="695"/>
      <c r="AG844" s="695"/>
      <c r="AH844" s="696"/>
      <c r="AI844" t="str">
        <f>IF(ROUND(U843-VZAS!D57,0)=0,"","CHYBA")</f>
        <v/>
      </c>
      <c r="AJ844" t="s">
        <v>1019</v>
      </c>
    </row>
    <row r="845" spans="1:36" x14ac:dyDescent="0.25">
      <c r="A845" s="410"/>
      <c r="B845" s="411"/>
      <c r="C845" s="411"/>
      <c r="D845" s="411"/>
      <c r="E845" s="411"/>
      <c r="F845" s="411"/>
      <c r="G845" s="411"/>
      <c r="H845" s="411"/>
      <c r="I845" s="411"/>
      <c r="J845" s="411"/>
      <c r="K845" s="411"/>
      <c r="L845" s="411"/>
      <c r="M845" s="411"/>
      <c r="N845" s="411"/>
      <c r="O845" s="411"/>
      <c r="P845" s="411"/>
      <c r="Q845" s="411"/>
      <c r="R845" s="411"/>
      <c r="S845" s="411"/>
      <c r="T845" s="412"/>
      <c r="U845" s="694"/>
      <c r="V845" s="695"/>
      <c r="W845" s="695"/>
      <c r="X845" s="695"/>
      <c r="Y845" s="695"/>
      <c r="Z845" s="695"/>
      <c r="AA845" s="696"/>
      <c r="AB845" s="694"/>
      <c r="AC845" s="695"/>
      <c r="AD845" s="695"/>
      <c r="AE845" s="695"/>
      <c r="AF845" s="695"/>
      <c r="AG845" s="695"/>
      <c r="AH845" s="696"/>
    </row>
    <row r="846" spans="1:36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</row>
    <row r="847" spans="1:36" x14ac:dyDescent="0.25">
      <c r="A847" s="437" t="s">
        <v>179</v>
      </c>
      <c r="B847" s="437"/>
      <c r="C847" s="437"/>
      <c r="D847" s="437"/>
      <c r="E847" s="437"/>
      <c r="F847" s="437"/>
      <c r="G847" s="437"/>
      <c r="H847" s="437"/>
      <c r="I847" s="437"/>
      <c r="J847" s="437"/>
      <c r="K847" s="437"/>
      <c r="L847" s="437"/>
      <c r="M847" s="437"/>
      <c r="N847" s="437"/>
      <c r="O847" s="437"/>
      <c r="P847" s="437"/>
      <c r="Q847" s="437"/>
      <c r="R847" s="437"/>
      <c r="S847" s="437"/>
      <c r="T847" s="437"/>
      <c r="U847" s="437"/>
      <c r="V847" s="437"/>
      <c r="W847" s="437"/>
      <c r="X847" s="437"/>
      <c r="Y847" s="437"/>
      <c r="Z847" s="437"/>
      <c r="AA847" s="437"/>
      <c r="AB847" s="437"/>
      <c r="AC847" s="437"/>
      <c r="AD847" s="437"/>
      <c r="AE847" s="437"/>
      <c r="AF847" s="437"/>
      <c r="AG847" s="437"/>
      <c r="AH847" s="437"/>
    </row>
    <row r="848" spans="1:36" x14ac:dyDescent="0.25">
      <c r="A848" s="251"/>
      <c r="B848" s="251"/>
      <c r="C848" s="251"/>
      <c r="D848" s="251"/>
      <c r="E848" s="251"/>
      <c r="F848" s="251"/>
      <c r="G848" s="251"/>
      <c r="H848" s="251"/>
      <c r="I848" s="251"/>
      <c r="J848" s="251"/>
      <c r="K848" s="251"/>
      <c r="L848" s="251"/>
      <c r="M848" s="251"/>
      <c r="N848" s="251"/>
      <c r="O848" s="251"/>
      <c r="P848" s="251"/>
      <c r="Q848" s="251"/>
      <c r="R848" s="251"/>
      <c r="S848" s="251"/>
      <c r="T848" s="251"/>
      <c r="U848" s="251"/>
      <c r="V848" s="251"/>
      <c r="W848" s="251"/>
      <c r="X848" s="251"/>
      <c r="Y848" s="251"/>
      <c r="Z848" s="251"/>
      <c r="AA848" s="251"/>
      <c r="AB848" s="251"/>
      <c r="AC848" s="251"/>
      <c r="AD848" s="251"/>
      <c r="AE848" s="251"/>
      <c r="AF848" s="251"/>
      <c r="AG848" s="251"/>
      <c r="AH848" s="251"/>
    </row>
    <row r="849" spans="1:34" x14ac:dyDescent="0.25">
      <c r="A849" s="233" t="s">
        <v>180</v>
      </c>
      <c r="B849" s="221"/>
      <c r="C849" s="221"/>
      <c r="D849" s="221"/>
      <c r="E849" s="221"/>
      <c r="F849" s="221"/>
      <c r="G849" s="221"/>
      <c r="H849" s="221"/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  <c r="AA849" s="221"/>
      <c r="AB849" s="221"/>
      <c r="AC849" s="221"/>
      <c r="AD849" s="221"/>
      <c r="AE849" s="221"/>
      <c r="AF849" s="221"/>
      <c r="AG849" s="221"/>
      <c r="AH849" s="221"/>
    </row>
    <row r="850" spans="1:34" x14ac:dyDescent="0.25">
      <c r="A850" s="221"/>
      <c r="B850" s="221"/>
      <c r="C850" s="221"/>
      <c r="D850" s="221"/>
      <c r="E850" s="221"/>
      <c r="F850" s="221"/>
      <c r="G850" s="221"/>
      <c r="H850" s="221"/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  <c r="AA850" s="221"/>
      <c r="AB850" s="221"/>
      <c r="AC850" s="221"/>
      <c r="AD850" s="221"/>
      <c r="AE850" s="221"/>
      <c r="AF850" s="221"/>
      <c r="AG850" s="221"/>
      <c r="AH850" s="221"/>
    </row>
    <row r="851" spans="1:34" ht="33" customHeight="1" x14ac:dyDescent="0.25">
      <c r="A851" s="647" t="s">
        <v>75</v>
      </c>
      <c r="B851" s="648"/>
      <c r="C851" s="648"/>
      <c r="D851" s="648"/>
      <c r="E851" s="648"/>
      <c r="F851" s="648"/>
      <c r="G851" s="648"/>
      <c r="H851" s="648"/>
      <c r="I851" s="648"/>
      <c r="J851" s="648"/>
      <c r="K851" s="648"/>
      <c r="L851" s="648"/>
      <c r="M851" s="648"/>
      <c r="N851" s="648"/>
      <c r="O851" s="648"/>
      <c r="P851" s="648"/>
      <c r="Q851" s="648"/>
      <c r="R851" s="649"/>
      <c r="S851" s="647" t="s">
        <v>1188</v>
      </c>
      <c r="T851" s="648"/>
      <c r="U851" s="648"/>
      <c r="V851" s="648"/>
      <c r="W851" s="648"/>
      <c r="X851" s="648"/>
      <c r="Y851" s="648"/>
      <c r="Z851" s="649"/>
      <c r="AA851" s="647" t="s">
        <v>1092</v>
      </c>
      <c r="AB851" s="648"/>
      <c r="AC851" s="648"/>
      <c r="AD851" s="648"/>
      <c r="AE851" s="648"/>
      <c r="AF851" s="648"/>
      <c r="AG851" s="648"/>
      <c r="AH851" s="649"/>
    </row>
    <row r="852" spans="1:34" ht="30.75" customHeight="1" x14ac:dyDescent="0.25">
      <c r="A852" s="410" t="s">
        <v>181</v>
      </c>
      <c r="B852" s="411"/>
      <c r="C852" s="411"/>
      <c r="D852" s="411"/>
      <c r="E852" s="411"/>
      <c r="F852" s="411"/>
      <c r="G852" s="411"/>
      <c r="H852" s="411"/>
      <c r="I852" s="411"/>
      <c r="J852" s="411"/>
      <c r="K852" s="411"/>
      <c r="L852" s="411"/>
      <c r="M852" s="411"/>
      <c r="N852" s="411"/>
      <c r="O852" s="411"/>
      <c r="P852" s="411"/>
      <c r="Q852" s="411"/>
      <c r="R852" s="412"/>
      <c r="S852" s="697">
        <v>566</v>
      </c>
      <c r="T852" s="698"/>
      <c r="U852" s="698"/>
      <c r="V852" s="698"/>
      <c r="W852" s="698"/>
      <c r="X852" s="698"/>
      <c r="Y852" s="698"/>
      <c r="Z852" s="699"/>
      <c r="AA852" s="700">
        <v>-1712</v>
      </c>
      <c r="AB852" s="701"/>
      <c r="AC852" s="701"/>
      <c r="AD852" s="701"/>
      <c r="AE852" s="701"/>
      <c r="AF852" s="701"/>
      <c r="AG852" s="701"/>
      <c r="AH852" s="702"/>
    </row>
    <row r="853" spans="1:34" ht="27" customHeight="1" x14ac:dyDescent="0.25">
      <c r="A853" s="410" t="s">
        <v>182</v>
      </c>
      <c r="B853" s="411"/>
      <c r="C853" s="411"/>
      <c r="D853" s="411"/>
      <c r="E853" s="411"/>
      <c r="F853" s="411"/>
      <c r="G853" s="411"/>
      <c r="H853" s="411"/>
      <c r="I853" s="411"/>
      <c r="J853" s="411"/>
      <c r="K853" s="411"/>
      <c r="L853" s="411"/>
      <c r="M853" s="411"/>
      <c r="N853" s="411"/>
      <c r="O853" s="411"/>
      <c r="P853" s="411"/>
      <c r="Q853" s="411"/>
      <c r="R853" s="412"/>
      <c r="S853" s="700"/>
      <c r="T853" s="701"/>
      <c r="U853" s="701"/>
      <c r="V853" s="701"/>
      <c r="W853" s="701"/>
      <c r="X853" s="701"/>
      <c r="Y853" s="701"/>
      <c r="Z853" s="702"/>
      <c r="AA853" s="700"/>
      <c r="AB853" s="701"/>
      <c r="AC853" s="701"/>
      <c r="AD853" s="701"/>
      <c r="AE853" s="701"/>
      <c r="AF853" s="701"/>
      <c r="AG853" s="701"/>
      <c r="AH853" s="702"/>
    </row>
    <row r="854" spans="1:34" ht="56.25" customHeight="1" x14ac:dyDescent="0.25">
      <c r="A854" s="410" t="s">
        <v>1245</v>
      </c>
      <c r="B854" s="411"/>
      <c r="C854" s="411"/>
      <c r="D854" s="411"/>
      <c r="E854" s="411"/>
      <c r="F854" s="411"/>
      <c r="G854" s="411"/>
      <c r="H854" s="411"/>
      <c r="I854" s="411"/>
      <c r="J854" s="411"/>
      <c r="K854" s="411"/>
      <c r="L854" s="411"/>
      <c r="M854" s="411"/>
      <c r="N854" s="411"/>
      <c r="O854" s="411"/>
      <c r="P854" s="411"/>
      <c r="Q854" s="411"/>
      <c r="R854" s="412"/>
      <c r="S854" s="700"/>
      <c r="T854" s="701"/>
      <c r="U854" s="701"/>
      <c r="V854" s="701"/>
      <c r="W854" s="701"/>
      <c r="X854" s="701"/>
      <c r="Y854" s="701"/>
      <c r="Z854" s="702"/>
      <c r="AA854" s="700"/>
      <c r="AB854" s="701"/>
      <c r="AC854" s="701"/>
      <c r="AD854" s="701"/>
      <c r="AE854" s="701"/>
      <c r="AF854" s="701"/>
      <c r="AG854" s="701"/>
      <c r="AH854" s="702"/>
    </row>
    <row r="855" spans="1:34" ht="48.75" customHeight="1" x14ac:dyDescent="0.25">
      <c r="A855" s="410" t="s">
        <v>183</v>
      </c>
      <c r="B855" s="411"/>
      <c r="C855" s="411"/>
      <c r="D855" s="411"/>
      <c r="E855" s="411"/>
      <c r="F855" s="411"/>
      <c r="G855" s="411"/>
      <c r="H855" s="411"/>
      <c r="I855" s="411"/>
      <c r="J855" s="411"/>
      <c r="K855" s="411"/>
      <c r="L855" s="411"/>
      <c r="M855" s="411"/>
      <c r="N855" s="411"/>
      <c r="O855" s="411"/>
      <c r="P855" s="411"/>
      <c r="Q855" s="411"/>
      <c r="R855" s="412"/>
      <c r="S855" s="700"/>
      <c r="T855" s="701"/>
      <c r="U855" s="701"/>
      <c r="V855" s="701"/>
      <c r="W855" s="701"/>
      <c r="X855" s="701"/>
      <c r="Y855" s="701"/>
      <c r="Z855" s="702"/>
      <c r="AA855" s="700"/>
      <c r="AB855" s="701"/>
      <c r="AC855" s="701"/>
      <c r="AD855" s="701"/>
      <c r="AE855" s="701"/>
      <c r="AF855" s="701"/>
      <c r="AG855" s="701"/>
      <c r="AH855" s="702"/>
    </row>
    <row r="856" spans="1:34" ht="40.5" customHeight="1" x14ac:dyDescent="0.25">
      <c r="A856" s="410" t="s">
        <v>184</v>
      </c>
      <c r="B856" s="411"/>
      <c r="C856" s="411"/>
      <c r="D856" s="411"/>
      <c r="E856" s="411"/>
      <c r="F856" s="411"/>
      <c r="G856" s="411"/>
      <c r="H856" s="411"/>
      <c r="I856" s="411"/>
      <c r="J856" s="411"/>
      <c r="K856" s="411"/>
      <c r="L856" s="411"/>
      <c r="M856" s="411"/>
      <c r="N856" s="411"/>
      <c r="O856" s="411"/>
      <c r="P856" s="411"/>
      <c r="Q856" s="411"/>
      <c r="R856" s="412"/>
      <c r="S856" s="700"/>
      <c r="T856" s="701"/>
      <c r="U856" s="701"/>
      <c r="V856" s="701"/>
      <c r="W856" s="701"/>
      <c r="X856" s="701"/>
      <c r="Y856" s="701"/>
      <c r="Z856" s="702"/>
      <c r="AA856" s="700"/>
      <c r="AB856" s="701"/>
      <c r="AC856" s="701"/>
      <c r="AD856" s="701"/>
      <c r="AE856" s="701"/>
      <c r="AF856" s="701"/>
      <c r="AG856" s="701"/>
      <c r="AH856" s="702"/>
    </row>
    <row r="857" spans="1:34" ht="33" customHeight="1" x14ac:dyDescent="0.25">
      <c r="A857" s="410" t="s">
        <v>185</v>
      </c>
      <c r="B857" s="411"/>
      <c r="C857" s="411"/>
      <c r="D857" s="411"/>
      <c r="E857" s="411"/>
      <c r="F857" s="411"/>
      <c r="G857" s="411"/>
      <c r="H857" s="411"/>
      <c r="I857" s="411"/>
      <c r="J857" s="411"/>
      <c r="K857" s="411"/>
      <c r="L857" s="411"/>
      <c r="M857" s="411"/>
      <c r="N857" s="411"/>
      <c r="O857" s="411"/>
      <c r="P857" s="411"/>
      <c r="Q857" s="411"/>
      <c r="R857" s="412"/>
      <c r="S857" s="700"/>
      <c r="T857" s="701"/>
      <c r="U857" s="701"/>
      <c r="V857" s="701"/>
      <c r="W857" s="701"/>
      <c r="X857" s="701"/>
      <c r="Y857" s="701"/>
      <c r="Z857" s="702"/>
      <c r="AA857" s="700"/>
      <c r="AB857" s="701"/>
      <c r="AC857" s="701"/>
      <c r="AD857" s="701"/>
      <c r="AE857" s="701"/>
      <c r="AF857" s="701"/>
      <c r="AG857" s="701"/>
      <c r="AH857" s="702"/>
    </row>
    <row r="858" spans="1:34" ht="13.5" customHeight="1" x14ac:dyDescent="0.25">
      <c r="A858" s="221"/>
      <c r="B858" s="221"/>
      <c r="C858" s="221"/>
      <c r="D858" s="221"/>
      <c r="E858" s="221"/>
      <c r="F858" s="221"/>
      <c r="G858" s="221"/>
      <c r="H858" s="221"/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  <c r="AA858" s="221"/>
      <c r="AB858" s="221"/>
      <c r="AC858" s="221"/>
      <c r="AD858" s="221"/>
      <c r="AE858" s="221"/>
      <c r="AF858" s="221"/>
      <c r="AG858" s="221"/>
      <c r="AH858" s="221"/>
    </row>
    <row r="859" spans="1:34" x14ac:dyDescent="0.25">
      <c r="A859" s="12" t="s">
        <v>186</v>
      </c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</row>
    <row r="860" spans="1:34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</row>
    <row r="861" spans="1:34" x14ac:dyDescent="0.25">
      <c r="A861" s="5" t="s">
        <v>187</v>
      </c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</row>
    <row r="862" spans="1:34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</row>
    <row r="863" spans="1:34" ht="28.5" customHeight="1" x14ac:dyDescent="0.25">
      <c r="A863" s="447" t="s">
        <v>188</v>
      </c>
      <c r="B863" s="447"/>
      <c r="C863" s="447"/>
      <c r="D863" s="447"/>
      <c r="E863" s="447"/>
      <c r="F863" s="447"/>
      <c r="G863" s="447"/>
      <c r="H863" s="447"/>
      <c r="I863" s="447"/>
      <c r="J863" s="447"/>
      <c r="K863" s="447"/>
      <c r="L863" s="447"/>
      <c r="M863" s="447"/>
      <c r="N863" s="448"/>
      <c r="O863" s="632" t="s">
        <v>1168</v>
      </c>
      <c r="P863" s="633"/>
      <c r="Q863" s="633"/>
      <c r="R863" s="633"/>
      <c r="S863" s="633"/>
      <c r="T863" s="633"/>
      <c r="U863" s="633"/>
      <c r="V863" s="633"/>
      <c r="W863" s="633"/>
      <c r="X863" s="634"/>
      <c r="Y863" s="632" t="s">
        <v>1092</v>
      </c>
      <c r="Z863" s="633"/>
      <c r="AA863" s="633"/>
      <c r="AB863" s="633"/>
      <c r="AC863" s="633"/>
      <c r="AD863" s="633"/>
      <c r="AE863" s="633"/>
      <c r="AF863" s="633"/>
      <c r="AG863" s="633"/>
      <c r="AH863" s="634"/>
    </row>
    <row r="864" spans="1:34" x14ac:dyDescent="0.25">
      <c r="A864" s="450"/>
      <c r="B864" s="450"/>
      <c r="C864" s="450"/>
      <c r="D864" s="450"/>
      <c r="E864" s="450"/>
      <c r="F864" s="450"/>
      <c r="G864" s="450"/>
      <c r="H864" s="450"/>
      <c r="I864" s="450"/>
      <c r="J864" s="450"/>
      <c r="K864" s="450"/>
      <c r="L864" s="450"/>
      <c r="M864" s="450"/>
      <c r="N864" s="451"/>
      <c r="O864" s="406" t="s">
        <v>189</v>
      </c>
      <c r="P864" s="407"/>
      <c r="Q864" s="407"/>
      <c r="R864" s="408"/>
      <c r="S864" s="406" t="s">
        <v>190</v>
      </c>
      <c r="T864" s="407"/>
      <c r="U864" s="408"/>
      <c r="V864" s="644" t="s">
        <v>191</v>
      </c>
      <c r="W864" s="645"/>
      <c r="X864" s="646"/>
      <c r="Y864" s="406" t="s">
        <v>189</v>
      </c>
      <c r="Z864" s="407"/>
      <c r="AA864" s="407"/>
      <c r="AB864" s="408"/>
      <c r="AC864" s="644" t="s">
        <v>190</v>
      </c>
      <c r="AD864" s="645"/>
      <c r="AE864" s="646"/>
      <c r="AF864" s="644" t="s">
        <v>191</v>
      </c>
      <c r="AG864" s="645"/>
      <c r="AH864" s="646"/>
    </row>
    <row r="865" spans="1:36" x14ac:dyDescent="0.25">
      <c r="A865" s="406" t="s">
        <v>40</v>
      </c>
      <c r="B865" s="407"/>
      <c r="C865" s="407"/>
      <c r="D865" s="407"/>
      <c r="E865" s="407"/>
      <c r="F865" s="407"/>
      <c r="G865" s="407"/>
      <c r="H865" s="407"/>
      <c r="I865" s="407"/>
      <c r="J865" s="407"/>
      <c r="K865" s="407"/>
      <c r="L865" s="407"/>
      <c r="M865" s="407"/>
      <c r="N865" s="408"/>
      <c r="O865" s="644" t="s">
        <v>41</v>
      </c>
      <c r="P865" s="645"/>
      <c r="Q865" s="645"/>
      <c r="R865" s="646"/>
      <c r="S865" s="406" t="s">
        <v>42</v>
      </c>
      <c r="T865" s="407"/>
      <c r="U865" s="408"/>
      <c r="V865" s="406" t="s">
        <v>137</v>
      </c>
      <c r="W865" s="407"/>
      <c r="X865" s="408"/>
      <c r="Y865" s="406" t="s">
        <v>44</v>
      </c>
      <c r="Z865" s="407"/>
      <c r="AA865" s="407"/>
      <c r="AB865" s="408"/>
      <c r="AC865" s="406" t="s">
        <v>45</v>
      </c>
      <c r="AD865" s="407"/>
      <c r="AE865" s="408"/>
      <c r="AF865" s="406" t="s">
        <v>46</v>
      </c>
      <c r="AG865" s="407"/>
      <c r="AH865" s="408"/>
    </row>
    <row r="866" spans="1:36" x14ac:dyDescent="0.25">
      <c r="A866" s="403" t="s">
        <v>192</v>
      </c>
      <c r="B866" s="404"/>
      <c r="C866" s="404"/>
      <c r="D866" s="404"/>
      <c r="E866" s="404"/>
      <c r="F866" s="404"/>
      <c r="G866" s="404"/>
      <c r="H866" s="404"/>
      <c r="I866" s="404"/>
      <c r="J866" s="404"/>
      <c r="K866" s="404"/>
      <c r="L866" s="404"/>
      <c r="M866" s="404"/>
      <c r="N866" s="405"/>
      <c r="O866" s="700">
        <v>236050</v>
      </c>
      <c r="P866" s="701"/>
      <c r="Q866" s="701"/>
      <c r="R866" s="702"/>
      <c r="S866" s="703" t="s">
        <v>68</v>
      </c>
      <c r="T866" s="704"/>
      <c r="U866" s="705"/>
      <c r="V866" s="703" t="s">
        <v>68</v>
      </c>
      <c r="W866" s="704"/>
      <c r="X866" s="705"/>
      <c r="Y866" s="706">
        <v>258475</v>
      </c>
      <c r="Z866" s="707"/>
      <c r="AA866" s="707"/>
      <c r="AB866" s="708"/>
      <c r="AC866" s="703" t="s">
        <v>68</v>
      </c>
      <c r="AD866" s="704"/>
      <c r="AE866" s="705"/>
      <c r="AF866" s="703" t="s">
        <v>68</v>
      </c>
      <c r="AG866" s="704"/>
      <c r="AH866" s="705"/>
    </row>
    <row r="867" spans="1:36" x14ac:dyDescent="0.25">
      <c r="A867" s="403" t="s">
        <v>193</v>
      </c>
      <c r="B867" s="404"/>
      <c r="C867" s="404"/>
      <c r="D867" s="404"/>
      <c r="E867" s="404"/>
      <c r="F867" s="404"/>
      <c r="G867" s="404"/>
      <c r="H867" s="404"/>
      <c r="I867" s="404"/>
      <c r="J867" s="404"/>
      <c r="K867" s="404"/>
      <c r="L867" s="404"/>
      <c r="M867" s="404"/>
      <c r="N867" s="405"/>
      <c r="O867" s="703" t="s">
        <v>68</v>
      </c>
      <c r="P867" s="704"/>
      <c r="Q867" s="704"/>
      <c r="R867" s="705"/>
      <c r="S867" s="700">
        <f>(ROUND(O866*V867,0))</f>
        <v>54292</v>
      </c>
      <c r="T867" s="701"/>
      <c r="U867" s="702"/>
      <c r="V867" s="709">
        <v>0.23</v>
      </c>
      <c r="W867" s="710"/>
      <c r="X867" s="711"/>
      <c r="Y867" s="703" t="s">
        <v>68</v>
      </c>
      <c r="Z867" s="704"/>
      <c r="AA867" s="704"/>
      <c r="AB867" s="705"/>
      <c r="AC867" s="706">
        <f>ROUND(Y866*AF867,0)</f>
        <v>59449</v>
      </c>
      <c r="AD867" s="707"/>
      <c r="AE867" s="708"/>
      <c r="AF867" s="709">
        <v>0.23</v>
      </c>
      <c r="AG867" s="710"/>
      <c r="AH867" s="711"/>
    </row>
    <row r="868" spans="1:36" x14ac:dyDescent="0.25">
      <c r="A868" s="403" t="s">
        <v>194</v>
      </c>
      <c r="B868" s="404"/>
      <c r="C868" s="404"/>
      <c r="D868" s="404"/>
      <c r="E868" s="404"/>
      <c r="F868" s="404"/>
      <c r="G868" s="404"/>
      <c r="H868" s="404"/>
      <c r="I868" s="404"/>
      <c r="J868" s="404"/>
      <c r="K868" s="404"/>
      <c r="L868" s="404"/>
      <c r="M868" s="404"/>
      <c r="N868" s="405"/>
      <c r="O868" s="700">
        <v>106091</v>
      </c>
      <c r="P868" s="701"/>
      <c r="Q868" s="701"/>
      <c r="R868" s="702"/>
      <c r="S868" s="700">
        <f>ROUND(O868*V867,0)</f>
        <v>24401</v>
      </c>
      <c r="T868" s="701"/>
      <c r="U868" s="702"/>
      <c r="V868" s="712">
        <f>IF(S868=0,0,S868/$O$866)</f>
        <v>0.10337216691378945</v>
      </c>
      <c r="W868" s="713"/>
      <c r="X868" s="714"/>
      <c r="Y868" s="706">
        <v>51341</v>
      </c>
      <c r="Z868" s="707"/>
      <c r="AA868" s="707"/>
      <c r="AB868" s="708"/>
      <c r="AC868" s="706">
        <f>ROUND(Y868*AF867,0)</f>
        <v>11808</v>
      </c>
      <c r="AD868" s="707"/>
      <c r="AE868" s="708"/>
      <c r="AF868" s="712">
        <f>IF(AC868=0,0,AC868/$Y$866)</f>
        <v>4.5683334945352545E-2</v>
      </c>
      <c r="AG868" s="713"/>
      <c r="AH868" s="714"/>
    </row>
    <row r="869" spans="1:36" x14ac:dyDescent="0.25">
      <c r="A869" s="403" t="s">
        <v>195</v>
      </c>
      <c r="B869" s="404"/>
      <c r="C869" s="404"/>
      <c r="D869" s="404"/>
      <c r="E869" s="404"/>
      <c r="F869" s="404"/>
      <c r="G869" s="404"/>
      <c r="H869" s="404"/>
      <c r="I869" s="404"/>
      <c r="J869" s="404"/>
      <c r="K869" s="404"/>
      <c r="L869" s="404"/>
      <c r="M869" s="404"/>
      <c r="N869" s="405"/>
      <c r="O869" s="700">
        <v>5977</v>
      </c>
      <c r="P869" s="701"/>
      <c r="Q869" s="701"/>
      <c r="R869" s="702"/>
      <c r="S869" s="700">
        <f>ROUND(O869*V867,0)</f>
        <v>1375</v>
      </c>
      <c r="T869" s="701"/>
      <c r="U869" s="702"/>
      <c r="V869" s="712">
        <f t="shared" ref="V869:V870" si="42">IF(S869=0,0,S869/$O$866)</f>
        <v>5.8250370684177081E-3</v>
      </c>
      <c r="W869" s="713"/>
      <c r="X869" s="714"/>
      <c r="Y869" s="706">
        <v>16844</v>
      </c>
      <c r="Z869" s="707"/>
      <c r="AA869" s="707"/>
      <c r="AB869" s="708"/>
      <c r="AC869" s="706">
        <f>ROUND(Y869*AF867,0)</f>
        <v>3874</v>
      </c>
      <c r="AD869" s="707"/>
      <c r="AE869" s="708"/>
      <c r="AF869" s="712">
        <f t="shared" ref="AF869:AF870" si="43">IF(AC869=0,0,AC869/$Y$866)</f>
        <v>1.4987909855885483E-2</v>
      </c>
      <c r="AG869" s="713"/>
      <c r="AH869" s="714"/>
    </row>
    <row r="870" spans="1:36" x14ac:dyDescent="0.25">
      <c r="A870" s="403" t="s">
        <v>196</v>
      </c>
      <c r="B870" s="404"/>
      <c r="C870" s="404"/>
      <c r="D870" s="404"/>
      <c r="E870" s="404"/>
      <c r="F870" s="404"/>
      <c r="G870" s="404"/>
      <c r="H870" s="404"/>
      <c r="I870" s="404"/>
      <c r="J870" s="404"/>
      <c r="K870" s="404"/>
      <c r="L870" s="404"/>
      <c r="M870" s="404"/>
      <c r="N870" s="405"/>
      <c r="O870" s="700">
        <v>0</v>
      </c>
      <c r="P870" s="701"/>
      <c r="Q870" s="701"/>
      <c r="R870" s="702"/>
      <c r="S870" s="700">
        <f>ROUND(O870*V867,0)</f>
        <v>0</v>
      </c>
      <c r="T870" s="701"/>
      <c r="U870" s="702"/>
      <c r="V870" s="712">
        <f t="shared" si="42"/>
        <v>0</v>
      </c>
      <c r="W870" s="713"/>
      <c r="X870" s="714"/>
      <c r="Y870" s="706">
        <v>0</v>
      </c>
      <c r="Z870" s="707"/>
      <c r="AA870" s="707"/>
      <c r="AB870" s="708"/>
      <c r="AC870" s="706">
        <f>ROUND(Y870*AF867,0)</f>
        <v>0</v>
      </c>
      <c r="AD870" s="707"/>
      <c r="AE870" s="708"/>
      <c r="AF870" s="712">
        <f t="shared" si="43"/>
        <v>0</v>
      </c>
      <c r="AG870" s="713"/>
      <c r="AH870" s="714"/>
    </row>
    <row r="871" spans="1:36" x14ac:dyDescent="0.25">
      <c r="A871" s="419" t="s">
        <v>39</v>
      </c>
      <c r="B871" s="420"/>
      <c r="C871" s="420"/>
      <c r="D871" s="420"/>
      <c r="E871" s="420"/>
      <c r="F871" s="420"/>
      <c r="G871" s="420"/>
      <c r="H871" s="420"/>
      <c r="I871" s="420"/>
      <c r="J871" s="420"/>
      <c r="K871" s="420"/>
      <c r="L871" s="420"/>
      <c r="M871" s="420"/>
      <c r="N871" s="421"/>
      <c r="O871" s="700">
        <f>O866+O868+O869+O870</f>
        <v>348118</v>
      </c>
      <c r="P871" s="701"/>
      <c r="Q871" s="701"/>
      <c r="R871" s="702"/>
      <c r="S871" s="700">
        <f>SUM(S867:U870)</f>
        <v>80068</v>
      </c>
      <c r="T871" s="701"/>
      <c r="U871" s="702"/>
      <c r="V871" s="709">
        <f>SUM(V867:X870)</f>
        <v>0.33919720398220715</v>
      </c>
      <c r="W871" s="710"/>
      <c r="X871" s="711"/>
      <c r="Y871" s="706">
        <f>Y866+Y868+Y869+Y870</f>
        <v>326660</v>
      </c>
      <c r="Z871" s="707"/>
      <c r="AA871" s="707"/>
      <c r="AB871" s="708"/>
      <c r="AC871" s="706">
        <f>SUM(AC867:AE870)</f>
        <v>75131</v>
      </c>
      <c r="AD871" s="707"/>
      <c r="AE871" s="708"/>
      <c r="AF871" s="709">
        <f>SUM(AF867:AH870)</f>
        <v>0.29067124480123807</v>
      </c>
      <c r="AG871" s="710"/>
      <c r="AH871" s="711"/>
    </row>
    <row r="872" spans="1:36" x14ac:dyDescent="0.25">
      <c r="A872" s="403" t="s">
        <v>197</v>
      </c>
      <c r="B872" s="404"/>
      <c r="C872" s="404"/>
      <c r="D872" s="404"/>
      <c r="E872" s="404"/>
      <c r="F872" s="404"/>
      <c r="G872" s="404"/>
      <c r="H872" s="404"/>
      <c r="I872" s="404"/>
      <c r="J872" s="404"/>
      <c r="K872" s="404"/>
      <c r="L872" s="404"/>
      <c r="M872" s="404"/>
      <c r="N872" s="405"/>
      <c r="O872" s="703" t="s">
        <v>68</v>
      </c>
      <c r="P872" s="704"/>
      <c r="Q872" s="704"/>
      <c r="R872" s="705"/>
      <c r="S872" s="700">
        <v>77322</v>
      </c>
      <c r="T872" s="701"/>
      <c r="U872" s="702"/>
      <c r="V872" s="709">
        <f>V871</f>
        <v>0.33919720398220715</v>
      </c>
      <c r="W872" s="710"/>
      <c r="X872" s="711"/>
      <c r="Y872" s="703" t="s">
        <v>68</v>
      </c>
      <c r="Z872" s="704"/>
      <c r="AA872" s="704"/>
      <c r="AB872" s="705"/>
      <c r="AC872" s="700">
        <v>55668</v>
      </c>
      <c r="AD872" s="701"/>
      <c r="AE872" s="702"/>
      <c r="AF872" s="709">
        <f>AF871</f>
        <v>0.29067124480123807</v>
      </c>
      <c r="AG872" s="710"/>
      <c r="AH872" s="711"/>
    </row>
    <row r="873" spans="1:36" x14ac:dyDescent="0.25">
      <c r="A873" s="403" t="s">
        <v>198</v>
      </c>
      <c r="B873" s="404"/>
      <c r="C873" s="404"/>
      <c r="D873" s="404"/>
      <c r="E873" s="404"/>
      <c r="F873" s="404"/>
      <c r="G873" s="404"/>
      <c r="H873" s="404"/>
      <c r="I873" s="404"/>
      <c r="J873" s="404"/>
      <c r="K873" s="404"/>
      <c r="L873" s="404"/>
      <c r="M873" s="404"/>
      <c r="N873" s="405"/>
      <c r="O873" s="703" t="s">
        <v>68</v>
      </c>
      <c r="P873" s="704"/>
      <c r="Q873" s="704"/>
      <c r="R873" s="705"/>
      <c r="S873" s="700">
        <v>-1372</v>
      </c>
      <c r="T873" s="701"/>
      <c r="U873" s="702"/>
      <c r="V873" s="712">
        <f t="shared" ref="V873" si="44">IF(S873=0,0,S873/$O$866)</f>
        <v>-5.8123278966320698E-3</v>
      </c>
      <c r="W873" s="713"/>
      <c r="X873" s="714"/>
      <c r="Y873" s="703" t="s">
        <v>68</v>
      </c>
      <c r="Z873" s="704"/>
      <c r="AA873" s="704"/>
      <c r="AB873" s="705"/>
      <c r="AC873" s="706">
        <v>-1712</v>
      </c>
      <c r="AD873" s="707"/>
      <c r="AE873" s="708"/>
      <c r="AF873" s="712">
        <f>IF(AC873=0,0,AC873/$Y$866)</f>
        <v>-6.6234645516974559E-3</v>
      </c>
      <c r="AG873" s="713"/>
      <c r="AH873" s="714"/>
      <c r="AI873" t="str">
        <f>IF(ROUND(AC874-VZAS!E52-VZAS!E61,0)=0,"","CHYBA")</f>
        <v/>
      </c>
      <c r="AJ873" t="s">
        <v>1019</v>
      </c>
    </row>
    <row r="874" spans="1:36" x14ac:dyDescent="0.25">
      <c r="A874" s="403" t="s">
        <v>199</v>
      </c>
      <c r="B874" s="404"/>
      <c r="C874" s="404"/>
      <c r="D874" s="404"/>
      <c r="E874" s="404"/>
      <c r="F874" s="404"/>
      <c r="G874" s="404"/>
      <c r="H874" s="404"/>
      <c r="I874" s="404"/>
      <c r="J874" s="404"/>
      <c r="K874" s="404"/>
      <c r="L874" s="404"/>
      <c r="M874" s="404"/>
      <c r="N874" s="405"/>
      <c r="O874" s="703" t="s">
        <v>68</v>
      </c>
      <c r="P874" s="704"/>
      <c r="Q874" s="704"/>
      <c r="R874" s="705"/>
      <c r="S874" s="700">
        <f>S872+S873</f>
        <v>75950</v>
      </c>
      <c r="T874" s="701"/>
      <c r="U874" s="702"/>
      <c r="V874" s="709">
        <f>V872+V873</f>
        <v>0.3333848760855751</v>
      </c>
      <c r="W874" s="710"/>
      <c r="X874" s="711"/>
      <c r="Y874" s="703" t="s">
        <v>68</v>
      </c>
      <c r="Z874" s="704"/>
      <c r="AA874" s="704"/>
      <c r="AB874" s="705"/>
      <c r="AC874" s="706">
        <f>AC872+AC873</f>
        <v>53956</v>
      </c>
      <c r="AD874" s="707"/>
      <c r="AE874" s="708"/>
      <c r="AF874" s="709">
        <f>AF872+AF873</f>
        <v>0.28404778024954064</v>
      </c>
      <c r="AG874" s="710"/>
      <c r="AH874" s="711"/>
      <c r="AI874" t="str">
        <f>IF(ROUND(S874-VZAS!D52-VZAS!D61,0)=0,"","CHYBA")</f>
        <v/>
      </c>
      <c r="AJ874" t="s">
        <v>1019</v>
      </c>
    </row>
    <row r="875" spans="1:36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</row>
    <row r="876" spans="1:36" ht="1.5" hidden="1" customHeight="1" x14ac:dyDescent="0.25">
      <c r="A876" s="716"/>
      <c r="B876" s="716"/>
      <c r="C876" s="716"/>
      <c r="D876" s="716"/>
      <c r="E876" s="716"/>
      <c r="F876" s="716"/>
      <c r="G876" s="716"/>
      <c r="H876" s="716"/>
      <c r="I876" s="716"/>
      <c r="J876" s="716"/>
      <c r="K876" s="716"/>
      <c r="L876" s="716"/>
      <c r="M876" s="716"/>
      <c r="N876" s="716"/>
      <c r="O876" s="716"/>
      <c r="P876" s="716"/>
      <c r="Q876" s="716"/>
      <c r="R876" s="716"/>
      <c r="S876" s="716"/>
      <c r="T876" s="716"/>
      <c r="U876" s="716"/>
      <c r="V876" s="716"/>
      <c r="W876" s="716"/>
      <c r="X876" s="716"/>
      <c r="Y876" s="716"/>
      <c r="Z876" s="716"/>
      <c r="AA876" s="716"/>
      <c r="AB876" s="716"/>
      <c r="AC876" s="716"/>
      <c r="AD876" s="716"/>
      <c r="AE876" s="716"/>
      <c r="AF876" s="716"/>
      <c r="AG876" s="716"/>
      <c r="AH876" s="716"/>
    </row>
    <row r="877" spans="1:36" ht="15" customHeight="1" x14ac:dyDescent="0.25">
      <c r="A877" s="10" t="s">
        <v>1272</v>
      </c>
      <c r="B877" s="10"/>
      <c r="C877" s="10"/>
      <c r="D877" s="715" t="s">
        <v>200</v>
      </c>
      <c r="E877" s="715"/>
      <c r="F877" s="715"/>
      <c r="G877" s="715"/>
      <c r="H877" s="715"/>
      <c r="I877" s="715"/>
      <c r="J877" s="715"/>
      <c r="K877" s="715"/>
      <c r="L877" s="715"/>
      <c r="M877" s="715"/>
      <c r="N877" s="715"/>
      <c r="O877" s="715"/>
      <c r="P877" s="715"/>
      <c r="Q877" s="715"/>
      <c r="R877" s="715"/>
      <c r="S877" s="715"/>
      <c r="T877" s="715"/>
      <c r="U877" s="715"/>
      <c r="V877" s="715"/>
      <c r="W877" s="715"/>
      <c r="X877" s="715"/>
      <c r="Y877" s="715"/>
      <c r="Z877" s="715"/>
      <c r="AA877" s="715"/>
      <c r="AB877" s="715"/>
      <c r="AC877" s="715"/>
      <c r="AD877" s="715"/>
      <c r="AE877" s="715"/>
      <c r="AF877" s="715"/>
      <c r="AG877" s="715"/>
      <c r="AH877" s="715"/>
    </row>
    <row r="878" spans="1:36" ht="18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</row>
    <row r="879" spans="1:36" x14ac:dyDescent="0.25">
      <c r="A879" s="5" t="s">
        <v>201</v>
      </c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</row>
    <row r="880" spans="1:36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</row>
    <row r="881" spans="1:34" x14ac:dyDescent="0.25">
      <c r="A881" s="446" t="s">
        <v>1130</v>
      </c>
      <c r="B881" s="447"/>
      <c r="C881" s="447"/>
      <c r="D881" s="447"/>
      <c r="E881" s="447"/>
      <c r="F881" s="447"/>
      <c r="G881" s="447"/>
      <c r="H881" s="447"/>
      <c r="I881" s="447"/>
      <c r="J881" s="447"/>
      <c r="K881" s="447"/>
      <c r="L881" s="447"/>
      <c r="M881" s="447"/>
      <c r="N881" s="448"/>
      <c r="O881" s="446" t="s">
        <v>202</v>
      </c>
      <c r="P881" s="447"/>
      <c r="Q881" s="447"/>
      <c r="R881" s="448"/>
      <c r="S881" s="632" t="s">
        <v>203</v>
      </c>
      <c r="T881" s="633"/>
      <c r="U881" s="633"/>
      <c r="V881" s="633"/>
      <c r="W881" s="633"/>
      <c r="X881" s="633"/>
      <c r="Y881" s="633"/>
      <c r="Z881" s="633"/>
      <c r="AA881" s="633"/>
      <c r="AB881" s="633"/>
      <c r="AC881" s="633"/>
      <c r="AD881" s="633"/>
      <c r="AE881" s="633"/>
      <c r="AF881" s="633"/>
      <c r="AG881" s="633"/>
      <c r="AH881" s="634"/>
    </row>
    <row r="882" spans="1:34" ht="48" customHeight="1" x14ac:dyDescent="0.25">
      <c r="A882" s="449"/>
      <c r="B882" s="450"/>
      <c r="C882" s="450"/>
      <c r="D882" s="450"/>
      <c r="E882" s="450"/>
      <c r="F882" s="450"/>
      <c r="G882" s="450"/>
      <c r="H882" s="450"/>
      <c r="I882" s="450"/>
      <c r="J882" s="450"/>
      <c r="K882" s="450"/>
      <c r="L882" s="450"/>
      <c r="M882" s="450"/>
      <c r="N882" s="451"/>
      <c r="O882" s="449"/>
      <c r="P882" s="450"/>
      <c r="Q882" s="450"/>
      <c r="R882" s="451"/>
      <c r="S882" s="632" t="s">
        <v>1198</v>
      </c>
      <c r="T882" s="633"/>
      <c r="U882" s="633"/>
      <c r="V882" s="633"/>
      <c r="W882" s="633"/>
      <c r="X882" s="633"/>
      <c r="Y882" s="633"/>
      <c r="Z882" s="634"/>
      <c r="AA882" s="632" t="s">
        <v>1183</v>
      </c>
      <c r="AB882" s="633"/>
      <c r="AC882" s="633"/>
      <c r="AD882" s="633"/>
      <c r="AE882" s="633"/>
      <c r="AF882" s="633"/>
      <c r="AG882" s="633"/>
      <c r="AH882" s="634"/>
    </row>
    <row r="883" spans="1:34" x14ac:dyDescent="0.25">
      <c r="A883" s="425" t="s">
        <v>40</v>
      </c>
      <c r="B883" s="426"/>
      <c r="C883" s="426"/>
      <c r="D883" s="426"/>
      <c r="E883" s="426"/>
      <c r="F883" s="426"/>
      <c r="G883" s="426"/>
      <c r="H883" s="426"/>
      <c r="I883" s="426"/>
      <c r="J883" s="426"/>
      <c r="K883" s="426"/>
      <c r="L883" s="426"/>
      <c r="M883" s="426"/>
      <c r="N883" s="427"/>
      <c r="O883" s="425" t="s">
        <v>41</v>
      </c>
      <c r="P883" s="426"/>
      <c r="Q883" s="426"/>
      <c r="R883" s="427"/>
      <c r="S883" s="425" t="s">
        <v>42</v>
      </c>
      <c r="T883" s="426"/>
      <c r="U883" s="426"/>
      <c r="V883" s="426"/>
      <c r="W883" s="426"/>
      <c r="X883" s="426"/>
      <c r="Y883" s="426"/>
      <c r="Z883" s="427"/>
      <c r="AA883" s="425" t="s">
        <v>43</v>
      </c>
      <c r="AB883" s="426"/>
      <c r="AC883" s="426"/>
      <c r="AD883" s="426"/>
      <c r="AE883" s="426"/>
      <c r="AF883" s="426"/>
      <c r="AG883" s="426"/>
      <c r="AH883" s="427"/>
    </row>
    <row r="884" spans="1:34" x14ac:dyDescent="0.25">
      <c r="A884" s="387" t="s">
        <v>1125</v>
      </c>
      <c r="B884" s="388"/>
      <c r="C884" s="388"/>
      <c r="D884" s="388"/>
      <c r="E884" s="388"/>
      <c r="F884" s="388"/>
      <c r="G884" s="388"/>
      <c r="H884" s="388"/>
      <c r="I884" s="388"/>
      <c r="J884" s="388"/>
      <c r="K884" s="388"/>
      <c r="L884" s="388"/>
      <c r="M884" s="388"/>
      <c r="N884" s="409"/>
      <c r="O884" s="406">
        <v>1</v>
      </c>
      <c r="P884" s="407"/>
      <c r="Q884" s="407"/>
      <c r="R884" s="408"/>
      <c r="S884" s="394">
        <v>403252</v>
      </c>
      <c r="T884" s="396"/>
      <c r="U884" s="396"/>
      <c r="V884" s="396"/>
      <c r="W884" s="396"/>
      <c r="X884" s="396"/>
      <c r="Y884" s="396"/>
      <c r="Z884" s="395"/>
      <c r="AA884" s="394">
        <v>200579</v>
      </c>
      <c r="AB884" s="396"/>
      <c r="AC884" s="396"/>
      <c r="AD884" s="396"/>
      <c r="AE884" s="396"/>
      <c r="AF884" s="396"/>
      <c r="AG884" s="396"/>
      <c r="AH884" s="395"/>
    </row>
    <row r="885" spans="1:34" x14ac:dyDescent="0.25">
      <c r="A885" s="387" t="s">
        <v>1126</v>
      </c>
      <c r="B885" s="388"/>
      <c r="C885" s="388"/>
      <c r="D885" s="388"/>
      <c r="E885" s="388"/>
      <c r="F885" s="388"/>
      <c r="G885" s="388"/>
      <c r="H885" s="388"/>
      <c r="I885" s="388"/>
      <c r="J885" s="388"/>
      <c r="K885" s="388"/>
      <c r="L885" s="388"/>
      <c r="M885" s="388"/>
      <c r="N885" s="409"/>
      <c r="O885" s="406">
        <v>1</v>
      </c>
      <c r="P885" s="407"/>
      <c r="Q885" s="407"/>
      <c r="R885" s="408"/>
      <c r="S885" s="394">
        <v>322817</v>
      </c>
      <c r="T885" s="396"/>
      <c r="U885" s="396"/>
      <c r="V885" s="396"/>
      <c r="W885" s="396"/>
      <c r="X885" s="396"/>
      <c r="Y885" s="396"/>
      <c r="Z885" s="395"/>
      <c r="AA885" s="394">
        <v>377967</v>
      </c>
      <c r="AB885" s="396"/>
      <c r="AC885" s="396"/>
      <c r="AD885" s="396"/>
      <c r="AE885" s="396"/>
      <c r="AF885" s="396"/>
      <c r="AG885" s="396"/>
      <c r="AH885" s="395"/>
    </row>
    <row r="886" spans="1:34" ht="24" customHeight="1" x14ac:dyDescent="0.25">
      <c r="A886" s="387" t="s">
        <v>1127</v>
      </c>
      <c r="B886" s="388"/>
      <c r="C886" s="388"/>
      <c r="D886" s="388"/>
      <c r="E886" s="388"/>
      <c r="F886" s="388"/>
      <c r="G886" s="388"/>
      <c r="H886" s="388"/>
      <c r="I886" s="388"/>
      <c r="J886" s="388"/>
      <c r="K886" s="388"/>
      <c r="L886" s="388"/>
      <c r="M886" s="388"/>
      <c r="N886" s="409"/>
      <c r="O886" s="406">
        <v>1</v>
      </c>
      <c r="P886" s="407"/>
      <c r="Q886" s="407"/>
      <c r="R886" s="408"/>
      <c r="S886" s="394">
        <v>4081</v>
      </c>
      <c r="T886" s="396"/>
      <c r="U886" s="396"/>
      <c r="V886" s="396"/>
      <c r="W886" s="396"/>
      <c r="X886" s="396"/>
      <c r="Y886" s="396"/>
      <c r="Z886" s="395"/>
      <c r="AA886" s="394">
        <v>1753</v>
      </c>
      <c r="AB886" s="396"/>
      <c r="AC886" s="396"/>
      <c r="AD886" s="396"/>
      <c r="AE886" s="396"/>
      <c r="AF886" s="396"/>
      <c r="AG886" s="396"/>
      <c r="AH886" s="395"/>
    </row>
    <row r="887" spans="1:34" x14ac:dyDescent="0.25">
      <c r="A887" s="387" t="s">
        <v>1128</v>
      </c>
      <c r="B887" s="388"/>
      <c r="C887" s="388"/>
      <c r="D887" s="388"/>
      <c r="E887" s="388"/>
      <c r="F887" s="388"/>
      <c r="G887" s="388"/>
      <c r="H887" s="388"/>
      <c r="I887" s="388"/>
      <c r="J887" s="388"/>
      <c r="K887" s="388"/>
      <c r="L887" s="388"/>
      <c r="M887" s="388"/>
      <c r="N887" s="409"/>
      <c r="O887" s="406">
        <v>1</v>
      </c>
      <c r="P887" s="407"/>
      <c r="Q887" s="407"/>
      <c r="R887" s="408"/>
      <c r="S887" s="394">
        <v>41874</v>
      </c>
      <c r="T887" s="396"/>
      <c r="U887" s="396"/>
      <c r="V887" s="396"/>
      <c r="W887" s="396"/>
      <c r="X887" s="396"/>
      <c r="Y887" s="396"/>
      <c r="Z887" s="395"/>
      <c r="AA887" s="394">
        <v>30516</v>
      </c>
      <c r="AB887" s="396"/>
      <c r="AC887" s="396"/>
      <c r="AD887" s="396"/>
      <c r="AE887" s="396"/>
      <c r="AF887" s="396"/>
      <c r="AG887" s="396"/>
      <c r="AH887" s="395"/>
    </row>
    <row r="888" spans="1:34" x14ac:dyDescent="0.25">
      <c r="A888" s="227"/>
      <c r="B888" s="227"/>
      <c r="C888" s="227"/>
      <c r="D888" s="227"/>
      <c r="E888" s="227"/>
      <c r="F888" s="227"/>
      <c r="G888" s="227"/>
      <c r="H888" s="227"/>
      <c r="I888" s="227"/>
      <c r="J888" s="227"/>
      <c r="K888" s="227"/>
      <c r="L888" s="227"/>
      <c r="M888" s="227"/>
      <c r="N888" s="227"/>
      <c r="O888" s="229"/>
      <c r="P888" s="229"/>
      <c r="Q888" s="229"/>
      <c r="R888" s="229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</row>
    <row r="890" spans="1:34" x14ac:dyDescent="0.25">
      <c r="A890" s="446" t="s">
        <v>1129</v>
      </c>
      <c r="B890" s="447"/>
      <c r="C890" s="447"/>
      <c r="D890" s="447"/>
      <c r="E890" s="447"/>
      <c r="F890" s="447"/>
      <c r="G890" s="447"/>
      <c r="H890" s="447"/>
      <c r="I890" s="447"/>
      <c r="J890" s="447"/>
      <c r="K890" s="447"/>
      <c r="L890" s="447"/>
      <c r="M890" s="447"/>
      <c r="N890" s="448"/>
      <c r="O890" s="446" t="s">
        <v>202</v>
      </c>
      <c r="P890" s="447"/>
      <c r="Q890" s="447"/>
      <c r="R890" s="448"/>
      <c r="S890" s="632" t="s">
        <v>203</v>
      </c>
      <c r="T890" s="633"/>
      <c r="U890" s="633"/>
      <c r="V890" s="633"/>
      <c r="W890" s="633"/>
      <c r="X890" s="633"/>
      <c r="Y890" s="633"/>
      <c r="Z890" s="633"/>
      <c r="AA890" s="633"/>
      <c r="AB890" s="633"/>
      <c r="AC890" s="633"/>
      <c r="AD890" s="633"/>
      <c r="AE890" s="633"/>
      <c r="AF890" s="633"/>
      <c r="AG890" s="633"/>
      <c r="AH890" s="634"/>
    </row>
    <row r="891" spans="1:34" ht="44.25" customHeight="1" x14ac:dyDescent="0.25">
      <c r="A891" s="449"/>
      <c r="B891" s="450"/>
      <c r="C891" s="450"/>
      <c r="D891" s="450"/>
      <c r="E891" s="450"/>
      <c r="F891" s="450"/>
      <c r="G891" s="450"/>
      <c r="H891" s="450"/>
      <c r="I891" s="450"/>
      <c r="J891" s="450"/>
      <c r="K891" s="450"/>
      <c r="L891" s="450"/>
      <c r="M891" s="450"/>
      <c r="N891" s="451"/>
      <c r="O891" s="449"/>
      <c r="P891" s="450"/>
      <c r="Q891" s="450"/>
      <c r="R891" s="451"/>
      <c r="S891" s="632" t="s">
        <v>1249</v>
      </c>
      <c r="T891" s="633"/>
      <c r="U891" s="633"/>
      <c r="V891" s="633"/>
      <c r="W891" s="633"/>
      <c r="X891" s="633"/>
      <c r="Y891" s="633"/>
      <c r="Z891" s="634"/>
      <c r="AA891" s="632" t="s">
        <v>1191</v>
      </c>
      <c r="AB891" s="633"/>
      <c r="AC891" s="633"/>
      <c r="AD891" s="633"/>
      <c r="AE891" s="633"/>
      <c r="AF891" s="633"/>
      <c r="AG891" s="633"/>
      <c r="AH891" s="634"/>
    </row>
    <row r="892" spans="1:34" x14ac:dyDescent="0.25">
      <c r="A892" s="425" t="s">
        <v>40</v>
      </c>
      <c r="B892" s="426"/>
      <c r="C892" s="426"/>
      <c r="D892" s="426"/>
      <c r="E892" s="426"/>
      <c r="F892" s="426"/>
      <c r="G892" s="426"/>
      <c r="H892" s="426"/>
      <c r="I892" s="426"/>
      <c r="J892" s="426"/>
      <c r="K892" s="426"/>
      <c r="L892" s="426"/>
      <c r="M892" s="426"/>
      <c r="N892" s="427"/>
      <c r="O892" s="425" t="s">
        <v>41</v>
      </c>
      <c r="P892" s="426"/>
      <c r="Q892" s="426"/>
      <c r="R892" s="427"/>
      <c r="S892" s="425" t="s">
        <v>42</v>
      </c>
      <c r="T892" s="426"/>
      <c r="U892" s="426"/>
      <c r="V892" s="426"/>
      <c r="W892" s="426"/>
      <c r="X892" s="426"/>
      <c r="Y892" s="426"/>
      <c r="Z892" s="427"/>
      <c r="AA892" s="425" t="s">
        <v>43</v>
      </c>
      <c r="AB892" s="426"/>
      <c r="AC892" s="426"/>
      <c r="AD892" s="426"/>
      <c r="AE892" s="426"/>
      <c r="AF892" s="426"/>
      <c r="AG892" s="426"/>
      <c r="AH892" s="427"/>
    </row>
    <row r="893" spans="1:34" x14ac:dyDescent="0.25">
      <c r="A893" s="387" t="s">
        <v>1123</v>
      </c>
      <c r="B893" s="388"/>
      <c r="C893" s="388"/>
      <c r="D893" s="388"/>
      <c r="E893" s="388"/>
      <c r="F893" s="388"/>
      <c r="G893" s="388"/>
      <c r="H893" s="388"/>
      <c r="I893" s="388"/>
      <c r="J893" s="388"/>
      <c r="K893" s="388"/>
      <c r="L893" s="388"/>
      <c r="M893" s="388"/>
      <c r="N893" s="409"/>
      <c r="O893" s="406">
        <v>1</v>
      </c>
      <c r="P893" s="407"/>
      <c r="Q893" s="407"/>
      <c r="R893" s="408"/>
      <c r="S893" s="394">
        <v>620123</v>
      </c>
      <c r="T893" s="396"/>
      <c r="U893" s="396"/>
      <c r="V893" s="396"/>
      <c r="W893" s="396"/>
      <c r="X893" s="396"/>
      <c r="Y893" s="396"/>
      <c r="Z893" s="395"/>
      <c r="AA893" s="394">
        <v>719991</v>
      </c>
      <c r="AB893" s="396"/>
      <c r="AC893" s="396"/>
      <c r="AD893" s="396"/>
      <c r="AE893" s="396"/>
      <c r="AF893" s="396"/>
      <c r="AG893" s="396"/>
      <c r="AH893" s="395"/>
    </row>
    <row r="894" spans="1:34" x14ac:dyDescent="0.25">
      <c r="A894" s="387" t="s">
        <v>1124</v>
      </c>
      <c r="B894" s="388"/>
      <c r="C894" s="388"/>
      <c r="D894" s="388"/>
      <c r="E894" s="388"/>
      <c r="F894" s="388"/>
      <c r="G894" s="388"/>
      <c r="H894" s="388"/>
      <c r="I894" s="388"/>
      <c r="J894" s="388"/>
      <c r="K894" s="388"/>
      <c r="L894" s="388"/>
      <c r="M894" s="388"/>
      <c r="N894" s="409"/>
      <c r="O894" s="406">
        <v>3</v>
      </c>
      <c r="P894" s="407"/>
      <c r="Q894" s="407"/>
      <c r="R894" s="408"/>
      <c r="S894" s="416">
        <v>20623</v>
      </c>
      <c r="T894" s="417"/>
      <c r="U894" s="417"/>
      <c r="V894" s="417"/>
      <c r="W894" s="417"/>
      <c r="X894" s="417"/>
      <c r="Y894" s="417"/>
      <c r="Z894" s="418"/>
      <c r="AA894" s="394">
        <v>24949</v>
      </c>
      <c r="AB894" s="396"/>
      <c r="AC894" s="396"/>
      <c r="AD894" s="396"/>
      <c r="AE894" s="396"/>
      <c r="AF894" s="396"/>
      <c r="AG894" s="396"/>
      <c r="AH894" s="395"/>
    </row>
    <row r="895" spans="1:34" x14ac:dyDescent="0.25">
      <c r="A895" s="177"/>
      <c r="B895" s="177"/>
      <c r="C895" s="177"/>
      <c r="D895" s="177"/>
      <c r="E895" s="177"/>
      <c r="F895" s="177"/>
      <c r="G895" s="177"/>
      <c r="H895" s="177"/>
      <c r="I895" s="177"/>
      <c r="J895" s="177"/>
      <c r="K895" s="177"/>
      <c r="L895" s="177"/>
      <c r="M895" s="177"/>
      <c r="N895" s="177"/>
      <c r="O895" s="178"/>
      <c r="P895" s="178"/>
      <c r="Q895" s="178"/>
      <c r="R895" s="178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x14ac:dyDescent="0.25">
      <c r="A896" s="5" t="s">
        <v>1244</v>
      </c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</row>
    <row r="897" spans="1:35" x14ac:dyDescent="0.25">
      <c r="A897" s="177"/>
      <c r="B897" s="177"/>
      <c r="C897" s="177"/>
      <c r="D897" s="177"/>
      <c r="E897" s="177"/>
      <c r="F897" s="177"/>
      <c r="G897" s="177"/>
      <c r="H897" s="177"/>
      <c r="I897" s="177"/>
      <c r="J897" s="177"/>
      <c r="K897" s="177"/>
      <c r="L897" s="177"/>
      <c r="M897" s="177"/>
      <c r="N897" s="177"/>
      <c r="O897" s="178"/>
      <c r="P897" s="178"/>
      <c r="Q897" s="178"/>
      <c r="R897" s="178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5" x14ac:dyDescent="0.25">
      <c r="A898" s="446" t="s">
        <v>1131</v>
      </c>
      <c r="B898" s="447"/>
      <c r="C898" s="447"/>
      <c r="D898" s="447"/>
      <c r="E898" s="447"/>
      <c r="F898" s="447"/>
      <c r="G898" s="447"/>
      <c r="H898" s="447"/>
      <c r="I898" s="447"/>
      <c r="J898" s="447"/>
      <c r="K898" s="447"/>
      <c r="L898" s="447"/>
      <c r="M898" s="447"/>
      <c r="N898" s="448"/>
      <c r="O898" s="446" t="s">
        <v>202</v>
      </c>
      <c r="P898" s="447"/>
      <c r="Q898" s="447"/>
      <c r="R898" s="448"/>
      <c r="S898" s="632" t="s">
        <v>203</v>
      </c>
      <c r="T898" s="633"/>
      <c r="U898" s="633"/>
      <c r="V898" s="633"/>
      <c r="W898" s="633"/>
      <c r="X898" s="633"/>
      <c r="Y898" s="633"/>
      <c r="Z898" s="633"/>
      <c r="AA898" s="633"/>
      <c r="AB898" s="633"/>
      <c r="AC898" s="633"/>
      <c r="AD898" s="633"/>
      <c r="AE898" s="633"/>
      <c r="AF898" s="633"/>
      <c r="AG898" s="633"/>
      <c r="AH898" s="634"/>
    </row>
    <row r="899" spans="1:35" ht="45.75" customHeight="1" x14ac:dyDescent="0.25">
      <c r="A899" s="449"/>
      <c r="B899" s="450"/>
      <c r="C899" s="450"/>
      <c r="D899" s="450"/>
      <c r="E899" s="450"/>
      <c r="F899" s="450"/>
      <c r="G899" s="450"/>
      <c r="H899" s="450"/>
      <c r="I899" s="450"/>
      <c r="J899" s="450"/>
      <c r="K899" s="450"/>
      <c r="L899" s="450"/>
      <c r="M899" s="450"/>
      <c r="N899" s="451"/>
      <c r="O899" s="449"/>
      <c r="P899" s="450"/>
      <c r="Q899" s="450"/>
      <c r="R899" s="451"/>
      <c r="S899" s="632" t="s">
        <v>1188</v>
      </c>
      <c r="T899" s="633"/>
      <c r="U899" s="633"/>
      <c r="V899" s="633"/>
      <c r="W899" s="633"/>
      <c r="X899" s="633"/>
      <c r="Y899" s="633"/>
      <c r="Z899" s="634"/>
      <c r="AA899" s="632" t="s">
        <v>1192</v>
      </c>
      <c r="AB899" s="633"/>
      <c r="AC899" s="633"/>
      <c r="AD899" s="633"/>
      <c r="AE899" s="633"/>
      <c r="AF899" s="633"/>
      <c r="AG899" s="633"/>
      <c r="AH899" s="634"/>
    </row>
    <row r="900" spans="1:35" x14ac:dyDescent="0.25">
      <c r="A900" s="425" t="s">
        <v>40</v>
      </c>
      <c r="B900" s="426"/>
      <c r="C900" s="426"/>
      <c r="D900" s="426"/>
      <c r="E900" s="426"/>
      <c r="F900" s="426"/>
      <c r="G900" s="426"/>
      <c r="H900" s="426"/>
      <c r="I900" s="426"/>
      <c r="J900" s="426"/>
      <c r="K900" s="426"/>
      <c r="L900" s="426"/>
      <c r="M900" s="426"/>
      <c r="N900" s="427"/>
      <c r="O900" s="425" t="s">
        <v>41</v>
      </c>
      <c r="P900" s="426"/>
      <c r="Q900" s="426"/>
      <c r="R900" s="427"/>
      <c r="S900" s="425" t="s">
        <v>42</v>
      </c>
      <c r="T900" s="426"/>
      <c r="U900" s="426"/>
      <c r="V900" s="426"/>
      <c r="W900" s="426"/>
      <c r="X900" s="426"/>
      <c r="Y900" s="426"/>
      <c r="Z900" s="427"/>
      <c r="AA900" s="425" t="s">
        <v>43</v>
      </c>
      <c r="AB900" s="426"/>
      <c r="AC900" s="426"/>
      <c r="AD900" s="426"/>
      <c r="AE900" s="426"/>
      <c r="AF900" s="426"/>
      <c r="AG900" s="426"/>
      <c r="AH900" s="427"/>
    </row>
    <row r="901" spans="1:35" x14ac:dyDescent="0.25">
      <c r="A901" s="387" t="s">
        <v>1132</v>
      </c>
      <c r="B901" s="388"/>
      <c r="C901" s="388"/>
      <c r="D901" s="388"/>
      <c r="E901" s="388"/>
      <c r="F901" s="388"/>
      <c r="G901" s="388"/>
      <c r="H901" s="388"/>
      <c r="I901" s="388"/>
      <c r="J901" s="388"/>
      <c r="K901" s="388"/>
      <c r="L901" s="388"/>
      <c r="M901" s="388"/>
      <c r="N901" s="409"/>
      <c r="O901" s="406">
        <v>1</v>
      </c>
      <c r="P901" s="407"/>
      <c r="Q901" s="407"/>
      <c r="R901" s="408"/>
      <c r="S901" s="394">
        <v>176763</v>
      </c>
      <c r="T901" s="396"/>
      <c r="U901" s="396"/>
      <c r="V901" s="396"/>
      <c r="W901" s="396"/>
      <c r="X901" s="396"/>
      <c r="Y901" s="396"/>
      <c r="Z901" s="395"/>
      <c r="AA901" s="394">
        <v>250513</v>
      </c>
      <c r="AB901" s="396"/>
      <c r="AC901" s="396"/>
      <c r="AD901" s="396"/>
      <c r="AE901" s="396"/>
      <c r="AF901" s="396"/>
      <c r="AG901" s="396"/>
      <c r="AH901" s="395"/>
    </row>
    <row r="902" spans="1:35" x14ac:dyDescent="0.25">
      <c r="A902" s="387" t="s">
        <v>1133</v>
      </c>
      <c r="B902" s="388"/>
      <c r="C902" s="388"/>
      <c r="D902" s="388"/>
      <c r="E902" s="388"/>
      <c r="F902" s="388"/>
      <c r="G902" s="388"/>
      <c r="H902" s="388"/>
      <c r="I902" s="388"/>
      <c r="J902" s="388"/>
      <c r="K902" s="388"/>
      <c r="L902" s="388"/>
      <c r="M902" s="388"/>
      <c r="N902" s="409"/>
      <c r="O902" s="406">
        <v>1</v>
      </c>
      <c r="P902" s="407"/>
      <c r="Q902" s="407"/>
      <c r="R902" s="408"/>
      <c r="S902" s="394">
        <v>99438</v>
      </c>
      <c r="T902" s="396"/>
      <c r="U902" s="396"/>
      <c r="V902" s="396"/>
      <c r="W902" s="396"/>
      <c r="X902" s="396"/>
      <c r="Y902" s="396"/>
      <c r="Z902" s="395"/>
      <c r="AA902" s="394">
        <v>103057</v>
      </c>
      <c r="AB902" s="396"/>
      <c r="AC902" s="396"/>
      <c r="AD902" s="396"/>
      <c r="AE902" s="396"/>
      <c r="AF902" s="396"/>
      <c r="AG902" s="396"/>
      <c r="AH902" s="395"/>
    </row>
    <row r="903" spans="1:35" ht="21" customHeight="1" x14ac:dyDescent="0.25">
      <c r="A903" s="410" t="s">
        <v>1167</v>
      </c>
      <c r="B903" s="411"/>
      <c r="C903" s="411"/>
      <c r="D903" s="411"/>
      <c r="E903" s="411"/>
      <c r="F903" s="411"/>
      <c r="G903" s="411"/>
      <c r="H903" s="411"/>
      <c r="I903" s="411"/>
      <c r="J903" s="411"/>
      <c r="K903" s="411"/>
      <c r="L903" s="411"/>
      <c r="M903" s="411"/>
      <c r="N903" s="412"/>
      <c r="O903" s="413">
        <v>1</v>
      </c>
      <c r="P903" s="414"/>
      <c r="Q903" s="414"/>
      <c r="R903" s="415"/>
      <c r="S903" s="416">
        <v>72781</v>
      </c>
      <c r="T903" s="417"/>
      <c r="U903" s="417"/>
      <c r="V903" s="417"/>
      <c r="W903" s="417"/>
      <c r="X903" s="417"/>
      <c r="Y903" s="417"/>
      <c r="Z903" s="418"/>
      <c r="AA903" s="416">
        <v>0</v>
      </c>
      <c r="AB903" s="417"/>
      <c r="AC903" s="417"/>
      <c r="AD903" s="417"/>
      <c r="AE903" s="417"/>
      <c r="AF903" s="417"/>
      <c r="AG903" s="417"/>
      <c r="AH903" s="418"/>
    </row>
    <row r="904" spans="1:35" x14ac:dyDescent="0.25">
      <c r="A904" s="177"/>
      <c r="B904" s="177"/>
      <c r="C904" s="177"/>
      <c r="D904" s="177"/>
      <c r="E904" s="177"/>
      <c r="F904" s="177"/>
      <c r="G904" s="177"/>
      <c r="H904" s="177"/>
      <c r="I904" s="177"/>
      <c r="J904" s="177"/>
      <c r="K904" s="177"/>
      <c r="L904" s="177"/>
      <c r="M904" s="177"/>
      <c r="N904" s="177"/>
      <c r="O904" s="178"/>
      <c r="P904" s="178"/>
      <c r="Q904" s="178"/>
      <c r="R904" s="178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5" x14ac:dyDescent="0.25">
      <c r="A905" s="281" t="s">
        <v>474</v>
      </c>
      <c r="B905" s="281"/>
      <c r="C905" s="281"/>
      <c r="D905" s="281"/>
      <c r="E905" s="281"/>
      <c r="F905" s="281"/>
      <c r="G905" s="146"/>
      <c r="H905" s="719"/>
      <c r="I905" s="719"/>
      <c r="J905" s="719"/>
      <c r="K905" s="719"/>
      <c r="L905" s="719"/>
      <c r="M905" s="719"/>
      <c r="N905" s="719"/>
      <c r="O905" s="719"/>
      <c r="P905" s="719"/>
      <c r="Q905" s="719"/>
      <c r="R905" s="719"/>
      <c r="S905" s="719"/>
      <c r="T905" s="719"/>
      <c r="U905" s="719"/>
      <c r="V905" s="719"/>
      <c r="W905" s="719"/>
      <c r="X905" s="719"/>
      <c r="Y905" s="719"/>
      <c r="Z905" s="719"/>
      <c r="AA905" s="719"/>
      <c r="AB905" s="719"/>
      <c r="AC905" s="719"/>
      <c r="AD905" s="719"/>
      <c r="AE905" s="719"/>
      <c r="AF905" s="719"/>
      <c r="AG905" s="719"/>
      <c r="AH905" s="719"/>
    </row>
    <row r="906" spans="1:35" ht="15" customHeight="1" x14ac:dyDescent="0.25">
      <c r="A906" s="222"/>
      <c r="B906" s="222"/>
      <c r="C906" s="222"/>
      <c r="D906" s="222"/>
      <c r="E906" s="222"/>
      <c r="F906" s="222"/>
      <c r="G906" s="222"/>
      <c r="H906" s="222"/>
      <c r="J906" s="145"/>
      <c r="K906" s="145"/>
      <c r="L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</row>
    <row r="907" spans="1:35" ht="22.5" customHeight="1" x14ac:dyDescent="0.25">
      <c r="A907" s="222"/>
      <c r="B907" s="389" t="s">
        <v>1236</v>
      </c>
      <c r="C907" s="389"/>
      <c r="D907" s="389"/>
      <c r="E907" s="389" t="s">
        <v>1237</v>
      </c>
      <c r="F907" s="389"/>
      <c r="G907" s="389"/>
      <c r="H907" s="389"/>
      <c r="I907" s="389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</row>
    <row r="908" spans="1:35" ht="18" customHeight="1" x14ac:dyDescent="0.25">
      <c r="A908" s="222"/>
      <c r="B908" s="390">
        <v>1</v>
      </c>
      <c r="C908" s="390"/>
      <c r="D908" s="390"/>
      <c r="E908" s="391" t="s">
        <v>1238</v>
      </c>
      <c r="F908" s="391"/>
      <c r="G908" s="391"/>
      <c r="H908" s="391"/>
      <c r="I908" s="391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</row>
    <row r="909" spans="1:35" ht="25.5" customHeight="1" x14ac:dyDescent="0.25">
      <c r="A909" s="155"/>
      <c r="B909" s="392">
        <v>3</v>
      </c>
      <c r="C909" s="392"/>
      <c r="D909" s="392"/>
      <c r="E909" s="393" t="s">
        <v>1239</v>
      </c>
      <c r="F909" s="393"/>
      <c r="G909" s="393"/>
      <c r="H909" s="393"/>
      <c r="I909" s="393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</row>
    <row r="910" spans="1:35" ht="15" customHeight="1" x14ac:dyDescent="0.25">
      <c r="A910" s="155"/>
      <c r="B910" s="222"/>
      <c r="C910" s="222"/>
      <c r="D910" s="222"/>
      <c r="E910" s="230"/>
      <c r="F910" s="230"/>
      <c r="G910" s="230"/>
      <c r="H910" s="230"/>
      <c r="I910" s="230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</row>
    <row r="911" spans="1:35" ht="15" customHeight="1" x14ac:dyDescent="0.25">
      <c r="A911" s="155"/>
      <c r="B911" s="222"/>
      <c r="C911" s="222"/>
      <c r="D911" s="222"/>
      <c r="E911" s="230"/>
      <c r="F911" s="230"/>
      <c r="G911" s="230"/>
      <c r="H911" s="230"/>
      <c r="I911" s="230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</row>
    <row r="912" spans="1:3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</row>
    <row r="913" spans="1:34" x14ac:dyDescent="0.25">
      <c r="A913" s="10" t="s">
        <v>1273</v>
      </c>
      <c r="B913" s="10"/>
      <c r="C913" s="10"/>
      <c r="D913" s="718" t="s">
        <v>204</v>
      </c>
      <c r="E913" s="718"/>
      <c r="F913" s="718"/>
      <c r="G913" s="718"/>
      <c r="H913" s="718"/>
      <c r="I913" s="718"/>
      <c r="J913" s="718"/>
      <c r="K913" s="718"/>
      <c r="L913" s="718"/>
      <c r="M913" s="718"/>
      <c r="N913" s="718"/>
      <c r="O913" s="718"/>
      <c r="P913" s="718"/>
      <c r="Q913" s="718"/>
      <c r="R913" s="718"/>
      <c r="S913" s="718"/>
      <c r="T913" s="718"/>
      <c r="U913" s="718"/>
      <c r="V913" s="718"/>
      <c r="W913" s="718"/>
      <c r="X913" s="718"/>
      <c r="Y913" s="718"/>
      <c r="Z913" s="718"/>
      <c r="AA913" s="718"/>
      <c r="AB913" s="718"/>
      <c r="AC913" s="718"/>
      <c r="AD913" s="718"/>
      <c r="AE913" s="718"/>
      <c r="AF913" s="718"/>
      <c r="AG913" s="718"/>
      <c r="AH913" s="718"/>
    </row>
    <row r="914" spans="1:34" x14ac:dyDescent="0.25">
      <c r="A914" s="10"/>
      <c r="B914" s="10"/>
      <c r="C914" s="10"/>
      <c r="D914" s="718"/>
      <c r="E914" s="718"/>
      <c r="F914" s="718"/>
      <c r="G914" s="718"/>
      <c r="H914" s="718"/>
      <c r="I914" s="718"/>
      <c r="J914" s="718"/>
      <c r="K914" s="718"/>
      <c r="L914" s="718"/>
      <c r="M914" s="718"/>
      <c r="N914" s="718"/>
      <c r="O914" s="718"/>
      <c r="P914" s="718"/>
      <c r="Q914" s="718"/>
      <c r="R914" s="718"/>
      <c r="S914" s="718"/>
      <c r="T914" s="718"/>
      <c r="U914" s="718"/>
      <c r="V914" s="718"/>
      <c r="W914" s="718"/>
      <c r="X914" s="718"/>
      <c r="Y914" s="718"/>
      <c r="Z914" s="718"/>
      <c r="AA914" s="718"/>
      <c r="AB914" s="718"/>
      <c r="AC914" s="718"/>
      <c r="AD914" s="718"/>
      <c r="AE914" s="718"/>
      <c r="AF914" s="718"/>
      <c r="AG914" s="718"/>
      <c r="AH914" s="718"/>
    </row>
    <row r="915" spans="1:34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</row>
    <row r="916" spans="1:34" x14ac:dyDescent="0.25">
      <c r="A916" s="631" t="s">
        <v>1122</v>
      </c>
      <c r="B916" s="631"/>
      <c r="C916" s="631"/>
      <c r="D916" s="631"/>
      <c r="E916" s="631"/>
      <c r="F916" s="631"/>
      <c r="G916" s="631"/>
      <c r="H916" s="631"/>
      <c r="I916" s="631"/>
      <c r="J916" s="631"/>
      <c r="K916" s="631"/>
      <c r="L916" s="631"/>
      <c r="M916" s="631"/>
      <c r="N916" s="631"/>
      <c r="O916" s="631"/>
      <c r="P916" s="631"/>
      <c r="Q916" s="631"/>
      <c r="R916" s="631"/>
      <c r="S916" s="631"/>
      <c r="T916" s="631"/>
      <c r="U916" s="631"/>
      <c r="V916" s="631"/>
      <c r="W916" s="631"/>
      <c r="X916" s="631"/>
      <c r="Y916" s="631"/>
      <c r="Z916" s="631"/>
      <c r="AA916" s="631"/>
      <c r="AB916" s="631"/>
      <c r="AC916" s="631"/>
      <c r="AD916" s="631"/>
      <c r="AE916" s="631"/>
      <c r="AF916" s="631"/>
      <c r="AG916" s="631"/>
      <c r="AH916" s="631"/>
    </row>
    <row r="917" spans="1:34" x14ac:dyDescent="0.25">
      <c r="A917" s="631"/>
      <c r="B917" s="631"/>
      <c r="C917" s="631"/>
      <c r="D917" s="631"/>
      <c r="E917" s="631"/>
      <c r="F917" s="631"/>
      <c r="G917" s="631"/>
      <c r="H917" s="631"/>
      <c r="I917" s="631"/>
      <c r="J917" s="631"/>
      <c r="K917" s="631"/>
      <c r="L917" s="631"/>
      <c r="M917" s="631"/>
      <c r="N917" s="631"/>
      <c r="O917" s="631"/>
      <c r="P917" s="631"/>
      <c r="Q917" s="631"/>
      <c r="R917" s="631"/>
      <c r="S917" s="631"/>
      <c r="T917" s="631"/>
      <c r="U917" s="631"/>
      <c r="V917" s="631"/>
      <c r="W917" s="631"/>
      <c r="X917" s="631"/>
      <c r="Y917" s="631"/>
      <c r="Z917" s="631"/>
      <c r="AA917" s="631"/>
      <c r="AB917" s="631"/>
      <c r="AC917" s="631"/>
      <c r="AD917" s="631"/>
      <c r="AE917" s="631"/>
      <c r="AF917" s="631"/>
      <c r="AG917" s="631"/>
      <c r="AH917" s="631"/>
    </row>
    <row r="918" spans="1:34" x14ac:dyDescent="0.25">
      <c r="A918" s="210"/>
      <c r="B918" s="210"/>
      <c r="C918" s="210"/>
      <c r="D918" s="210"/>
      <c r="E918" s="210"/>
      <c r="F918" s="210"/>
      <c r="G918" s="210"/>
      <c r="H918" s="210"/>
      <c r="I918" s="210"/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</row>
    <row r="919" spans="1:34" x14ac:dyDescent="0.25">
      <c r="A919" s="210"/>
      <c r="B919" s="210"/>
      <c r="C919" s="210"/>
      <c r="D919" s="210"/>
      <c r="E919" s="210"/>
      <c r="F919" s="210"/>
      <c r="G919" s="210"/>
      <c r="H919" s="210"/>
      <c r="I919" s="210"/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</row>
    <row r="920" spans="1:34" x14ac:dyDescent="0.25">
      <c r="A920" s="10" t="s">
        <v>1274</v>
      </c>
      <c r="B920" s="10"/>
      <c r="C920" s="10"/>
      <c r="D920" s="10" t="s">
        <v>205</v>
      </c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5"/>
      <c r="R920" s="5"/>
      <c r="S920" s="5"/>
      <c r="T920" s="192"/>
      <c r="U920" s="192"/>
      <c r="V920" s="192"/>
      <c r="W920" s="192"/>
      <c r="X920" s="192"/>
      <c r="Y920" s="192"/>
      <c r="Z920" s="192"/>
      <c r="AA920" s="192"/>
      <c r="AB920" s="192"/>
      <c r="AC920" s="192"/>
      <c r="AD920" s="192"/>
      <c r="AE920" s="192"/>
      <c r="AF920" s="192"/>
      <c r="AG920" s="192"/>
      <c r="AH920" s="192"/>
    </row>
    <row r="921" spans="1:34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192"/>
      <c r="U921" s="192"/>
      <c r="V921" s="192"/>
      <c r="W921" s="192"/>
      <c r="X921" s="192"/>
      <c r="Y921" s="192"/>
      <c r="Z921" s="192"/>
      <c r="AA921" s="192"/>
      <c r="AB921" s="192"/>
      <c r="AC921" s="192"/>
      <c r="AD921" s="192"/>
      <c r="AE921" s="192"/>
      <c r="AF921" s="192"/>
      <c r="AG921" s="192"/>
      <c r="AH921" s="192"/>
    </row>
    <row r="922" spans="1:34" x14ac:dyDescent="0.25">
      <c r="A922" s="179" t="s">
        <v>1275</v>
      </c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192"/>
      <c r="U922" s="192"/>
      <c r="V922" s="192"/>
      <c r="W922" s="192"/>
      <c r="X922" s="192"/>
      <c r="Y922" s="192"/>
      <c r="Z922" s="192"/>
      <c r="AA922" s="192"/>
      <c r="AB922" s="192"/>
      <c r="AC922" s="192"/>
      <c r="AD922" s="192"/>
      <c r="AE922" s="192"/>
      <c r="AF922" s="192"/>
      <c r="AG922" s="192"/>
      <c r="AH922" s="192"/>
    </row>
    <row r="923" spans="1:34" x14ac:dyDescent="0.25">
      <c r="A923" s="192"/>
      <c r="B923" s="192"/>
      <c r="C923" s="192"/>
      <c r="D923" s="192"/>
      <c r="E923" s="192"/>
      <c r="F923" s="192"/>
      <c r="G923" s="192"/>
      <c r="H923" s="192"/>
      <c r="I923" s="192"/>
      <c r="J923" s="192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92"/>
      <c r="Y923" s="192"/>
      <c r="Z923" s="192"/>
      <c r="AA923" s="192"/>
      <c r="AB923" s="192"/>
      <c r="AC923" s="192"/>
      <c r="AD923" s="192"/>
      <c r="AE923" s="192"/>
      <c r="AF923" s="192"/>
      <c r="AG923" s="192"/>
      <c r="AH923" s="192"/>
    </row>
    <row r="924" spans="1:34" x14ac:dyDescent="0.25">
      <c r="A924" s="192"/>
      <c r="B924" s="192"/>
      <c r="C924" s="192"/>
      <c r="D924" s="192"/>
      <c r="E924" s="192"/>
      <c r="F924" s="192"/>
      <c r="G924" s="192"/>
      <c r="H924" s="192"/>
      <c r="I924" s="192"/>
      <c r="J924" s="192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92"/>
      <c r="Y924" s="192"/>
      <c r="Z924" s="192"/>
      <c r="AA924" s="192"/>
      <c r="AB924" s="192"/>
      <c r="AC924" s="192"/>
      <c r="AD924" s="192"/>
      <c r="AE924" s="192"/>
      <c r="AF924" s="192"/>
      <c r="AG924" s="192"/>
      <c r="AH924" s="192"/>
    </row>
    <row r="925" spans="1:34" x14ac:dyDescent="0.25">
      <c r="A925" s="192"/>
      <c r="B925" s="192"/>
      <c r="C925" s="192"/>
      <c r="D925" s="192"/>
      <c r="E925" s="192"/>
      <c r="F925" s="192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92"/>
      <c r="Y925" s="192"/>
      <c r="Z925" s="192"/>
      <c r="AA925" s="192"/>
      <c r="AB925" s="192"/>
      <c r="AC925" s="192"/>
      <c r="AD925" s="192"/>
      <c r="AE925" s="192"/>
      <c r="AF925" s="192"/>
      <c r="AG925" s="192"/>
      <c r="AH925" s="192"/>
    </row>
    <row r="926" spans="1:34" x14ac:dyDescent="0.25">
      <c r="A926" s="192"/>
      <c r="B926" s="192"/>
      <c r="C926" s="192"/>
      <c r="D926" s="192"/>
      <c r="E926" s="192"/>
      <c r="F926" s="192"/>
      <c r="G926" s="192"/>
      <c r="H926" s="192"/>
      <c r="I926" s="192"/>
      <c r="J926" s="192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92"/>
      <c r="Y926" s="192"/>
      <c r="Z926" s="192"/>
      <c r="AA926" s="192"/>
      <c r="AB926" s="192"/>
      <c r="AC926" s="192"/>
      <c r="AD926" s="192"/>
      <c r="AE926" s="192"/>
      <c r="AF926" s="192"/>
      <c r="AG926" s="192"/>
      <c r="AH926" s="192"/>
    </row>
    <row r="927" spans="1:34" x14ac:dyDescent="0.25">
      <c r="A927" s="192"/>
      <c r="B927" s="192"/>
      <c r="C927" s="192"/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92"/>
      <c r="Y927" s="192"/>
      <c r="Z927" s="192"/>
      <c r="AA927" s="192"/>
      <c r="AB927" s="192"/>
      <c r="AC927" s="192"/>
      <c r="AD927" s="192"/>
      <c r="AE927" s="192"/>
      <c r="AF927" s="192"/>
      <c r="AG927" s="192"/>
      <c r="AH927" s="192"/>
    </row>
    <row r="928" spans="1:34" x14ac:dyDescent="0.25">
      <c r="A928" s="192"/>
      <c r="B928" s="192"/>
      <c r="C928" s="192"/>
      <c r="D928" s="192"/>
      <c r="E928" s="192"/>
      <c r="F928" s="192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  <c r="AA928" s="192"/>
      <c r="AB928" s="192"/>
      <c r="AC928" s="192"/>
      <c r="AD928" s="192"/>
      <c r="AE928" s="192"/>
      <c r="AF928" s="192"/>
      <c r="AG928" s="192"/>
      <c r="AH928" s="192"/>
    </row>
    <row r="929" spans="1:34" x14ac:dyDescent="0.25">
      <c r="A929" s="192"/>
      <c r="B929" s="192"/>
      <c r="C929" s="192"/>
      <c r="D929" s="192"/>
      <c r="E929" s="192"/>
      <c r="F929" s="192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2"/>
      <c r="Z929" s="192"/>
      <c r="AA929" s="192"/>
      <c r="AB929" s="192"/>
      <c r="AC929" s="192"/>
      <c r="AD929" s="192"/>
      <c r="AE929" s="192"/>
      <c r="AF929" s="192"/>
      <c r="AG929" s="192"/>
      <c r="AH929" s="192"/>
    </row>
    <row r="930" spans="1:34" x14ac:dyDescent="0.25">
      <c r="A930" s="192"/>
      <c r="B930" s="192"/>
      <c r="C930" s="192"/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2"/>
      <c r="Z930" s="192"/>
      <c r="AA930" s="192"/>
      <c r="AB930" s="192"/>
      <c r="AC930" s="192"/>
      <c r="AD930" s="192"/>
      <c r="AE930" s="192"/>
      <c r="AF930" s="192"/>
      <c r="AG930" s="192"/>
      <c r="AH930" s="192"/>
    </row>
    <row r="931" spans="1:34" x14ac:dyDescent="0.25">
      <c r="A931" s="192"/>
      <c r="B931" s="192"/>
      <c r="C931" s="192"/>
      <c r="D931" s="192"/>
      <c r="E931" s="192"/>
      <c r="F931" s="192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2"/>
      <c r="Z931" s="192"/>
      <c r="AA931" s="192"/>
      <c r="AB931" s="192"/>
      <c r="AC931" s="192"/>
      <c r="AD931" s="192"/>
      <c r="AE931" s="192"/>
      <c r="AF931" s="192"/>
      <c r="AG931" s="192"/>
      <c r="AH931" s="192"/>
    </row>
    <row r="932" spans="1:34" x14ac:dyDescent="0.25">
      <c r="A932" s="192"/>
      <c r="B932" s="192"/>
      <c r="C932" s="192"/>
      <c r="D932" s="192"/>
      <c r="E932" s="192"/>
      <c r="F932" s="192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2"/>
      <c r="Z932" s="192"/>
      <c r="AA932" s="192"/>
      <c r="AB932" s="192"/>
      <c r="AC932" s="192"/>
      <c r="AD932" s="192"/>
      <c r="AE932" s="192"/>
      <c r="AF932" s="192"/>
      <c r="AG932" s="192"/>
      <c r="AH932" s="192"/>
    </row>
    <row r="933" spans="1:34" x14ac:dyDescent="0.25">
      <c r="A933" s="192"/>
      <c r="B933" s="192"/>
      <c r="C933" s="192"/>
      <c r="D933" s="192"/>
      <c r="E933" s="192"/>
      <c r="F933" s="192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2"/>
      <c r="Z933" s="192"/>
      <c r="AA933" s="192"/>
      <c r="AB933" s="192"/>
      <c r="AC933" s="192"/>
      <c r="AD933" s="192"/>
      <c r="AE933" s="192"/>
      <c r="AF933" s="192"/>
      <c r="AG933" s="192"/>
      <c r="AH933" s="192"/>
    </row>
    <row r="934" spans="1:34" x14ac:dyDescent="0.25">
      <c r="A934" s="192"/>
      <c r="B934" s="192"/>
      <c r="C934" s="192"/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2"/>
      <c r="Z934" s="192"/>
      <c r="AA934" s="192"/>
      <c r="AB934" s="192"/>
      <c r="AC934" s="192"/>
      <c r="AD934" s="192"/>
      <c r="AE934" s="192"/>
      <c r="AF934" s="192"/>
      <c r="AG934" s="192"/>
      <c r="AH934" s="192"/>
    </row>
    <row r="935" spans="1:34" x14ac:dyDescent="0.25">
      <c r="A935" s="192"/>
      <c r="B935" s="192"/>
      <c r="C935" s="192"/>
      <c r="D935" s="192"/>
      <c r="E935" s="192"/>
      <c r="F935" s="192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2"/>
      <c r="Z935" s="192"/>
      <c r="AA935" s="192"/>
      <c r="AB935" s="192"/>
      <c r="AC935" s="192"/>
      <c r="AD935" s="192"/>
      <c r="AE935" s="192"/>
      <c r="AF935" s="192"/>
      <c r="AG935" s="192"/>
      <c r="AH935" s="192"/>
    </row>
    <row r="936" spans="1:34" x14ac:dyDescent="0.25">
      <c r="A936" s="192"/>
      <c r="B936" s="192"/>
      <c r="C936" s="192"/>
      <c r="D936" s="192"/>
      <c r="E936" s="192"/>
      <c r="F936" s="192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2"/>
      <c r="Z936" s="192"/>
      <c r="AA936" s="192"/>
      <c r="AB936" s="192"/>
      <c r="AC936" s="192"/>
      <c r="AD936" s="192"/>
      <c r="AE936" s="192"/>
      <c r="AF936" s="192"/>
      <c r="AG936" s="192"/>
      <c r="AH936" s="192"/>
    </row>
    <row r="937" spans="1:34" x14ac:dyDescent="0.25">
      <c r="A937" s="192"/>
      <c r="B937" s="192"/>
      <c r="C937" s="192"/>
      <c r="D937" s="192"/>
      <c r="E937" s="192"/>
      <c r="F937" s="192"/>
      <c r="G937" s="192"/>
      <c r="H937" s="192"/>
      <c r="I937" s="192"/>
      <c r="J937" s="192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92"/>
      <c r="Y937" s="192"/>
      <c r="Z937" s="192"/>
      <c r="AA937" s="192"/>
      <c r="AB937" s="192"/>
      <c r="AC937" s="192"/>
      <c r="AD937" s="192"/>
      <c r="AE937" s="192"/>
      <c r="AF937" s="192"/>
      <c r="AG937" s="192"/>
      <c r="AH937" s="192"/>
    </row>
    <row r="938" spans="1:34" x14ac:dyDescent="0.25">
      <c r="A938" s="192"/>
      <c r="B938" s="192"/>
      <c r="C938" s="192"/>
      <c r="D938" s="192"/>
      <c r="E938" s="192"/>
      <c r="F938" s="192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92"/>
      <c r="Y938" s="192"/>
      <c r="Z938" s="192"/>
      <c r="AA938" s="192"/>
      <c r="AB938" s="192"/>
      <c r="AC938" s="192"/>
      <c r="AD938" s="192"/>
      <c r="AE938" s="192"/>
      <c r="AF938" s="192"/>
      <c r="AG938" s="192"/>
      <c r="AH938" s="192"/>
    </row>
    <row r="939" spans="1:34" x14ac:dyDescent="0.25">
      <c r="A939" s="192"/>
      <c r="B939" s="192"/>
      <c r="C939" s="192"/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92"/>
      <c r="Y939" s="192"/>
      <c r="Z939" s="192"/>
      <c r="AA939" s="192"/>
      <c r="AB939" s="192"/>
      <c r="AC939" s="192"/>
      <c r="AD939" s="192"/>
      <c r="AE939" s="192"/>
      <c r="AF939" s="192"/>
      <c r="AG939" s="192"/>
      <c r="AH939" s="192"/>
    </row>
    <row r="940" spans="1:34" x14ac:dyDescent="0.25">
      <c r="A940" s="192"/>
      <c r="B940" s="192"/>
      <c r="C940" s="192"/>
      <c r="D940" s="192"/>
      <c r="E940" s="192"/>
      <c r="F940" s="192"/>
      <c r="G940" s="192"/>
      <c r="H940" s="192"/>
      <c r="I940" s="192"/>
      <c r="J940" s="192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  <c r="AA940" s="192"/>
      <c r="AB940" s="192"/>
      <c r="AC940" s="192"/>
      <c r="AD940" s="192"/>
      <c r="AE940" s="192"/>
      <c r="AF940" s="192"/>
      <c r="AG940" s="192"/>
      <c r="AH940" s="192"/>
    </row>
    <row r="941" spans="1:34" x14ac:dyDescent="0.25">
      <c r="A941" s="192"/>
      <c r="B941" s="192"/>
      <c r="C941" s="192"/>
      <c r="D941" s="192"/>
      <c r="E941" s="192"/>
      <c r="F941" s="192"/>
      <c r="G941" s="192"/>
      <c r="H941" s="192"/>
      <c r="I941" s="192"/>
      <c r="J941" s="192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92"/>
      <c r="Y941" s="192"/>
      <c r="Z941" s="192"/>
      <c r="AA941" s="192"/>
      <c r="AB941" s="192"/>
      <c r="AC941" s="192"/>
      <c r="AD941" s="192"/>
      <c r="AE941" s="192"/>
      <c r="AF941" s="192"/>
      <c r="AG941" s="192"/>
      <c r="AH941" s="192"/>
    </row>
    <row r="942" spans="1:34" x14ac:dyDescent="0.25">
      <c r="A942" s="192"/>
      <c r="B942" s="192"/>
      <c r="C942" s="192"/>
      <c r="D942" s="192"/>
      <c r="E942" s="192"/>
      <c r="F942" s="192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92"/>
      <c r="Y942" s="192"/>
      <c r="Z942" s="192"/>
      <c r="AA942" s="192"/>
      <c r="AB942" s="192"/>
      <c r="AC942" s="192"/>
      <c r="AD942" s="192"/>
      <c r="AE942" s="192"/>
      <c r="AF942" s="192"/>
      <c r="AG942" s="192"/>
      <c r="AH942" s="192"/>
    </row>
    <row r="943" spans="1:34" x14ac:dyDescent="0.25">
      <c r="A943" s="192"/>
      <c r="B943" s="192"/>
      <c r="C943" s="192"/>
      <c r="D943" s="192"/>
      <c r="E943" s="192"/>
      <c r="F943" s="192"/>
      <c r="G943" s="192"/>
      <c r="H943" s="192"/>
      <c r="I943" s="192"/>
      <c r="J943" s="192"/>
      <c r="K943" s="192"/>
      <c r="L943" s="192"/>
      <c r="M943" s="192"/>
      <c r="N943" s="192"/>
      <c r="O943" s="192"/>
      <c r="P943" s="192"/>
      <c r="Q943" s="192"/>
      <c r="R943" s="192"/>
      <c r="S943" s="192"/>
      <c r="T943" s="192"/>
      <c r="U943" s="192"/>
      <c r="V943" s="192"/>
      <c r="W943" s="192"/>
      <c r="X943" s="192"/>
      <c r="Y943" s="192"/>
      <c r="Z943" s="192"/>
      <c r="AA943" s="192"/>
      <c r="AB943" s="192"/>
      <c r="AC943" s="192"/>
      <c r="AD943" s="192"/>
      <c r="AE943" s="192"/>
      <c r="AF943" s="192"/>
      <c r="AG943" s="192"/>
      <c r="AH943" s="192"/>
    </row>
    <row r="944" spans="1:34" x14ac:dyDescent="0.25">
      <c r="A944" s="192"/>
      <c r="B944" s="192"/>
      <c r="C944" s="192"/>
      <c r="D944" s="192"/>
      <c r="E944" s="192"/>
      <c r="F944" s="192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92"/>
      <c r="Y944" s="192"/>
      <c r="Z944" s="192"/>
      <c r="AA944" s="192"/>
      <c r="AB944" s="192"/>
      <c r="AC944" s="192"/>
      <c r="AD944" s="192"/>
      <c r="AE944" s="192"/>
      <c r="AF944" s="192"/>
      <c r="AG944" s="192"/>
      <c r="AH944" s="192"/>
    </row>
    <row r="945" spans="1:34" x14ac:dyDescent="0.25">
      <c r="A945" s="192"/>
      <c r="B945" s="192"/>
      <c r="C945" s="192"/>
      <c r="D945" s="192"/>
      <c r="E945" s="192"/>
      <c r="F945" s="192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2"/>
      <c r="Z945" s="192"/>
      <c r="AA945" s="192"/>
      <c r="AB945" s="192"/>
      <c r="AC945" s="192"/>
      <c r="AD945" s="192"/>
      <c r="AE945" s="192"/>
      <c r="AF945" s="192"/>
      <c r="AG945" s="192"/>
      <c r="AH945" s="192"/>
    </row>
    <row r="946" spans="1:34" x14ac:dyDescent="0.25">
      <c r="A946" s="192"/>
      <c r="B946" s="192"/>
      <c r="C946" s="192"/>
      <c r="D946" s="192"/>
      <c r="E946" s="192"/>
      <c r="F946" s="192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2"/>
      <c r="Z946" s="192"/>
      <c r="AA946" s="192"/>
      <c r="AB946" s="192"/>
      <c r="AC946" s="192"/>
      <c r="AD946" s="192"/>
      <c r="AE946" s="192"/>
      <c r="AF946" s="192"/>
      <c r="AG946" s="192"/>
      <c r="AH946" s="192"/>
    </row>
    <row r="947" spans="1:34" x14ac:dyDescent="0.25">
      <c r="A947" s="192"/>
      <c r="B947" s="192"/>
      <c r="C947" s="192"/>
      <c r="D947" s="192"/>
      <c r="E947" s="192"/>
      <c r="F947" s="192"/>
      <c r="G947" s="192"/>
      <c r="H947" s="192"/>
      <c r="I947" s="192"/>
      <c r="J947" s="192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2"/>
      <c r="Z947" s="192"/>
      <c r="AA947" s="192"/>
      <c r="AB947" s="192"/>
      <c r="AC947" s="192"/>
      <c r="AD947" s="192"/>
      <c r="AE947" s="192"/>
      <c r="AF947" s="192"/>
      <c r="AG947" s="192"/>
      <c r="AH947" s="192"/>
    </row>
    <row r="948" spans="1:34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</row>
    <row r="949" spans="1:34" x14ac:dyDescent="0.25"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</row>
    <row r="950" spans="1:34" x14ac:dyDescent="0.25"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</row>
    <row r="951" spans="1:34" x14ac:dyDescent="0.25"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</row>
    <row r="952" spans="1:34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</row>
    <row r="953" spans="1:34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</row>
    <row r="954" spans="1:34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</row>
    <row r="955" spans="1:34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</row>
    <row r="956" spans="1:34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</row>
    <row r="957" spans="1:34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</row>
    <row r="958" spans="1:34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</row>
    <row r="959" spans="1:34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</row>
    <row r="960" spans="1:34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</row>
    <row r="961" spans="1:34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</row>
  </sheetData>
  <mergeCells count="2140">
    <mergeCell ref="S721:Z721"/>
    <mergeCell ref="AA721:AH721"/>
    <mergeCell ref="A37:E37"/>
    <mergeCell ref="A77:D77"/>
    <mergeCell ref="A111:E111"/>
    <mergeCell ref="A577:I577"/>
    <mergeCell ref="J577:N577"/>
    <mergeCell ref="O577:S577"/>
    <mergeCell ref="T577:X577"/>
    <mergeCell ref="Y577:AC577"/>
    <mergeCell ref="AD577:AH577"/>
    <mergeCell ref="A71:J71"/>
    <mergeCell ref="K71:M71"/>
    <mergeCell ref="N71:P71"/>
    <mergeCell ref="Q71:S71"/>
    <mergeCell ref="T71:V71"/>
    <mergeCell ref="W71:Y71"/>
    <mergeCell ref="Z71:AB71"/>
    <mergeCell ref="AC71:AE71"/>
    <mergeCell ref="AF71:AH71"/>
    <mergeCell ref="A103:H103"/>
    <mergeCell ref="I103:J103"/>
    <mergeCell ref="K103:M103"/>
    <mergeCell ref="N103:P103"/>
    <mergeCell ref="T200:X201"/>
    <mergeCell ref="Y200:AC201"/>
    <mergeCell ref="AD200:AH201"/>
    <mergeCell ref="A575:I575"/>
    <mergeCell ref="A713:AH714"/>
    <mergeCell ref="A718:R719"/>
    <mergeCell ref="S718:Z719"/>
    <mergeCell ref="AA718:AH719"/>
    <mergeCell ref="U803:AA803"/>
    <mergeCell ref="AB803:AH803"/>
    <mergeCell ref="A830:T830"/>
    <mergeCell ref="U830:AA830"/>
    <mergeCell ref="AB830:AH830"/>
    <mergeCell ref="A809:T809"/>
    <mergeCell ref="U809:AA809"/>
    <mergeCell ref="AB809:AH809"/>
    <mergeCell ref="A763:P763"/>
    <mergeCell ref="Q763:Y763"/>
    <mergeCell ref="Z763:AH763"/>
    <mergeCell ref="A767:P767"/>
    <mergeCell ref="Q767:Y767"/>
    <mergeCell ref="Z767:AH767"/>
    <mergeCell ref="A822:T822"/>
    <mergeCell ref="U822:AA822"/>
    <mergeCell ref="AB822:AH822"/>
    <mergeCell ref="A823:T823"/>
    <mergeCell ref="U823:AA823"/>
    <mergeCell ref="AB823:AH823"/>
    <mergeCell ref="A810:T810"/>
    <mergeCell ref="U810:AA810"/>
    <mergeCell ref="AB810:AH810"/>
    <mergeCell ref="A811:T811"/>
    <mergeCell ref="U811:AA811"/>
    <mergeCell ref="AB811:AH811"/>
    <mergeCell ref="A812:T812"/>
    <mergeCell ref="U812:AA812"/>
    <mergeCell ref="AB812:AH812"/>
    <mergeCell ref="A813:T813"/>
    <mergeCell ref="U813:AA813"/>
    <mergeCell ref="AB813:AH813"/>
    <mergeCell ref="O609:S609"/>
    <mergeCell ref="A815:T815"/>
    <mergeCell ref="U815:AA815"/>
    <mergeCell ref="AB815:AH815"/>
    <mergeCell ref="A816:T816"/>
    <mergeCell ref="U816:AA816"/>
    <mergeCell ref="AB816:AH816"/>
    <mergeCell ref="A817:T817"/>
    <mergeCell ref="A835:T835"/>
    <mergeCell ref="U835:AA835"/>
    <mergeCell ref="AB835:AH835"/>
    <mergeCell ref="A825:T825"/>
    <mergeCell ref="U825:AA825"/>
    <mergeCell ref="AB825:AH825"/>
    <mergeCell ref="A826:T826"/>
    <mergeCell ref="U826:AA826"/>
    <mergeCell ref="AB826:AH826"/>
    <mergeCell ref="A827:T827"/>
    <mergeCell ref="U827:AA827"/>
    <mergeCell ref="AB827:AH827"/>
    <mergeCell ref="A829:T829"/>
    <mergeCell ref="U829:AA829"/>
    <mergeCell ref="AB829:AH829"/>
    <mergeCell ref="A832:T832"/>
    <mergeCell ref="U832:AA832"/>
    <mergeCell ref="AB832:AH832"/>
    <mergeCell ref="U817:AA817"/>
    <mergeCell ref="AB817:AH817"/>
    <mergeCell ref="A818:T818"/>
    <mergeCell ref="U818:AA818"/>
    <mergeCell ref="AB818:AH818"/>
    <mergeCell ref="A820:T820"/>
    <mergeCell ref="J609:N609"/>
    <mergeCell ref="AB820:AH820"/>
    <mergeCell ref="A821:T821"/>
    <mergeCell ref="A828:T828"/>
    <mergeCell ref="O608:S608"/>
    <mergeCell ref="T608:X608"/>
    <mergeCell ref="Y608:AC608"/>
    <mergeCell ref="AD608:AH608"/>
    <mergeCell ref="O612:S612"/>
    <mergeCell ref="T612:X612"/>
    <mergeCell ref="Y612:AC612"/>
    <mergeCell ref="AD612:AH612"/>
    <mergeCell ref="U821:AA821"/>
    <mergeCell ref="AB821:AH821"/>
    <mergeCell ref="J618:N618"/>
    <mergeCell ref="O618:S618"/>
    <mergeCell ref="T618:X618"/>
    <mergeCell ref="Y618:AC618"/>
    <mergeCell ref="AD618:AH618"/>
    <mergeCell ref="T614:X614"/>
    <mergeCell ref="Y614:AC614"/>
    <mergeCell ref="A720:R720"/>
    <mergeCell ref="S720:Z720"/>
    <mergeCell ref="AA720:AH720"/>
    <mergeCell ref="A721:R721"/>
    <mergeCell ref="A824:T824"/>
    <mergeCell ref="AD614:AH614"/>
    <mergeCell ref="A615:I615"/>
    <mergeCell ref="J615:N615"/>
    <mergeCell ref="O615:S615"/>
    <mergeCell ref="T615:X615"/>
    <mergeCell ref="A803:T803"/>
    <mergeCell ref="O602:S602"/>
    <mergeCell ref="T602:X602"/>
    <mergeCell ref="Y602:AC602"/>
    <mergeCell ref="AD602:AH602"/>
    <mergeCell ref="A603:I603"/>
    <mergeCell ref="J606:N606"/>
    <mergeCell ref="O606:S606"/>
    <mergeCell ref="T606:X606"/>
    <mergeCell ref="Y606:AC606"/>
    <mergeCell ref="AD606:AH606"/>
    <mergeCell ref="A607:I607"/>
    <mergeCell ref="J607:N607"/>
    <mergeCell ref="O607:S607"/>
    <mergeCell ref="T607:X607"/>
    <mergeCell ref="Y607:AC607"/>
    <mergeCell ref="O603:S603"/>
    <mergeCell ref="T603:X603"/>
    <mergeCell ref="Y603:AC603"/>
    <mergeCell ref="AD603:AH603"/>
    <mergeCell ref="A605:I605"/>
    <mergeCell ref="A612:I612"/>
    <mergeCell ref="J612:N612"/>
    <mergeCell ref="O613:S613"/>
    <mergeCell ref="Y617:AC617"/>
    <mergeCell ref="A608:I608"/>
    <mergeCell ref="A618:I618"/>
    <mergeCell ref="J608:N608"/>
    <mergeCell ref="A614:I614"/>
    <mergeCell ref="J614:N614"/>
    <mergeCell ref="O614:S614"/>
    <mergeCell ref="A611:I611"/>
    <mergeCell ref="J611:N611"/>
    <mergeCell ref="O611:S611"/>
    <mergeCell ref="A613:I613"/>
    <mergeCell ref="J613:N613"/>
    <mergeCell ref="Y615:AC615"/>
    <mergeCell ref="AD615:AH615"/>
    <mergeCell ref="A616:I616"/>
    <mergeCell ref="AD617:AH617"/>
    <mergeCell ref="J616:N616"/>
    <mergeCell ref="O616:S616"/>
    <mergeCell ref="T616:X616"/>
    <mergeCell ref="O617:S617"/>
    <mergeCell ref="T617:X617"/>
    <mergeCell ref="T613:X613"/>
    <mergeCell ref="Y613:AC613"/>
    <mergeCell ref="AD613:AH613"/>
    <mergeCell ref="A610:I610"/>
    <mergeCell ref="J610:N610"/>
    <mergeCell ref="T611:X611"/>
    <mergeCell ref="Y611:AC611"/>
    <mergeCell ref="AD611:AH611"/>
    <mergeCell ref="L181:V181"/>
    <mergeCell ref="A242:AH242"/>
    <mergeCell ref="A172:K172"/>
    <mergeCell ref="L172:V172"/>
    <mergeCell ref="A173:K173"/>
    <mergeCell ref="L173:V173"/>
    <mergeCell ref="A174:K174"/>
    <mergeCell ref="L174:V174"/>
    <mergeCell ref="A175:K175"/>
    <mergeCell ref="L175:V175"/>
    <mergeCell ref="A176:K176"/>
    <mergeCell ref="L176:V176"/>
    <mergeCell ref="A177:K177"/>
    <mergeCell ref="L177:V177"/>
    <mergeCell ref="A178:K178"/>
    <mergeCell ref="L178:V178"/>
    <mergeCell ref="A179:K179"/>
    <mergeCell ref="L179:V179"/>
    <mergeCell ref="A180:K180"/>
    <mergeCell ref="L180:V180"/>
    <mergeCell ref="T208:X209"/>
    <mergeCell ref="Y208:AC209"/>
    <mergeCell ref="AD208:AH209"/>
    <mergeCell ref="A210:I211"/>
    <mergeCell ref="J210:N211"/>
    <mergeCell ref="O210:S211"/>
    <mergeCell ref="T210:X211"/>
    <mergeCell ref="T212:X213"/>
    <mergeCell ref="O214:S215"/>
    <mergeCell ref="T214:X215"/>
    <mergeCell ref="Y214:AC215"/>
    <mergeCell ref="AD214:AH215"/>
    <mergeCell ref="O610:S610"/>
    <mergeCell ref="T610:X610"/>
    <mergeCell ref="Y610:AC610"/>
    <mergeCell ref="AD610:AH610"/>
    <mergeCell ref="A609:I609"/>
    <mergeCell ref="AD607:AH607"/>
    <mergeCell ref="A599:I599"/>
    <mergeCell ref="J599:N599"/>
    <mergeCell ref="O599:S599"/>
    <mergeCell ref="T599:X599"/>
    <mergeCell ref="Y599:AC599"/>
    <mergeCell ref="AD599:AH599"/>
    <mergeCell ref="A600:I600"/>
    <mergeCell ref="J600:N600"/>
    <mergeCell ref="O600:S600"/>
    <mergeCell ref="T600:X600"/>
    <mergeCell ref="Y600:AC600"/>
    <mergeCell ref="AD600:AH600"/>
    <mergeCell ref="A604:I604"/>
    <mergeCell ref="J604:N604"/>
    <mergeCell ref="O604:S604"/>
    <mergeCell ref="T609:X609"/>
    <mergeCell ref="Y609:AC609"/>
    <mergeCell ref="AD609:AH609"/>
    <mergeCell ref="A601:I601"/>
    <mergeCell ref="J601:N601"/>
    <mergeCell ref="O601:S601"/>
    <mergeCell ref="T601:X601"/>
    <mergeCell ref="Y601:AC601"/>
    <mergeCell ref="AD601:AH601"/>
    <mergeCell ref="A602:I602"/>
    <mergeCell ref="J602:N602"/>
    <mergeCell ref="Y616:AC616"/>
    <mergeCell ref="AD616:AH616"/>
    <mergeCell ref="A617:I617"/>
    <mergeCell ref="J617:N617"/>
    <mergeCell ref="T604:X604"/>
    <mergeCell ref="Y604:AC604"/>
    <mergeCell ref="AD604:AH604"/>
    <mergeCell ref="J603:N603"/>
    <mergeCell ref="J605:N605"/>
    <mergeCell ref="O605:S605"/>
    <mergeCell ref="T605:X605"/>
    <mergeCell ref="Y605:AC605"/>
    <mergeCell ref="AD605:AH605"/>
    <mergeCell ref="A606:I606"/>
    <mergeCell ref="J575:N575"/>
    <mergeCell ref="O575:S575"/>
    <mergeCell ref="T575:X575"/>
    <mergeCell ref="Y575:AC575"/>
    <mergeCell ref="AD575:AH575"/>
    <mergeCell ref="A585:AH586"/>
    <mergeCell ref="A590:AH591"/>
    <mergeCell ref="A593:AH594"/>
    <mergeCell ref="A596:I598"/>
    <mergeCell ref="J596:AH596"/>
    <mergeCell ref="J597:N598"/>
    <mergeCell ref="O597:S598"/>
    <mergeCell ref="T597:X598"/>
    <mergeCell ref="Y597:AC598"/>
    <mergeCell ref="AD597:AH598"/>
    <mergeCell ref="A576:I576"/>
    <mergeCell ref="J576:N576"/>
    <mergeCell ref="O576:S576"/>
    <mergeCell ref="T576:X576"/>
    <mergeCell ref="Y576:AC576"/>
    <mergeCell ref="AD576:AH576"/>
    <mergeCell ref="A578:I578"/>
    <mergeCell ref="J578:N578"/>
    <mergeCell ref="O578:S578"/>
    <mergeCell ref="T578:X578"/>
    <mergeCell ref="A588:AH589"/>
    <mergeCell ref="Y582:AC582"/>
    <mergeCell ref="AD582:AH582"/>
    <mergeCell ref="O583:S583"/>
    <mergeCell ref="T583:X583"/>
    <mergeCell ref="Y583:AC583"/>
    <mergeCell ref="AD583:AH583"/>
    <mergeCell ref="A92:H92"/>
    <mergeCell ref="A94:H94"/>
    <mergeCell ref="A95:H95"/>
    <mergeCell ref="A96:H96"/>
    <mergeCell ref="A97:H97"/>
    <mergeCell ref="A98:H98"/>
    <mergeCell ref="A100:H100"/>
    <mergeCell ref="A101:H101"/>
    <mergeCell ref="A102:H102"/>
    <mergeCell ref="A108:H108"/>
    <mergeCell ref="A109:H109"/>
    <mergeCell ref="A110:H110"/>
    <mergeCell ref="A112:H112"/>
    <mergeCell ref="Z104:AB104"/>
    <mergeCell ref="AC104:AE104"/>
    <mergeCell ref="AF104:AH104"/>
    <mergeCell ref="K108:M108"/>
    <mergeCell ref="N108:P108"/>
    <mergeCell ref="W112:Y112"/>
    <mergeCell ref="Z112:AB112"/>
    <mergeCell ref="AC112:AE112"/>
    <mergeCell ref="AF112:AH112"/>
    <mergeCell ref="K104:M104"/>
    <mergeCell ref="I97:J97"/>
    <mergeCell ref="I100:J100"/>
    <mergeCell ref="A13:AH15"/>
    <mergeCell ref="A57:J59"/>
    <mergeCell ref="A60:J60"/>
    <mergeCell ref="A61:AH61"/>
    <mergeCell ref="A62:J62"/>
    <mergeCell ref="A63:J63"/>
    <mergeCell ref="A64:J64"/>
    <mergeCell ref="A65:J65"/>
    <mergeCell ref="A66:J66"/>
    <mergeCell ref="A68:J68"/>
    <mergeCell ref="A69:J69"/>
    <mergeCell ref="A70:J70"/>
    <mergeCell ref="A72:J72"/>
    <mergeCell ref="A67:AH67"/>
    <mergeCell ref="A74:J74"/>
    <mergeCell ref="A75:J75"/>
    <mergeCell ref="A76:J76"/>
    <mergeCell ref="A73:AH73"/>
    <mergeCell ref="AC75:AE75"/>
    <mergeCell ref="AF75:AH75"/>
    <mergeCell ref="AC74:AE74"/>
    <mergeCell ref="AF74:AH74"/>
    <mergeCell ref="K75:M75"/>
    <mergeCell ref="N75:P75"/>
    <mergeCell ref="Q75:S75"/>
    <mergeCell ref="Z72:AB72"/>
    <mergeCell ref="A89:H91"/>
    <mergeCell ref="A93:AH93"/>
    <mergeCell ref="AC72:AE72"/>
    <mergeCell ref="AF72:AH72"/>
    <mergeCell ref="AF69:AH69"/>
    <mergeCell ref="K70:M70"/>
    <mergeCell ref="N70:P70"/>
    <mergeCell ref="Q70:S70"/>
    <mergeCell ref="A916:AH917"/>
    <mergeCell ref="A17:J19"/>
    <mergeCell ref="A20:J20"/>
    <mergeCell ref="A22:J22"/>
    <mergeCell ref="A23:J23"/>
    <mergeCell ref="A24:J24"/>
    <mergeCell ref="A25:J25"/>
    <mergeCell ref="A26:J26"/>
    <mergeCell ref="A21:AH21"/>
    <mergeCell ref="A27:AH27"/>
    <mergeCell ref="A28:J28"/>
    <mergeCell ref="A29:J29"/>
    <mergeCell ref="A30:J30"/>
    <mergeCell ref="A32:J32"/>
    <mergeCell ref="A34:J34"/>
    <mergeCell ref="A35:J35"/>
    <mergeCell ref="A36:J36"/>
    <mergeCell ref="A38:J38"/>
    <mergeCell ref="A40:J40"/>
    <mergeCell ref="A104:H104"/>
    <mergeCell ref="A41:J41"/>
    <mergeCell ref="A39:AH39"/>
    <mergeCell ref="A33:AH33"/>
    <mergeCell ref="A78:J78"/>
    <mergeCell ref="A79:AH79"/>
    <mergeCell ref="A80:J80"/>
    <mergeCell ref="A81:J81"/>
    <mergeCell ref="A890:N891"/>
    <mergeCell ref="A86:AH87"/>
    <mergeCell ref="O890:R891"/>
    <mergeCell ref="S890:AH890"/>
    <mergeCell ref="S891:Z891"/>
    <mergeCell ref="D913:AH914"/>
    <mergeCell ref="A893:N893"/>
    <mergeCell ref="O893:R893"/>
    <mergeCell ref="S893:Z893"/>
    <mergeCell ref="AA893:AH893"/>
    <mergeCell ref="A894:N894"/>
    <mergeCell ref="O894:R894"/>
    <mergeCell ref="S894:Z894"/>
    <mergeCell ref="AA894:AH894"/>
    <mergeCell ref="H905:AH905"/>
    <mergeCell ref="A898:N899"/>
    <mergeCell ref="O898:R899"/>
    <mergeCell ref="S898:AH898"/>
    <mergeCell ref="S899:Z899"/>
    <mergeCell ref="AA899:AH899"/>
    <mergeCell ref="A900:N900"/>
    <mergeCell ref="O900:R900"/>
    <mergeCell ref="AA891:AH891"/>
    <mergeCell ref="A892:N892"/>
    <mergeCell ref="O892:R892"/>
    <mergeCell ref="S892:Z892"/>
    <mergeCell ref="AA892:AH892"/>
    <mergeCell ref="A901:N901"/>
    <mergeCell ref="N104:P104"/>
    <mergeCell ref="O901:R901"/>
    <mergeCell ref="S901:Z901"/>
    <mergeCell ref="AA901:AH901"/>
    <mergeCell ref="AA900:AH900"/>
    <mergeCell ref="A905:F905"/>
    <mergeCell ref="A902:N902"/>
    <mergeCell ref="A886:N886"/>
    <mergeCell ref="O886:R886"/>
    <mergeCell ref="S886:Z886"/>
    <mergeCell ref="AA886:AH886"/>
    <mergeCell ref="A887:N887"/>
    <mergeCell ref="O887:R887"/>
    <mergeCell ref="S887:Z887"/>
    <mergeCell ref="AA887:AH887"/>
    <mergeCell ref="A881:N882"/>
    <mergeCell ref="O881:R882"/>
    <mergeCell ref="S881:AH881"/>
    <mergeCell ref="S882:Z882"/>
    <mergeCell ref="AA882:AH882"/>
    <mergeCell ref="A883:N883"/>
    <mergeCell ref="O883:R883"/>
    <mergeCell ref="S883:Z883"/>
    <mergeCell ref="AA883:AH883"/>
    <mergeCell ref="A884:N884"/>
    <mergeCell ref="O884:R884"/>
    <mergeCell ref="S884:Z884"/>
    <mergeCell ref="AA884:AH884"/>
    <mergeCell ref="A885:N885"/>
    <mergeCell ref="O885:R885"/>
    <mergeCell ref="S885:Z885"/>
    <mergeCell ref="AA885:AH885"/>
    <mergeCell ref="D877:AH877"/>
    <mergeCell ref="A874:N874"/>
    <mergeCell ref="O874:R874"/>
    <mergeCell ref="S874:U874"/>
    <mergeCell ref="V874:X874"/>
    <mergeCell ref="Y874:AB874"/>
    <mergeCell ref="AC874:AE874"/>
    <mergeCell ref="AF874:AH874"/>
    <mergeCell ref="A876:AH876"/>
    <mergeCell ref="A871:N871"/>
    <mergeCell ref="O871:R871"/>
    <mergeCell ref="S871:U871"/>
    <mergeCell ref="V871:X871"/>
    <mergeCell ref="Y871:AB871"/>
    <mergeCell ref="AC871:AE871"/>
    <mergeCell ref="AF871:AH871"/>
    <mergeCell ref="A872:N872"/>
    <mergeCell ref="O872:R872"/>
    <mergeCell ref="S872:U872"/>
    <mergeCell ref="V872:X872"/>
    <mergeCell ref="Y872:AB872"/>
    <mergeCell ref="AC872:AE872"/>
    <mergeCell ref="AF872:AH872"/>
    <mergeCell ref="A873:N873"/>
    <mergeCell ref="O873:R873"/>
    <mergeCell ref="S873:U873"/>
    <mergeCell ref="V873:X873"/>
    <mergeCell ref="Y873:AB873"/>
    <mergeCell ref="AC873:AE873"/>
    <mergeCell ref="AF873:AH873"/>
    <mergeCell ref="A868:N868"/>
    <mergeCell ref="O868:R868"/>
    <mergeCell ref="S868:U868"/>
    <mergeCell ref="V868:X868"/>
    <mergeCell ref="Y868:AB868"/>
    <mergeCell ref="AC868:AE868"/>
    <mergeCell ref="AF868:AH868"/>
    <mergeCell ref="A869:N869"/>
    <mergeCell ref="O869:R869"/>
    <mergeCell ref="S869:U869"/>
    <mergeCell ref="V869:X869"/>
    <mergeCell ref="Y869:AB869"/>
    <mergeCell ref="AC869:AE869"/>
    <mergeCell ref="AF869:AH869"/>
    <mergeCell ref="A870:N870"/>
    <mergeCell ref="O870:R870"/>
    <mergeCell ref="S870:U870"/>
    <mergeCell ref="V870:X870"/>
    <mergeCell ref="Y870:AB870"/>
    <mergeCell ref="AC870:AE870"/>
    <mergeCell ref="AF870:AH870"/>
    <mergeCell ref="A865:N865"/>
    <mergeCell ref="O865:R865"/>
    <mergeCell ref="S865:U865"/>
    <mergeCell ref="V865:X865"/>
    <mergeCell ref="Y865:AB865"/>
    <mergeCell ref="AC865:AE865"/>
    <mergeCell ref="AF865:AH865"/>
    <mergeCell ref="A866:N866"/>
    <mergeCell ref="O866:R866"/>
    <mergeCell ref="S866:U866"/>
    <mergeCell ref="V866:X866"/>
    <mergeCell ref="Y866:AB866"/>
    <mergeCell ref="AC866:AE866"/>
    <mergeCell ref="AF866:AH866"/>
    <mergeCell ref="A867:N867"/>
    <mergeCell ref="O867:R867"/>
    <mergeCell ref="S867:U867"/>
    <mergeCell ref="V867:X867"/>
    <mergeCell ref="Y867:AB867"/>
    <mergeCell ref="AC867:AE867"/>
    <mergeCell ref="AF867:AH867"/>
    <mergeCell ref="A854:R854"/>
    <mergeCell ref="S854:Z854"/>
    <mergeCell ref="AA854:AH854"/>
    <mergeCell ref="A855:R855"/>
    <mergeCell ref="S855:Z855"/>
    <mergeCell ref="AA855:AH855"/>
    <mergeCell ref="A856:R856"/>
    <mergeCell ref="S856:Z856"/>
    <mergeCell ref="AA856:AH856"/>
    <mergeCell ref="A857:R857"/>
    <mergeCell ref="S857:Z857"/>
    <mergeCell ref="AA857:AH857"/>
    <mergeCell ref="A863:N864"/>
    <mergeCell ref="O863:X863"/>
    <mergeCell ref="Y863:AH863"/>
    <mergeCell ref="O864:R864"/>
    <mergeCell ref="S864:U864"/>
    <mergeCell ref="V864:X864"/>
    <mergeCell ref="Y864:AB864"/>
    <mergeCell ref="AC864:AE864"/>
    <mergeCell ref="AF864:AH864"/>
    <mergeCell ref="A844:T844"/>
    <mergeCell ref="U844:AA844"/>
    <mergeCell ref="AB844:AH844"/>
    <mergeCell ref="A845:T845"/>
    <mergeCell ref="U845:AA845"/>
    <mergeCell ref="AB845:AH845"/>
    <mergeCell ref="A847:AH847"/>
    <mergeCell ref="A851:R851"/>
    <mergeCell ref="S851:Z851"/>
    <mergeCell ref="AA851:AH851"/>
    <mergeCell ref="A852:R852"/>
    <mergeCell ref="S852:Z852"/>
    <mergeCell ref="AA852:AH852"/>
    <mergeCell ref="A853:R853"/>
    <mergeCell ref="S853:Z853"/>
    <mergeCell ref="AA853:AH853"/>
    <mergeCell ref="A838:T838"/>
    <mergeCell ref="U838:AA838"/>
    <mergeCell ref="AB838:AH838"/>
    <mergeCell ref="A839:T839"/>
    <mergeCell ref="U839:AA839"/>
    <mergeCell ref="AB839:AH839"/>
    <mergeCell ref="A840:T840"/>
    <mergeCell ref="U840:AA840"/>
    <mergeCell ref="AB840:AH840"/>
    <mergeCell ref="A841:T841"/>
    <mergeCell ref="U841:AA841"/>
    <mergeCell ref="AB841:AH841"/>
    <mergeCell ref="A842:T842"/>
    <mergeCell ref="U842:AA842"/>
    <mergeCell ref="AB842:AH842"/>
    <mergeCell ref="A843:T843"/>
    <mergeCell ref="U843:AA843"/>
    <mergeCell ref="AB843:AH843"/>
    <mergeCell ref="A833:T833"/>
    <mergeCell ref="U833:AA833"/>
    <mergeCell ref="AB833:AH833"/>
    <mergeCell ref="A836:T836"/>
    <mergeCell ref="U836:AA836"/>
    <mergeCell ref="AB836:AH836"/>
    <mergeCell ref="A837:T837"/>
    <mergeCell ref="U837:AA837"/>
    <mergeCell ref="AB837:AH837"/>
    <mergeCell ref="A819:T819"/>
    <mergeCell ref="U819:AA819"/>
    <mergeCell ref="AB819:AH819"/>
    <mergeCell ref="A831:T831"/>
    <mergeCell ref="U831:AA831"/>
    <mergeCell ref="AB831:AH831"/>
    <mergeCell ref="A834:T834"/>
    <mergeCell ref="U834:AA834"/>
    <mergeCell ref="AB834:AH834"/>
    <mergeCell ref="U828:AA828"/>
    <mergeCell ref="AB828:AH828"/>
    <mergeCell ref="U824:AA824"/>
    <mergeCell ref="AB824:AH824"/>
    <mergeCell ref="U820:AA820"/>
    <mergeCell ref="A814:T814"/>
    <mergeCell ref="U814:AA814"/>
    <mergeCell ref="AB814:AH814"/>
    <mergeCell ref="A804:T804"/>
    <mergeCell ref="U804:AA804"/>
    <mergeCell ref="AB804:AH804"/>
    <mergeCell ref="A805:T805"/>
    <mergeCell ref="U805:AA805"/>
    <mergeCell ref="AB805:AH805"/>
    <mergeCell ref="A806:T806"/>
    <mergeCell ref="U806:AA806"/>
    <mergeCell ref="AB806:AH806"/>
    <mergeCell ref="A807:T807"/>
    <mergeCell ref="U807:AA807"/>
    <mergeCell ref="AB807:AH807"/>
    <mergeCell ref="A808:T808"/>
    <mergeCell ref="U808:AA808"/>
    <mergeCell ref="AB808:AH808"/>
    <mergeCell ref="A789:P789"/>
    <mergeCell ref="Q789:Y789"/>
    <mergeCell ref="Z789:AH789"/>
    <mergeCell ref="A790:P790"/>
    <mergeCell ref="Q790:Y790"/>
    <mergeCell ref="Z790:AH790"/>
    <mergeCell ref="A791:P791"/>
    <mergeCell ref="Q791:Y791"/>
    <mergeCell ref="Z791:AH791"/>
    <mergeCell ref="A793:AH793"/>
    <mergeCell ref="A798:AH799"/>
    <mergeCell ref="A801:T801"/>
    <mergeCell ref="U801:AA801"/>
    <mergeCell ref="AB801:AH801"/>
    <mergeCell ref="A802:T802"/>
    <mergeCell ref="U802:AA802"/>
    <mergeCell ref="AB802:AH802"/>
    <mergeCell ref="A783:P783"/>
    <mergeCell ref="Q783:Y783"/>
    <mergeCell ref="Z783:AH783"/>
    <mergeCell ref="A784:P784"/>
    <mergeCell ref="Q784:Y784"/>
    <mergeCell ref="Z784:AH784"/>
    <mergeCell ref="A785:P785"/>
    <mergeCell ref="Q785:Y785"/>
    <mergeCell ref="Z785:AH785"/>
    <mergeCell ref="A786:P786"/>
    <mergeCell ref="Q786:Y786"/>
    <mergeCell ref="Z786:AH786"/>
    <mergeCell ref="A788:P788"/>
    <mergeCell ref="Q788:Y788"/>
    <mergeCell ref="Z788:AH788"/>
    <mergeCell ref="A787:P787"/>
    <mergeCell ref="Q787:Y787"/>
    <mergeCell ref="Z787:AH787"/>
    <mergeCell ref="A769:P769"/>
    <mergeCell ref="Q769:Y769"/>
    <mergeCell ref="Z769:AH769"/>
    <mergeCell ref="A770:P770"/>
    <mergeCell ref="Q770:Y770"/>
    <mergeCell ref="Z770:AH770"/>
    <mergeCell ref="A771:P771"/>
    <mergeCell ref="Q771:Y771"/>
    <mergeCell ref="Z771:AH771"/>
    <mergeCell ref="A772:P772"/>
    <mergeCell ref="Q772:Y772"/>
    <mergeCell ref="Z772:AH772"/>
    <mergeCell ref="A773:P773"/>
    <mergeCell ref="Q773:Y773"/>
    <mergeCell ref="Z773:AH773"/>
    <mergeCell ref="A762:P762"/>
    <mergeCell ref="Q762:Y762"/>
    <mergeCell ref="Z762:AH762"/>
    <mergeCell ref="A764:P764"/>
    <mergeCell ref="Q764:Y764"/>
    <mergeCell ref="Z764:AH764"/>
    <mergeCell ref="A760:P760"/>
    <mergeCell ref="Q760:Y760"/>
    <mergeCell ref="Z760:AH760"/>
    <mergeCell ref="A765:P765"/>
    <mergeCell ref="Q765:Y765"/>
    <mergeCell ref="Z765:AH765"/>
    <mergeCell ref="A766:P766"/>
    <mergeCell ref="Q766:Y766"/>
    <mergeCell ref="Z766:AH766"/>
    <mergeCell ref="A768:P768"/>
    <mergeCell ref="Q768:Y768"/>
    <mergeCell ref="Z768:AH768"/>
    <mergeCell ref="A761:P761"/>
    <mergeCell ref="Q761:Y761"/>
    <mergeCell ref="Z761:AH761"/>
    <mergeCell ref="A756:P756"/>
    <mergeCell ref="Q756:Y756"/>
    <mergeCell ref="Z756:AH756"/>
    <mergeCell ref="A757:P757"/>
    <mergeCell ref="Q757:Y757"/>
    <mergeCell ref="Z757:AH757"/>
    <mergeCell ref="A758:P758"/>
    <mergeCell ref="Q758:Y758"/>
    <mergeCell ref="Z758:AH758"/>
    <mergeCell ref="A759:P759"/>
    <mergeCell ref="Q759:Y759"/>
    <mergeCell ref="Z759:AH759"/>
    <mergeCell ref="A755:P755"/>
    <mergeCell ref="Q755:Y755"/>
    <mergeCell ref="Z755:AH755"/>
    <mergeCell ref="A743:J743"/>
    <mergeCell ref="K743:N743"/>
    <mergeCell ref="O743:R743"/>
    <mergeCell ref="S743:V743"/>
    <mergeCell ref="W743:Z743"/>
    <mergeCell ref="AA743:AD743"/>
    <mergeCell ref="AE743:AH743"/>
    <mergeCell ref="A744:J744"/>
    <mergeCell ref="K744:N744"/>
    <mergeCell ref="O744:R744"/>
    <mergeCell ref="S744:V744"/>
    <mergeCell ref="W744:Z744"/>
    <mergeCell ref="AA744:AD744"/>
    <mergeCell ref="AE744:AH744"/>
    <mergeCell ref="A745:J745"/>
    <mergeCell ref="K745:N745"/>
    <mergeCell ref="O745:R745"/>
    <mergeCell ref="S745:V745"/>
    <mergeCell ref="W745:Z745"/>
    <mergeCell ref="AA745:AD745"/>
    <mergeCell ref="AE745:AH745"/>
    <mergeCell ref="A742:J742"/>
    <mergeCell ref="K742:N742"/>
    <mergeCell ref="O742:R742"/>
    <mergeCell ref="S742:V742"/>
    <mergeCell ref="W742:Z742"/>
    <mergeCell ref="AA742:AD742"/>
    <mergeCell ref="AE742:AH742"/>
    <mergeCell ref="A750:AH751"/>
    <mergeCell ref="A754:P754"/>
    <mergeCell ref="Q754:Y754"/>
    <mergeCell ref="Z754:AH754"/>
    <mergeCell ref="A569:I569"/>
    <mergeCell ref="J569:N569"/>
    <mergeCell ref="O569:S569"/>
    <mergeCell ref="T569:X569"/>
    <mergeCell ref="Y569:AC569"/>
    <mergeCell ref="AD569:AH569"/>
    <mergeCell ref="A570:I570"/>
    <mergeCell ref="J570:N570"/>
    <mergeCell ref="O570:S570"/>
    <mergeCell ref="T570:X570"/>
    <mergeCell ref="Y570:AC570"/>
    <mergeCell ref="AD570:AH570"/>
    <mergeCell ref="A571:I571"/>
    <mergeCell ref="J571:N571"/>
    <mergeCell ref="O571:S571"/>
    <mergeCell ref="A737:AH738"/>
    <mergeCell ref="A740:J741"/>
    <mergeCell ref="K740:R740"/>
    <mergeCell ref="Y573:AC573"/>
    <mergeCell ref="AD573:AH573"/>
    <mergeCell ref="A574:I574"/>
    <mergeCell ref="S740:Z740"/>
    <mergeCell ref="AA740:AH740"/>
    <mergeCell ref="K741:N741"/>
    <mergeCell ref="O741:R741"/>
    <mergeCell ref="S741:V741"/>
    <mergeCell ref="W741:Z741"/>
    <mergeCell ref="AA741:AD741"/>
    <mergeCell ref="AE741:AH741"/>
    <mergeCell ref="J566:N566"/>
    <mergeCell ref="O566:S566"/>
    <mergeCell ref="T566:X566"/>
    <mergeCell ref="Y566:AC566"/>
    <mergeCell ref="AD566:AH566"/>
    <mergeCell ref="A567:I567"/>
    <mergeCell ref="J567:N567"/>
    <mergeCell ref="O567:S567"/>
    <mergeCell ref="T571:X571"/>
    <mergeCell ref="Y571:AC571"/>
    <mergeCell ref="AD571:AH571"/>
    <mergeCell ref="A572:I572"/>
    <mergeCell ref="J572:N572"/>
    <mergeCell ref="O572:S572"/>
    <mergeCell ref="T572:X572"/>
    <mergeCell ref="Y572:AC572"/>
    <mergeCell ref="AD572:AH572"/>
    <mergeCell ref="A573:I573"/>
    <mergeCell ref="J573:N573"/>
    <mergeCell ref="O573:S573"/>
    <mergeCell ref="T573:X573"/>
    <mergeCell ref="O651:X652"/>
    <mergeCell ref="Y651:AH652"/>
    <mergeCell ref="A653:N654"/>
    <mergeCell ref="A164:K164"/>
    <mergeCell ref="L164:V164"/>
    <mergeCell ref="W164:AH164"/>
    <mergeCell ref="A189:AH189"/>
    <mergeCell ref="A561:I563"/>
    <mergeCell ref="J561:AH561"/>
    <mergeCell ref="J562:N563"/>
    <mergeCell ref="O562:S563"/>
    <mergeCell ref="T562:X563"/>
    <mergeCell ref="Y562:AC563"/>
    <mergeCell ref="A202:I203"/>
    <mergeCell ref="J202:N203"/>
    <mergeCell ref="O202:S203"/>
    <mergeCell ref="L160:V161"/>
    <mergeCell ref="A165:K165"/>
    <mergeCell ref="L165:V165"/>
    <mergeCell ref="W165:AH165"/>
    <mergeCell ref="A170:K171"/>
    <mergeCell ref="L170:V171"/>
    <mergeCell ref="O195:S199"/>
    <mergeCell ref="T195:X199"/>
    <mergeCell ref="Y195:AC199"/>
    <mergeCell ref="AD195:AH199"/>
    <mergeCell ref="A200:I201"/>
    <mergeCell ref="J200:N201"/>
    <mergeCell ref="O200:S201"/>
    <mergeCell ref="A181:K181"/>
    <mergeCell ref="A192:AD192"/>
    <mergeCell ref="A194:I199"/>
    <mergeCell ref="J194:AH194"/>
    <mergeCell ref="J195:N199"/>
    <mergeCell ref="A544:AH544"/>
    <mergeCell ref="AC115:AE115"/>
    <mergeCell ref="AF115:AH115"/>
    <mergeCell ref="K115:M115"/>
    <mergeCell ref="N115:P115"/>
    <mergeCell ref="Q115:S115"/>
    <mergeCell ref="T115:V115"/>
    <mergeCell ref="W115:Y115"/>
    <mergeCell ref="AF110:AH110"/>
    <mergeCell ref="K112:M112"/>
    <mergeCell ref="N112:P112"/>
    <mergeCell ref="Q112:S112"/>
    <mergeCell ref="T112:V112"/>
    <mergeCell ref="L163:V163"/>
    <mergeCell ref="L162:V162"/>
    <mergeCell ref="W160:AH161"/>
    <mergeCell ref="W162:AH162"/>
    <mergeCell ref="W163:AH163"/>
    <mergeCell ref="A160:K161"/>
    <mergeCell ref="A162:K162"/>
    <mergeCell ref="A163:K163"/>
    <mergeCell ref="Z115:AB115"/>
    <mergeCell ref="Q114:S114"/>
    <mergeCell ref="T114:V114"/>
    <mergeCell ref="W114:Y114"/>
    <mergeCell ref="Z114:AB114"/>
    <mergeCell ref="Z110:AB110"/>
    <mergeCell ref="AF114:AH114"/>
    <mergeCell ref="N123:P123"/>
    <mergeCell ref="Q123:S123"/>
    <mergeCell ref="A113:AH113"/>
    <mergeCell ref="A114:H114"/>
    <mergeCell ref="A115:H115"/>
    <mergeCell ref="I114:J114"/>
    <mergeCell ref="I115:J115"/>
    <mergeCell ref="K114:M114"/>
    <mergeCell ref="N114:P114"/>
    <mergeCell ref="I108:J108"/>
    <mergeCell ref="I109:J109"/>
    <mergeCell ref="I110:J110"/>
    <mergeCell ref="I112:J112"/>
    <mergeCell ref="K110:M110"/>
    <mergeCell ref="N110:P110"/>
    <mergeCell ref="Q110:S110"/>
    <mergeCell ref="T110:V110"/>
    <mergeCell ref="W110:Y110"/>
    <mergeCell ref="N101:P101"/>
    <mergeCell ref="Q101:S101"/>
    <mergeCell ref="T101:V101"/>
    <mergeCell ref="W101:Y101"/>
    <mergeCell ref="Q109:S109"/>
    <mergeCell ref="T109:V109"/>
    <mergeCell ref="W109:Y109"/>
    <mergeCell ref="I101:J101"/>
    <mergeCell ref="I102:J102"/>
    <mergeCell ref="I104:J104"/>
    <mergeCell ref="W104:Y104"/>
    <mergeCell ref="Q103:S103"/>
    <mergeCell ref="T103:V103"/>
    <mergeCell ref="W103:Y103"/>
    <mergeCell ref="Q104:S104"/>
    <mergeCell ref="T104:V104"/>
    <mergeCell ref="Q108:S108"/>
    <mergeCell ref="T108:V108"/>
    <mergeCell ref="W108:Y108"/>
    <mergeCell ref="A99:AH99"/>
    <mergeCell ref="A107:AH107"/>
    <mergeCell ref="AF100:AH100"/>
    <mergeCell ref="K101:M101"/>
    <mergeCell ref="Z101:AB101"/>
    <mergeCell ref="AC101:AE101"/>
    <mergeCell ref="AC98:AE98"/>
    <mergeCell ref="AF98:AH98"/>
    <mergeCell ref="K100:M100"/>
    <mergeCell ref="N100:P100"/>
    <mergeCell ref="Q100:S100"/>
    <mergeCell ref="T100:V100"/>
    <mergeCell ref="W100:Y100"/>
    <mergeCell ref="Z100:AB100"/>
    <mergeCell ref="AF101:AH101"/>
    <mergeCell ref="K102:M102"/>
    <mergeCell ref="N102:P102"/>
    <mergeCell ref="Q102:S102"/>
    <mergeCell ref="AC102:AE102"/>
    <mergeCell ref="AF102:AH102"/>
    <mergeCell ref="AC100:AE100"/>
    <mergeCell ref="Z103:AB103"/>
    <mergeCell ref="AC103:AE103"/>
    <mergeCell ref="AF103:AH103"/>
    <mergeCell ref="I94:J94"/>
    <mergeCell ref="I95:J95"/>
    <mergeCell ref="I96:J96"/>
    <mergeCell ref="AC114:AE114"/>
    <mergeCell ref="AC110:AE110"/>
    <mergeCell ref="I89:AH89"/>
    <mergeCell ref="I90:J91"/>
    <mergeCell ref="K90:M91"/>
    <mergeCell ref="N90:P91"/>
    <mergeCell ref="Q90:S91"/>
    <mergeCell ref="T90:V91"/>
    <mergeCell ref="W90:Y91"/>
    <mergeCell ref="AC95:AE95"/>
    <mergeCell ref="Z94:AB94"/>
    <mergeCell ref="I98:J98"/>
    <mergeCell ref="K94:M94"/>
    <mergeCell ref="N94:P94"/>
    <mergeCell ref="AC94:AE94"/>
    <mergeCell ref="AF94:AH94"/>
    <mergeCell ref="K95:M95"/>
    <mergeCell ref="N95:P95"/>
    <mergeCell ref="AC109:AE109"/>
    <mergeCell ref="N109:P109"/>
    <mergeCell ref="Z109:AB109"/>
    <mergeCell ref="AF109:AH109"/>
    <mergeCell ref="Z108:AB108"/>
    <mergeCell ref="AC108:AE108"/>
    <mergeCell ref="AF108:AH108"/>
    <mergeCell ref="K109:M109"/>
    <mergeCell ref="T102:V102"/>
    <mergeCell ref="W102:Y102"/>
    <mergeCell ref="Z102:AB102"/>
    <mergeCell ref="Z81:AB81"/>
    <mergeCell ref="I92:J92"/>
    <mergeCell ref="Z97:AB97"/>
    <mergeCell ref="AC97:AE97"/>
    <mergeCell ref="AF97:AH97"/>
    <mergeCell ref="K98:M98"/>
    <mergeCell ref="N98:P98"/>
    <mergeCell ref="Q98:S98"/>
    <mergeCell ref="T98:V98"/>
    <mergeCell ref="W98:Y98"/>
    <mergeCell ref="Z98:AB98"/>
    <mergeCell ref="K97:M97"/>
    <mergeCell ref="N97:P97"/>
    <mergeCell ref="Q97:S97"/>
    <mergeCell ref="T97:V97"/>
    <mergeCell ref="W97:Y97"/>
    <mergeCell ref="AF95:AH95"/>
    <mergeCell ref="K96:M96"/>
    <mergeCell ref="N96:P96"/>
    <mergeCell ref="Q96:S96"/>
    <mergeCell ref="T96:V96"/>
    <mergeCell ref="W96:Y96"/>
    <mergeCell ref="Z96:AB96"/>
    <mergeCell ref="AC96:AE96"/>
    <mergeCell ref="AF96:AH96"/>
    <mergeCell ref="Q95:S95"/>
    <mergeCell ref="T95:V95"/>
    <mergeCell ref="W95:Y95"/>
    <mergeCell ref="Z95:AB95"/>
    <mergeCell ref="Q94:S94"/>
    <mergeCell ref="T94:V94"/>
    <mergeCell ref="W94:Y94"/>
    <mergeCell ref="Q78:S78"/>
    <mergeCell ref="T78:V78"/>
    <mergeCell ref="W78:Y78"/>
    <mergeCell ref="Z78:AB78"/>
    <mergeCell ref="Z74:AB74"/>
    <mergeCell ref="T75:V75"/>
    <mergeCell ref="W75:Y75"/>
    <mergeCell ref="Z75:AB75"/>
    <mergeCell ref="AC92:AE92"/>
    <mergeCell ref="AF92:AH92"/>
    <mergeCell ref="Z90:AB91"/>
    <mergeCell ref="AC90:AE91"/>
    <mergeCell ref="AF90:AH91"/>
    <mergeCell ref="K92:M92"/>
    <mergeCell ref="N92:P92"/>
    <mergeCell ref="Q92:S92"/>
    <mergeCell ref="T92:V92"/>
    <mergeCell ref="W92:Y92"/>
    <mergeCell ref="Z92:AB92"/>
    <mergeCell ref="AC78:AE78"/>
    <mergeCell ref="AF78:AH78"/>
    <mergeCell ref="K76:M76"/>
    <mergeCell ref="N76:P76"/>
    <mergeCell ref="Q76:S76"/>
    <mergeCell ref="T76:V76"/>
    <mergeCell ref="W76:Y76"/>
    <mergeCell ref="Z76:AB76"/>
    <mergeCell ref="AC76:AE76"/>
    <mergeCell ref="N81:P81"/>
    <mergeCell ref="Q81:S81"/>
    <mergeCell ref="T81:V81"/>
    <mergeCell ref="W81:Y81"/>
    <mergeCell ref="W68:Y68"/>
    <mergeCell ref="Z68:AB68"/>
    <mergeCell ref="K66:M66"/>
    <mergeCell ref="N66:P66"/>
    <mergeCell ref="Q66:S66"/>
    <mergeCell ref="T66:V66"/>
    <mergeCell ref="W66:Y66"/>
    <mergeCell ref="Z66:AB66"/>
    <mergeCell ref="AC81:AE81"/>
    <mergeCell ref="AF81:AH81"/>
    <mergeCell ref="K81:M81"/>
    <mergeCell ref="K74:M74"/>
    <mergeCell ref="N74:P74"/>
    <mergeCell ref="Q74:S74"/>
    <mergeCell ref="T74:V74"/>
    <mergeCell ref="W74:Y74"/>
    <mergeCell ref="K72:M72"/>
    <mergeCell ref="N72:P72"/>
    <mergeCell ref="Q72:S72"/>
    <mergeCell ref="T72:V72"/>
    <mergeCell ref="W72:Y72"/>
    <mergeCell ref="K80:M80"/>
    <mergeCell ref="N80:P80"/>
    <mergeCell ref="Q80:S80"/>
    <mergeCell ref="T80:V80"/>
    <mergeCell ref="W80:Y80"/>
    <mergeCell ref="Z80:AB80"/>
    <mergeCell ref="AC80:AE80"/>
    <mergeCell ref="AF80:AH80"/>
    <mergeCell ref="AF76:AH76"/>
    <mergeCell ref="K78:M78"/>
    <mergeCell ref="N78:P78"/>
    <mergeCell ref="T64:V64"/>
    <mergeCell ref="W64:Y64"/>
    <mergeCell ref="Z64:AB64"/>
    <mergeCell ref="AC64:AE64"/>
    <mergeCell ref="AF64:AH64"/>
    <mergeCell ref="K63:M63"/>
    <mergeCell ref="N63:P63"/>
    <mergeCell ref="Q63:S63"/>
    <mergeCell ref="T63:V63"/>
    <mergeCell ref="W63:Y63"/>
    <mergeCell ref="Z63:AB63"/>
    <mergeCell ref="AC63:AE63"/>
    <mergeCell ref="T70:V70"/>
    <mergeCell ref="W70:Y70"/>
    <mergeCell ref="Z70:AB70"/>
    <mergeCell ref="AC70:AE70"/>
    <mergeCell ref="AF70:AH70"/>
    <mergeCell ref="AC68:AE68"/>
    <mergeCell ref="AF68:AH68"/>
    <mergeCell ref="K69:M69"/>
    <mergeCell ref="N69:P69"/>
    <mergeCell ref="Q69:S69"/>
    <mergeCell ref="T69:V69"/>
    <mergeCell ref="W69:Y69"/>
    <mergeCell ref="Z69:AB69"/>
    <mergeCell ref="AC69:AE69"/>
    <mergeCell ref="AC66:AE66"/>
    <mergeCell ref="AF66:AH66"/>
    <mergeCell ref="K68:M68"/>
    <mergeCell ref="N68:P68"/>
    <mergeCell ref="Q68:S68"/>
    <mergeCell ref="T68:V68"/>
    <mergeCell ref="K62:M62"/>
    <mergeCell ref="N62:P62"/>
    <mergeCell ref="Q62:S62"/>
    <mergeCell ref="T62:V62"/>
    <mergeCell ref="W62:Y62"/>
    <mergeCell ref="Z62:AB62"/>
    <mergeCell ref="Z65:AB65"/>
    <mergeCell ref="AC65:AE65"/>
    <mergeCell ref="AF65:AH65"/>
    <mergeCell ref="N41:P41"/>
    <mergeCell ref="Q35:S35"/>
    <mergeCell ref="T35:V35"/>
    <mergeCell ref="W41:Y41"/>
    <mergeCell ref="Z41:AB41"/>
    <mergeCell ref="AC41:AE41"/>
    <mergeCell ref="AF41:AH41"/>
    <mergeCell ref="Q40:S40"/>
    <mergeCell ref="T40:V40"/>
    <mergeCell ref="W40:Y40"/>
    <mergeCell ref="Z40:AB40"/>
    <mergeCell ref="N38:P38"/>
    <mergeCell ref="Z35:AB35"/>
    <mergeCell ref="AC35:AE35"/>
    <mergeCell ref="K65:M65"/>
    <mergeCell ref="N65:P65"/>
    <mergeCell ref="Q65:S65"/>
    <mergeCell ref="T65:V65"/>
    <mergeCell ref="W65:Y65"/>
    <mergeCell ref="AF63:AH63"/>
    <mergeCell ref="K64:M64"/>
    <mergeCell ref="N64:P64"/>
    <mergeCell ref="Q64:S64"/>
    <mergeCell ref="AC62:AE62"/>
    <mergeCell ref="AF62:AH62"/>
    <mergeCell ref="N34:P34"/>
    <mergeCell ref="Z58:AB59"/>
    <mergeCell ref="AC58:AE59"/>
    <mergeCell ref="AF58:AH59"/>
    <mergeCell ref="Q36:S36"/>
    <mergeCell ref="T36:V36"/>
    <mergeCell ref="W36:Y36"/>
    <mergeCell ref="Z36:AB36"/>
    <mergeCell ref="AC36:AE36"/>
    <mergeCell ref="AF36:AH36"/>
    <mergeCell ref="W35:Y35"/>
    <mergeCell ref="T60:V60"/>
    <mergeCell ref="W60:Y60"/>
    <mergeCell ref="Z60:AB60"/>
    <mergeCell ref="Q38:S38"/>
    <mergeCell ref="AC60:AE60"/>
    <mergeCell ref="AF60:AH60"/>
    <mergeCell ref="AC18:AE19"/>
    <mergeCell ref="AF18:AH19"/>
    <mergeCell ref="K57:AH57"/>
    <mergeCell ref="K58:M59"/>
    <mergeCell ref="N58:P59"/>
    <mergeCell ref="Q58:S59"/>
    <mergeCell ref="T58:V59"/>
    <mergeCell ref="W58:Y59"/>
    <mergeCell ref="K18:M19"/>
    <mergeCell ref="N18:P19"/>
    <mergeCell ref="Q18:S19"/>
    <mergeCell ref="T18:V19"/>
    <mergeCell ref="W18:Y19"/>
    <mergeCell ref="Z18:AB19"/>
    <mergeCell ref="AC40:AE40"/>
    <mergeCell ref="AF40:AH40"/>
    <mergeCell ref="K41:M41"/>
    <mergeCell ref="K30:M30"/>
    <mergeCell ref="K32:M32"/>
    <mergeCell ref="AF23:AH23"/>
    <mergeCell ref="T38:V38"/>
    <mergeCell ref="W38:Y38"/>
    <mergeCell ref="Z38:AB38"/>
    <mergeCell ref="AC38:AE38"/>
    <mergeCell ref="Q41:S41"/>
    <mergeCell ref="T41:V41"/>
    <mergeCell ref="AF30:AH30"/>
    <mergeCell ref="N32:P32"/>
    <mergeCell ref="Q32:S32"/>
    <mergeCell ref="T32:V32"/>
    <mergeCell ref="W32:Y32"/>
    <mergeCell ref="Z32:AB32"/>
    <mergeCell ref="AC32:AE32"/>
    <mergeCell ref="AF32:AH32"/>
    <mergeCell ref="N30:P30"/>
    <mergeCell ref="Q30:S30"/>
    <mergeCell ref="T30:V30"/>
    <mergeCell ref="W30:Y30"/>
    <mergeCell ref="Z30:AB30"/>
    <mergeCell ref="AC30:AE30"/>
    <mergeCell ref="AF35:AH35"/>
    <mergeCell ref="N36:P36"/>
    <mergeCell ref="AF38:AH38"/>
    <mergeCell ref="K40:M40"/>
    <mergeCell ref="N40:P40"/>
    <mergeCell ref="K34:M34"/>
    <mergeCell ref="K35:M35"/>
    <mergeCell ref="K36:M36"/>
    <mergeCell ref="K38:M38"/>
    <mergeCell ref="Q34:S34"/>
    <mergeCell ref="T34:V34"/>
    <mergeCell ref="W34:Y34"/>
    <mergeCell ref="Z34:AB34"/>
    <mergeCell ref="AC34:AE34"/>
    <mergeCell ref="AF34:AH34"/>
    <mergeCell ref="N35:P35"/>
    <mergeCell ref="T22:V22"/>
    <mergeCell ref="Z28:AB28"/>
    <mergeCell ref="AC28:AE28"/>
    <mergeCell ref="K22:M22"/>
    <mergeCell ref="K23:M23"/>
    <mergeCell ref="K24:M24"/>
    <mergeCell ref="K25:M25"/>
    <mergeCell ref="K26:M26"/>
    <mergeCell ref="W26:Y26"/>
    <mergeCell ref="AF28:AH28"/>
    <mergeCell ref="Q24:S24"/>
    <mergeCell ref="Q25:S25"/>
    <mergeCell ref="Z29:AB29"/>
    <mergeCell ref="AC29:AE29"/>
    <mergeCell ref="AF29:AH29"/>
    <mergeCell ref="K28:M28"/>
    <mergeCell ref="K29:M29"/>
    <mergeCell ref="Z24:AB24"/>
    <mergeCell ref="AC24:AE24"/>
    <mergeCell ref="AF24:AH24"/>
    <mergeCell ref="W24:Y24"/>
    <mergeCell ref="W25:Y25"/>
    <mergeCell ref="Z25:AB25"/>
    <mergeCell ref="T24:V24"/>
    <mergeCell ref="T25:V25"/>
    <mergeCell ref="T26:V26"/>
    <mergeCell ref="N24:P24"/>
    <mergeCell ref="N25:P25"/>
    <mergeCell ref="N26:P26"/>
    <mergeCell ref="AC26:AE26"/>
    <mergeCell ref="AF26:AH26"/>
    <mergeCell ref="Q26:S26"/>
    <mergeCell ref="K60:M60"/>
    <mergeCell ref="N60:P60"/>
    <mergeCell ref="Q60:S60"/>
    <mergeCell ref="K17:AH17"/>
    <mergeCell ref="K20:M20"/>
    <mergeCell ref="N20:P20"/>
    <mergeCell ref="Q20:S20"/>
    <mergeCell ref="T20:V20"/>
    <mergeCell ref="W20:Y20"/>
    <mergeCell ref="Z20:AB20"/>
    <mergeCell ref="AC20:AE20"/>
    <mergeCell ref="AF20:AH20"/>
    <mergeCell ref="AC22:AE22"/>
    <mergeCell ref="AF22:AH22"/>
    <mergeCell ref="Z23:AB23"/>
    <mergeCell ref="AC23:AE23"/>
    <mergeCell ref="N29:P29"/>
    <mergeCell ref="Q29:S29"/>
    <mergeCell ref="T29:V29"/>
    <mergeCell ref="W29:Y29"/>
    <mergeCell ref="N28:P28"/>
    <mergeCell ref="Q28:S28"/>
    <mergeCell ref="T28:V28"/>
    <mergeCell ref="W28:Y28"/>
    <mergeCell ref="W22:Y22"/>
    <mergeCell ref="W23:Y23"/>
    <mergeCell ref="Z22:AB22"/>
    <mergeCell ref="T23:V23"/>
    <mergeCell ref="N22:P22"/>
    <mergeCell ref="N23:P23"/>
    <mergeCell ref="Q22:S22"/>
    <mergeCell ref="Q23:S23"/>
    <mergeCell ref="AC25:AE25"/>
    <mergeCell ref="AF25:AH25"/>
    <mergeCell ref="Z26:AB26"/>
    <mergeCell ref="T202:X203"/>
    <mergeCell ref="Y202:AC203"/>
    <mergeCell ref="AD202:AH203"/>
    <mergeCell ref="A204:I205"/>
    <mergeCell ref="J204:N205"/>
    <mergeCell ref="O204:S205"/>
    <mergeCell ref="T204:X205"/>
    <mergeCell ref="Y204:AC205"/>
    <mergeCell ref="AD204:AH205"/>
    <mergeCell ref="A206:I207"/>
    <mergeCell ref="J206:N207"/>
    <mergeCell ref="O206:S207"/>
    <mergeCell ref="T206:X207"/>
    <mergeCell ref="Y206:AC207"/>
    <mergeCell ref="AD206:AH207"/>
    <mergeCell ref="A120:H122"/>
    <mergeCell ref="I120:AH120"/>
    <mergeCell ref="I121:J122"/>
    <mergeCell ref="K121:M122"/>
    <mergeCell ref="N121:P122"/>
    <mergeCell ref="Q121:S122"/>
    <mergeCell ref="T121:V122"/>
    <mergeCell ref="W121:Y122"/>
    <mergeCell ref="Z121:AB122"/>
    <mergeCell ref="AC121:AE122"/>
    <mergeCell ref="AF121:AH122"/>
    <mergeCell ref="A123:H123"/>
    <mergeCell ref="I123:J123"/>
    <mergeCell ref="K123:M123"/>
    <mergeCell ref="A208:I209"/>
    <mergeCell ref="J208:N209"/>
    <mergeCell ref="O208:S209"/>
    <mergeCell ref="A218:AH218"/>
    <mergeCell ref="A221:Q222"/>
    <mergeCell ref="R221:AH222"/>
    <mergeCell ref="A223:Q224"/>
    <mergeCell ref="R223:AH224"/>
    <mergeCell ref="Y210:AC211"/>
    <mergeCell ref="AD210:AH211"/>
    <mergeCell ref="A212:I213"/>
    <mergeCell ref="J212:N213"/>
    <mergeCell ref="O212:S213"/>
    <mergeCell ref="Y212:AC213"/>
    <mergeCell ref="AD212:AH213"/>
    <mergeCell ref="A214:I215"/>
    <mergeCell ref="J214:N215"/>
    <mergeCell ref="A225:Q226"/>
    <mergeCell ref="R225:AH226"/>
    <mergeCell ref="A227:Q228"/>
    <mergeCell ref="R227:AH228"/>
    <mergeCell ref="A229:Q230"/>
    <mergeCell ref="R229:AH230"/>
    <mergeCell ref="A231:Q232"/>
    <mergeCell ref="R231:AH232"/>
    <mergeCell ref="A255:AH255"/>
    <mergeCell ref="A257:I262"/>
    <mergeCell ref="J257:AH257"/>
    <mergeCell ref="J258:N262"/>
    <mergeCell ref="O258:S262"/>
    <mergeCell ref="T258:X262"/>
    <mergeCell ref="Y258:AC262"/>
    <mergeCell ref="AD258:AH262"/>
    <mergeCell ref="A245:N246"/>
    <mergeCell ref="O245:X246"/>
    <mergeCell ref="Y245:AH246"/>
    <mergeCell ref="A247:N248"/>
    <mergeCell ref="O247:X248"/>
    <mergeCell ref="Y247:AH248"/>
    <mergeCell ref="A243:N244"/>
    <mergeCell ref="O243:X244"/>
    <mergeCell ref="Y243:AH244"/>
    <mergeCell ref="A249:N250"/>
    <mergeCell ref="O249:X250"/>
    <mergeCell ref="Y249:AH250"/>
    <mergeCell ref="A251:N252"/>
    <mergeCell ref="O251:X252"/>
    <mergeCell ref="Y251:AH252"/>
    <mergeCell ref="A263:I264"/>
    <mergeCell ref="J263:N264"/>
    <mergeCell ref="O263:S264"/>
    <mergeCell ref="T263:X264"/>
    <mergeCell ref="Y263:AC264"/>
    <mergeCell ref="AD263:AH264"/>
    <mergeCell ref="A265:I266"/>
    <mergeCell ref="J265:N266"/>
    <mergeCell ref="O265:S266"/>
    <mergeCell ref="T265:X266"/>
    <mergeCell ref="Y265:AC266"/>
    <mergeCell ref="AD265:AH266"/>
    <mergeCell ref="A267:I268"/>
    <mergeCell ref="J267:N268"/>
    <mergeCell ref="O267:S268"/>
    <mergeCell ref="T267:X268"/>
    <mergeCell ref="Y267:AC268"/>
    <mergeCell ref="AD267:AH268"/>
    <mergeCell ref="A269:I270"/>
    <mergeCell ref="J269:N270"/>
    <mergeCell ref="O269:S270"/>
    <mergeCell ref="T269:X270"/>
    <mergeCell ref="Y269:AC270"/>
    <mergeCell ref="AD269:AH270"/>
    <mergeCell ref="A271:I272"/>
    <mergeCell ref="J271:N272"/>
    <mergeCell ref="O271:S272"/>
    <mergeCell ref="T271:X272"/>
    <mergeCell ref="Y271:AC272"/>
    <mergeCell ref="AD271:AH272"/>
    <mergeCell ref="A273:I274"/>
    <mergeCell ref="J273:N274"/>
    <mergeCell ref="O273:S274"/>
    <mergeCell ref="T273:X274"/>
    <mergeCell ref="Y273:AC274"/>
    <mergeCell ref="AD273:AH274"/>
    <mergeCell ref="A275:I275"/>
    <mergeCell ref="J275:N275"/>
    <mergeCell ref="O275:S275"/>
    <mergeCell ref="T275:X275"/>
    <mergeCell ref="Y275:AC275"/>
    <mergeCell ref="AD275:AH275"/>
    <mergeCell ref="A276:AH276"/>
    <mergeCell ref="A278:AH278"/>
    <mergeCell ref="A284:AH284"/>
    <mergeCell ref="A287:AH287"/>
    <mergeCell ref="A289:J289"/>
    <mergeCell ref="K289:R289"/>
    <mergeCell ref="S289:Z289"/>
    <mergeCell ref="AA289:AH289"/>
    <mergeCell ref="A290:AH290"/>
    <mergeCell ref="A291:J292"/>
    <mergeCell ref="K291:R292"/>
    <mergeCell ref="S291:Z292"/>
    <mergeCell ref="AA291:AH292"/>
    <mergeCell ref="A293:J294"/>
    <mergeCell ref="K293:R294"/>
    <mergeCell ref="S293:Z294"/>
    <mergeCell ref="AA293:AH294"/>
    <mergeCell ref="A295:J296"/>
    <mergeCell ref="K295:R296"/>
    <mergeCell ref="S295:Z296"/>
    <mergeCell ref="AA295:AH296"/>
    <mergeCell ref="A297:J298"/>
    <mergeCell ref="K297:R298"/>
    <mergeCell ref="S297:Z298"/>
    <mergeCell ref="AA297:AH298"/>
    <mergeCell ref="A299:J300"/>
    <mergeCell ref="K299:R300"/>
    <mergeCell ref="S299:Z300"/>
    <mergeCell ref="AA299:AH300"/>
    <mergeCell ref="A301:J302"/>
    <mergeCell ref="K301:R302"/>
    <mergeCell ref="S301:Z302"/>
    <mergeCell ref="AA301:AH302"/>
    <mergeCell ref="A303:AH303"/>
    <mergeCell ref="A304:J305"/>
    <mergeCell ref="K304:R305"/>
    <mergeCell ref="S304:Z305"/>
    <mergeCell ref="AA304:AH305"/>
    <mergeCell ref="A306:J307"/>
    <mergeCell ref="K306:R307"/>
    <mergeCell ref="S306:Z307"/>
    <mergeCell ref="AA306:AH307"/>
    <mergeCell ref="A308:J309"/>
    <mergeCell ref="K308:R309"/>
    <mergeCell ref="S308:Z309"/>
    <mergeCell ref="AA308:AH309"/>
    <mergeCell ref="A310:J311"/>
    <mergeCell ref="K310:R311"/>
    <mergeCell ref="S310:Z311"/>
    <mergeCell ref="AA310:AH311"/>
    <mergeCell ref="A312:J313"/>
    <mergeCell ref="K312:R313"/>
    <mergeCell ref="S312:Z313"/>
    <mergeCell ref="AA312:AH313"/>
    <mergeCell ref="A314:J315"/>
    <mergeCell ref="K314:R315"/>
    <mergeCell ref="S314:Z315"/>
    <mergeCell ref="AA314:AH315"/>
    <mergeCell ref="A316:J317"/>
    <mergeCell ref="K316:R317"/>
    <mergeCell ref="S316:Z317"/>
    <mergeCell ref="AA316:AH317"/>
    <mergeCell ref="A318:J319"/>
    <mergeCell ref="K318:R319"/>
    <mergeCell ref="S318:Z319"/>
    <mergeCell ref="AA318:AH319"/>
    <mergeCell ref="A323:N324"/>
    <mergeCell ref="O323:X324"/>
    <mergeCell ref="Y323:AH324"/>
    <mergeCell ref="A325:N326"/>
    <mergeCell ref="O325:X326"/>
    <mergeCell ref="Y325:AH326"/>
    <mergeCell ref="A327:N328"/>
    <mergeCell ref="O327:X328"/>
    <mergeCell ref="Y327:AH328"/>
    <mergeCell ref="A329:N330"/>
    <mergeCell ref="O329:X330"/>
    <mergeCell ref="Y329:AH330"/>
    <mergeCell ref="A331:N332"/>
    <mergeCell ref="O331:X332"/>
    <mergeCell ref="Y331:AH332"/>
    <mergeCell ref="A333:N334"/>
    <mergeCell ref="O333:X334"/>
    <mergeCell ref="Y333:AH334"/>
    <mergeCell ref="A335:N336"/>
    <mergeCell ref="O335:X336"/>
    <mergeCell ref="Y335:AH336"/>
    <mergeCell ref="A359:AH359"/>
    <mergeCell ref="A361:N362"/>
    <mergeCell ref="O361:X362"/>
    <mergeCell ref="Y361:AH362"/>
    <mergeCell ref="A363:N364"/>
    <mergeCell ref="O363:X364"/>
    <mergeCell ref="Y363:AH364"/>
    <mergeCell ref="A365:N366"/>
    <mergeCell ref="O365:X366"/>
    <mergeCell ref="Y365:AH366"/>
    <mergeCell ref="A367:N368"/>
    <mergeCell ref="O367:X368"/>
    <mergeCell ref="Y367:AH368"/>
    <mergeCell ref="A369:N370"/>
    <mergeCell ref="O369:X370"/>
    <mergeCell ref="Y369:AH370"/>
    <mergeCell ref="A371:N372"/>
    <mergeCell ref="O371:X372"/>
    <mergeCell ref="Y371:AH372"/>
    <mergeCell ref="A374:AH374"/>
    <mergeCell ref="A379:AH379"/>
    <mergeCell ref="A381:N382"/>
    <mergeCell ref="O381:X382"/>
    <mergeCell ref="Y381:AH382"/>
    <mergeCell ref="A383:N384"/>
    <mergeCell ref="O383:X384"/>
    <mergeCell ref="Y383:AH384"/>
    <mergeCell ref="D377:U377"/>
    <mergeCell ref="A385:N386"/>
    <mergeCell ref="O385:X386"/>
    <mergeCell ref="Y385:AH386"/>
    <mergeCell ref="A387:N388"/>
    <mergeCell ref="O387:X388"/>
    <mergeCell ref="Y387:AH388"/>
    <mergeCell ref="A391:N392"/>
    <mergeCell ref="O391:X392"/>
    <mergeCell ref="Y391:AH392"/>
    <mergeCell ref="A393:N394"/>
    <mergeCell ref="O393:X394"/>
    <mergeCell ref="Y393:AH394"/>
    <mergeCell ref="A395:N396"/>
    <mergeCell ref="O395:X396"/>
    <mergeCell ref="Y395:AH396"/>
    <mergeCell ref="A401:N402"/>
    <mergeCell ref="O401:X402"/>
    <mergeCell ref="Y401:AH402"/>
    <mergeCell ref="A389:N390"/>
    <mergeCell ref="O389:X390"/>
    <mergeCell ref="Y389:AH390"/>
    <mergeCell ref="A399:N400"/>
    <mergeCell ref="O399:X400"/>
    <mergeCell ref="Y399:AH400"/>
    <mergeCell ref="A397:N398"/>
    <mergeCell ref="O397:X398"/>
    <mergeCell ref="Y397:AH398"/>
    <mergeCell ref="A403:N404"/>
    <mergeCell ref="O403:X404"/>
    <mergeCell ref="Y403:AH404"/>
    <mergeCell ref="A411:AH412"/>
    <mergeCell ref="A414:AH416"/>
    <mergeCell ref="A420:Q420"/>
    <mergeCell ref="R420:AH420"/>
    <mergeCell ref="A421:Q421"/>
    <mergeCell ref="R421:AH421"/>
    <mergeCell ref="A422:Q422"/>
    <mergeCell ref="R422:AH422"/>
    <mergeCell ref="A423:Q423"/>
    <mergeCell ref="R423:AH423"/>
    <mergeCell ref="A424:Q424"/>
    <mergeCell ref="R424:AH424"/>
    <mergeCell ref="A425:Q425"/>
    <mergeCell ref="R425:AH425"/>
    <mergeCell ref="A426:Q426"/>
    <mergeCell ref="R426:AH426"/>
    <mergeCell ref="A427:Q427"/>
    <mergeCell ref="R427:AH427"/>
    <mergeCell ref="A428:Q428"/>
    <mergeCell ref="R428:AH428"/>
    <mergeCell ref="A429:Q429"/>
    <mergeCell ref="R429:AH429"/>
    <mergeCell ref="A430:Q430"/>
    <mergeCell ref="R430:AH430"/>
    <mergeCell ref="A431:Q431"/>
    <mergeCell ref="R431:AH431"/>
    <mergeCell ref="A437:I439"/>
    <mergeCell ref="J437:AH437"/>
    <mergeCell ref="J438:N439"/>
    <mergeCell ref="O438:S439"/>
    <mergeCell ref="T438:X439"/>
    <mergeCell ref="Y438:AC439"/>
    <mergeCell ref="AD438:AH439"/>
    <mergeCell ref="A440:I440"/>
    <mergeCell ref="J440:N440"/>
    <mergeCell ref="O440:S440"/>
    <mergeCell ref="T440:X440"/>
    <mergeCell ref="Y440:AC440"/>
    <mergeCell ref="AD440:AH440"/>
    <mergeCell ref="A441:I441"/>
    <mergeCell ref="J441:N441"/>
    <mergeCell ref="O441:S441"/>
    <mergeCell ref="T441:X441"/>
    <mergeCell ref="Y441:AC441"/>
    <mergeCell ref="AD441:AH441"/>
    <mergeCell ref="A442:I442"/>
    <mergeCell ref="J442:N442"/>
    <mergeCell ref="O442:S442"/>
    <mergeCell ref="T442:X442"/>
    <mergeCell ref="Y442:AC442"/>
    <mergeCell ref="AD442:AH442"/>
    <mergeCell ref="A443:I443"/>
    <mergeCell ref="J443:N443"/>
    <mergeCell ref="O443:S443"/>
    <mergeCell ref="T443:X443"/>
    <mergeCell ref="Y443:AC443"/>
    <mergeCell ref="AD443:AH443"/>
    <mergeCell ref="A444:I444"/>
    <mergeCell ref="J444:N444"/>
    <mergeCell ref="O444:S444"/>
    <mergeCell ref="T444:X444"/>
    <mergeCell ref="Y444:AC444"/>
    <mergeCell ref="AD444:AH444"/>
    <mergeCell ref="A445:I445"/>
    <mergeCell ref="J445:N445"/>
    <mergeCell ref="O445:S445"/>
    <mergeCell ref="T445:X445"/>
    <mergeCell ref="Y445:AC445"/>
    <mergeCell ref="AD445:AH445"/>
    <mergeCell ref="A446:I446"/>
    <mergeCell ref="J446:N446"/>
    <mergeCell ref="O446:S446"/>
    <mergeCell ref="T446:X446"/>
    <mergeCell ref="Y446:AC446"/>
    <mergeCell ref="AD446:AH446"/>
    <mergeCell ref="A447:I447"/>
    <mergeCell ref="J447:N447"/>
    <mergeCell ref="O447:S447"/>
    <mergeCell ref="T447:X447"/>
    <mergeCell ref="Y447:AC447"/>
    <mergeCell ref="AD447:AH447"/>
    <mergeCell ref="A448:I448"/>
    <mergeCell ref="J448:N448"/>
    <mergeCell ref="O448:S448"/>
    <mergeCell ref="T448:X448"/>
    <mergeCell ref="Y448:AC448"/>
    <mergeCell ref="AD448:AH448"/>
    <mergeCell ref="A449:I449"/>
    <mergeCell ref="J449:N449"/>
    <mergeCell ref="O449:S449"/>
    <mergeCell ref="T449:X449"/>
    <mergeCell ref="Y449:AC449"/>
    <mergeCell ref="AD449:AH449"/>
    <mergeCell ref="A450:I450"/>
    <mergeCell ref="J450:N450"/>
    <mergeCell ref="O450:S450"/>
    <mergeCell ref="T450:X450"/>
    <mergeCell ref="Y450:AC450"/>
    <mergeCell ref="AD450:AH450"/>
    <mergeCell ref="A451:I451"/>
    <mergeCell ref="J451:N451"/>
    <mergeCell ref="O451:S451"/>
    <mergeCell ref="T451:X451"/>
    <mergeCell ref="Y451:AC451"/>
    <mergeCell ref="AD451:AH451"/>
    <mergeCell ref="A452:I452"/>
    <mergeCell ref="J452:N452"/>
    <mergeCell ref="O452:S452"/>
    <mergeCell ref="T452:X452"/>
    <mergeCell ref="Y452:AC452"/>
    <mergeCell ref="AD452:AH452"/>
    <mergeCell ref="A453:I453"/>
    <mergeCell ref="J453:N453"/>
    <mergeCell ref="O453:S453"/>
    <mergeCell ref="T453:X453"/>
    <mergeCell ref="Y453:AC453"/>
    <mergeCell ref="AD453:AH453"/>
    <mergeCell ref="A454:I454"/>
    <mergeCell ref="J454:N454"/>
    <mergeCell ref="O454:S454"/>
    <mergeCell ref="T454:X454"/>
    <mergeCell ref="Y454:AC454"/>
    <mergeCell ref="AD454:AH454"/>
    <mergeCell ref="A455:I455"/>
    <mergeCell ref="J455:N455"/>
    <mergeCell ref="O455:S455"/>
    <mergeCell ref="T455:X455"/>
    <mergeCell ref="Y455:AC455"/>
    <mergeCell ref="AD455:AH455"/>
    <mergeCell ref="A456:I456"/>
    <mergeCell ref="J456:N456"/>
    <mergeCell ref="O456:S456"/>
    <mergeCell ref="T456:X456"/>
    <mergeCell ref="Y456:AC456"/>
    <mergeCell ref="AD456:AH456"/>
    <mergeCell ref="A457:I457"/>
    <mergeCell ref="J457:N457"/>
    <mergeCell ref="O457:S457"/>
    <mergeCell ref="T457:X457"/>
    <mergeCell ref="Y457:AC457"/>
    <mergeCell ref="AD457:AH457"/>
    <mergeCell ref="A458:I458"/>
    <mergeCell ref="J458:N458"/>
    <mergeCell ref="O458:S458"/>
    <mergeCell ref="T458:X458"/>
    <mergeCell ref="Y458:AC458"/>
    <mergeCell ref="AD458:AH458"/>
    <mergeCell ref="A459:I459"/>
    <mergeCell ref="J459:N459"/>
    <mergeCell ref="O459:S459"/>
    <mergeCell ref="T459:X459"/>
    <mergeCell ref="Y459:AC459"/>
    <mergeCell ref="AD459:AH459"/>
    <mergeCell ref="A505:AH506"/>
    <mergeCell ref="A508:I510"/>
    <mergeCell ref="J508:AH508"/>
    <mergeCell ref="J509:N510"/>
    <mergeCell ref="O509:S510"/>
    <mergeCell ref="T509:X510"/>
    <mergeCell ref="Y509:AC510"/>
    <mergeCell ref="AD509:AH510"/>
    <mergeCell ref="A511:I511"/>
    <mergeCell ref="J511:N511"/>
    <mergeCell ref="O511:S511"/>
    <mergeCell ref="T511:X511"/>
    <mergeCell ref="Y511:AC511"/>
    <mergeCell ref="AD511:AH511"/>
    <mergeCell ref="A512:I512"/>
    <mergeCell ref="J512:N512"/>
    <mergeCell ref="O512:S512"/>
    <mergeCell ref="T512:X512"/>
    <mergeCell ref="Y512:AC512"/>
    <mergeCell ref="AD512:AH512"/>
    <mergeCell ref="A513:I513"/>
    <mergeCell ref="J513:N513"/>
    <mergeCell ref="O513:S513"/>
    <mergeCell ref="T513:X513"/>
    <mergeCell ref="Y513:AC513"/>
    <mergeCell ref="AD513:AH513"/>
    <mergeCell ref="A514:I514"/>
    <mergeCell ref="J514:N514"/>
    <mergeCell ref="O514:S514"/>
    <mergeCell ref="T514:X514"/>
    <mergeCell ref="Y514:AC514"/>
    <mergeCell ref="AD514:AH514"/>
    <mergeCell ref="A515:I515"/>
    <mergeCell ref="J515:N515"/>
    <mergeCell ref="O515:S515"/>
    <mergeCell ref="T515:X515"/>
    <mergeCell ref="Y515:AC515"/>
    <mergeCell ref="AD515:AH515"/>
    <mergeCell ref="A516:I516"/>
    <mergeCell ref="J516:N516"/>
    <mergeCell ref="O516:S516"/>
    <mergeCell ref="T516:X516"/>
    <mergeCell ref="Y516:AC516"/>
    <mergeCell ref="AD516:AH516"/>
    <mergeCell ref="A517:I517"/>
    <mergeCell ref="J517:N517"/>
    <mergeCell ref="O517:S517"/>
    <mergeCell ref="T517:X517"/>
    <mergeCell ref="Y517:AC517"/>
    <mergeCell ref="AD517:AH517"/>
    <mergeCell ref="A518:I518"/>
    <mergeCell ref="J518:N518"/>
    <mergeCell ref="O518:S518"/>
    <mergeCell ref="T518:X518"/>
    <mergeCell ref="Y518:AC518"/>
    <mergeCell ref="AD518:AH518"/>
    <mergeCell ref="A519:I519"/>
    <mergeCell ref="J519:N519"/>
    <mergeCell ref="O519:S519"/>
    <mergeCell ref="T519:X519"/>
    <mergeCell ref="Y519:AC519"/>
    <mergeCell ref="AD519:AH519"/>
    <mergeCell ref="A520:I520"/>
    <mergeCell ref="J520:N520"/>
    <mergeCell ref="O520:S520"/>
    <mergeCell ref="T520:X520"/>
    <mergeCell ref="Y520:AC520"/>
    <mergeCell ref="AD520:AH520"/>
    <mergeCell ref="A521:I521"/>
    <mergeCell ref="J521:N521"/>
    <mergeCell ref="O521:S521"/>
    <mergeCell ref="T521:X521"/>
    <mergeCell ref="Y521:AC521"/>
    <mergeCell ref="AD521:AH521"/>
    <mergeCell ref="A522:I522"/>
    <mergeCell ref="J522:N522"/>
    <mergeCell ref="O522:S522"/>
    <mergeCell ref="T522:X522"/>
    <mergeCell ref="Y522:AC522"/>
    <mergeCell ref="AD522:AH522"/>
    <mergeCell ref="A523:I523"/>
    <mergeCell ref="J523:N523"/>
    <mergeCell ref="O523:S523"/>
    <mergeCell ref="T523:X523"/>
    <mergeCell ref="Y523:AC523"/>
    <mergeCell ref="AD523:AH523"/>
    <mergeCell ref="A524:I524"/>
    <mergeCell ref="J524:N524"/>
    <mergeCell ref="O524:S524"/>
    <mergeCell ref="T524:X524"/>
    <mergeCell ref="Y524:AC524"/>
    <mergeCell ref="AD524:AH524"/>
    <mergeCell ref="A525:I525"/>
    <mergeCell ref="J525:N525"/>
    <mergeCell ref="O525:S525"/>
    <mergeCell ref="T525:X525"/>
    <mergeCell ref="Y525:AC525"/>
    <mergeCell ref="AD525:AH525"/>
    <mergeCell ref="A526:I526"/>
    <mergeCell ref="J526:N526"/>
    <mergeCell ref="O526:S526"/>
    <mergeCell ref="T526:X526"/>
    <mergeCell ref="Y526:AC526"/>
    <mergeCell ref="AD526:AH526"/>
    <mergeCell ref="A527:I527"/>
    <mergeCell ref="J527:N527"/>
    <mergeCell ref="O527:S527"/>
    <mergeCell ref="T527:X527"/>
    <mergeCell ref="Y527:AC527"/>
    <mergeCell ref="AD527:AH527"/>
    <mergeCell ref="A528:I528"/>
    <mergeCell ref="J528:N528"/>
    <mergeCell ref="O528:S528"/>
    <mergeCell ref="T528:X528"/>
    <mergeCell ref="Y528:AC528"/>
    <mergeCell ref="AD528:AH528"/>
    <mergeCell ref="A540:I540"/>
    <mergeCell ref="A530:I530"/>
    <mergeCell ref="J530:N530"/>
    <mergeCell ref="O530:S530"/>
    <mergeCell ref="T530:X530"/>
    <mergeCell ref="Y530:AC530"/>
    <mergeCell ref="AD530:AH530"/>
    <mergeCell ref="A529:I529"/>
    <mergeCell ref="J529:N529"/>
    <mergeCell ref="O529:S529"/>
    <mergeCell ref="T529:X529"/>
    <mergeCell ref="Y529:AC529"/>
    <mergeCell ref="AD529:AH529"/>
    <mergeCell ref="A531:I531"/>
    <mergeCell ref="J531:N531"/>
    <mergeCell ref="O531:S531"/>
    <mergeCell ref="T531:X531"/>
    <mergeCell ref="Y531:AC531"/>
    <mergeCell ref="AD531:AH531"/>
    <mergeCell ref="T567:X567"/>
    <mergeCell ref="Y567:AC567"/>
    <mergeCell ref="AD567:AH567"/>
    <mergeCell ref="A568:I568"/>
    <mergeCell ref="J568:N568"/>
    <mergeCell ref="O568:S568"/>
    <mergeCell ref="T568:X568"/>
    <mergeCell ref="Y568:AC568"/>
    <mergeCell ref="AD568:AH568"/>
    <mergeCell ref="A583:I583"/>
    <mergeCell ref="J580:N580"/>
    <mergeCell ref="J583:N583"/>
    <mergeCell ref="Y649:AH650"/>
    <mergeCell ref="A651:N652"/>
    <mergeCell ref="A534:AH535"/>
    <mergeCell ref="A538:AH538"/>
    <mergeCell ref="A624:AH624"/>
    <mergeCell ref="A626:N627"/>
    <mergeCell ref="O626:X627"/>
    <mergeCell ref="Y626:AH627"/>
    <mergeCell ref="A628:N629"/>
    <mergeCell ref="O628:X629"/>
    <mergeCell ref="Y628:AH629"/>
    <mergeCell ref="AD562:AH563"/>
    <mergeCell ref="A564:I564"/>
    <mergeCell ref="J564:N564"/>
    <mergeCell ref="O564:S564"/>
    <mergeCell ref="T564:X564"/>
    <mergeCell ref="Y564:AC564"/>
    <mergeCell ref="AD564:AH564"/>
    <mergeCell ref="A565:I565"/>
    <mergeCell ref="J565:N565"/>
    <mergeCell ref="O565:S565"/>
    <mergeCell ref="T565:X565"/>
    <mergeCell ref="Y565:AC565"/>
    <mergeCell ref="AD565:AH565"/>
    <mergeCell ref="A566:I566"/>
    <mergeCell ref="A539:I539"/>
    <mergeCell ref="J539:N539"/>
    <mergeCell ref="O539:S539"/>
    <mergeCell ref="T539:X539"/>
    <mergeCell ref="Y539:AC539"/>
    <mergeCell ref="AD539:AH539"/>
    <mergeCell ref="A690:L690"/>
    <mergeCell ref="M690:W690"/>
    <mergeCell ref="O653:X654"/>
    <mergeCell ref="Y653:AH654"/>
    <mergeCell ref="A655:N656"/>
    <mergeCell ref="O655:X656"/>
    <mergeCell ref="Y655:AH656"/>
    <mergeCell ref="A630:N631"/>
    <mergeCell ref="O630:X631"/>
    <mergeCell ref="Y630:AH631"/>
    <mergeCell ref="A632:N633"/>
    <mergeCell ref="O632:X633"/>
    <mergeCell ref="Y632:AH633"/>
    <mergeCell ref="A634:N635"/>
    <mergeCell ref="O634:X635"/>
    <mergeCell ref="Y634:AH635"/>
    <mergeCell ref="A636:N637"/>
    <mergeCell ref="O636:X637"/>
    <mergeCell ref="Y636:AH637"/>
    <mergeCell ref="A638:N639"/>
    <mergeCell ref="O638:X639"/>
    <mergeCell ref="Y638:AH639"/>
    <mergeCell ref="A641:AH641"/>
    <mergeCell ref="A643:AH643"/>
    <mergeCell ref="A645:N646"/>
    <mergeCell ref="O645:X646"/>
    <mergeCell ref="Y645:AH646"/>
    <mergeCell ref="A647:N648"/>
    <mergeCell ref="O647:X648"/>
    <mergeCell ref="Y647:AH648"/>
    <mergeCell ref="A649:N650"/>
    <mergeCell ref="O649:X650"/>
    <mergeCell ref="M683:W683"/>
    <mergeCell ref="X683:AH683"/>
    <mergeCell ref="A692:L692"/>
    <mergeCell ref="M692:W692"/>
    <mergeCell ref="X692:AH692"/>
    <mergeCell ref="M695:W695"/>
    <mergeCell ref="X695:AH695"/>
    <mergeCell ref="A696:L696"/>
    <mergeCell ref="M696:W696"/>
    <mergeCell ref="X696:AH696"/>
    <mergeCell ref="A684:L684"/>
    <mergeCell ref="M684:W684"/>
    <mergeCell ref="X684:AH684"/>
    <mergeCell ref="A685:L686"/>
    <mergeCell ref="M685:W686"/>
    <mergeCell ref="X685:AH686"/>
    <mergeCell ref="A687:L687"/>
    <mergeCell ref="M687:W687"/>
    <mergeCell ref="X687:AH687"/>
    <mergeCell ref="A688:L688"/>
    <mergeCell ref="M688:W688"/>
    <mergeCell ref="X688:AH688"/>
    <mergeCell ref="A689:L689"/>
    <mergeCell ref="M689:W689"/>
    <mergeCell ref="X689:AH689"/>
    <mergeCell ref="A701:AH703"/>
    <mergeCell ref="A582:I582"/>
    <mergeCell ref="J582:N582"/>
    <mergeCell ref="O582:S582"/>
    <mergeCell ref="T582:X582"/>
    <mergeCell ref="A691:L691"/>
    <mergeCell ref="M691:W691"/>
    <mergeCell ref="A580:I580"/>
    <mergeCell ref="X691:AH691"/>
    <mergeCell ref="X690:AH690"/>
    <mergeCell ref="A657:N658"/>
    <mergeCell ref="O657:X658"/>
    <mergeCell ref="Y657:AH658"/>
    <mergeCell ref="A659:N660"/>
    <mergeCell ref="O659:X660"/>
    <mergeCell ref="Y659:AH660"/>
    <mergeCell ref="A663:AH663"/>
    <mergeCell ref="A671:AH674"/>
    <mergeCell ref="A679:L680"/>
    <mergeCell ref="M679:W680"/>
    <mergeCell ref="X679:AH680"/>
    <mergeCell ref="A681:L682"/>
    <mergeCell ref="M681:W682"/>
    <mergeCell ref="X681:AH682"/>
    <mergeCell ref="A683:L683"/>
    <mergeCell ref="A693:L693"/>
    <mergeCell ref="M693:W693"/>
    <mergeCell ref="X693:AH693"/>
    <mergeCell ref="A694:L694"/>
    <mergeCell ref="M694:W694"/>
    <mergeCell ref="X694:AH694"/>
    <mergeCell ref="A695:L695"/>
    <mergeCell ref="O579:S579"/>
    <mergeCell ref="T579:X579"/>
    <mergeCell ref="Y579:AC579"/>
    <mergeCell ref="AD579:AH579"/>
    <mergeCell ref="J574:N574"/>
    <mergeCell ref="O574:S574"/>
    <mergeCell ref="T574:X574"/>
    <mergeCell ref="Y574:AC574"/>
    <mergeCell ref="AD574:AH574"/>
    <mergeCell ref="S900:Z900"/>
    <mergeCell ref="O902:R902"/>
    <mergeCell ref="O580:S580"/>
    <mergeCell ref="T580:X580"/>
    <mergeCell ref="Y580:AC580"/>
    <mergeCell ref="AD580:AH580"/>
    <mergeCell ref="A581:I581"/>
    <mergeCell ref="J581:N581"/>
    <mergeCell ref="O581:S581"/>
    <mergeCell ref="T581:X581"/>
    <mergeCell ref="Y581:AC581"/>
    <mergeCell ref="AD581:AH581"/>
    <mergeCell ref="S902:Z902"/>
    <mergeCell ref="AA902:AH902"/>
    <mergeCell ref="A697:L697"/>
    <mergeCell ref="M697:W697"/>
    <mergeCell ref="X697:AH697"/>
    <mergeCell ref="A698:L698"/>
    <mergeCell ref="M698:W698"/>
    <mergeCell ref="X698:AH698"/>
    <mergeCell ref="A699:L699"/>
    <mergeCell ref="M699:W699"/>
    <mergeCell ref="X699:AH699"/>
    <mergeCell ref="T123:V123"/>
    <mergeCell ref="W123:Y123"/>
    <mergeCell ref="Z123:AB123"/>
    <mergeCell ref="AC123:AE123"/>
    <mergeCell ref="AF123:AH123"/>
    <mergeCell ref="A124:AH124"/>
    <mergeCell ref="A125:H125"/>
    <mergeCell ref="I125:J125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126:H126"/>
    <mergeCell ref="I126:J126"/>
    <mergeCell ref="K126:M126"/>
    <mergeCell ref="N126:P126"/>
    <mergeCell ref="Q126:S126"/>
    <mergeCell ref="T126:V126"/>
    <mergeCell ref="W126:Y126"/>
    <mergeCell ref="Z126:AB126"/>
    <mergeCell ref="AC126:AE126"/>
    <mergeCell ref="AF126:AH126"/>
    <mergeCell ref="A127:H127"/>
    <mergeCell ref="I127:J127"/>
    <mergeCell ref="K127:M127"/>
    <mergeCell ref="N127:P127"/>
    <mergeCell ref="Q127:S127"/>
    <mergeCell ref="T127:V127"/>
    <mergeCell ref="W127:Y127"/>
    <mergeCell ref="Z127:AB127"/>
    <mergeCell ref="AC127:AE127"/>
    <mergeCell ref="AF127:AH127"/>
    <mergeCell ref="A128:H128"/>
    <mergeCell ref="I128:J128"/>
    <mergeCell ref="K128:M128"/>
    <mergeCell ref="N128:P128"/>
    <mergeCell ref="Q128:S128"/>
    <mergeCell ref="T128:V128"/>
    <mergeCell ref="W128:Y128"/>
    <mergeCell ref="Z128:AB128"/>
    <mergeCell ref="AC128:AE128"/>
    <mergeCell ref="AF128:AH128"/>
    <mergeCell ref="A129:H129"/>
    <mergeCell ref="I129:J129"/>
    <mergeCell ref="K129:M129"/>
    <mergeCell ref="N129:P129"/>
    <mergeCell ref="Q129:S129"/>
    <mergeCell ref="T129:V129"/>
    <mergeCell ref="W129:Y129"/>
    <mergeCell ref="Z129:AB129"/>
    <mergeCell ref="AC129:AE129"/>
    <mergeCell ref="AF129:AH129"/>
    <mergeCell ref="A130:AH130"/>
    <mergeCell ref="A131:H131"/>
    <mergeCell ref="I131:J131"/>
    <mergeCell ref="K131:M131"/>
    <mergeCell ref="N131:P131"/>
    <mergeCell ref="Q131:S131"/>
    <mergeCell ref="T131:V131"/>
    <mergeCell ref="W131:Y131"/>
    <mergeCell ref="Z131:AB131"/>
    <mergeCell ref="AC131:AE131"/>
    <mergeCell ref="AF131:AH131"/>
    <mergeCell ref="AC137:AE137"/>
    <mergeCell ref="AF137:AH137"/>
    <mergeCell ref="A132:H132"/>
    <mergeCell ref="I132:J132"/>
    <mergeCell ref="K132:M132"/>
    <mergeCell ref="N132:P132"/>
    <mergeCell ref="Q132:S132"/>
    <mergeCell ref="T132:V132"/>
    <mergeCell ref="W132:Y132"/>
    <mergeCell ref="Z132:AB132"/>
    <mergeCell ref="AC132:AE132"/>
    <mergeCell ref="AF132:AH132"/>
    <mergeCell ref="A133:H133"/>
    <mergeCell ref="I133:J133"/>
    <mergeCell ref="K133:M133"/>
    <mergeCell ref="N133:P133"/>
    <mergeCell ref="Q133:S133"/>
    <mergeCell ref="T133:V133"/>
    <mergeCell ref="W133:Y133"/>
    <mergeCell ref="Z133:AB133"/>
    <mergeCell ref="AC133:AE133"/>
    <mergeCell ref="AF133:AH133"/>
    <mergeCell ref="A134:H134"/>
    <mergeCell ref="I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Z144:AB144"/>
    <mergeCell ref="A141:H141"/>
    <mergeCell ref="I141:J141"/>
    <mergeCell ref="K141:M141"/>
    <mergeCell ref="N141:P141"/>
    <mergeCell ref="Q141:S141"/>
    <mergeCell ref="T141:V141"/>
    <mergeCell ref="W141:Y141"/>
    <mergeCell ref="Z141:AB141"/>
    <mergeCell ref="AC141:AE141"/>
    <mergeCell ref="AF141:AH141"/>
    <mergeCell ref="A142:AH142"/>
    <mergeCell ref="A143:H143"/>
    <mergeCell ref="A135:H135"/>
    <mergeCell ref="I135:J135"/>
    <mergeCell ref="K135:M135"/>
    <mergeCell ref="N135:P135"/>
    <mergeCell ref="Q135:S135"/>
    <mergeCell ref="T135:V135"/>
    <mergeCell ref="W135:Y135"/>
    <mergeCell ref="Z135:AB135"/>
    <mergeCell ref="AC135:AE135"/>
    <mergeCell ref="AF135:AH135"/>
    <mergeCell ref="A136:AH136"/>
    <mergeCell ref="A137:H137"/>
    <mergeCell ref="I137:J137"/>
    <mergeCell ref="K137:M137"/>
    <mergeCell ref="N137:P137"/>
    <mergeCell ref="Q137:S137"/>
    <mergeCell ref="T137:V137"/>
    <mergeCell ref="W137:Y137"/>
    <mergeCell ref="Z137:AB137"/>
    <mergeCell ref="J579:N579"/>
    <mergeCell ref="A139:H139"/>
    <mergeCell ref="I139:J139"/>
    <mergeCell ref="K139:M139"/>
    <mergeCell ref="N139:P139"/>
    <mergeCell ref="Q139:S139"/>
    <mergeCell ref="T139:V139"/>
    <mergeCell ref="W139:Y139"/>
    <mergeCell ref="Z139:AB139"/>
    <mergeCell ref="AC139:AE139"/>
    <mergeCell ref="AF139:AH139"/>
    <mergeCell ref="A903:N903"/>
    <mergeCell ref="O903:R903"/>
    <mergeCell ref="S903:Z903"/>
    <mergeCell ref="AA903:AH903"/>
    <mergeCell ref="A138:H138"/>
    <mergeCell ref="I138:J138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144:H144"/>
    <mergeCell ref="I144:J144"/>
    <mergeCell ref="K144:M144"/>
    <mergeCell ref="N144:P144"/>
    <mergeCell ref="Q144:S144"/>
    <mergeCell ref="T144:V144"/>
    <mergeCell ref="W144:Y144"/>
    <mergeCell ref="A140:D140"/>
    <mergeCell ref="B907:D907"/>
    <mergeCell ref="E907:I907"/>
    <mergeCell ref="B908:D908"/>
    <mergeCell ref="E908:I908"/>
    <mergeCell ref="B909:D909"/>
    <mergeCell ref="E909:I909"/>
    <mergeCell ref="I143:J143"/>
    <mergeCell ref="K143:M143"/>
    <mergeCell ref="N143:P143"/>
    <mergeCell ref="Q143:S143"/>
    <mergeCell ref="T143:V143"/>
    <mergeCell ref="W143:Y143"/>
    <mergeCell ref="Z143:AB143"/>
    <mergeCell ref="AC143:AE143"/>
    <mergeCell ref="AF143:AH143"/>
    <mergeCell ref="AC144:AE144"/>
    <mergeCell ref="AF144:AH144"/>
    <mergeCell ref="J540:N540"/>
    <mergeCell ref="O540:S540"/>
    <mergeCell ref="T540:X540"/>
    <mergeCell ref="Y540:AC540"/>
    <mergeCell ref="AD540:AH540"/>
    <mergeCell ref="A541:I541"/>
    <mergeCell ref="J541:N541"/>
    <mergeCell ref="O541:S541"/>
    <mergeCell ref="T541:X541"/>
    <mergeCell ref="Y541:AC541"/>
    <mergeCell ref="AD541:AH541"/>
    <mergeCell ref="Y578:AC578"/>
    <mergeCell ref="AD578:AH578"/>
    <mergeCell ref="A579:I579"/>
  </mergeCells>
  <pageMargins left="0.70866141732283472" right="1.0629921259842521" top="0.74803149606299213" bottom="0.74803149606299213" header="0.31496062992125984" footer="0.31496062992125984"/>
  <pageSetup paperSize="9" scale="88" firstPageNumber="5" orientation="portrait" useFirstPageNumber="1" r:id="rId1"/>
  <headerFooter>
    <oddHeader xml:space="preserve">&amp;L
Poznámky Úč POD 3-04     
&amp;C&amp;"-,Tučné"Hawle s.r.o.&amp;RÚčtovná závierka k 31.decembru 2013
DIČ 2020256964 </oddHeader>
    <oddFooter>&amp;C&amp;P</oddFooter>
  </headerFooter>
  <rowBreaks count="8" manualBreakCount="8">
    <brk id="55" max="33" man="1"/>
    <brk id="156" max="33" man="1"/>
    <brk id="186" max="33" man="1"/>
    <brk id="252" min="3" max="36" man="1"/>
    <brk id="302" max="16383" man="1"/>
    <brk id="356" min="3" max="36" man="1"/>
    <brk id="398" max="33" man="1"/>
    <brk id="504" max="3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167"/>
  <sheetViews>
    <sheetView view="pageLayout" topLeftCell="A79" zoomScaleNormal="100" workbookViewId="0">
      <selection activeCell="E21" sqref="E21:U21"/>
    </sheetView>
  </sheetViews>
  <sheetFormatPr defaultRowHeight="15" x14ac:dyDescent="0.25"/>
  <cols>
    <col min="1" max="3" width="1.5703125" style="21" customWidth="1"/>
    <col min="4" max="4" width="2.28515625" style="21" customWidth="1"/>
    <col min="5" max="17" width="3.140625" style="17" customWidth="1"/>
    <col min="18" max="18" width="5.42578125" style="17" customWidth="1"/>
    <col min="19" max="19" width="4.42578125" style="17" customWidth="1"/>
    <col min="20" max="20" width="1" style="17" customWidth="1"/>
    <col min="21" max="21" width="3.7109375" style="17" customWidth="1"/>
    <col min="22" max="22" width="2" style="25" customWidth="1"/>
    <col min="23" max="23" width="1.42578125" style="25" customWidth="1"/>
    <col min="24" max="28" width="2" customWidth="1"/>
    <col min="29" max="29" width="1" customWidth="1"/>
    <col min="30" max="33" width="2" customWidth="1"/>
    <col min="34" max="34" width="2.42578125" customWidth="1"/>
    <col min="282" max="282" width="8.5703125" customWidth="1"/>
    <col min="283" max="283" width="49.5703125" customWidth="1"/>
    <col min="284" max="284" width="3.42578125" customWidth="1"/>
    <col min="285" max="285" width="17" customWidth="1"/>
    <col min="286" max="286" width="18" customWidth="1"/>
    <col min="287" max="287" width="6.5703125" customWidth="1"/>
    <col min="288" max="288" width="5.42578125" customWidth="1"/>
    <col min="538" max="538" width="8.5703125" customWidth="1"/>
    <col min="539" max="539" width="49.5703125" customWidth="1"/>
    <col min="540" max="540" width="3.42578125" customWidth="1"/>
    <col min="541" max="541" width="17" customWidth="1"/>
    <col min="542" max="542" width="18" customWidth="1"/>
    <col min="543" max="543" width="6.5703125" customWidth="1"/>
    <col min="544" max="544" width="5.42578125" customWidth="1"/>
    <col min="794" max="794" width="8.5703125" customWidth="1"/>
    <col min="795" max="795" width="49.5703125" customWidth="1"/>
    <col min="796" max="796" width="3.42578125" customWidth="1"/>
    <col min="797" max="797" width="17" customWidth="1"/>
    <col min="798" max="798" width="18" customWidth="1"/>
    <col min="799" max="799" width="6.5703125" customWidth="1"/>
    <col min="800" max="800" width="5.42578125" customWidth="1"/>
    <col min="1050" max="1050" width="8.5703125" customWidth="1"/>
    <col min="1051" max="1051" width="49.5703125" customWidth="1"/>
    <col min="1052" max="1052" width="3.42578125" customWidth="1"/>
    <col min="1053" max="1053" width="17" customWidth="1"/>
    <col min="1054" max="1054" width="18" customWidth="1"/>
    <col min="1055" max="1055" width="6.5703125" customWidth="1"/>
    <col min="1056" max="1056" width="5.42578125" customWidth="1"/>
    <col min="1306" max="1306" width="8.5703125" customWidth="1"/>
    <col min="1307" max="1307" width="49.5703125" customWidth="1"/>
    <col min="1308" max="1308" width="3.42578125" customWidth="1"/>
    <col min="1309" max="1309" width="17" customWidth="1"/>
    <col min="1310" max="1310" width="18" customWidth="1"/>
    <col min="1311" max="1311" width="6.5703125" customWidth="1"/>
    <col min="1312" max="1312" width="5.42578125" customWidth="1"/>
    <col min="1562" max="1562" width="8.5703125" customWidth="1"/>
    <col min="1563" max="1563" width="49.5703125" customWidth="1"/>
    <col min="1564" max="1564" width="3.42578125" customWidth="1"/>
    <col min="1565" max="1565" width="17" customWidth="1"/>
    <col min="1566" max="1566" width="18" customWidth="1"/>
    <col min="1567" max="1567" width="6.5703125" customWidth="1"/>
    <col min="1568" max="1568" width="5.42578125" customWidth="1"/>
    <col min="1818" max="1818" width="8.5703125" customWidth="1"/>
    <col min="1819" max="1819" width="49.5703125" customWidth="1"/>
    <col min="1820" max="1820" width="3.42578125" customWidth="1"/>
    <col min="1821" max="1821" width="17" customWidth="1"/>
    <col min="1822" max="1822" width="18" customWidth="1"/>
    <col min="1823" max="1823" width="6.5703125" customWidth="1"/>
    <col min="1824" max="1824" width="5.42578125" customWidth="1"/>
    <col min="2074" max="2074" width="8.5703125" customWidth="1"/>
    <col min="2075" max="2075" width="49.5703125" customWidth="1"/>
    <col min="2076" max="2076" width="3.42578125" customWidth="1"/>
    <col min="2077" max="2077" width="17" customWidth="1"/>
    <col min="2078" max="2078" width="18" customWidth="1"/>
    <col min="2079" max="2079" width="6.5703125" customWidth="1"/>
    <col min="2080" max="2080" width="5.42578125" customWidth="1"/>
    <col min="2330" max="2330" width="8.5703125" customWidth="1"/>
    <col min="2331" max="2331" width="49.5703125" customWidth="1"/>
    <col min="2332" max="2332" width="3.42578125" customWidth="1"/>
    <col min="2333" max="2333" width="17" customWidth="1"/>
    <col min="2334" max="2334" width="18" customWidth="1"/>
    <col min="2335" max="2335" width="6.5703125" customWidth="1"/>
    <col min="2336" max="2336" width="5.42578125" customWidth="1"/>
    <col min="2586" max="2586" width="8.5703125" customWidth="1"/>
    <col min="2587" max="2587" width="49.5703125" customWidth="1"/>
    <col min="2588" max="2588" width="3.42578125" customWidth="1"/>
    <col min="2589" max="2589" width="17" customWidth="1"/>
    <col min="2590" max="2590" width="18" customWidth="1"/>
    <col min="2591" max="2591" width="6.5703125" customWidth="1"/>
    <col min="2592" max="2592" width="5.42578125" customWidth="1"/>
    <col min="2842" max="2842" width="8.5703125" customWidth="1"/>
    <col min="2843" max="2843" width="49.5703125" customWidth="1"/>
    <col min="2844" max="2844" width="3.42578125" customWidth="1"/>
    <col min="2845" max="2845" width="17" customWidth="1"/>
    <col min="2846" max="2846" width="18" customWidth="1"/>
    <col min="2847" max="2847" width="6.5703125" customWidth="1"/>
    <col min="2848" max="2848" width="5.42578125" customWidth="1"/>
    <col min="3098" max="3098" width="8.5703125" customWidth="1"/>
    <col min="3099" max="3099" width="49.5703125" customWidth="1"/>
    <col min="3100" max="3100" width="3.42578125" customWidth="1"/>
    <col min="3101" max="3101" width="17" customWidth="1"/>
    <col min="3102" max="3102" width="18" customWidth="1"/>
    <col min="3103" max="3103" width="6.5703125" customWidth="1"/>
    <col min="3104" max="3104" width="5.42578125" customWidth="1"/>
    <col min="3354" max="3354" width="8.5703125" customWidth="1"/>
    <col min="3355" max="3355" width="49.5703125" customWidth="1"/>
    <col min="3356" max="3356" width="3.42578125" customWidth="1"/>
    <col min="3357" max="3357" width="17" customWidth="1"/>
    <col min="3358" max="3358" width="18" customWidth="1"/>
    <col min="3359" max="3359" width="6.5703125" customWidth="1"/>
    <col min="3360" max="3360" width="5.42578125" customWidth="1"/>
    <col min="3610" max="3610" width="8.5703125" customWidth="1"/>
    <col min="3611" max="3611" width="49.5703125" customWidth="1"/>
    <col min="3612" max="3612" width="3.42578125" customWidth="1"/>
    <col min="3613" max="3613" width="17" customWidth="1"/>
    <col min="3614" max="3614" width="18" customWidth="1"/>
    <col min="3615" max="3615" width="6.5703125" customWidth="1"/>
    <col min="3616" max="3616" width="5.42578125" customWidth="1"/>
    <col min="3866" max="3866" width="8.5703125" customWidth="1"/>
    <col min="3867" max="3867" width="49.5703125" customWidth="1"/>
    <col min="3868" max="3868" width="3.42578125" customWidth="1"/>
    <col min="3869" max="3869" width="17" customWidth="1"/>
    <col min="3870" max="3870" width="18" customWidth="1"/>
    <col min="3871" max="3871" width="6.5703125" customWidth="1"/>
    <col min="3872" max="3872" width="5.42578125" customWidth="1"/>
    <col min="4122" max="4122" width="8.5703125" customWidth="1"/>
    <col min="4123" max="4123" width="49.5703125" customWidth="1"/>
    <col min="4124" max="4124" width="3.42578125" customWidth="1"/>
    <col min="4125" max="4125" width="17" customWidth="1"/>
    <col min="4126" max="4126" width="18" customWidth="1"/>
    <col min="4127" max="4127" width="6.5703125" customWidth="1"/>
    <col min="4128" max="4128" width="5.42578125" customWidth="1"/>
    <col min="4378" max="4378" width="8.5703125" customWidth="1"/>
    <col min="4379" max="4379" width="49.5703125" customWidth="1"/>
    <col min="4380" max="4380" width="3.42578125" customWidth="1"/>
    <col min="4381" max="4381" width="17" customWidth="1"/>
    <col min="4382" max="4382" width="18" customWidth="1"/>
    <col min="4383" max="4383" width="6.5703125" customWidth="1"/>
    <col min="4384" max="4384" width="5.42578125" customWidth="1"/>
    <col min="4634" max="4634" width="8.5703125" customWidth="1"/>
    <col min="4635" max="4635" width="49.5703125" customWidth="1"/>
    <col min="4636" max="4636" width="3.42578125" customWidth="1"/>
    <col min="4637" max="4637" width="17" customWidth="1"/>
    <col min="4638" max="4638" width="18" customWidth="1"/>
    <col min="4639" max="4639" width="6.5703125" customWidth="1"/>
    <col min="4640" max="4640" width="5.42578125" customWidth="1"/>
    <col min="4890" max="4890" width="8.5703125" customWidth="1"/>
    <col min="4891" max="4891" width="49.5703125" customWidth="1"/>
    <col min="4892" max="4892" width="3.42578125" customWidth="1"/>
    <col min="4893" max="4893" width="17" customWidth="1"/>
    <col min="4894" max="4894" width="18" customWidth="1"/>
    <col min="4895" max="4895" width="6.5703125" customWidth="1"/>
    <col min="4896" max="4896" width="5.42578125" customWidth="1"/>
    <col min="5146" max="5146" width="8.5703125" customWidth="1"/>
    <col min="5147" max="5147" width="49.5703125" customWidth="1"/>
    <col min="5148" max="5148" width="3.42578125" customWidth="1"/>
    <col min="5149" max="5149" width="17" customWidth="1"/>
    <col min="5150" max="5150" width="18" customWidth="1"/>
    <col min="5151" max="5151" width="6.5703125" customWidth="1"/>
    <col min="5152" max="5152" width="5.42578125" customWidth="1"/>
    <col min="5402" max="5402" width="8.5703125" customWidth="1"/>
    <col min="5403" max="5403" width="49.5703125" customWidth="1"/>
    <col min="5404" max="5404" width="3.42578125" customWidth="1"/>
    <col min="5405" max="5405" width="17" customWidth="1"/>
    <col min="5406" max="5406" width="18" customWidth="1"/>
    <col min="5407" max="5407" width="6.5703125" customWidth="1"/>
    <col min="5408" max="5408" width="5.42578125" customWidth="1"/>
    <col min="5658" max="5658" width="8.5703125" customWidth="1"/>
    <col min="5659" max="5659" width="49.5703125" customWidth="1"/>
    <col min="5660" max="5660" width="3.42578125" customWidth="1"/>
    <col min="5661" max="5661" width="17" customWidth="1"/>
    <col min="5662" max="5662" width="18" customWidth="1"/>
    <col min="5663" max="5663" width="6.5703125" customWidth="1"/>
    <col min="5664" max="5664" width="5.42578125" customWidth="1"/>
    <col min="5914" max="5914" width="8.5703125" customWidth="1"/>
    <col min="5915" max="5915" width="49.5703125" customWidth="1"/>
    <col min="5916" max="5916" width="3.42578125" customWidth="1"/>
    <col min="5917" max="5917" width="17" customWidth="1"/>
    <col min="5918" max="5918" width="18" customWidth="1"/>
    <col min="5919" max="5919" width="6.5703125" customWidth="1"/>
    <col min="5920" max="5920" width="5.42578125" customWidth="1"/>
    <col min="6170" max="6170" width="8.5703125" customWidth="1"/>
    <col min="6171" max="6171" width="49.5703125" customWidth="1"/>
    <col min="6172" max="6172" width="3.42578125" customWidth="1"/>
    <col min="6173" max="6173" width="17" customWidth="1"/>
    <col min="6174" max="6174" width="18" customWidth="1"/>
    <col min="6175" max="6175" width="6.5703125" customWidth="1"/>
    <col min="6176" max="6176" width="5.42578125" customWidth="1"/>
    <col min="6426" max="6426" width="8.5703125" customWidth="1"/>
    <col min="6427" max="6427" width="49.5703125" customWidth="1"/>
    <col min="6428" max="6428" width="3.42578125" customWidth="1"/>
    <col min="6429" max="6429" width="17" customWidth="1"/>
    <col min="6430" max="6430" width="18" customWidth="1"/>
    <col min="6431" max="6431" width="6.5703125" customWidth="1"/>
    <col min="6432" max="6432" width="5.42578125" customWidth="1"/>
    <col min="6682" max="6682" width="8.5703125" customWidth="1"/>
    <col min="6683" max="6683" width="49.5703125" customWidth="1"/>
    <col min="6684" max="6684" width="3.42578125" customWidth="1"/>
    <col min="6685" max="6685" width="17" customWidth="1"/>
    <col min="6686" max="6686" width="18" customWidth="1"/>
    <col min="6687" max="6687" width="6.5703125" customWidth="1"/>
    <col min="6688" max="6688" width="5.42578125" customWidth="1"/>
    <col min="6938" max="6938" width="8.5703125" customWidth="1"/>
    <col min="6939" max="6939" width="49.5703125" customWidth="1"/>
    <col min="6940" max="6940" width="3.42578125" customWidth="1"/>
    <col min="6941" max="6941" width="17" customWidth="1"/>
    <col min="6942" max="6942" width="18" customWidth="1"/>
    <col min="6943" max="6943" width="6.5703125" customWidth="1"/>
    <col min="6944" max="6944" width="5.42578125" customWidth="1"/>
    <col min="7194" max="7194" width="8.5703125" customWidth="1"/>
    <col min="7195" max="7195" width="49.5703125" customWidth="1"/>
    <col min="7196" max="7196" width="3.42578125" customWidth="1"/>
    <col min="7197" max="7197" width="17" customWidth="1"/>
    <col min="7198" max="7198" width="18" customWidth="1"/>
    <col min="7199" max="7199" width="6.5703125" customWidth="1"/>
    <col min="7200" max="7200" width="5.42578125" customWidth="1"/>
    <col min="7450" max="7450" width="8.5703125" customWidth="1"/>
    <col min="7451" max="7451" width="49.5703125" customWidth="1"/>
    <col min="7452" max="7452" width="3.42578125" customWidth="1"/>
    <col min="7453" max="7453" width="17" customWidth="1"/>
    <col min="7454" max="7454" width="18" customWidth="1"/>
    <col min="7455" max="7455" width="6.5703125" customWidth="1"/>
    <col min="7456" max="7456" width="5.42578125" customWidth="1"/>
    <col min="7706" max="7706" width="8.5703125" customWidth="1"/>
    <col min="7707" max="7707" width="49.5703125" customWidth="1"/>
    <col min="7708" max="7708" width="3.42578125" customWidth="1"/>
    <col min="7709" max="7709" width="17" customWidth="1"/>
    <col min="7710" max="7710" width="18" customWidth="1"/>
    <col min="7711" max="7711" width="6.5703125" customWidth="1"/>
    <col min="7712" max="7712" width="5.42578125" customWidth="1"/>
    <col min="7962" max="7962" width="8.5703125" customWidth="1"/>
    <col min="7963" max="7963" width="49.5703125" customWidth="1"/>
    <col min="7964" max="7964" width="3.42578125" customWidth="1"/>
    <col min="7965" max="7965" width="17" customWidth="1"/>
    <col min="7966" max="7966" width="18" customWidth="1"/>
    <col min="7967" max="7967" width="6.5703125" customWidth="1"/>
    <col min="7968" max="7968" width="5.42578125" customWidth="1"/>
    <col min="8218" max="8218" width="8.5703125" customWidth="1"/>
    <col min="8219" max="8219" width="49.5703125" customWidth="1"/>
    <col min="8220" max="8220" width="3.42578125" customWidth="1"/>
    <col min="8221" max="8221" width="17" customWidth="1"/>
    <col min="8222" max="8222" width="18" customWidth="1"/>
    <col min="8223" max="8223" width="6.5703125" customWidth="1"/>
    <col min="8224" max="8224" width="5.42578125" customWidth="1"/>
    <col min="8474" max="8474" width="8.5703125" customWidth="1"/>
    <col min="8475" max="8475" width="49.5703125" customWidth="1"/>
    <col min="8476" max="8476" width="3.42578125" customWidth="1"/>
    <col min="8477" max="8477" width="17" customWidth="1"/>
    <col min="8478" max="8478" width="18" customWidth="1"/>
    <col min="8479" max="8479" width="6.5703125" customWidth="1"/>
    <col min="8480" max="8480" width="5.42578125" customWidth="1"/>
    <col min="8730" max="8730" width="8.5703125" customWidth="1"/>
    <col min="8731" max="8731" width="49.5703125" customWidth="1"/>
    <col min="8732" max="8732" width="3.42578125" customWidth="1"/>
    <col min="8733" max="8733" width="17" customWidth="1"/>
    <col min="8734" max="8734" width="18" customWidth="1"/>
    <col min="8735" max="8735" width="6.5703125" customWidth="1"/>
    <col min="8736" max="8736" width="5.42578125" customWidth="1"/>
    <col min="8986" max="8986" width="8.5703125" customWidth="1"/>
    <col min="8987" max="8987" width="49.5703125" customWidth="1"/>
    <col min="8988" max="8988" width="3.42578125" customWidth="1"/>
    <col min="8989" max="8989" width="17" customWidth="1"/>
    <col min="8990" max="8990" width="18" customWidth="1"/>
    <col min="8991" max="8991" width="6.5703125" customWidth="1"/>
    <col min="8992" max="8992" width="5.42578125" customWidth="1"/>
    <col min="9242" max="9242" width="8.5703125" customWidth="1"/>
    <col min="9243" max="9243" width="49.5703125" customWidth="1"/>
    <col min="9244" max="9244" width="3.42578125" customWidth="1"/>
    <col min="9245" max="9245" width="17" customWidth="1"/>
    <col min="9246" max="9246" width="18" customWidth="1"/>
    <col min="9247" max="9247" width="6.5703125" customWidth="1"/>
    <col min="9248" max="9248" width="5.42578125" customWidth="1"/>
    <col min="9498" max="9498" width="8.5703125" customWidth="1"/>
    <col min="9499" max="9499" width="49.5703125" customWidth="1"/>
    <col min="9500" max="9500" width="3.42578125" customWidth="1"/>
    <col min="9501" max="9501" width="17" customWidth="1"/>
    <col min="9502" max="9502" width="18" customWidth="1"/>
    <col min="9503" max="9503" width="6.5703125" customWidth="1"/>
    <col min="9504" max="9504" width="5.42578125" customWidth="1"/>
    <col min="9754" max="9754" width="8.5703125" customWidth="1"/>
    <col min="9755" max="9755" width="49.5703125" customWidth="1"/>
    <col min="9756" max="9756" width="3.42578125" customWidth="1"/>
    <col min="9757" max="9757" width="17" customWidth="1"/>
    <col min="9758" max="9758" width="18" customWidth="1"/>
    <col min="9759" max="9759" width="6.5703125" customWidth="1"/>
    <col min="9760" max="9760" width="5.42578125" customWidth="1"/>
    <col min="10010" max="10010" width="8.5703125" customWidth="1"/>
    <col min="10011" max="10011" width="49.5703125" customWidth="1"/>
    <col min="10012" max="10012" width="3.42578125" customWidth="1"/>
    <col min="10013" max="10013" width="17" customWidth="1"/>
    <col min="10014" max="10014" width="18" customWidth="1"/>
    <col min="10015" max="10015" width="6.5703125" customWidth="1"/>
    <col min="10016" max="10016" width="5.42578125" customWidth="1"/>
    <col min="10266" max="10266" width="8.5703125" customWidth="1"/>
    <col min="10267" max="10267" width="49.5703125" customWidth="1"/>
    <col min="10268" max="10268" width="3.42578125" customWidth="1"/>
    <col min="10269" max="10269" width="17" customWidth="1"/>
    <col min="10270" max="10270" width="18" customWidth="1"/>
    <col min="10271" max="10271" width="6.5703125" customWidth="1"/>
    <col min="10272" max="10272" width="5.42578125" customWidth="1"/>
    <col min="10522" max="10522" width="8.5703125" customWidth="1"/>
    <col min="10523" max="10523" width="49.5703125" customWidth="1"/>
    <col min="10524" max="10524" width="3.42578125" customWidth="1"/>
    <col min="10525" max="10525" width="17" customWidth="1"/>
    <col min="10526" max="10526" width="18" customWidth="1"/>
    <col min="10527" max="10527" width="6.5703125" customWidth="1"/>
    <col min="10528" max="10528" width="5.42578125" customWidth="1"/>
    <col min="10778" max="10778" width="8.5703125" customWidth="1"/>
    <col min="10779" max="10779" width="49.5703125" customWidth="1"/>
    <col min="10780" max="10780" width="3.42578125" customWidth="1"/>
    <col min="10781" max="10781" width="17" customWidth="1"/>
    <col min="10782" max="10782" width="18" customWidth="1"/>
    <col min="10783" max="10783" width="6.5703125" customWidth="1"/>
    <col min="10784" max="10784" width="5.42578125" customWidth="1"/>
    <col min="11034" max="11034" width="8.5703125" customWidth="1"/>
    <col min="11035" max="11035" width="49.5703125" customWidth="1"/>
    <col min="11036" max="11036" width="3.42578125" customWidth="1"/>
    <col min="11037" max="11037" width="17" customWidth="1"/>
    <col min="11038" max="11038" width="18" customWidth="1"/>
    <col min="11039" max="11039" width="6.5703125" customWidth="1"/>
    <col min="11040" max="11040" width="5.42578125" customWidth="1"/>
    <col min="11290" max="11290" width="8.5703125" customWidth="1"/>
    <col min="11291" max="11291" width="49.5703125" customWidth="1"/>
    <col min="11292" max="11292" width="3.42578125" customWidth="1"/>
    <col min="11293" max="11293" width="17" customWidth="1"/>
    <col min="11294" max="11294" width="18" customWidth="1"/>
    <col min="11295" max="11295" width="6.5703125" customWidth="1"/>
    <col min="11296" max="11296" width="5.42578125" customWidth="1"/>
    <col min="11546" max="11546" width="8.5703125" customWidth="1"/>
    <col min="11547" max="11547" width="49.5703125" customWidth="1"/>
    <col min="11548" max="11548" width="3.42578125" customWidth="1"/>
    <col min="11549" max="11549" width="17" customWidth="1"/>
    <col min="11550" max="11550" width="18" customWidth="1"/>
    <col min="11551" max="11551" width="6.5703125" customWidth="1"/>
    <col min="11552" max="11552" width="5.42578125" customWidth="1"/>
    <col min="11802" max="11802" width="8.5703125" customWidth="1"/>
    <col min="11803" max="11803" width="49.5703125" customWidth="1"/>
    <col min="11804" max="11804" width="3.42578125" customWidth="1"/>
    <col min="11805" max="11805" width="17" customWidth="1"/>
    <col min="11806" max="11806" width="18" customWidth="1"/>
    <col min="11807" max="11807" width="6.5703125" customWidth="1"/>
    <col min="11808" max="11808" width="5.42578125" customWidth="1"/>
    <col min="12058" max="12058" width="8.5703125" customWidth="1"/>
    <col min="12059" max="12059" width="49.5703125" customWidth="1"/>
    <col min="12060" max="12060" width="3.42578125" customWidth="1"/>
    <col min="12061" max="12061" width="17" customWidth="1"/>
    <col min="12062" max="12062" width="18" customWidth="1"/>
    <col min="12063" max="12063" width="6.5703125" customWidth="1"/>
    <col min="12064" max="12064" width="5.42578125" customWidth="1"/>
    <col min="12314" max="12314" width="8.5703125" customWidth="1"/>
    <col min="12315" max="12315" width="49.5703125" customWidth="1"/>
    <col min="12316" max="12316" width="3.42578125" customWidth="1"/>
    <col min="12317" max="12317" width="17" customWidth="1"/>
    <col min="12318" max="12318" width="18" customWidth="1"/>
    <col min="12319" max="12319" width="6.5703125" customWidth="1"/>
    <col min="12320" max="12320" width="5.42578125" customWidth="1"/>
    <col min="12570" max="12570" width="8.5703125" customWidth="1"/>
    <col min="12571" max="12571" width="49.5703125" customWidth="1"/>
    <col min="12572" max="12572" width="3.42578125" customWidth="1"/>
    <col min="12573" max="12573" width="17" customWidth="1"/>
    <col min="12574" max="12574" width="18" customWidth="1"/>
    <col min="12575" max="12575" width="6.5703125" customWidth="1"/>
    <col min="12576" max="12576" width="5.42578125" customWidth="1"/>
    <col min="12826" max="12826" width="8.5703125" customWidth="1"/>
    <col min="12827" max="12827" width="49.5703125" customWidth="1"/>
    <col min="12828" max="12828" width="3.42578125" customWidth="1"/>
    <col min="12829" max="12829" width="17" customWidth="1"/>
    <col min="12830" max="12830" width="18" customWidth="1"/>
    <col min="12831" max="12831" width="6.5703125" customWidth="1"/>
    <col min="12832" max="12832" width="5.42578125" customWidth="1"/>
    <col min="13082" max="13082" width="8.5703125" customWidth="1"/>
    <col min="13083" max="13083" width="49.5703125" customWidth="1"/>
    <col min="13084" max="13084" width="3.42578125" customWidth="1"/>
    <col min="13085" max="13085" width="17" customWidth="1"/>
    <col min="13086" max="13086" width="18" customWidth="1"/>
    <col min="13087" max="13087" width="6.5703125" customWidth="1"/>
    <col min="13088" max="13088" width="5.42578125" customWidth="1"/>
    <col min="13338" max="13338" width="8.5703125" customWidth="1"/>
    <col min="13339" max="13339" width="49.5703125" customWidth="1"/>
    <col min="13340" max="13340" width="3.42578125" customWidth="1"/>
    <col min="13341" max="13341" width="17" customWidth="1"/>
    <col min="13342" max="13342" width="18" customWidth="1"/>
    <col min="13343" max="13343" width="6.5703125" customWidth="1"/>
    <col min="13344" max="13344" width="5.42578125" customWidth="1"/>
    <col min="13594" max="13594" width="8.5703125" customWidth="1"/>
    <col min="13595" max="13595" width="49.5703125" customWidth="1"/>
    <col min="13596" max="13596" width="3.42578125" customWidth="1"/>
    <col min="13597" max="13597" width="17" customWidth="1"/>
    <col min="13598" max="13598" width="18" customWidth="1"/>
    <col min="13599" max="13599" width="6.5703125" customWidth="1"/>
    <col min="13600" max="13600" width="5.42578125" customWidth="1"/>
    <col min="13850" max="13850" width="8.5703125" customWidth="1"/>
    <col min="13851" max="13851" width="49.5703125" customWidth="1"/>
    <col min="13852" max="13852" width="3.42578125" customWidth="1"/>
    <col min="13853" max="13853" width="17" customWidth="1"/>
    <col min="13854" max="13854" width="18" customWidth="1"/>
    <col min="13855" max="13855" width="6.5703125" customWidth="1"/>
    <col min="13856" max="13856" width="5.42578125" customWidth="1"/>
    <col min="14106" max="14106" width="8.5703125" customWidth="1"/>
    <col min="14107" max="14107" width="49.5703125" customWidth="1"/>
    <col min="14108" max="14108" width="3.42578125" customWidth="1"/>
    <col min="14109" max="14109" width="17" customWidth="1"/>
    <col min="14110" max="14110" width="18" customWidth="1"/>
    <col min="14111" max="14111" width="6.5703125" customWidth="1"/>
    <col min="14112" max="14112" width="5.42578125" customWidth="1"/>
    <col min="14362" max="14362" width="8.5703125" customWidth="1"/>
    <col min="14363" max="14363" width="49.5703125" customWidth="1"/>
    <col min="14364" max="14364" width="3.42578125" customWidth="1"/>
    <col min="14365" max="14365" width="17" customWidth="1"/>
    <col min="14366" max="14366" width="18" customWidth="1"/>
    <col min="14367" max="14367" width="6.5703125" customWidth="1"/>
    <col min="14368" max="14368" width="5.42578125" customWidth="1"/>
    <col min="14618" max="14618" width="8.5703125" customWidth="1"/>
    <col min="14619" max="14619" width="49.5703125" customWidth="1"/>
    <col min="14620" max="14620" width="3.42578125" customWidth="1"/>
    <col min="14621" max="14621" width="17" customWidth="1"/>
    <col min="14622" max="14622" width="18" customWidth="1"/>
    <col min="14623" max="14623" width="6.5703125" customWidth="1"/>
    <col min="14624" max="14624" width="5.42578125" customWidth="1"/>
    <col min="14874" max="14874" width="8.5703125" customWidth="1"/>
    <col min="14875" max="14875" width="49.5703125" customWidth="1"/>
    <col min="14876" max="14876" width="3.42578125" customWidth="1"/>
    <col min="14877" max="14877" width="17" customWidth="1"/>
    <col min="14878" max="14878" width="18" customWidth="1"/>
    <col min="14879" max="14879" width="6.5703125" customWidth="1"/>
    <col min="14880" max="14880" width="5.42578125" customWidth="1"/>
    <col min="15130" max="15130" width="8.5703125" customWidth="1"/>
    <col min="15131" max="15131" width="49.5703125" customWidth="1"/>
    <col min="15132" max="15132" width="3.42578125" customWidth="1"/>
    <col min="15133" max="15133" width="17" customWidth="1"/>
    <col min="15134" max="15134" width="18" customWidth="1"/>
    <col min="15135" max="15135" width="6.5703125" customWidth="1"/>
    <col min="15136" max="15136" width="5.42578125" customWidth="1"/>
    <col min="15386" max="15386" width="8.5703125" customWidth="1"/>
    <col min="15387" max="15387" width="49.5703125" customWidth="1"/>
    <col min="15388" max="15388" width="3.42578125" customWidth="1"/>
    <col min="15389" max="15389" width="17" customWidth="1"/>
    <col min="15390" max="15390" width="18" customWidth="1"/>
    <col min="15391" max="15391" width="6.5703125" customWidth="1"/>
    <col min="15392" max="15392" width="5.42578125" customWidth="1"/>
    <col min="15642" max="15642" width="8.5703125" customWidth="1"/>
    <col min="15643" max="15643" width="49.5703125" customWidth="1"/>
    <col min="15644" max="15644" width="3.42578125" customWidth="1"/>
    <col min="15645" max="15645" width="17" customWidth="1"/>
    <col min="15646" max="15646" width="18" customWidth="1"/>
    <col min="15647" max="15647" width="6.5703125" customWidth="1"/>
    <col min="15648" max="15648" width="5.42578125" customWidth="1"/>
    <col min="15898" max="15898" width="8.5703125" customWidth="1"/>
    <col min="15899" max="15899" width="49.5703125" customWidth="1"/>
    <col min="15900" max="15900" width="3.42578125" customWidth="1"/>
    <col min="15901" max="15901" width="17" customWidth="1"/>
    <col min="15902" max="15902" width="18" customWidth="1"/>
    <col min="15903" max="15903" width="6.5703125" customWidth="1"/>
    <col min="15904" max="15904" width="5.42578125" customWidth="1"/>
    <col min="16154" max="16154" width="8.5703125" customWidth="1"/>
    <col min="16155" max="16155" width="49.5703125" customWidth="1"/>
    <col min="16156" max="16156" width="3.42578125" customWidth="1"/>
    <col min="16157" max="16157" width="17" customWidth="1"/>
    <col min="16158" max="16158" width="18" customWidth="1"/>
    <col min="16159" max="16159" width="6.5703125" customWidth="1"/>
    <col min="16160" max="16160" width="5.42578125" customWidth="1"/>
  </cols>
  <sheetData>
    <row r="3" spans="1:34" ht="15.75" x14ac:dyDescent="0.25">
      <c r="A3" s="20" t="s">
        <v>209</v>
      </c>
      <c r="B3" s="20"/>
      <c r="C3" s="20"/>
      <c r="D3" s="20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24"/>
      <c r="W3" s="24"/>
    </row>
    <row r="4" spans="1:34" x14ac:dyDescent="0.25">
      <c r="E4" s="17" t="s">
        <v>1277</v>
      </c>
    </row>
    <row r="8" spans="1:34" s="2" customFormat="1" x14ac:dyDescent="0.25">
      <c r="A8" s="169"/>
      <c r="B8" s="169"/>
      <c r="C8" s="169"/>
      <c r="D8" s="169"/>
      <c r="E8" s="171" t="s">
        <v>1166</v>
      </c>
      <c r="F8" s="170"/>
      <c r="G8" s="170"/>
      <c r="H8" s="170"/>
      <c r="I8" s="170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2"/>
      <c r="W8" s="172"/>
    </row>
    <row r="10" spans="1:34" x14ac:dyDescent="0.25">
      <c r="A10" s="21" t="s">
        <v>210</v>
      </c>
    </row>
    <row r="11" spans="1:34" x14ac:dyDescent="0.25">
      <c r="A11" s="763" t="s">
        <v>1261</v>
      </c>
      <c r="B11" s="763"/>
      <c r="C11" s="763"/>
      <c r="D11" s="763"/>
      <c r="E11" s="763"/>
      <c r="F11" s="763"/>
      <c r="G11" s="763"/>
      <c r="H11" s="763"/>
      <c r="I11" s="763"/>
      <c r="J11" s="763"/>
      <c r="K11" s="763"/>
      <c r="L11" s="763"/>
      <c r="M11" s="763"/>
      <c r="N11" s="763"/>
      <c r="O11" s="763"/>
      <c r="P11" s="763"/>
      <c r="Q11" s="763"/>
      <c r="R11" s="763"/>
      <c r="S11" s="763"/>
      <c r="T11" s="763"/>
      <c r="U11" s="763"/>
      <c r="V11" s="763"/>
    </row>
    <row r="12" spans="1:34" ht="15.75" thickBot="1" x14ac:dyDescent="0.3">
      <c r="A12" s="22" t="s">
        <v>1250</v>
      </c>
      <c r="B12" s="22"/>
      <c r="C12" s="22"/>
      <c r="D12" s="22"/>
    </row>
    <row r="13" spans="1:34" x14ac:dyDescent="0.25">
      <c r="A13" s="892" t="s">
        <v>348</v>
      </c>
      <c r="B13" s="893"/>
      <c r="C13" s="893"/>
      <c r="D13" s="894"/>
      <c r="E13" s="869" t="s">
        <v>211</v>
      </c>
      <c r="F13" s="870"/>
      <c r="G13" s="870"/>
      <c r="H13" s="870"/>
      <c r="I13" s="870"/>
      <c r="J13" s="870"/>
      <c r="K13" s="870"/>
      <c r="L13" s="870"/>
      <c r="M13" s="870"/>
      <c r="N13" s="870"/>
      <c r="O13" s="870"/>
      <c r="P13" s="870"/>
      <c r="Q13" s="870"/>
      <c r="R13" s="870"/>
      <c r="S13" s="870"/>
      <c r="T13" s="870"/>
      <c r="U13" s="871"/>
      <c r="V13" s="859"/>
      <c r="W13" s="860"/>
      <c r="X13" s="806" t="s">
        <v>346</v>
      </c>
      <c r="Y13" s="807"/>
      <c r="Z13" s="807"/>
      <c r="AA13" s="807"/>
      <c r="AB13" s="807"/>
      <c r="AC13" s="807"/>
      <c r="AD13" s="807"/>
      <c r="AE13" s="807"/>
      <c r="AF13" s="807"/>
      <c r="AG13" s="807"/>
      <c r="AH13" s="808"/>
    </row>
    <row r="14" spans="1:34" ht="24.75" customHeight="1" x14ac:dyDescent="0.25">
      <c r="A14" s="895"/>
      <c r="B14" s="896"/>
      <c r="C14" s="896"/>
      <c r="D14" s="897"/>
      <c r="E14" s="872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3"/>
      <c r="T14" s="873"/>
      <c r="U14" s="874"/>
      <c r="V14" s="861"/>
      <c r="W14" s="862"/>
      <c r="X14" s="844" t="s">
        <v>212</v>
      </c>
      <c r="Y14" s="845"/>
      <c r="Z14" s="845"/>
      <c r="AA14" s="845"/>
      <c r="AB14" s="845"/>
      <c r="AC14" s="846"/>
      <c r="AD14" s="803" t="s">
        <v>213</v>
      </c>
      <c r="AE14" s="804"/>
      <c r="AF14" s="804"/>
      <c r="AG14" s="804"/>
      <c r="AH14" s="805"/>
    </row>
    <row r="15" spans="1:34" ht="20.25" customHeight="1" thickBot="1" x14ac:dyDescent="0.3">
      <c r="A15" s="898"/>
      <c r="B15" s="899"/>
      <c r="C15" s="899"/>
      <c r="D15" s="900"/>
      <c r="E15" s="875"/>
      <c r="F15" s="876"/>
      <c r="G15" s="876"/>
      <c r="H15" s="876"/>
      <c r="I15" s="876"/>
      <c r="J15" s="876"/>
      <c r="K15" s="876"/>
      <c r="L15" s="876"/>
      <c r="M15" s="876"/>
      <c r="N15" s="876"/>
      <c r="O15" s="876"/>
      <c r="P15" s="876"/>
      <c r="Q15" s="876"/>
      <c r="R15" s="876"/>
      <c r="S15" s="876"/>
      <c r="T15" s="876"/>
      <c r="U15" s="877"/>
      <c r="V15" s="863"/>
      <c r="W15" s="864"/>
      <c r="X15" s="809">
        <v>41639</v>
      </c>
      <c r="Y15" s="810"/>
      <c r="Z15" s="810"/>
      <c r="AA15" s="810"/>
      <c r="AB15" s="810"/>
      <c r="AC15" s="811"/>
      <c r="AD15" s="809">
        <v>41274</v>
      </c>
      <c r="AE15" s="810"/>
      <c r="AF15" s="810"/>
      <c r="AG15" s="810"/>
      <c r="AH15" s="811"/>
    </row>
    <row r="16" spans="1:34" ht="15.75" thickBot="1" x14ac:dyDescent="0.3">
      <c r="A16" s="901" t="s">
        <v>214</v>
      </c>
      <c r="B16" s="902"/>
      <c r="C16" s="902"/>
      <c r="D16" s="903"/>
      <c r="E16" s="878" t="s">
        <v>215</v>
      </c>
      <c r="F16" s="879"/>
      <c r="G16" s="879"/>
      <c r="H16" s="879"/>
      <c r="I16" s="879"/>
      <c r="J16" s="879"/>
      <c r="K16" s="879"/>
      <c r="L16" s="879"/>
      <c r="M16" s="879"/>
      <c r="N16" s="879"/>
      <c r="O16" s="879"/>
      <c r="P16" s="879"/>
      <c r="Q16" s="879"/>
      <c r="R16" s="879"/>
      <c r="S16" s="879"/>
      <c r="T16" s="879"/>
      <c r="U16" s="880"/>
      <c r="V16" s="865"/>
      <c r="W16" s="866"/>
      <c r="X16" s="812"/>
      <c r="Y16" s="813"/>
      <c r="Z16" s="813"/>
      <c r="AA16" s="813"/>
      <c r="AB16" s="813"/>
      <c r="AC16" s="814"/>
      <c r="AD16" s="812"/>
      <c r="AE16" s="813"/>
      <c r="AF16" s="813"/>
      <c r="AG16" s="813"/>
      <c r="AH16" s="814"/>
    </row>
    <row r="17" spans="1:34" ht="15.75" thickBot="1" x14ac:dyDescent="0.3">
      <c r="A17" s="904" t="s">
        <v>216</v>
      </c>
      <c r="B17" s="905"/>
      <c r="C17" s="905"/>
      <c r="D17" s="906"/>
      <c r="E17" s="881" t="s">
        <v>217</v>
      </c>
      <c r="F17" s="882"/>
      <c r="G17" s="882"/>
      <c r="H17" s="882"/>
      <c r="I17" s="882"/>
      <c r="J17" s="882"/>
      <c r="K17" s="882"/>
      <c r="L17" s="882"/>
      <c r="M17" s="882"/>
      <c r="N17" s="882"/>
      <c r="O17" s="882"/>
      <c r="P17" s="882"/>
      <c r="Q17" s="882"/>
      <c r="R17" s="882"/>
      <c r="S17" s="882"/>
      <c r="T17" s="882"/>
      <c r="U17" s="883"/>
      <c r="V17" s="867" t="s">
        <v>218</v>
      </c>
      <c r="W17" s="868"/>
      <c r="X17" s="815">
        <v>236050</v>
      </c>
      <c r="Y17" s="816"/>
      <c r="Z17" s="816"/>
      <c r="AA17" s="816"/>
      <c r="AB17" s="816"/>
      <c r="AC17" s="817"/>
      <c r="AD17" s="815">
        <v>258475</v>
      </c>
      <c r="AE17" s="816"/>
      <c r="AF17" s="816"/>
      <c r="AG17" s="816"/>
      <c r="AH17" s="817"/>
    </row>
    <row r="18" spans="1:34" ht="15.75" thickBot="1" x14ac:dyDescent="0.3">
      <c r="A18" s="904" t="s">
        <v>219</v>
      </c>
      <c r="B18" s="905"/>
      <c r="C18" s="905"/>
      <c r="D18" s="906"/>
      <c r="E18" s="881" t="s">
        <v>220</v>
      </c>
      <c r="F18" s="882"/>
      <c r="G18" s="882"/>
      <c r="H18" s="882"/>
      <c r="I18" s="882"/>
      <c r="J18" s="882"/>
      <c r="K18" s="882"/>
      <c r="L18" s="882"/>
      <c r="M18" s="882"/>
      <c r="N18" s="882"/>
      <c r="O18" s="882"/>
      <c r="P18" s="882"/>
      <c r="Q18" s="882"/>
      <c r="R18" s="882"/>
      <c r="S18" s="882"/>
      <c r="T18" s="882"/>
      <c r="U18" s="883"/>
      <c r="V18" s="867" t="s">
        <v>221</v>
      </c>
      <c r="W18" s="868"/>
      <c r="X18" s="815"/>
      <c r="Y18" s="816"/>
      <c r="Z18" s="816"/>
      <c r="AA18" s="816"/>
      <c r="AB18" s="816"/>
      <c r="AC18" s="817"/>
      <c r="AD18" s="815"/>
      <c r="AE18" s="816"/>
      <c r="AF18" s="816"/>
      <c r="AG18" s="816"/>
      <c r="AH18" s="817"/>
    </row>
    <row r="19" spans="1:34" ht="15.75" thickBot="1" x14ac:dyDescent="0.3">
      <c r="A19" s="904" t="s">
        <v>222</v>
      </c>
      <c r="B19" s="905"/>
      <c r="C19" s="905"/>
      <c r="D19" s="906"/>
      <c r="E19" s="881" t="s">
        <v>223</v>
      </c>
      <c r="F19" s="882"/>
      <c r="G19" s="882"/>
      <c r="H19" s="882"/>
      <c r="I19" s="882"/>
      <c r="J19" s="882"/>
      <c r="K19" s="882"/>
      <c r="L19" s="882"/>
      <c r="M19" s="882"/>
      <c r="N19" s="882"/>
      <c r="O19" s="882"/>
      <c r="P19" s="882"/>
      <c r="Q19" s="882"/>
      <c r="R19" s="882"/>
      <c r="S19" s="882"/>
      <c r="T19" s="882"/>
      <c r="U19" s="883"/>
      <c r="V19" s="867" t="s">
        <v>347</v>
      </c>
      <c r="W19" s="868"/>
      <c r="X19" s="797">
        <f>SUM(X20:AC36)</f>
        <v>15496</v>
      </c>
      <c r="Y19" s="798"/>
      <c r="Z19" s="798"/>
      <c r="AA19" s="798"/>
      <c r="AB19" s="798"/>
      <c r="AC19" s="799"/>
      <c r="AD19" s="797">
        <f>SUM(AD20:AH36)</f>
        <v>12159</v>
      </c>
      <c r="AE19" s="798"/>
      <c r="AF19" s="798"/>
      <c r="AG19" s="798"/>
      <c r="AH19" s="799"/>
    </row>
    <row r="20" spans="1:34" x14ac:dyDescent="0.25">
      <c r="A20" s="847" t="s">
        <v>224</v>
      </c>
      <c r="B20" s="848"/>
      <c r="C20" s="848"/>
      <c r="D20" s="849"/>
      <c r="E20" s="884" t="s">
        <v>225</v>
      </c>
      <c r="F20" s="885"/>
      <c r="G20" s="885"/>
      <c r="H20" s="885"/>
      <c r="I20" s="885"/>
      <c r="J20" s="885"/>
      <c r="K20" s="885"/>
      <c r="L20" s="885"/>
      <c r="M20" s="885"/>
      <c r="N20" s="885"/>
      <c r="O20" s="885"/>
      <c r="P20" s="885"/>
      <c r="Q20" s="885"/>
      <c r="R20" s="885"/>
      <c r="S20" s="885"/>
      <c r="T20" s="885"/>
      <c r="U20" s="886"/>
      <c r="V20" s="890" t="s">
        <v>218</v>
      </c>
      <c r="W20" s="891"/>
      <c r="X20" s="767">
        <v>27643</v>
      </c>
      <c r="Y20" s="768"/>
      <c r="Z20" s="768"/>
      <c r="AA20" s="768"/>
      <c r="AB20" s="768"/>
      <c r="AC20" s="769"/>
      <c r="AD20" s="916">
        <v>36093</v>
      </c>
      <c r="AE20" s="917"/>
      <c r="AF20" s="917"/>
      <c r="AG20" s="917"/>
      <c r="AH20" s="918"/>
    </row>
    <row r="21" spans="1:34" x14ac:dyDescent="0.25">
      <c r="A21" s="850" t="s">
        <v>226</v>
      </c>
      <c r="B21" s="851"/>
      <c r="C21" s="851"/>
      <c r="D21" s="852"/>
      <c r="E21" s="887" t="s">
        <v>227</v>
      </c>
      <c r="F21" s="888"/>
      <c r="G21" s="888"/>
      <c r="H21" s="888"/>
      <c r="I21" s="888"/>
      <c r="J21" s="888"/>
      <c r="K21" s="888"/>
      <c r="L21" s="888"/>
      <c r="M21" s="888"/>
      <c r="N21" s="888"/>
      <c r="O21" s="888"/>
      <c r="P21" s="888"/>
      <c r="Q21" s="888"/>
      <c r="R21" s="888"/>
      <c r="S21" s="888"/>
      <c r="T21" s="888"/>
      <c r="U21" s="889"/>
      <c r="V21" s="842" t="s">
        <v>218</v>
      </c>
      <c r="W21" s="843"/>
      <c r="X21" s="800"/>
      <c r="Y21" s="801"/>
      <c r="Z21" s="801"/>
      <c r="AA21" s="801"/>
      <c r="AB21" s="801"/>
      <c r="AC21" s="802"/>
      <c r="AD21" s="907"/>
      <c r="AE21" s="908"/>
      <c r="AF21" s="908"/>
      <c r="AG21" s="908"/>
      <c r="AH21" s="909"/>
    </row>
    <row r="22" spans="1:34" x14ac:dyDescent="0.25">
      <c r="A22" s="850" t="s">
        <v>228</v>
      </c>
      <c r="B22" s="851"/>
      <c r="C22" s="851"/>
      <c r="D22" s="852"/>
      <c r="E22" s="887" t="s">
        <v>229</v>
      </c>
      <c r="F22" s="888"/>
      <c r="G22" s="888"/>
      <c r="H22" s="888"/>
      <c r="I22" s="888"/>
      <c r="J22" s="888"/>
      <c r="K22" s="888"/>
      <c r="L22" s="888"/>
      <c r="M22" s="888"/>
      <c r="N22" s="888"/>
      <c r="O22" s="888"/>
      <c r="P22" s="888"/>
      <c r="Q22" s="888"/>
      <c r="R22" s="888"/>
      <c r="S22" s="888"/>
      <c r="T22" s="888"/>
      <c r="U22" s="889"/>
      <c r="V22" s="842" t="s">
        <v>347</v>
      </c>
      <c r="W22" s="843"/>
      <c r="X22" s="800"/>
      <c r="Y22" s="801"/>
      <c r="Z22" s="801"/>
      <c r="AA22" s="801"/>
      <c r="AB22" s="801"/>
      <c r="AC22" s="802"/>
      <c r="AD22" s="907"/>
      <c r="AE22" s="908"/>
      <c r="AF22" s="908"/>
      <c r="AG22" s="908"/>
      <c r="AH22" s="909"/>
    </row>
    <row r="23" spans="1:34" x14ac:dyDescent="0.25">
      <c r="A23" s="850" t="s">
        <v>230</v>
      </c>
      <c r="B23" s="851"/>
      <c r="C23" s="851"/>
      <c r="D23" s="852"/>
      <c r="E23" s="887" t="s">
        <v>231</v>
      </c>
      <c r="F23" s="888"/>
      <c r="G23" s="888"/>
      <c r="H23" s="888"/>
      <c r="I23" s="888"/>
      <c r="J23" s="888"/>
      <c r="K23" s="888"/>
      <c r="L23" s="888"/>
      <c r="M23" s="888"/>
      <c r="N23" s="888"/>
      <c r="O23" s="888"/>
      <c r="P23" s="888"/>
      <c r="Q23" s="888"/>
      <c r="R23" s="888"/>
      <c r="S23" s="888"/>
      <c r="T23" s="888"/>
      <c r="U23" s="889"/>
      <c r="V23" s="842" t="s">
        <v>347</v>
      </c>
      <c r="W23" s="843"/>
      <c r="X23" s="800"/>
      <c r="Y23" s="801"/>
      <c r="Z23" s="801"/>
      <c r="AA23" s="801"/>
      <c r="AB23" s="801"/>
      <c r="AC23" s="802"/>
      <c r="AD23" s="907">
        <v>1302</v>
      </c>
      <c r="AE23" s="908"/>
      <c r="AF23" s="908"/>
      <c r="AG23" s="908"/>
      <c r="AH23" s="909"/>
    </row>
    <row r="24" spans="1:34" x14ac:dyDescent="0.25">
      <c r="A24" s="850" t="s">
        <v>232</v>
      </c>
      <c r="B24" s="851"/>
      <c r="C24" s="851"/>
      <c r="D24" s="852"/>
      <c r="E24" s="887" t="s">
        <v>233</v>
      </c>
      <c r="F24" s="888"/>
      <c r="G24" s="888"/>
      <c r="H24" s="888"/>
      <c r="I24" s="888"/>
      <c r="J24" s="888"/>
      <c r="K24" s="888"/>
      <c r="L24" s="888"/>
      <c r="M24" s="888"/>
      <c r="N24" s="888"/>
      <c r="O24" s="888"/>
      <c r="P24" s="888"/>
      <c r="Q24" s="888"/>
      <c r="R24" s="888"/>
      <c r="S24" s="888"/>
      <c r="T24" s="888"/>
      <c r="U24" s="889"/>
      <c r="V24" s="842" t="s">
        <v>347</v>
      </c>
      <c r="W24" s="843"/>
      <c r="X24" s="800">
        <v>-4841</v>
      </c>
      <c r="Y24" s="801"/>
      <c r="Z24" s="801"/>
      <c r="AA24" s="801"/>
      <c r="AB24" s="801"/>
      <c r="AC24" s="802"/>
      <c r="AD24" s="907">
        <v>-22649</v>
      </c>
      <c r="AE24" s="908"/>
      <c r="AF24" s="908"/>
      <c r="AG24" s="908"/>
      <c r="AH24" s="909"/>
    </row>
    <row r="25" spans="1:34" ht="15" customHeight="1" x14ac:dyDescent="0.25">
      <c r="A25" s="853" t="s">
        <v>234</v>
      </c>
      <c r="B25" s="854"/>
      <c r="C25" s="854"/>
      <c r="D25" s="855"/>
      <c r="E25" s="950" t="s">
        <v>352</v>
      </c>
      <c r="F25" s="951"/>
      <c r="G25" s="951"/>
      <c r="H25" s="951"/>
      <c r="I25" s="951"/>
      <c r="J25" s="951"/>
      <c r="K25" s="951"/>
      <c r="L25" s="951"/>
      <c r="M25" s="951"/>
      <c r="N25" s="951"/>
      <c r="O25" s="951"/>
      <c r="P25" s="951"/>
      <c r="Q25" s="951"/>
      <c r="R25" s="951"/>
      <c r="S25" s="951"/>
      <c r="T25" s="951"/>
      <c r="U25" s="952"/>
      <c r="V25" s="977" t="s">
        <v>347</v>
      </c>
      <c r="W25" s="978"/>
      <c r="X25" s="800">
        <v>272</v>
      </c>
      <c r="Y25" s="801"/>
      <c r="Z25" s="801"/>
      <c r="AA25" s="801"/>
      <c r="AB25" s="801"/>
      <c r="AC25" s="802"/>
      <c r="AD25" s="907">
        <v>714</v>
      </c>
      <c r="AE25" s="908"/>
      <c r="AF25" s="908"/>
      <c r="AG25" s="908"/>
      <c r="AH25" s="909"/>
    </row>
    <row r="26" spans="1:34" ht="12" customHeight="1" x14ac:dyDescent="0.25">
      <c r="A26" s="856"/>
      <c r="B26" s="857"/>
      <c r="C26" s="857"/>
      <c r="D26" s="858"/>
      <c r="E26" s="953"/>
      <c r="F26" s="954"/>
      <c r="G26" s="954"/>
      <c r="H26" s="954"/>
      <c r="I26" s="954"/>
      <c r="J26" s="954"/>
      <c r="K26" s="954"/>
      <c r="L26" s="954"/>
      <c r="M26" s="954"/>
      <c r="N26" s="954"/>
      <c r="O26" s="954"/>
      <c r="P26" s="954"/>
      <c r="Q26" s="954"/>
      <c r="R26" s="954"/>
      <c r="S26" s="954"/>
      <c r="T26" s="954"/>
      <c r="U26" s="955"/>
      <c r="V26" s="975"/>
      <c r="W26" s="976"/>
      <c r="X26" s="818"/>
      <c r="Y26" s="819"/>
      <c r="Z26" s="819"/>
      <c r="AA26" s="819"/>
      <c r="AB26" s="819"/>
      <c r="AC26" s="832"/>
      <c r="AD26" s="910"/>
      <c r="AE26" s="911"/>
      <c r="AF26" s="911"/>
      <c r="AG26" s="911"/>
      <c r="AH26" s="912"/>
    </row>
    <row r="27" spans="1:34" x14ac:dyDescent="0.25">
      <c r="A27" s="850" t="s">
        <v>235</v>
      </c>
      <c r="B27" s="851"/>
      <c r="C27" s="851"/>
      <c r="D27" s="852"/>
      <c r="E27" s="947" t="s">
        <v>236</v>
      </c>
      <c r="F27" s="948"/>
      <c r="G27" s="948"/>
      <c r="H27" s="948"/>
      <c r="I27" s="948"/>
      <c r="J27" s="948"/>
      <c r="K27" s="948"/>
      <c r="L27" s="948"/>
      <c r="M27" s="948"/>
      <c r="N27" s="948"/>
      <c r="O27" s="948"/>
      <c r="P27" s="948"/>
      <c r="Q27" s="948"/>
      <c r="R27" s="948"/>
      <c r="S27" s="948"/>
      <c r="T27" s="948"/>
      <c r="U27" s="949"/>
      <c r="V27" s="842" t="s">
        <v>221</v>
      </c>
      <c r="W27" s="843"/>
      <c r="X27" s="800"/>
      <c r="Y27" s="801"/>
      <c r="Z27" s="801"/>
      <c r="AA27" s="801"/>
      <c r="AB27" s="801"/>
      <c r="AC27" s="802"/>
      <c r="AD27" s="907"/>
      <c r="AE27" s="908"/>
      <c r="AF27" s="908"/>
      <c r="AG27" s="908"/>
      <c r="AH27" s="909"/>
    </row>
    <row r="28" spans="1:34" x14ac:dyDescent="0.25">
      <c r="A28" s="850" t="s">
        <v>237</v>
      </c>
      <c r="B28" s="851"/>
      <c r="C28" s="851"/>
      <c r="D28" s="852"/>
      <c r="E28" s="947" t="s">
        <v>238</v>
      </c>
      <c r="F28" s="948"/>
      <c r="G28" s="948"/>
      <c r="H28" s="948"/>
      <c r="I28" s="948"/>
      <c r="J28" s="948"/>
      <c r="K28" s="948"/>
      <c r="L28" s="948"/>
      <c r="M28" s="948"/>
      <c r="N28" s="948"/>
      <c r="O28" s="948"/>
      <c r="P28" s="948"/>
      <c r="Q28" s="948"/>
      <c r="R28" s="948"/>
      <c r="S28" s="948"/>
      <c r="T28" s="948"/>
      <c r="U28" s="949"/>
      <c r="V28" s="975" t="s">
        <v>218</v>
      </c>
      <c r="W28" s="976"/>
      <c r="X28" s="800"/>
      <c r="Y28" s="801"/>
      <c r="Z28" s="801"/>
      <c r="AA28" s="801"/>
      <c r="AB28" s="801"/>
      <c r="AC28" s="802"/>
      <c r="AD28" s="907"/>
      <c r="AE28" s="908"/>
      <c r="AF28" s="908"/>
      <c r="AG28" s="908"/>
      <c r="AH28" s="909"/>
    </row>
    <row r="29" spans="1:34" x14ac:dyDescent="0.25">
      <c r="A29" s="850" t="s">
        <v>239</v>
      </c>
      <c r="B29" s="851"/>
      <c r="C29" s="851"/>
      <c r="D29" s="852"/>
      <c r="E29" s="947" t="s">
        <v>240</v>
      </c>
      <c r="F29" s="948"/>
      <c r="G29" s="948"/>
      <c r="H29" s="948"/>
      <c r="I29" s="948"/>
      <c r="J29" s="948"/>
      <c r="K29" s="948"/>
      <c r="L29" s="948"/>
      <c r="M29" s="948"/>
      <c r="N29" s="948"/>
      <c r="O29" s="948"/>
      <c r="P29" s="948"/>
      <c r="Q29" s="948"/>
      <c r="R29" s="948"/>
      <c r="S29" s="948"/>
      <c r="T29" s="948"/>
      <c r="U29" s="949"/>
      <c r="V29" s="842" t="s">
        <v>221</v>
      </c>
      <c r="W29" s="843"/>
      <c r="X29" s="800">
        <v>-22</v>
      </c>
      <c r="Y29" s="801"/>
      <c r="Z29" s="801"/>
      <c r="AA29" s="801"/>
      <c r="AB29" s="801"/>
      <c r="AC29" s="802"/>
      <c r="AD29" s="907">
        <v>-16</v>
      </c>
      <c r="AE29" s="908"/>
      <c r="AF29" s="908"/>
      <c r="AG29" s="908"/>
      <c r="AH29" s="909"/>
    </row>
    <row r="30" spans="1:34" ht="15" customHeight="1" x14ac:dyDescent="0.25">
      <c r="A30" s="853" t="s">
        <v>241</v>
      </c>
      <c r="B30" s="854"/>
      <c r="C30" s="854"/>
      <c r="D30" s="855"/>
      <c r="E30" s="950" t="s">
        <v>353</v>
      </c>
      <c r="F30" s="951"/>
      <c r="G30" s="951"/>
      <c r="H30" s="951"/>
      <c r="I30" s="951"/>
      <c r="J30" s="951"/>
      <c r="K30" s="951"/>
      <c r="L30" s="951"/>
      <c r="M30" s="951"/>
      <c r="N30" s="951"/>
      <c r="O30" s="951"/>
      <c r="P30" s="951"/>
      <c r="Q30" s="951"/>
      <c r="R30" s="951"/>
      <c r="S30" s="951"/>
      <c r="T30" s="951"/>
      <c r="U30" s="952"/>
      <c r="V30" s="977" t="s">
        <v>221</v>
      </c>
      <c r="W30" s="978"/>
      <c r="X30" s="800"/>
      <c r="Y30" s="801"/>
      <c r="Z30" s="801"/>
      <c r="AA30" s="801"/>
      <c r="AB30" s="801"/>
      <c r="AC30" s="801"/>
      <c r="AD30" s="907"/>
      <c r="AE30" s="908"/>
      <c r="AF30" s="908"/>
      <c r="AG30" s="908"/>
      <c r="AH30" s="909"/>
    </row>
    <row r="31" spans="1:34" x14ac:dyDescent="0.25">
      <c r="A31" s="856"/>
      <c r="B31" s="857"/>
      <c r="C31" s="857"/>
      <c r="D31" s="858"/>
      <c r="E31" s="953"/>
      <c r="F31" s="954"/>
      <c r="G31" s="954"/>
      <c r="H31" s="954"/>
      <c r="I31" s="954"/>
      <c r="J31" s="954"/>
      <c r="K31" s="954"/>
      <c r="L31" s="954"/>
      <c r="M31" s="954"/>
      <c r="N31" s="954"/>
      <c r="O31" s="954"/>
      <c r="P31" s="954"/>
      <c r="Q31" s="954"/>
      <c r="R31" s="954"/>
      <c r="S31" s="954"/>
      <c r="T31" s="954"/>
      <c r="U31" s="955"/>
      <c r="V31" s="975"/>
      <c r="W31" s="976"/>
      <c r="X31" s="818"/>
      <c r="Y31" s="819"/>
      <c r="Z31" s="819"/>
      <c r="AA31" s="819"/>
      <c r="AB31" s="819"/>
      <c r="AC31" s="819"/>
      <c r="AD31" s="910"/>
      <c r="AE31" s="911"/>
      <c r="AF31" s="911"/>
      <c r="AG31" s="911"/>
      <c r="AH31" s="912"/>
    </row>
    <row r="32" spans="1:34" ht="15" customHeight="1" x14ac:dyDescent="0.25">
      <c r="A32" s="853" t="s">
        <v>242</v>
      </c>
      <c r="B32" s="854"/>
      <c r="C32" s="854"/>
      <c r="D32" s="855"/>
      <c r="E32" s="950" t="s">
        <v>354</v>
      </c>
      <c r="F32" s="951"/>
      <c r="G32" s="951"/>
      <c r="H32" s="951"/>
      <c r="I32" s="951"/>
      <c r="J32" s="951"/>
      <c r="K32" s="951"/>
      <c r="L32" s="951"/>
      <c r="M32" s="951"/>
      <c r="N32" s="951"/>
      <c r="O32" s="951"/>
      <c r="P32" s="951"/>
      <c r="Q32" s="951"/>
      <c r="R32" s="951"/>
      <c r="S32" s="951"/>
      <c r="T32" s="951"/>
      <c r="U32" s="952"/>
      <c r="V32" s="977" t="s">
        <v>218</v>
      </c>
      <c r="W32" s="978"/>
      <c r="X32" s="800"/>
      <c r="Y32" s="801"/>
      <c r="Z32" s="801"/>
      <c r="AA32" s="801"/>
      <c r="AB32" s="801"/>
      <c r="AC32" s="802"/>
      <c r="AD32" s="907"/>
      <c r="AE32" s="908"/>
      <c r="AF32" s="908"/>
      <c r="AG32" s="908"/>
      <c r="AH32" s="909"/>
    </row>
    <row r="33" spans="1:34" x14ac:dyDescent="0.25">
      <c r="A33" s="856"/>
      <c r="B33" s="857"/>
      <c r="C33" s="857"/>
      <c r="D33" s="858"/>
      <c r="E33" s="953"/>
      <c r="F33" s="954"/>
      <c r="G33" s="954"/>
      <c r="H33" s="954"/>
      <c r="I33" s="954"/>
      <c r="J33" s="954"/>
      <c r="K33" s="954"/>
      <c r="L33" s="954"/>
      <c r="M33" s="954"/>
      <c r="N33" s="954"/>
      <c r="O33" s="954"/>
      <c r="P33" s="954"/>
      <c r="Q33" s="954"/>
      <c r="R33" s="954"/>
      <c r="S33" s="954"/>
      <c r="T33" s="954"/>
      <c r="U33" s="955"/>
      <c r="V33" s="975"/>
      <c r="W33" s="976"/>
      <c r="X33" s="818"/>
      <c r="Y33" s="819"/>
      <c r="Z33" s="819"/>
      <c r="AA33" s="819"/>
      <c r="AB33" s="819"/>
      <c r="AC33" s="832"/>
      <c r="AD33" s="910"/>
      <c r="AE33" s="911"/>
      <c r="AF33" s="911"/>
      <c r="AG33" s="911"/>
      <c r="AH33" s="912"/>
    </row>
    <row r="34" spans="1:34" ht="15" customHeight="1" x14ac:dyDescent="0.25">
      <c r="A34" s="853" t="s">
        <v>243</v>
      </c>
      <c r="B34" s="854"/>
      <c r="C34" s="854"/>
      <c r="D34" s="855"/>
      <c r="E34" s="950" t="s">
        <v>355</v>
      </c>
      <c r="F34" s="951"/>
      <c r="G34" s="951"/>
      <c r="H34" s="951"/>
      <c r="I34" s="951"/>
      <c r="J34" s="951"/>
      <c r="K34" s="951"/>
      <c r="L34" s="951"/>
      <c r="M34" s="951"/>
      <c r="N34" s="951"/>
      <c r="O34" s="951"/>
      <c r="P34" s="951"/>
      <c r="Q34" s="951"/>
      <c r="R34" s="951"/>
      <c r="S34" s="951"/>
      <c r="T34" s="951"/>
      <c r="U34" s="952"/>
      <c r="V34" s="977" t="s">
        <v>347</v>
      </c>
      <c r="W34" s="978"/>
      <c r="X34" s="800">
        <v>-10568</v>
      </c>
      <c r="Y34" s="801"/>
      <c r="Z34" s="801"/>
      <c r="AA34" s="801"/>
      <c r="AB34" s="801"/>
      <c r="AC34" s="801"/>
      <c r="AD34" s="907">
        <v>-2</v>
      </c>
      <c r="AE34" s="908"/>
      <c r="AF34" s="908"/>
      <c r="AG34" s="908"/>
      <c r="AH34" s="909"/>
    </row>
    <row r="35" spans="1:34" ht="12" customHeight="1" x14ac:dyDescent="0.25">
      <c r="A35" s="856"/>
      <c r="B35" s="857"/>
      <c r="C35" s="857"/>
      <c r="D35" s="858"/>
      <c r="E35" s="953"/>
      <c r="F35" s="954"/>
      <c r="G35" s="954"/>
      <c r="H35" s="954"/>
      <c r="I35" s="954"/>
      <c r="J35" s="954"/>
      <c r="K35" s="954"/>
      <c r="L35" s="954"/>
      <c r="M35" s="954"/>
      <c r="N35" s="954"/>
      <c r="O35" s="954"/>
      <c r="P35" s="954"/>
      <c r="Q35" s="954"/>
      <c r="R35" s="954"/>
      <c r="S35" s="954"/>
      <c r="T35" s="954"/>
      <c r="U35" s="955"/>
      <c r="V35" s="975"/>
      <c r="W35" s="976"/>
      <c r="X35" s="818"/>
      <c r="Y35" s="819"/>
      <c r="Z35" s="819"/>
      <c r="AA35" s="819"/>
      <c r="AB35" s="819"/>
      <c r="AC35" s="819"/>
      <c r="AD35" s="910"/>
      <c r="AE35" s="911"/>
      <c r="AF35" s="911"/>
      <c r="AG35" s="911"/>
      <c r="AH35" s="912"/>
    </row>
    <row r="36" spans="1:34" ht="15.75" thickBot="1" x14ac:dyDescent="0.3">
      <c r="A36" s="959" t="s">
        <v>244</v>
      </c>
      <c r="B36" s="960"/>
      <c r="C36" s="960"/>
      <c r="D36" s="961"/>
      <c r="E36" s="969" t="s">
        <v>245</v>
      </c>
      <c r="F36" s="970"/>
      <c r="G36" s="970"/>
      <c r="H36" s="970"/>
      <c r="I36" s="970"/>
      <c r="J36" s="970"/>
      <c r="K36" s="970"/>
      <c r="L36" s="970"/>
      <c r="M36" s="970"/>
      <c r="N36" s="970"/>
      <c r="O36" s="970"/>
      <c r="P36" s="970"/>
      <c r="Q36" s="970"/>
      <c r="R36" s="970"/>
      <c r="S36" s="970"/>
      <c r="T36" s="970"/>
      <c r="U36" s="971"/>
      <c r="V36" s="956" t="s">
        <v>347</v>
      </c>
      <c r="W36" s="957"/>
      <c r="X36" s="833">
        <v>3012</v>
      </c>
      <c r="Y36" s="834"/>
      <c r="Z36" s="834"/>
      <c r="AA36" s="834"/>
      <c r="AB36" s="834"/>
      <c r="AC36" s="835"/>
      <c r="AD36" s="913">
        <v>-3283</v>
      </c>
      <c r="AE36" s="914"/>
      <c r="AF36" s="914"/>
      <c r="AG36" s="914"/>
      <c r="AH36" s="915"/>
    </row>
    <row r="37" spans="1:34" ht="15.75" thickBot="1" x14ac:dyDescent="0.3">
      <c r="A37" s="904" t="s">
        <v>246</v>
      </c>
      <c r="B37" s="905"/>
      <c r="C37" s="905"/>
      <c r="D37" s="906"/>
      <c r="E37" s="972" t="s">
        <v>247</v>
      </c>
      <c r="F37" s="973"/>
      <c r="G37" s="973"/>
      <c r="H37" s="973"/>
      <c r="I37" s="973"/>
      <c r="J37" s="973"/>
      <c r="K37" s="973"/>
      <c r="L37" s="973"/>
      <c r="M37" s="973"/>
      <c r="N37" s="973"/>
      <c r="O37" s="973"/>
      <c r="P37" s="973"/>
      <c r="Q37" s="973"/>
      <c r="R37" s="973"/>
      <c r="S37" s="973"/>
      <c r="T37" s="973"/>
      <c r="U37" s="974"/>
      <c r="V37" s="867"/>
      <c r="W37" s="868"/>
      <c r="X37" s="836">
        <f>SUM(X38:AC42)</f>
        <v>366439</v>
      </c>
      <c r="Y37" s="837"/>
      <c r="Z37" s="837"/>
      <c r="AA37" s="837"/>
      <c r="AB37" s="837"/>
      <c r="AC37" s="838"/>
      <c r="AD37" s="836">
        <f>SUM(AD38:AH42)</f>
        <v>-34010</v>
      </c>
      <c r="AE37" s="837"/>
      <c r="AF37" s="837"/>
      <c r="AG37" s="837"/>
      <c r="AH37" s="838"/>
    </row>
    <row r="38" spans="1:34" x14ac:dyDescent="0.25">
      <c r="A38" s="847" t="s">
        <v>248</v>
      </c>
      <c r="B38" s="848"/>
      <c r="C38" s="848"/>
      <c r="D38" s="849"/>
      <c r="E38" s="884" t="s">
        <v>249</v>
      </c>
      <c r="F38" s="885"/>
      <c r="G38" s="885"/>
      <c r="H38" s="885"/>
      <c r="I38" s="885"/>
      <c r="J38" s="885"/>
      <c r="K38" s="885"/>
      <c r="L38" s="885"/>
      <c r="M38" s="885"/>
      <c r="N38" s="885"/>
      <c r="O38" s="885"/>
      <c r="P38" s="885"/>
      <c r="Q38" s="885"/>
      <c r="R38" s="885"/>
      <c r="S38" s="885"/>
      <c r="T38" s="885"/>
      <c r="U38" s="886"/>
      <c r="V38" s="890" t="s">
        <v>349</v>
      </c>
      <c r="W38" s="891"/>
      <c r="X38" s="829">
        <v>354176</v>
      </c>
      <c r="Y38" s="830"/>
      <c r="Z38" s="830"/>
      <c r="AA38" s="830"/>
      <c r="AB38" s="830"/>
      <c r="AC38" s="831"/>
      <c r="AD38" s="829">
        <v>-95865</v>
      </c>
      <c r="AE38" s="830"/>
      <c r="AF38" s="830"/>
      <c r="AG38" s="830"/>
      <c r="AH38" s="831"/>
    </row>
    <row r="39" spans="1:34" x14ac:dyDescent="0.25">
      <c r="A39" s="850" t="s">
        <v>250</v>
      </c>
      <c r="B39" s="851"/>
      <c r="C39" s="851"/>
      <c r="D39" s="852"/>
      <c r="E39" s="887" t="s">
        <v>251</v>
      </c>
      <c r="F39" s="888"/>
      <c r="G39" s="888"/>
      <c r="H39" s="888"/>
      <c r="I39" s="888"/>
      <c r="J39" s="888"/>
      <c r="K39" s="888"/>
      <c r="L39" s="888"/>
      <c r="M39" s="888"/>
      <c r="N39" s="888"/>
      <c r="O39" s="888"/>
      <c r="P39" s="888"/>
      <c r="Q39" s="888"/>
      <c r="R39" s="888"/>
      <c r="S39" s="888"/>
      <c r="T39" s="888"/>
      <c r="U39" s="889"/>
      <c r="V39" s="842" t="s">
        <v>347</v>
      </c>
      <c r="W39" s="843"/>
      <c r="X39" s="839">
        <v>-44226</v>
      </c>
      <c r="Y39" s="840"/>
      <c r="Z39" s="840"/>
      <c r="AA39" s="840"/>
      <c r="AB39" s="840"/>
      <c r="AC39" s="841"/>
      <c r="AD39" s="839">
        <v>79337</v>
      </c>
      <c r="AE39" s="840"/>
      <c r="AF39" s="840"/>
      <c r="AG39" s="840"/>
      <c r="AH39" s="841"/>
    </row>
    <row r="40" spans="1:34" x14ac:dyDescent="0.25">
      <c r="A40" s="850" t="s">
        <v>252</v>
      </c>
      <c r="B40" s="851"/>
      <c r="C40" s="851"/>
      <c r="D40" s="852"/>
      <c r="E40" s="887" t="s">
        <v>253</v>
      </c>
      <c r="F40" s="888"/>
      <c r="G40" s="888"/>
      <c r="H40" s="888"/>
      <c r="I40" s="888"/>
      <c r="J40" s="888"/>
      <c r="K40" s="888"/>
      <c r="L40" s="888"/>
      <c r="M40" s="888"/>
      <c r="N40" s="888"/>
      <c r="O40" s="888"/>
      <c r="P40" s="888"/>
      <c r="Q40" s="888"/>
      <c r="R40" s="888"/>
      <c r="S40" s="888"/>
      <c r="T40" s="888"/>
      <c r="U40" s="889"/>
      <c r="V40" s="842" t="s">
        <v>347</v>
      </c>
      <c r="W40" s="843"/>
      <c r="X40" s="820">
        <v>56489</v>
      </c>
      <c r="Y40" s="821"/>
      <c r="Z40" s="821"/>
      <c r="AA40" s="821"/>
      <c r="AB40" s="821"/>
      <c r="AC40" s="822"/>
      <c r="AD40" s="820">
        <v>-17482</v>
      </c>
      <c r="AE40" s="821"/>
      <c r="AF40" s="821"/>
      <c r="AG40" s="821"/>
      <c r="AH40" s="822"/>
    </row>
    <row r="41" spans="1:34" ht="15" customHeight="1" x14ac:dyDescent="0.25">
      <c r="A41" s="853" t="s">
        <v>254</v>
      </c>
      <c r="B41" s="854"/>
      <c r="C41" s="854"/>
      <c r="D41" s="855"/>
      <c r="E41" s="950" t="s">
        <v>351</v>
      </c>
      <c r="F41" s="951"/>
      <c r="G41" s="951"/>
      <c r="H41" s="951"/>
      <c r="I41" s="951"/>
      <c r="J41" s="951"/>
      <c r="K41" s="951"/>
      <c r="L41" s="951"/>
      <c r="M41" s="951"/>
      <c r="N41" s="951"/>
      <c r="O41" s="951"/>
      <c r="P41" s="951"/>
      <c r="Q41" s="951"/>
      <c r="R41" s="951"/>
      <c r="S41" s="951"/>
      <c r="T41" s="951"/>
      <c r="U41" s="952"/>
      <c r="V41" s="977" t="s">
        <v>347</v>
      </c>
      <c r="W41" s="978"/>
      <c r="X41" s="800"/>
      <c r="Y41" s="801"/>
      <c r="Z41" s="801"/>
      <c r="AA41" s="801"/>
      <c r="AB41" s="801"/>
      <c r="AC41" s="801"/>
      <c r="AD41" s="800"/>
      <c r="AE41" s="801"/>
      <c r="AF41" s="801"/>
      <c r="AG41" s="801"/>
      <c r="AH41" s="802"/>
    </row>
    <row r="42" spans="1:34" ht="15.75" thickBot="1" x14ac:dyDescent="0.3">
      <c r="A42" s="962"/>
      <c r="B42" s="963"/>
      <c r="C42" s="963"/>
      <c r="D42" s="964"/>
      <c r="E42" s="967"/>
      <c r="F42" s="781"/>
      <c r="G42" s="781"/>
      <c r="H42" s="781"/>
      <c r="I42" s="781"/>
      <c r="J42" s="781"/>
      <c r="K42" s="781"/>
      <c r="L42" s="781"/>
      <c r="M42" s="781"/>
      <c r="N42" s="781"/>
      <c r="O42" s="781"/>
      <c r="P42" s="781"/>
      <c r="Q42" s="781"/>
      <c r="R42" s="781"/>
      <c r="S42" s="781"/>
      <c r="T42" s="781"/>
      <c r="U42" s="782"/>
      <c r="V42" s="979"/>
      <c r="W42" s="980"/>
      <c r="X42" s="770"/>
      <c r="Y42" s="771"/>
      <c r="Z42" s="771"/>
      <c r="AA42" s="771"/>
      <c r="AB42" s="771"/>
      <c r="AC42" s="771"/>
      <c r="AD42" s="770"/>
      <c r="AE42" s="771"/>
      <c r="AF42" s="771"/>
      <c r="AG42" s="771"/>
      <c r="AH42" s="772"/>
    </row>
    <row r="43" spans="1:34" ht="24" customHeight="1" x14ac:dyDescent="0.25">
      <c r="A43" s="928" t="s">
        <v>255</v>
      </c>
      <c r="B43" s="929"/>
      <c r="C43" s="929"/>
      <c r="D43" s="930"/>
      <c r="E43" s="968" t="s">
        <v>350</v>
      </c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80"/>
      <c r="V43" s="982"/>
      <c r="W43" s="983"/>
      <c r="X43" s="823">
        <f>X17+X18+X19+X37</f>
        <v>617985</v>
      </c>
      <c r="Y43" s="824"/>
      <c r="Z43" s="824"/>
      <c r="AA43" s="824"/>
      <c r="AB43" s="824"/>
      <c r="AC43" s="825"/>
      <c r="AD43" s="823">
        <f>AD17+AD18+AD19+AD37</f>
        <v>236624</v>
      </c>
      <c r="AE43" s="824"/>
      <c r="AF43" s="824"/>
      <c r="AG43" s="824"/>
      <c r="AH43" s="825"/>
    </row>
    <row r="44" spans="1:34" ht="14.25" customHeight="1" thickBot="1" x14ac:dyDescent="0.3">
      <c r="A44" s="931"/>
      <c r="B44" s="932"/>
      <c r="C44" s="932"/>
      <c r="D44" s="933"/>
      <c r="E44" s="967"/>
      <c r="F44" s="781"/>
      <c r="G44" s="781"/>
      <c r="H44" s="781"/>
      <c r="I44" s="781"/>
      <c r="J44" s="781"/>
      <c r="K44" s="781"/>
      <c r="L44" s="781"/>
      <c r="M44" s="781"/>
      <c r="N44" s="781"/>
      <c r="O44" s="781"/>
      <c r="P44" s="781"/>
      <c r="Q44" s="781"/>
      <c r="R44" s="781"/>
      <c r="S44" s="781"/>
      <c r="T44" s="781"/>
      <c r="U44" s="782"/>
      <c r="V44" s="979"/>
      <c r="W44" s="980"/>
      <c r="X44" s="826"/>
      <c r="Y44" s="827"/>
      <c r="Z44" s="827"/>
      <c r="AA44" s="827"/>
      <c r="AB44" s="827"/>
      <c r="AC44" s="828"/>
      <c r="AD44" s="826">
        <f>AD17+AD18+AD19+AD37</f>
        <v>236624</v>
      </c>
      <c r="AE44" s="827"/>
      <c r="AF44" s="827"/>
      <c r="AG44" s="827"/>
      <c r="AH44" s="828"/>
    </row>
    <row r="45" spans="1:34" x14ac:dyDescent="0.25">
      <c r="A45" s="934" t="s">
        <v>256</v>
      </c>
      <c r="B45" s="935"/>
      <c r="C45" s="935"/>
      <c r="D45" s="936"/>
      <c r="E45" s="884" t="s">
        <v>257</v>
      </c>
      <c r="F45" s="885"/>
      <c r="G45" s="885"/>
      <c r="H45" s="885"/>
      <c r="I45" s="885"/>
      <c r="J45" s="885"/>
      <c r="K45" s="885"/>
      <c r="L45" s="885"/>
      <c r="M45" s="885"/>
      <c r="N45" s="885"/>
      <c r="O45" s="885"/>
      <c r="P45" s="885"/>
      <c r="Q45" s="885"/>
      <c r="R45" s="885"/>
      <c r="S45" s="885"/>
      <c r="T45" s="885"/>
      <c r="U45" s="886"/>
      <c r="V45" s="890" t="s">
        <v>218</v>
      </c>
      <c r="W45" s="891"/>
      <c r="X45" s="829">
        <v>22</v>
      </c>
      <c r="Y45" s="830"/>
      <c r="Z45" s="830"/>
      <c r="AA45" s="830"/>
      <c r="AB45" s="830"/>
      <c r="AC45" s="831"/>
      <c r="AD45" s="829">
        <v>16</v>
      </c>
      <c r="AE45" s="830"/>
      <c r="AF45" s="830"/>
      <c r="AG45" s="830"/>
      <c r="AH45" s="831"/>
    </row>
    <row r="46" spans="1:34" x14ac:dyDescent="0.25">
      <c r="A46" s="923" t="s">
        <v>258</v>
      </c>
      <c r="B46" s="924"/>
      <c r="C46" s="924"/>
      <c r="D46" s="925"/>
      <c r="E46" s="887" t="s">
        <v>259</v>
      </c>
      <c r="F46" s="888"/>
      <c r="G46" s="888"/>
      <c r="H46" s="888"/>
      <c r="I46" s="888"/>
      <c r="J46" s="888"/>
      <c r="K46" s="888"/>
      <c r="L46" s="888"/>
      <c r="M46" s="888"/>
      <c r="N46" s="888"/>
      <c r="O46" s="888"/>
      <c r="P46" s="888"/>
      <c r="Q46" s="888"/>
      <c r="R46" s="888"/>
      <c r="S46" s="888"/>
      <c r="T46" s="888"/>
      <c r="U46" s="889"/>
      <c r="V46" s="842" t="s">
        <v>221</v>
      </c>
      <c r="W46" s="843"/>
      <c r="X46" s="820"/>
      <c r="Y46" s="821"/>
      <c r="Z46" s="821"/>
      <c r="AA46" s="821"/>
      <c r="AB46" s="821"/>
      <c r="AC46" s="822"/>
      <c r="AD46" s="820"/>
      <c r="AE46" s="821"/>
      <c r="AF46" s="821"/>
      <c r="AG46" s="821"/>
      <c r="AH46" s="822"/>
    </row>
    <row r="47" spans="1:34" ht="15" customHeight="1" x14ac:dyDescent="0.25">
      <c r="A47" s="937" t="s">
        <v>260</v>
      </c>
      <c r="B47" s="938"/>
      <c r="C47" s="938"/>
      <c r="D47" s="939"/>
      <c r="E47" s="950" t="s">
        <v>356</v>
      </c>
      <c r="F47" s="951"/>
      <c r="G47" s="951"/>
      <c r="H47" s="951"/>
      <c r="I47" s="951"/>
      <c r="J47" s="951"/>
      <c r="K47" s="951"/>
      <c r="L47" s="951"/>
      <c r="M47" s="951"/>
      <c r="N47" s="951"/>
      <c r="O47" s="951"/>
      <c r="P47" s="951"/>
      <c r="Q47" s="951"/>
      <c r="R47" s="951"/>
      <c r="S47" s="951"/>
      <c r="T47" s="951"/>
      <c r="U47" s="952"/>
      <c r="V47" s="977" t="s">
        <v>218</v>
      </c>
      <c r="W47" s="978"/>
      <c r="X47" s="800"/>
      <c r="Y47" s="801"/>
      <c r="Z47" s="801"/>
      <c r="AA47" s="801"/>
      <c r="AB47" s="801"/>
      <c r="AC47" s="801"/>
      <c r="AD47" s="800"/>
      <c r="AE47" s="801"/>
      <c r="AF47" s="801"/>
      <c r="AG47" s="801"/>
      <c r="AH47" s="802"/>
    </row>
    <row r="48" spans="1:34" ht="12" customHeight="1" x14ac:dyDescent="0.25">
      <c r="A48" s="940"/>
      <c r="B48" s="941"/>
      <c r="C48" s="941"/>
      <c r="D48" s="942"/>
      <c r="E48" s="953"/>
      <c r="F48" s="954"/>
      <c r="G48" s="954"/>
      <c r="H48" s="954"/>
      <c r="I48" s="954"/>
      <c r="J48" s="954"/>
      <c r="K48" s="954"/>
      <c r="L48" s="954"/>
      <c r="M48" s="954"/>
      <c r="N48" s="954"/>
      <c r="O48" s="954"/>
      <c r="P48" s="954"/>
      <c r="Q48" s="954"/>
      <c r="R48" s="954"/>
      <c r="S48" s="954"/>
      <c r="T48" s="954"/>
      <c r="U48" s="955"/>
      <c r="V48" s="975"/>
      <c r="W48" s="976"/>
      <c r="X48" s="818"/>
      <c r="Y48" s="819"/>
      <c r="Z48" s="819"/>
      <c r="AA48" s="819"/>
      <c r="AB48" s="819"/>
      <c r="AC48" s="819"/>
      <c r="AD48" s="818"/>
      <c r="AE48" s="819"/>
      <c r="AF48" s="819"/>
      <c r="AG48" s="819"/>
      <c r="AH48" s="832"/>
    </row>
    <row r="49" spans="1:34" ht="15" customHeight="1" x14ac:dyDescent="0.25">
      <c r="A49" s="920" t="s">
        <v>261</v>
      </c>
      <c r="B49" s="921"/>
      <c r="C49" s="921"/>
      <c r="D49" s="922"/>
      <c r="E49" s="966" t="s">
        <v>357</v>
      </c>
      <c r="F49" s="783"/>
      <c r="G49" s="783"/>
      <c r="H49" s="783"/>
      <c r="I49" s="783"/>
      <c r="J49" s="783"/>
      <c r="K49" s="783"/>
      <c r="L49" s="783"/>
      <c r="M49" s="783"/>
      <c r="N49" s="783"/>
      <c r="O49" s="783"/>
      <c r="P49" s="783"/>
      <c r="Q49" s="783"/>
      <c r="R49" s="783"/>
      <c r="S49" s="783"/>
      <c r="T49" s="783"/>
      <c r="U49" s="784"/>
      <c r="V49" s="977" t="s">
        <v>221</v>
      </c>
      <c r="W49" s="978"/>
      <c r="X49" s="800"/>
      <c r="Y49" s="801"/>
      <c r="Z49" s="801"/>
      <c r="AA49" s="801"/>
      <c r="AB49" s="801"/>
      <c r="AC49" s="801"/>
      <c r="AD49" s="800"/>
      <c r="AE49" s="801"/>
      <c r="AF49" s="801"/>
      <c r="AG49" s="801"/>
      <c r="AH49" s="802"/>
    </row>
    <row r="50" spans="1:34" ht="13.5" customHeight="1" thickBot="1" x14ac:dyDescent="0.3">
      <c r="A50" s="926"/>
      <c r="B50" s="927"/>
      <c r="C50" s="927"/>
      <c r="D50" s="943"/>
      <c r="E50" s="967"/>
      <c r="F50" s="781"/>
      <c r="G50" s="781"/>
      <c r="H50" s="781"/>
      <c r="I50" s="781"/>
      <c r="J50" s="781"/>
      <c r="K50" s="781"/>
      <c r="L50" s="781"/>
      <c r="M50" s="781"/>
      <c r="N50" s="781"/>
      <c r="O50" s="781"/>
      <c r="P50" s="781"/>
      <c r="Q50" s="781"/>
      <c r="R50" s="781"/>
      <c r="S50" s="781"/>
      <c r="T50" s="781"/>
      <c r="U50" s="782"/>
      <c r="V50" s="979"/>
      <c r="W50" s="980"/>
      <c r="X50" s="770"/>
      <c r="Y50" s="771"/>
      <c r="Z50" s="771"/>
      <c r="AA50" s="771"/>
      <c r="AB50" s="771"/>
      <c r="AC50" s="771"/>
      <c r="AD50" s="770"/>
      <c r="AE50" s="771"/>
      <c r="AF50" s="771"/>
      <c r="AG50" s="771"/>
      <c r="AH50" s="772"/>
    </row>
    <row r="51" spans="1:34" ht="15.75" thickBot="1" x14ac:dyDescent="0.3">
      <c r="A51" s="958"/>
      <c r="B51" s="958"/>
      <c r="C51" s="958"/>
      <c r="D51" s="958"/>
      <c r="E51" s="965"/>
      <c r="F51" s="965"/>
      <c r="G51" s="965"/>
      <c r="H51" s="965"/>
      <c r="I51" s="965"/>
      <c r="J51" s="965"/>
      <c r="K51" s="965"/>
      <c r="L51" s="965"/>
      <c r="M51" s="965"/>
      <c r="N51" s="965"/>
      <c r="O51" s="965"/>
      <c r="P51" s="965"/>
      <c r="Q51" s="965"/>
      <c r="R51" s="965"/>
      <c r="S51" s="965"/>
      <c r="T51" s="965"/>
      <c r="U51" s="965"/>
      <c r="V51" s="981"/>
      <c r="W51" s="981"/>
      <c r="X51" s="919"/>
      <c r="Y51" s="919"/>
      <c r="Z51" s="919"/>
      <c r="AA51" s="919"/>
      <c r="AB51" s="919"/>
      <c r="AC51" s="919"/>
      <c r="AD51" s="919"/>
      <c r="AE51" s="919"/>
      <c r="AF51" s="919"/>
      <c r="AG51" s="919"/>
      <c r="AH51" s="919"/>
    </row>
    <row r="52" spans="1:34" ht="15" customHeight="1" x14ac:dyDescent="0.25">
      <c r="A52" s="944" t="s">
        <v>262</v>
      </c>
      <c r="B52" s="945"/>
      <c r="C52" s="945"/>
      <c r="D52" s="946"/>
      <c r="E52" s="968" t="s">
        <v>359</v>
      </c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80"/>
      <c r="V52" s="982"/>
      <c r="W52" s="983"/>
      <c r="X52" s="823">
        <f>SUM(X43+X45+X46+X47+X49)</f>
        <v>618007</v>
      </c>
      <c r="Y52" s="824"/>
      <c r="Z52" s="824"/>
      <c r="AA52" s="824"/>
      <c r="AB52" s="824"/>
      <c r="AC52" s="824"/>
      <c r="AD52" s="823">
        <f>SUM(AD43+AD45+AD46+AD47+AD49)</f>
        <v>236640</v>
      </c>
      <c r="AE52" s="824"/>
      <c r="AF52" s="824"/>
      <c r="AG52" s="824"/>
      <c r="AH52" s="825"/>
    </row>
    <row r="53" spans="1:34" ht="15.75" thickBot="1" x14ac:dyDescent="0.3">
      <c r="A53" s="926"/>
      <c r="B53" s="927"/>
      <c r="C53" s="927"/>
      <c r="D53" s="943"/>
      <c r="E53" s="967"/>
      <c r="F53" s="781"/>
      <c r="G53" s="781"/>
      <c r="H53" s="781"/>
      <c r="I53" s="781"/>
      <c r="J53" s="781"/>
      <c r="K53" s="781"/>
      <c r="L53" s="781"/>
      <c r="M53" s="781"/>
      <c r="N53" s="781"/>
      <c r="O53" s="781"/>
      <c r="P53" s="781"/>
      <c r="Q53" s="781"/>
      <c r="R53" s="781"/>
      <c r="S53" s="781"/>
      <c r="T53" s="781"/>
      <c r="U53" s="782"/>
      <c r="V53" s="979"/>
      <c r="W53" s="980"/>
      <c r="X53" s="826"/>
      <c r="Y53" s="827"/>
      <c r="Z53" s="827"/>
      <c r="AA53" s="827"/>
      <c r="AB53" s="827"/>
      <c r="AC53" s="827"/>
      <c r="AD53" s="826">
        <f>SUM(AD44+AD45+AD46+AD48+AD50)</f>
        <v>236640</v>
      </c>
      <c r="AE53" s="827"/>
      <c r="AF53" s="827"/>
      <c r="AG53" s="827"/>
      <c r="AH53" s="828"/>
    </row>
    <row r="54" spans="1:34" ht="15" customHeight="1" x14ac:dyDescent="0.25">
      <c r="A54" s="944" t="s">
        <v>263</v>
      </c>
      <c r="B54" s="945"/>
      <c r="C54" s="945"/>
      <c r="D54" s="946"/>
      <c r="E54" s="779" t="s">
        <v>360</v>
      </c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80"/>
      <c r="V54" s="982" t="s">
        <v>347</v>
      </c>
      <c r="W54" s="983"/>
      <c r="X54" s="764">
        <v>-59309</v>
      </c>
      <c r="Y54" s="765"/>
      <c r="Z54" s="765"/>
      <c r="AA54" s="765"/>
      <c r="AB54" s="765"/>
      <c r="AC54" s="765"/>
      <c r="AD54" s="764">
        <v>-67305</v>
      </c>
      <c r="AE54" s="765"/>
      <c r="AF54" s="765"/>
      <c r="AG54" s="765"/>
      <c r="AH54" s="766"/>
    </row>
    <row r="55" spans="1:34" x14ac:dyDescent="0.25">
      <c r="A55" s="923"/>
      <c r="B55" s="924"/>
      <c r="C55" s="924"/>
      <c r="D55" s="925"/>
      <c r="E55" s="954"/>
      <c r="F55" s="954"/>
      <c r="G55" s="954"/>
      <c r="H55" s="954"/>
      <c r="I55" s="954"/>
      <c r="J55" s="954"/>
      <c r="K55" s="954"/>
      <c r="L55" s="954"/>
      <c r="M55" s="954"/>
      <c r="N55" s="954"/>
      <c r="O55" s="954"/>
      <c r="P55" s="954"/>
      <c r="Q55" s="954"/>
      <c r="R55" s="954"/>
      <c r="S55" s="954"/>
      <c r="T55" s="954"/>
      <c r="U55" s="955"/>
      <c r="V55" s="975"/>
      <c r="W55" s="976"/>
      <c r="X55" s="818"/>
      <c r="Y55" s="819"/>
      <c r="Z55" s="819"/>
      <c r="AA55" s="819"/>
      <c r="AB55" s="819"/>
      <c r="AC55" s="819"/>
      <c r="AD55" s="818"/>
      <c r="AE55" s="819"/>
      <c r="AF55" s="819"/>
      <c r="AG55" s="819"/>
      <c r="AH55" s="832"/>
    </row>
    <row r="56" spans="1:34" ht="7.5" customHeight="1" x14ac:dyDescent="0.25">
      <c r="A56" s="920" t="s">
        <v>264</v>
      </c>
      <c r="B56" s="921"/>
      <c r="C56" s="921"/>
      <c r="D56" s="922"/>
      <c r="E56" s="950" t="s">
        <v>391</v>
      </c>
      <c r="F56" s="951"/>
      <c r="G56" s="951"/>
      <c r="H56" s="951"/>
      <c r="I56" s="951"/>
      <c r="J56" s="951"/>
      <c r="K56" s="951"/>
      <c r="L56" s="951"/>
      <c r="M56" s="951"/>
      <c r="N56" s="951"/>
      <c r="O56" s="951"/>
      <c r="P56" s="951"/>
      <c r="Q56" s="951"/>
      <c r="R56" s="951"/>
      <c r="S56" s="951"/>
      <c r="T56" s="951"/>
      <c r="U56" s="952"/>
      <c r="V56" s="977" t="s">
        <v>218</v>
      </c>
      <c r="W56" s="978"/>
      <c r="X56" s="800"/>
      <c r="Y56" s="801"/>
      <c r="Z56" s="801"/>
      <c r="AA56" s="801"/>
      <c r="AB56" s="801"/>
      <c r="AC56" s="801"/>
      <c r="AD56" s="800"/>
      <c r="AE56" s="801"/>
      <c r="AF56" s="801"/>
      <c r="AG56" s="801"/>
      <c r="AH56" s="802"/>
    </row>
    <row r="57" spans="1:34" ht="7.5" customHeight="1" x14ac:dyDescent="0.25">
      <c r="A57" s="923"/>
      <c r="B57" s="924"/>
      <c r="C57" s="924"/>
      <c r="D57" s="925"/>
      <c r="E57" s="953"/>
      <c r="F57" s="954"/>
      <c r="G57" s="954"/>
      <c r="H57" s="954"/>
      <c r="I57" s="954"/>
      <c r="J57" s="954"/>
      <c r="K57" s="954"/>
      <c r="L57" s="954"/>
      <c r="M57" s="954"/>
      <c r="N57" s="954"/>
      <c r="O57" s="954"/>
      <c r="P57" s="954"/>
      <c r="Q57" s="954"/>
      <c r="R57" s="954"/>
      <c r="S57" s="954"/>
      <c r="T57" s="954"/>
      <c r="U57" s="955"/>
      <c r="V57" s="975"/>
      <c r="W57" s="976"/>
      <c r="X57" s="818"/>
      <c r="Y57" s="819"/>
      <c r="Z57" s="819"/>
      <c r="AA57" s="819"/>
      <c r="AB57" s="819"/>
      <c r="AC57" s="819"/>
      <c r="AD57" s="818"/>
      <c r="AE57" s="819"/>
      <c r="AF57" s="819"/>
      <c r="AG57" s="819"/>
      <c r="AH57" s="832"/>
    </row>
    <row r="58" spans="1:34" ht="7.5" customHeight="1" x14ac:dyDescent="0.25">
      <c r="A58" s="920" t="s">
        <v>265</v>
      </c>
      <c r="B58" s="921"/>
      <c r="C58" s="921"/>
      <c r="D58" s="921"/>
      <c r="E58" s="950" t="s">
        <v>390</v>
      </c>
      <c r="F58" s="951"/>
      <c r="G58" s="951"/>
      <c r="H58" s="951"/>
      <c r="I58" s="951"/>
      <c r="J58" s="951"/>
      <c r="K58" s="951"/>
      <c r="L58" s="951"/>
      <c r="M58" s="951"/>
      <c r="N58" s="951"/>
      <c r="O58" s="951"/>
      <c r="P58" s="951"/>
      <c r="Q58" s="951"/>
      <c r="R58" s="951"/>
      <c r="S58" s="951"/>
      <c r="T58" s="951"/>
      <c r="U58" s="952"/>
      <c r="V58" s="977" t="s">
        <v>221</v>
      </c>
      <c r="W58" s="978"/>
      <c r="X58" s="800"/>
      <c r="Y58" s="801"/>
      <c r="Z58" s="801"/>
      <c r="AA58" s="801"/>
      <c r="AB58" s="801"/>
      <c r="AC58" s="801"/>
      <c r="AD58" s="800"/>
      <c r="AE58" s="801"/>
      <c r="AF58" s="801"/>
      <c r="AG58" s="801"/>
      <c r="AH58" s="802"/>
    </row>
    <row r="59" spans="1:34" ht="7.5" customHeight="1" thickBot="1" x14ac:dyDescent="0.3">
      <c r="A59" s="926"/>
      <c r="B59" s="927"/>
      <c r="C59" s="927"/>
      <c r="D59" s="927"/>
      <c r="E59" s="967"/>
      <c r="F59" s="781"/>
      <c r="G59" s="781"/>
      <c r="H59" s="781"/>
      <c r="I59" s="781"/>
      <c r="J59" s="781"/>
      <c r="K59" s="781"/>
      <c r="L59" s="781"/>
      <c r="M59" s="781"/>
      <c r="N59" s="781"/>
      <c r="O59" s="781"/>
      <c r="P59" s="781"/>
      <c r="Q59" s="781"/>
      <c r="R59" s="781"/>
      <c r="S59" s="781"/>
      <c r="T59" s="781"/>
      <c r="U59" s="782"/>
      <c r="V59" s="979"/>
      <c r="W59" s="980"/>
      <c r="X59" s="770"/>
      <c r="Y59" s="771"/>
      <c r="Z59" s="771"/>
      <c r="AA59" s="771"/>
      <c r="AB59" s="771"/>
      <c r="AC59" s="771"/>
      <c r="AD59" s="770"/>
      <c r="AE59" s="771"/>
      <c r="AF59" s="771"/>
      <c r="AG59" s="771"/>
      <c r="AH59" s="772"/>
    </row>
    <row r="60" spans="1:34" ht="12" customHeight="1" x14ac:dyDescent="0.25">
      <c r="A60" s="944" t="s">
        <v>266</v>
      </c>
      <c r="B60" s="945"/>
      <c r="C60" s="945"/>
      <c r="D60" s="946"/>
      <c r="E60" s="1002" t="s">
        <v>361</v>
      </c>
      <c r="F60" s="1003"/>
      <c r="G60" s="1003"/>
      <c r="H60" s="1003"/>
      <c r="I60" s="1003"/>
      <c r="J60" s="1003"/>
      <c r="K60" s="1003"/>
      <c r="L60" s="1003"/>
      <c r="M60" s="1003"/>
      <c r="N60" s="1003"/>
      <c r="O60" s="1003"/>
      <c r="P60" s="1003"/>
      <c r="Q60" s="1003"/>
      <c r="R60" s="1003"/>
      <c r="S60" s="1003"/>
      <c r="T60" s="1003"/>
      <c r="U60" s="1004"/>
      <c r="V60" s="982"/>
      <c r="W60" s="983"/>
      <c r="X60" s="823">
        <f>SUM(X52+X54+X56+X58)</f>
        <v>558698</v>
      </c>
      <c r="Y60" s="824"/>
      <c r="Z60" s="824"/>
      <c r="AA60" s="824"/>
      <c r="AB60" s="824"/>
      <c r="AC60" s="825"/>
      <c r="AD60" s="823">
        <f>SUM(AD52+AD54+AD56+AD58)</f>
        <v>169335</v>
      </c>
      <c r="AE60" s="824"/>
      <c r="AF60" s="824"/>
      <c r="AG60" s="824"/>
      <c r="AH60" s="825"/>
    </row>
    <row r="61" spans="1:34" ht="12" customHeight="1" thickBot="1" x14ac:dyDescent="0.3">
      <c r="A61" s="926"/>
      <c r="B61" s="927"/>
      <c r="C61" s="927"/>
      <c r="D61" s="943"/>
      <c r="E61" s="1005"/>
      <c r="F61" s="1006"/>
      <c r="G61" s="1006"/>
      <c r="H61" s="1006"/>
      <c r="I61" s="1006"/>
      <c r="J61" s="1006"/>
      <c r="K61" s="1006"/>
      <c r="L61" s="1006"/>
      <c r="M61" s="1006"/>
      <c r="N61" s="1006"/>
      <c r="O61" s="1006"/>
      <c r="P61" s="1006"/>
      <c r="Q61" s="1006"/>
      <c r="R61" s="1006"/>
      <c r="S61" s="1006"/>
      <c r="T61" s="1006"/>
      <c r="U61" s="1007"/>
      <c r="V61" s="979"/>
      <c r="W61" s="980"/>
      <c r="X61" s="826"/>
      <c r="Y61" s="827"/>
      <c r="Z61" s="827"/>
      <c r="AA61" s="827"/>
      <c r="AB61" s="827"/>
      <c r="AC61" s="828"/>
      <c r="AD61" s="826">
        <f>SUM(AD53+AD55+AD57+AD59)</f>
        <v>236640</v>
      </c>
      <c r="AE61" s="827"/>
      <c r="AF61" s="827"/>
      <c r="AG61" s="827"/>
      <c r="AH61" s="828"/>
    </row>
    <row r="62" spans="1:34" ht="15.75" thickBot="1" x14ac:dyDescent="0.3">
      <c r="A62" s="1095"/>
      <c r="B62" s="1095"/>
      <c r="C62" s="1095"/>
      <c r="D62" s="1095"/>
      <c r="E62" s="1095"/>
      <c r="F62" s="1095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  <c r="AA62" s="1095"/>
      <c r="AB62" s="1095"/>
      <c r="AC62" s="1095"/>
      <c r="AD62" s="1095"/>
      <c r="AE62" s="1095"/>
      <c r="AF62" s="1095"/>
      <c r="AG62" s="1095"/>
      <c r="AH62" s="1095"/>
    </row>
    <row r="63" spans="1:34" ht="15.75" thickBot="1" x14ac:dyDescent="0.3">
      <c r="A63" s="901" t="s">
        <v>267</v>
      </c>
      <c r="B63" s="902"/>
      <c r="C63" s="902"/>
      <c r="D63" s="903"/>
      <c r="E63" s="878" t="s">
        <v>268</v>
      </c>
      <c r="F63" s="879"/>
      <c r="G63" s="879"/>
      <c r="H63" s="879"/>
      <c r="I63" s="879"/>
      <c r="J63" s="879"/>
      <c r="K63" s="879"/>
      <c r="L63" s="879"/>
      <c r="M63" s="879"/>
      <c r="N63" s="879"/>
      <c r="O63" s="879"/>
      <c r="P63" s="879"/>
      <c r="Q63" s="879"/>
      <c r="R63" s="879"/>
      <c r="S63" s="879"/>
      <c r="T63" s="879"/>
      <c r="U63" s="880"/>
      <c r="V63" s="865"/>
      <c r="W63" s="866"/>
      <c r="X63" s="812"/>
      <c r="Y63" s="813"/>
      <c r="Z63" s="813"/>
      <c r="AA63" s="813"/>
      <c r="AB63" s="813"/>
      <c r="AC63" s="814"/>
      <c r="AD63" s="812"/>
      <c r="AE63" s="813"/>
      <c r="AF63" s="813"/>
      <c r="AG63" s="813"/>
      <c r="AH63" s="814"/>
    </row>
    <row r="64" spans="1:34" x14ac:dyDescent="0.25">
      <c r="A64" s="934" t="s">
        <v>269</v>
      </c>
      <c r="B64" s="935"/>
      <c r="C64" s="935"/>
      <c r="D64" s="936"/>
      <c r="E64" s="996" t="s">
        <v>270</v>
      </c>
      <c r="F64" s="997"/>
      <c r="G64" s="997"/>
      <c r="H64" s="997"/>
      <c r="I64" s="997"/>
      <c r="J64" s="997"/>
      <c r="K64" s="997"/>
      <c r="L64" s="997"/>
      <c r="M64" s="997"/>
      <c r="N64" s="997"/>
      <c r="O64" s="997"/>
      <c r="P64" s="997"/>
      <c r="Q64" s="997"/>
      <c r="R64" s="997"/>
      <c r="S64" s="997"/>
      <c r="T64" s="997"/>
      <c r="U64" s="998"/>
      <c r="V64" s="1049" t="s">
        <v>221</v>
      </c>
      <c r="W64" s="1050"/>
      <c r="X64" s="993">
        <v>-500</v>
      </c>
      <c r="Y64" s="994"/>
      <c r="Z64" s="994"/>
      <c r="AA64" s="994"/>
      <c r="AB64" s="994"/>
      <c r="AC64" s="995"/>
      <c r="AD64" s="990"/>
      <c r="AE64" s="991"/>
      <c r="AF64" s="991"/>
      <c r="AG64" s="991"/>
      <c r="AH64" s="992"/>
    </row>
    <row r="65" spans="1:34" x14ac:dyDescent="0.25">
      <c r="A65" s="987" t="s">
        <v>271</v>
      </c>
      <c r="B65" s="988"/>
      <c r="C65" s="988"/>
      <c r="D65" s="989"/>
      <c r="E65" s="999" t="s">
        <v>272</v>
      </c>
      <c r="F65" s="1000"/>
      <c r="G65" s="1000"/>
      <c r="H65" s="1000"/>
      <c r="I65" s="1000"/>
      <c r="J65" s="1000"/>
      <c r="K65" s="1000"/>
      <c r="L65" s="1000"/>
      <c r="M65" s="1000"/>
      <c r="N65" s="1000"/>
      <c r="O65" s="1000"/>
      <c r="P65" s="1000"/>
      <c r="Q65" s="1000"/>
      <c r="R65" s="1000"/>
      <c r="S65" s="1000"/>
      <c r="T65" s="1000"/>
      <c r="U65" s="1001"/>
      <c r="V65" s="1065" t="s">
        <v>221</v>
      </c>
      <c r="W65" s="1066"/>
      <c r="X65" s="990">
        <v>-49806</v>
      </c>
      <c r="Y65" s="991"/>
      <c r="Z65" s="991"/>
      <c r="AA65" s="991"/>
      <c r="AB65" s="991"/>
      <c r="AC65" s="992"/>
      <c r="AD65" s="990">
        <v>-19648</v>
      </c>
      <c r="AE65" s="991"/>
      <c r="AF65" s="991"/>
      <c r="AG65" s="991"/>
      <c r="AH65" s="992"/>
    </row>
    <row r="66" spans="1:34" x14ac:dyDescent="0.25">
      <c r="A66" s="920" t="s">
        <v>273</v>
      </c>
      <c r="B66" s="921"/>
      <c r="C66" s="921"/>
      <c r="D66" s="922"/>
      <c r="E66" s="950" t="s">
        <v>358</v>
      </c>
      <c r="F66" s="951"/>
      <c r="G66" s="951"/>
      <c r="H66" s="951"/>
      <c r="I66" s="951"/>
      <c r="J66" s="951"/>
      <c r="K66" s="951"/>
      <c r="L66" s="951"/>
      <c r="M66" s="951"/>
      <c r="N66" s="951"/>
      <c r="O66" s="951"/>
      <c r="P66" s="951"/>
      <c r="Q66" s="951"/>
      <c r="R66" s="951"/>
      <c r="S66" s="951"/>
      <c r="T66" s="951"/>
      <c r="U66" s="952"/>
      <c r="V66" s="1060" t="s">
        <v>218</v>
      </c>
      <c r="W66" s="1061"/>
      <c r="X66" s="1020"/>
      <c r="Y66" s="1021"/>
      <c r="Z66" s="1021"/>
      <c r="AA66" s="1021"/>
      <c r="AB66" s="1021"/>
      <c r="AC66" s="1022"/>
      <c r="AD66" s="1020"/>
      <c r="AE66" s="1021"/>
      <c r="AF66" s="1021"/>
      <c r="AG66" s="1021"/>
      <c r="AH66" s="1022"/>
    </row>
    <row r="67" spans="1:34" x14ac:dyDescent="0.25">
      <c r="A67" s="984"/>
      <c r="B67" s="985"/>
      <c r="C67" s="985"/>
      <c r="D67" s="986"/>
      <c r="E67" s="966"/>
      <c r="F67" s="783"/>
      <c r="G67" s="783"/>
      <c r="H67" s="783"/>
      <c r="I67" s="783"/>
      <c r="J67" s="783"/>
      <c r="K67" s="783"/>
      <c r="L67" s="783"/>
      <c r="M67" s="783"/>
      <c r="N67" s="783"/>
      <c r="O67" s="783"/>
      <c r="P67" s="783"/>
      <c r="Q67" s="783"/>
      <c r="R67" s="783"/>
      <c r="S67" s="783"/>
      <c r="T67" s="783"/>
      <c r="U67" s="784"/>
      <c r="V67" s="787"/>
      <c r="W67" s="788"/>
      <c r="X67" s="1023"/>
      <c r="Y67" s="1024"/>
      <c r="Z67" s="1024"/>
      <c r="AA67" s="1024"/>
      <c r="AB67" s="1024"/>
      <c r="AC67" s="1025"/>
      <c r="AD67" s="1023"/>
      <c r="AE67" s="1024"/>
      <c r="AF67" s="1024"/>
      <c r="AG67" s="1024"/>
      <c r="AH67" s="1025"/>
    </row>
    <row r="68" spans="1:34" ht="15.75" customHeight="1" x14ac:dyDescent="0.25">
      <c r="A68" s="923"/>
      <c r="B68" s="924"/>
      <c r="C68" s="924"/>
      <c r="D68" s="925"/>
      <c r="E68" s="953"/>
      <c r="F68" s="954"/>
      <c r="G68" s="954"/>
      <c r="H68" s="954"/>
      <c r="I68" s="954"/>
      <c r="J68" s="954"/>
      <c r="K68" s="954"/>
      <c r="L68" s="954"/>
      <c r="M68" s="954"/>
      <c r="N68" s="954"/>
      <c r="O68" s="954"/>
      <c r="P68" s="954"/>
      <c r="Q68" s="954"/>
      <c r="R68" s="954"/>
      <c r="S68" s="954"/>
      <c r="T68" s="954"/>
      <c r="U68" s="955"/>
      <c r="V68" s="1062"/>
      <c r="W68" s="1063"/>
      <c r="X68" s="1026"/>
      <c r="Y68" s="1027"/>
      <c r="Z68" s="1027"/>
      <c r="AA68" s="1027"/>
      <c r="AB68" s="1027"/>
      <c r="AC68" s="1028"/>
      <c r="AD68" s="1026"/>
      <c r="AE68" s="1027"/>
      <c r="AF68" s="1027"/>
      <c r="AG68" s="1027"/>
      <c r="AH68" s="1028"/>
    </row>
    <row r="69" spans="1:34" x14ac:dyDescent="0.25">
      <c r="A69" s="987" t="s">
        <v>274</v>
      </c>
      <c r="B69" s="988"/>
      <c r="C69" s="988"/>
      <c r="D69" s="989"/>
      <c r="E69" s="999" t="s">
        <v>275</v>
      </c>
      <c r="F69" s="1000"/>
      <c r="G69" s="1000"/>
      <c r="H69" s="1000"/>
      <c r="I69" s="1000"/>
      <c r="J69" s="1000"/>
      <c r="K69" s="1000"/>
      <c r="L69" s="1000"/>
      <c r="M69" s="1000"/>
      <c r="N69" s="1000"/>
      <c r="O69" s="1000"/>
      <c r="P69" s="1000"/>
      <c r="Q69" s="1000"/>
      <c r="R69" s="1000"/>
      <c r="S69" s="1000"/>
      <c r="T69" s="1000"/>
      <c r="U69" s="1001"/>
      <c r="V69" s="1065" t="s">
        <v>218</v>
      </c>
      <c r="W69" s="1066"/>
      <c r="X69" s="990">
        <v>10568</v>
      </c>
      <c r="Y69" s="991"/>
      <c r="Z69" s="991"/>
      <c r="AA69" s="991"/>
      <c r="AB69" s="991"/>
      <c r="AC69" s="992"/>
      <c r="AD69" s="990">
        <v>2</v>
      </c>
      <c r="AE69" s="991"/>
      <c r="AF69" s="991"/>
      <c r="AG69" s="991"/>
      <c r="AH69" s="992"/>
    </row>
    <row r="70" spans="1:34" x14ac:dyDescent="0.25">
      <c r="A70" s="987" t="s">
        <v>276</v>
      </c>
      <c r="B70" s="988"/>
      <c r="C70" s="988"/>
      <c r="D70" s="989"/>
      <c r="E70" s="999" t="s">
        <v>277</v>
      </c>
      <c r="F70" s="1000"/>
      <c r="G70" s="1000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1"/>
      <c r="V70" s="1065" t="s">
        <v>218</v>
      </c>
      <c r="W70" s="1066"/>
      <c r="X70" s="990"/>
      <c r="Y70" s="991"/>
      <c r="Z70" s="991"/>
      <c r="AA70" s="991"/>
      <c r="AB70" s="991"/>
      <c r="AC70" s="992"/>
      <c r="AD70" s="990"/>
      <c r="AE70" s="991"/>
      <c r="AF70" s="991"/>
      <c r="AG70" s="991"/>
      <c r="AH70" s="992"/>
    </row>
    <row r="71" spans="1:34" x14ac:dyDescent="0.25">
      <c r="A71" s="920" t="s">
        <v>278</v>
      </c>
      <c r="B71" s="921"/>
      <c r="C71" s="921"/>
      <c r="D71" s="922"/>
      <c r="E71" s="950" t="s">
        <v>362</v>
      </c>
      <c r="F71" s="951"/>
      <c r="G71" s="951"/>
      <c r="H71" s="951"/>
      <c r="I71" s="951"/>
      <c r="J71" s="951"/>
      <c r="K71" s="951"/>
      <c r="L71" s="951"/>
      <c r="M71" s="951"/>
      <c r="N71" s="951"/>
      <c r="O71" s="951"/>
      <c r="P71" s="951"/>
      <c r="Q71" s="951"/>
      <c r="R71" s="951"/>
      <c r="S71" s="951"/>
      <c r="T71" s="951"/>
      <c r="U71" s="952"/>
      <c r="V71" s="1060" t="s">
        <v>218</v>
      </c>
      <c r="W71" s="1061"/>
      <c r="X71" s="1020"/>
      <c r="Y71" s="1021"/>
      <c r="Z71" s="1021"/>
      <c r="AA71" s="1021"/>
      <c r="AB71" s="1021"/>
      <c r="AC71" s="1022"/>
      <c r="AD71" s="1020"/>
      <c r="AE71" s="1021"/>
      <c r="AF71" s="1021"/>
      <c r="AG71" s="1021"/>
      <c r="AH71" s="1022"/>
    </row>
    <row r="72" spans="1:34" x14ac:dyDescent="0.25">
      <c r="A72" s="984"/>
      <c r="B72" s="985"/>
      <c r="C72" s="985"/>
      <c r="D72" s="986"/>
      <c r="E72" s="966"/>
      <c r="F72" s="783"/>
      <c r="G72" s="783"/>
      <c r="H72" s="783"/>
      <c r="I72" s="783"/>
      <c r="J72" s="783"/>
      <c r="K72" s="783"/>
      <c r="L72" s="783"/>
      <c r="M72" s="783"/>
      <c r="N72" s="783"/>
      <c r="O72" s="783"/>
      <c r="P72" s="783"/>
      <c r="Q72" s="783"/>
      <c r="R72" s="783"/>
      <c r="S72" s="783"/>
      <c r="T72" s="783"/>
      <c r="U72" s="784"/>
      <c r="V72" s="787"/>
      <c r="W72" s="788"/>
      <c r="X72" s="1023"/>
      <c r="Y72" s="1024"/>
      <c r="Z72" s="1024"/>
      <c r="AA72" s="1024"/>
      <c r="AB72" s="1024"/>
      <c r="AC72" s="1025"/>
      <c r="AD72" s="1023"/>
      <c r="AE72" s="1024"/>
      <c r="AF72" s="1024"/>
      <c r="AG72" s="1024"/>
      <c r="AH72" s="1025"/>
    </row>
    <row r="73" spans="1:34" ht="10.5" customHeight="1" x14ac:dyDescent="0.25">
      <c r="A73" s="923"/>
      <c r="B73" s="924"/>
      <c r="C73" s="924"/>
      <c r="D73" s="925"/>
      <c r="E73" s="953"/>
      <c r="F73" s="954"/>
      <c r="G73" s="954"/>
      <c r="H73" s="954"/>
      <c r="I73" s="954"/>
      <c r="J73" s="954"/>
      <c r="K73" s="954"/>
      <c r="L73" s="954"/>
      <c r="M73" s="954"/>
      <c r="N73" s="954"/>
      <c r="O73" s="954"/>
      <c r="P73" s="954"/>
      <c r="Q73" s="954"/>
      <c r="R73" s="954"/>
      <c r="S73" s="954"/>
      <c r="T73" s="954"/>
      <c r="U73" s="955"/>
      <c r="V73" s="1062"/>
      <c r="W73" s="1063"/>
      <c r="X73" s="1026"/>
      <c r="Y73" s="1027"/>
      <c r="Z73" s="1027"/>
      <c r="AA73" s="1027"/>
      <c r="AB73" s="1027"/>
      <c r="AC73" s="1028"/>
      <c r="AD73" s="1026"/>
      <c r="AE73" s="1027"/>
      <c r="AF73" s="1027"/>
      <c r="AG73" s="1027"/>
      <c r="AH73" s="1028"/>
    </row>
    <row r="74" spans="1:34" x14ac:dyDescent="0.25">
      <c r="A74" s="920" t="s">
        <v>279</v>
      </c>
      <c r="B74" s="921"/>
      <c r="C74" s="921"/>
      <c r="D74" s="922"/>
      <c r="E74" s="950" t="s">
        <v>363</v>
      </c>
      <c r="F74" s="951"/>
      <c r="G74" s="951"/>
      <c r="H74" s="951"/>
      <c r="I74" s="951"/>
      <c r="J74" s="951"/>
      <c r="K74" s="951"/>
      <c r="L74" s="951"/>
      <c r="M74" s="951"/>
      <c r="N74" s="951"/>
      <c r="O74" s="951"/>
      <c r="P74" s="951"/>
      <c r="Q74" s="951"/>
      <c r="R74" s="951"/>
      <c r="S74" s="951"/>
      <c r="T74" s="951"/>
      <c r="U74" s="952"/>
      <c r="V74" s="1060" t="s">
        <v>221</v>
      </c>
      <c r="W74" s="1061"/>
      <c r="X74" s="1020"/>
      <c r="Y74" s="1021"/>
      <c r="Z74" s="1021"/>
      <c r="AA74" s="1021"/>
      <c r="AB74" s="1021"/>
      <c r="AC74" s="1022"/>
      <c r="AD74" s="1020"/>
      <c r="AE74" s="1021"/>
      <c r="AF74" s="1021"/>
      <c r="AG74" s="1021"/>
      <c r="AH74" s="1022"/>
    </row>
    <row r="75" spans="1:34" x14ac:dyDescent="0.25">
      <c r="A75" s="923"/>
      <c r="B75" s="924"/>
      <c r="C75" s="924"/>
      <c r="D75" s="925"/>
      <c r="E75" s="953"/>
      <c r="F75" s="954"/>
      <c r="G75" s="954"/>
      <c r="H75" s="954"/>
      <c r="I75" s="954"/>
      <c r="J75" s="954"/>
      <c r="K75" s="954"/>
      <c r="L75" s="954"/>
      <c r="M75" s="954"/>
      <c r="N75" s="954"/>
      <c r="O75" s="954"/>
      <c r="P75" s="954"/>
      <c r="Q75" s="954"/>
      <c r="R75" s="954"/>
      <c r="S75" s="954"/>
      <c r="T75" s="954"/>
      <c r="U75" s="955"/>
      <c r="V75" s="1062"/>
      <c r="W75" s="1063"/>
      <c r="X75" s="1026"/>
      <c r="Y75" s="1027"/>
      <c r="Z75" s="1027"/>
      <c r="AA75" s="1027"/>
      <c r="AB75" s="1027"/>
      <c r="AC75" s="1028"/>
      <c r="AD75" s="1026"/>
      <c r="AE75" s="1027"/>
      <c r="AF75" s="1027"/>
      <c r="AG75" s="1027"/>
      <c r="AH75" s="1028"/>
    </row>
    <row r="76" spans="1:34" x14ac:dyDescent="0.25">
      <c r="A76" s="920" t="s">
        <v>280</v>
      </c>
      <c r="B76" s="921"/>
      <c r="C76" s="921"/>
      <c r="D76" s="922"/>
      <c r="E76" s="950" t="s">
        <v>364</v>
      </c>
      <c r="F76" s="951"/>
      <c r="G76" s="951"/>
      <c r="H76" s="951"/>
      <c r="I76" s="951"/>
      <c r="J76" s="951"/>
      <c r="K76" s="951"/>
      <c r="L76" s="951"/>
      <c r="M76" s="951"/>
      <c r="N76" s="951"/>
      <c r="O76" s="951"/>
      <c r="P76" s="951"/>
      <c r="Q76" s="951"/>
      <c r="R76" s="951"/>
      <c r="S76" s="951"/>
      <c r="T76" s="951"/>
      <c r="U76" s="952"/>
      <c r="V76" s="1060" t="s">
        <v>218</v>
      </c>
      <c r="W76" s="1061"/>
      <c r="X76" s="1020"/>
      <c r="Y76" s="1021"/>
      <c r="Z76" s="1021"/>
      <c r="AA76" s="1021"/>
      <c r="AB76" s="1021"/>
      <c r="AC76" s="1022"/>
      <c r="AD76" s="1020"/>
      <c r="AE76" s="1021"/>
      <c r="AF76" s="1021"/>
      <c r="AG76" s="1021"/>
      <c r="AH76" s="1022"/>
    </row>
    <row r="77" spans="1:34" x14ac:dyDescent="0.25">
      <c r="A77" s="923"/>
      <c r="B77" s="924"/>
      <c r="C77" s="924"/>
      <c r="D77" s="925"/>
      <c r="E77" s="953"/>
      <c r="F77" s="954"/>
      <c r="G77" s="954"/>
      <c r="H77" s="954"/>
      <c r="I77" s="954"/>
      <c r="J77" s="954"/>
      <c r="K77" s="954"/>
      <c r="L77" s="954"/>
      <c r="M77" s="954"/>
      <c r="N77" s="954"/>
      <c r="O77" s="954"/>
      <c r="P77" s="954"/>
      <c r="Q77" s="954"/>
      <c r="R77" s="954"/>
      <c r="S77" s="954"/>
      <c r="T77" s="954"/>
      <c r="U77" s="955"/>
      <c r="V77" s="1062"/>
      <c r="W77" s="1063"/>
      <c r="X77" s="1026"/>
      <c r="Y77" s="1027"/>
      <c r="Z77" s="1027"/>
      <c r="AA77" s="1027"/>
      <c r="AB77" s="1027"/>
      <c r="AC77" s="1028"/>
      <c r="AD77" s="1026"/>
      <c r="AE77" s="1027"/>
      <c r="AF77" s="1027"/>
      <c r="AG77" s="1027"/>
      <c r="AH77" s="1028"/>
    </row>
    <row r="78" spans="1:34" x14ac:dyDescent="0.25">
      <c r="A78" s="920" t="s">
        <v>281</v>
      </c>
      <c r="B78" s="921"/>
      <c r="C78" s="921"/>
      <c r="D78" s="922"/>
      <c r="E78" s="950" t="s">
        <v>365</v>
      </c>
      <c r="F78" s="951"/>
      <c r="G78" s="951"/>
      <c r="H78" s="951"/>
      <c r="I78" s="951"/>
      <c r="J78" s="951"/>
      <c r="K78" s="951"/>
      <c r="L78" s="951"/>
      <c r="M78" s="951"/>
      <c r="N78" s="951"/>
      <c r="O78" s="951"/>
      <c r="P78" s="951"/>
      <c r="Q78" s="951"/>
      <c r="R78" s="951"/>
      <c r="S78" s="951"/>
      <c r="T78" s="951"/>
      <c r="U78" s="952"/>
      <c r="V78" s="787" t="s">
        <v>221</v>
      </c>
      <c r="W78" s="788"/>
      <c r="X78" s="1023"/>
      <c r="Y78" s="1024"/>
      <c r="Z78" s="1024"/>
      <c r="AA78" s="1024"/>
      <c r="AB78" s="1024"/>
      <c r="AC78" s="1025"/>
      <c r="AD78" s="1020"/>
      <c r="AE78" s="1021"/>
      <c r="AF78" s="1021"/>
      <c r="AG78" s="1021"/>
      <c r="AH78" s="1022"/>
    </row>
    <row r="79" spans="1:34" x14ac:dyDescent="0.25">
      <c r="A79" s="984"/>
      <c r="B79" s="985"/>
      <c r="C79" s="985"/>
      <c r="D79" s="986"/>
      <c r="E79" s="966"/>
      <c r="F79" s="783"/>
      <c r="G79" s="783"/>
      <c r="H79" s="783"/>
      <c r="I79" s="783"/>
      <c r="J79" s="783"/>
      <c r="K79" s="783"/>
      <c r="L79" s="783"/>
      <c r="M79" s="783"/>
      <c r="N79" s="783"/>
      <c r="O79" s="783"/>
      <c r="P79" s="783"/>
      <c r="Q79" s="783"/>
      <c r="R79" s="783"/>
      <c r="S79" s="783"/>
      <c r="T79" s="783"/>
      <c r="U79" s="784"/>
      <c r="V79" s="787"/>
      <c r="W79" s="788"/>
      <c r="X79" s="1023"/>
      <c r="Y79" s="1024"/>
      <c r="Z79" s="1024"/>
      <c r="AA79" s="1024"/>
      <c r="AB79" s="1024"/>
      <c r="AC79" s="1025"/>
      <c r="AD79" s="1023"/>
      <c r="AE79" s="1024"/>
      <c r="AF79" s="1024"/>
      <c r="AG79" s="1024"/>
      <c r="AH79" s="1025"/>
    </row>
    <row r="80" spans="1:34" x14ac:dyDescent="0.25">
      <c r="A80" s="923"/>
      <c r="B80" s="924"/>
      <c r="C80" s="924"/>
      <c r="D80" s="925"/>
      <c r="E80" s="953"/>
      <c r="F80" s="954"/>
      <c r="G80" s="954"/>
      <c r="H80" s="954"/>
      <c r="I80" s="954"/>
      <c r="J80" s="954"/>
      <c r="K80" s="954"/>
      <c r="L80" s="954"/>
      <c r="M80" s="954"/>
      <c r="N80" s="954"/>
      <c r="O80" s="954"/>
      <c r="P80" s="954"/>
      <c r="Q80" s="954"/>
      <c r="R80" s="954"/>
      <c r="S80" s="954"/>
      <c r="T80" s="954"/>
      <c r="U80" s="955"/>
      <c r="V80" s="787"/>
      <c r="W80" s="788"/>
      <c r="X80" s="1023"/>
      <c r="Y80" s="1024"/>
      <c r="Z80" s="1024"/>
      <c r="AA80" s="1024"/>
      <c r="AB80" s="1024"/>
      <c r="AC80" s="1025"/>
      <c r="AD80" s="1026"/>
      <c r="AE80" s="1027"/>
      <c r="AF80" s="1027"/>
      <c r="AG80" s="1027"/>
      <c r="AH80" s="1028"/>
    </row>
    <row r="81" spans="1:34" x14ac:dyDescent="0.25">
      <c r="A81" s="984" t="s">
        <v>282</v>
      </c>
      <c r="B81" s="985"/>
      <c r="C81" s="985"/>
      <c r="D81" s="986"/>
      <c r="E81" s="950" t="s">
        <v>366</v>
      </c>
      <c r="F81" s="951"/>
      <c r="G81" s="951"/>
      <c r="H81" s="951"/>
      <c r="I81" s="951"/>
      <c r="J81" s="951"/>
      <c r="K81" s="951"/>
      <c r="L81" s="951"/>
      <c r="M81" s="951"/>
      <c r="N81" s="951"/>
      <c r="O81" s="951"/>
      <c r="P81" s="951"/>
      <c r="Q81" s="951"/>
      <c r="R81" s="951"/>
      <c r="S81" s="951"/>
      <c r="T81" s="951"/>
      <c r="U81" s="952"/>
      <c r="V81" s="1060" t="s">
        <v>218</v>
      </c>
      <c r="W81" s="1061"/>
      <c r="X81" s="1020"/>
      <c r="Y81" s="1021"/>
      <c r="Z81" s="1021"/>
      <c r="AA81" s="1021"/>
      <c r="AB81" s="1021"/>
      <c r="AC81" s="1022"/>
      <c r="AD81" s="1020"/>
      <c r="AE81" s="1021"/>
      <c r="AF81" s="1021"/>
      <c r="AG81" s="1021"/>
      <c r="AH81" s="1022"/>
    </row>
    <row r="82" spans="1:34" x14ac:dyDescent="0.25">
      <c r="A82" s="984"/>
      <c r="B82" s="985"/>
      <c r="C82" s="985"/>
      <c r="D82" s="986"/>
      <c r="E82" s="966"/>
      <c r="F82" s="783"/>
      <c r="G82" s="783"/>
      <c r="H82" s="783"/>
      <c r="I82" s="783"/>
      <c r="J82" s="783"/>
      <c r="K82" s="783"/>
      <c r="L82" s="783"/>
      <c r="M82" s="783"/>
      <c r="N82" s="783"/>
      <c r="O82" s="783"/>
      <c r="P82" s="783"/>
      <c r="Q82" s="783"/>
      <c r="R82" s="783"/>
      <c r="S82" s="783"/>
      <c r="T82" s="783"/>
      <c r="U82" s="784"/>
      <c r="V82" s="787"/>
      <c r="W82" s="788"/>
      <c r="X82" s="1023"/>
      <c r="Y82" s="1024"/>
      <c r="Z82" s="1024"/>
      <c r="AA82" s="1024"/>
      <c r="AB82" s="1024"/>
      <c r="AC82" s="1025"/>
      <c r="AD82" s="1023"/>
      <c r="AE82" s="1024"/>
      <c r="AF82" s="1024"/>
      <c r="AG82" s="1024"/>
      <c r="AH82" s="1025"/>
    </row>
    <row r="83" spans="1:34" x14ac:dyDescent="0.25">
      <c r="A83" s="923"/>
      <c r="B83" s="924"/>
      <c r="C83" s="924"/>
      <c r="D83" s="925"/>
      <c r="E83" s="953"/>
      <c r="F83" s="954"/>
      <c r="G83" s="954"/>
      <c r="H83" s="954"/>
      <c r="I83" s="954"/>
      <c r="J83" s="954"/>
      <c r="K83" s="954"/>
      <c r="L83" s="954"/>
      <c r="M83" s="954"/>
      <c r="N83" s="954"/>
      <c r="O83" s="954"/>
      <c r="P83" s="954"/>
      <c r="Q83" s="954"/>
      <c r="R83" s="954"/>
      <c r="S83" s="954"/>
      <c r="T83" s="954"/>
      <c r="U83" s="955"/>
      <c r="V83" s="1062"/>
      <c r="W83" s="1063"/>
      <c r="X83" s="1026"/>
      <c r="Y83" s="1027"/>
      <c r="Z83" s="1027"/>
      <c r="AA83" s="1027"/>
      <c r="AB83" s="1027"/>
      <c r="AC83" s="1028"/>
      <c r="AD83" s="1026"/>
      <c r="AE83" s="1027"/>
      <c r="AF83" s="1027"/>
      <c r="AG83" s="1027"/>
      <c r="AH83" s="1028"/>
    </row>
    <row r="84" spans="1:34" x14ac:dyDescent="0.25">
      <c r="A84" s="920" t="s">
        <v>283</v>
      </c>
      <c r="B84" s="921"/>
      <c r="C84" s="921"/>
      <c r="D84" s="922"/>
      <c r="E84" s="999" t="s">
        <v>284</v>
      </c>
      <c r="F84" s="1000"/>
      <c r="G84" s="1000"/>
      <c r="H84" s="1000"/>
      <c r="I84" s="1000"/>
      <c r="J84" s="1000"/>
      <c r="K84" s="1000"/>
      <c r="L84" s="1000"/>
      <c r="M84" s="1000"/>
      <c r="N84" s="1000"/>
      <c r="O84" s="1000"/>
      <c r="P84" s="1000"/>
      <c r="Q84" s="1000"/>
      <c r="R84" s="1000"/>
      <c r="S84" s="1000"/>
      <c r="T84" s="1000"/>
      <c r="U84" s="1001"/>
      <c r="V84" s="787" t="s">
        <v>218</v>
      </c>
      <c r="W84" s="788"/>
      <c r="X84" s="1011"/>
      <c r="Y84" s="1012"/>
      <c r="Z84" s="1012"/>
      <c r="AA84" s="1012"/>
      <c r="AB84" s="1012"/>
      <c r="AC84" s="1013"/>
      <c r="AD84" s="1017"/>
      <c r="AE84" s="1018"/>
      <c r="AF84" s="1018"/>
      <c r="AG84" s="1018"/>
      <c r="AH84" s="1019"/>
    </row>
    <row r="85" spans="1:34" x14ac:dyDescent="0.25">
      <c r="A85" s="1093" t="s">
        <v>285</v>
      </c>
      <c r="B85" s="921"/>
      <c r="C85" s="921"/>
      <c r="D85" s="922"/>
      <c r="E85" s="950" t="s">
        <v>367</v>
      </c>
      <c r="F85" s="951"/>
      <c r="G85" s="951"/>
      <c r="H85" s="951"/>
      <c r="I85" s="951"/>
      <c r="J85" s="951"/>
      <c r="K85" s="951"/>
      <c r="L85" s="951"/>
      <c r="M85" s="951"/>
      <c r="N85" s="951"/>
      <c r="O85" s="951"/>
      <c r="P85" s="951"/>
      <c r="Q85" s="951"/>
      <c r="R85" s="951"/>
      <c r="S85" s="951"/>
      <c r="T85" s="951"/>
      <c r="U85" s="952"/>
      <c r="V85" s="1060" t="s">
        <v>218</v>
      </c>
      <c r="W85" s="1061"/>
      <c r="X85" s="1020"/>
      <c r="Y85" s="1021"/>
      <c r="Z85" s="1021"/>
      <c r="AA85" s="1021"/>
      <c r="AB85" s="1021"/>
      <c r="AC85" s="1022"/>
      <c r="AD85" s="1020"/>
      <c r="AE85" s="1021"/>
      <c r="AF85" s="1021"/>
      <c r="AG85" s="1021"/>
      <c r="AH85" s="1022"/>
    </row>
    <row r="86" spans="1:34" x14ac:dyDescent="0.25">
      <c r="A86" s="1094"/>
      <c r="B86" s="924"/>
      <c r="C86" s="924"/>
      <c r="D86" s="925"/>
      <c r="E86" s="953"/>
      <c r="F86" s="954"/>
      <c r="G86" s="954"/>
      <c r="H86" s="954"/>
      <c r="I86" s="954"/>
      <c r="J86" s="954"/>
      <c r="K86" s="954"/>
      <c r="L86" s="954"/>
      <c r="M86" s="954"/>
      <c r="N86" s="954"/>
      <c r="O86" s="954"/>
      <c r="P86" s="954"/>
      <c r="Q86" s="954"/>
      <c r="R86" s="954"/>
      <c r="S86" s="954"/>
      <c r="T86" s="954"/>
      <c r="U86" s="955"/>
      <c r="V86" s="1062"/>
      <c r="W86" s="1063"/>
      <c r="X86" s="1026"/>
      <c r="Y86" s="1027"/>
      <c r="Z86" s="1027"/>
      <c r="AA86" s="1027"/>
      <c r="AB86" s="1027"/>
      <c r="AC86" s="1028"/>
      <c r="AD86" s="1026"/>
      <c r="AE86" s="1027"/>
      <c r="AF86" s="1027"/>
      <c r="AG86" s="1027"/>
      <c r="AH86" s="1028"/>
    </row>
    <row r="87" spans="1:34" x14ac:dyDescent="0.25">
      <c r="A87" s="920" t="s">
        <v>286</v>
      </c>
      <c r="B87" s="921"/>
      <c r="C87" s="921"/>
      <c r="D87" s="922"/>
      <c r="E87" s="950" t="s">
        <v>368</v>
      </c>
      <c r="F87" s="951"/>
      <c r="G87" s="951"/>
      <c r="H87" s="951"/>
      <c r="I87" s="951"/>
      <c r="J87" s="951"/>
      <c r="K87" s="951"/>
      <c r="L87" s="951"/>
      <c r="M87" s="951"/>
      <c r="N87" s="951"/>
      <c r="O87" s="951"/>
      <c r="P87" s="951"/>
      <c r="Q87" s="951"/>
      <c r="R87" s="951"/>
      <c r="S87" s="951"/>
      <c r="T87" s="951"/>
      <c r="U87" s="952"/>
      <c r="V87" s="1060" t="s">
        <v>221</v>
      </c>
      <c r="W87" s="1061"/>
      <c r="X87" s="1008"/>
      <c r="Y87" s="1009"/>
      <c r="Z87" s="1009"/>
      <c r="AA87" s="1009"/>
      <c r="AB87" s="1009"/>
      <c r="AC87" s="1010"/>
      <c r="AD87" s="1008"/>
      <c r="AE87" s="1009"/>
      <c r="AF87" s="1009"/>
      <c r="AG87" s="1009"/>
      <c r="AH87" s="1010"/>
    </row>
    <row r="88" spans="1:34" x14ac:dyDescent="0.25">
      <c r="A88" s="984"/>
      <c r="B88" s="985"/>
      <c r="C88" s="985"/>
      <c r="D88" s="986"/>
      <c r="E88" s="966"/>
      <c r="F88" s="783"/>
      <c r="G88" s="783"/>
      <c r="H88" s="783"/>
      <c r="I88" s="783"/>
      <c r="J88" s="783"/>
      <c r="K88" s="783"/>
      <c r="L88" s="783"/>
      <c r="M88" s="783"/>
      <c r="N88" s="783"/>
      <c r="O88" s="783"/>
      <c r="P88" s="783"/>
      <c r="Q88" s="783"/>
      <c r="R88" s="783"/>
      <c r="S88" s="783"/>
      <c r="T88" s="783"/>
      <c r="U88" s="784"/>
      <c r="V88" s="787"/>
      <c r="W88" s="788"/>
      <c r="X88" s="1011"/>
      <c r="Y88" s="1012"/>
      <c r="Z88" s="1012"/>
      <c r="AA88" s="1012"/>
      <c r="AB88" s="1012"/>
      <c r="AC88" s="1013"/>
      <c r="AD88" s="1011"/>
      <c r="AE88" s="1012"/>
      <c r="AF88" s="1012"/>
      <c r="AG88" s="1012"/>
      <c r="AH88" s="1013"/>
    </row>
    <row r="89" spans="1:34" x14ac:dyDescent="0.25">
      <c r="A89" s="923"/>
      <c r="B89" s="924"/>
      <c r="C89" s="924"/>
      <c r="D89" s="925"/>
      <c r="E89" s="953"/>
      <c r="F89" s="954"/>
      <c r="G89" s="954"/>
      <c r="H89" s="954"/>
      <c r="I89" s="954"/>
      <c r="J89" s="954"/>
      <c r="K89" s="954"/>
      <c r="L89" s="954"/>
      <c r="M89" s="954"/>
      <c r="N89" s="954"/>
      <c r="O89" s="954"/>
      <c r="P89" s="954"/>
      <c r="Q89" s="954"/>
      <c r="R89" s="954"/>
      <c r="S89" s="954"/>
      <c r="T89" s="954"/>
      <c r="U89" s="955"/>
      <c r="V89" s="1062"/>
      <c r="W89" s="1063"/>
      <c r="X89" s="1014"/>
      <c r="Y89" s="1015"/>
      <c r="Z89" s="1015"/>
      <c r="AA89" s="1015"/>
      <c r="AB89" s="1015"/>
      <c r="AC89" s="1016"/>
      <c r="AD89" s="1014"/>
      <c r="AE89" s="1015"/>
      <c r="AF89" s="1015"/>
      <c r="AG89" s="1015"/>
      <c r="AH89" s="1016"/>
    </row>
    <row r="90" spans="1:34" x14ac:dyDescent="0.25">
      <c r="A90" s="1096" t="s">
        <v>287</v>
      </c>
      <c r="B90" s="1097"/>
      <c r="C90" s="1097"/>
      <c r="D90" s="1098"/>
      <c r="E90" s="950" t="s">
        <v>369</v>
      </c>
      <c r="F90" s="951"/>
      <c r="G90" s="951"/>
      <c r="H90" s="951"/>
      <c r="I90" s="951"/>
      <c r="J90" s="951"/>
      <c r="K90" s="951"/>
      <c r="L90" s="951"/>
      <c r="M90" s="951"/>
      <c r="N90" s="951"/>
      <c r="O90" s="951"/>
      <c r="P90" s="951"/>
      <c r="Q90" s="951"/>
      <c r="R90" s="951"/>
      <c r="S90" s="951"/>
      <c r="T90" s="951"/>
      <c r="U90" s="952"/>
      <c r="V90" s="787" t="s">
        <v>218</v>
      </c>
      <c r="W90" s="788"/>
      <c r="X90" s="1008"/>
      <c r="Y90" s="1009"/>
      <c r="Z90" s="1009"/>
      <c r="AA90" s="1009"/>
      <c r="AB90" s="1009"/>
      <c r="AC90" s="1010"/>
      <c r="AD90" s="1008"/>
      <c r="AE90" s="1009"/>
      <c r="AF90" s="1009"/>
      <c r="AG90" s="1009"/>
      <c r="AH90" s="1010"/>
    </row>
    <row r="91" spans="1:34" x14ac:dyDescent="0.25">
      <c r="A91" s="1096"/>
      <c r="B91" s="1097"/>
      <c r="C91" s="1097"/>
      <c r="D91" s="1098"/>
      <c r="E91" s="966"/>
      <c r="F91" s="783"/>
      <c r="G91" s="783"/>
      <c r="H91" s="783"/>
      <c r="I91" s="783"/>
      <c r="J91" s="783"/>
      <c r="K91" s="783"/>
      <c r="L91" s="783"/>
      <c r="M91" s="783"/>
      <c r="N91" s="783"/>
      <c r="O91" s="783"/>
      <c r="P91" s="783"/>
      <c r="Q91" s="783"/>
      <c r="R91" s="783"/>
      <c r="S91" s="783"/>
      <c r="T91" s="783"/>
      <c r="U91" s="784"/>
      <c r="V91" s="787"/>
      <c r="W91" s="788"/>
      <c r="X91" s="1011"/>
      <c r="Y91" s="1012"/>
      <c r="Z91" s="1012"/>
      <c r="AA91" s="1012"/>
      <c r="AB91" s="1012"/>
      <c r="AC91" s="1013"/>
      <c r="AD91" s="1011"/>
      <c r="AE91" s="1012"/>
      <c r="AF91" s="1012"/>
      <c r="AG91" s="1012"/>
      <c r="AH91" s="1013"/>
    </row>
    <row r="92" spans="1:34" x14ac:dyDescent="0.25">
      <c r="A92" s="940"/>
      <c r="B92" s="941"/>
      <c r="C92" s="941"/>
      <c r="D92" s="942"/>
      <c r="E92" s="953"/>
      <c r="F92" s="954"/>
      <c r="G92" s="954"/>
      <c r="H92" s="954"/>
      <c r="I92" s="954"/>
      <c r="J92" s="954"/>
      <c r="K92" s="954"/>
      <c r="L92" s="954"/>
      <c r="M92" s="954"/>
      <c r="N92" s="954"/>
      <c r="O92" s="954"/>
      <c r="P92" s="954"/>
      <c r="Q92" s="954"/>
      <c r="R92" s="954"/>
      <c r="S92" s="954"/>
      <c r="T92" s="954"/>
      <c r="U92" s="955"/>
      <c r="V92" s="787"/>
      <c r="W92" s="788"/>
      <c r="X92" s="1011"/>
      <c r="Y92" s="1012"/>
      <c r="Z92" s="1012"/>
      <c r="AA92" s="1012"/>
      <c r="AB92" s="1012"/>
      <c r="AC92" s="1013"/>
      <c r="AD92" s="1014"/>
      <c r="AE92" s="1015"/>
      <c r="AF92" s="1015"/>
      <c r="AG92" s="1015"/>
      <c r="AH92" s="1016"/>
    </row>
    <row r="93" spans="1:34" x14ac:dyDescent="0.25">
      <c r="A93" s="920" t="s">
        <v>288</v>
      </c>
      <c r="B93" s="921"/>
      <c r="C93" s="921"/>
      <c r="D93" s="922"/>
      <c r="E93" s="950" t="s">
        <v>370</v>
      </c>
      <c r="F93" s="951"/>
      <c r="G93" s="951"/>
      <c r="H93" s="951"/>
      <c r="I93" s="951"/>
      <c r="J93" s="951"/>
      <c r="K93" s="951"/>
      <c r="L93" s="951"/>
      <c r="M93" s="951"/>
      <c r="N93" s="951"/>
      <c r="O93" s="951"/>
      <c r="P93" s="951"/>
      <c r="Q93" s="951"/>
      <c r="R93" s="951"/>
      <c r="S93" s="951"/>
      <c r="T93" s="951"/>
      <c r="U93" s="952"/>
      <c r="V93" s="1060" t="s">
        <v>221</v>
      </c>
      <c r="W93" s="1061"/>
      <c r="X93" s="1008"/>
      <c r="Y93" s="1009"/>
      <c r="Z93" s="1009"/>
      <c r="AA93" s="1009"/>
      <c r="AB93" s="1009"/>
      <c r="AC93" s="1010"/>
      <c r="AD93" s="1008"/>
      <c r="AE93" s="1009"/>
      <c r="AF93" s="1009"/>
      <c r="AG93" s="1009"/>
      <c r="AH93" s="1010"/>
    </row>
    <row r="94" spans="1:34" x14ac:dyDescent="0.25">
      <c r="A94" s="923"/>
      <c r="B94" s="924"/>
      <c r="C94" s="924"/>
      <c r="D94" s="925"/>
      <c r="E94" s="953"/>
      <c r="F94" s="954"/>
      <c r="G94" s="954"/>
      <c r="H94" s="954"/>
      <c r="I94" s="954"/>
      <c r="J94" s="954"/>
      <c r="K94" s="954"/>
      <c r="L94" s="954"/>
      <c r="M94" s="954"/>
      <c r="N94" s="954"/>
      <c r="O94" s="954"/>
      <c r="P94" s="954"/>
      <c r="Q94" s="954"/>
      <c r="R94" s="954"/>
      <c r="S94" s="954"/>
      <c r="T94" s="954"/>
      <c r="U94" s="955"/>
      <c r="V94" s="1062"/>
      <c r="W94" s="1063"/>
      <c r="X94" s="1014"/>
      <c r="Y94" s="1015"/>
      <c r="Z94" s="1015"/>
      <c r="AA94" s="1015"/>
      <c r="AB94" s="1015"/>
      <c r="AC94" s="1016"/>
      <c r="AD94" s="1014"/>
      <c r="AE94" s="1015"/>
      <c r="AF94" s="1015"/>
      <c r="AG94" s="1015"/>
      <c r="AH94" s="1016"/>
    </row>
    <row r="95" spans="1:34" x14ac:dyDescent="0.25">
      <c r="A95" s="987" t="s">
        <v>289</v>
      </c>
      <c r="B95" s="988"/>
      <c r="C95" s="988"/>
      <c r="D95" s="989"/>
      <c r="E95" s="999" t="s">
        <v>290</v>
      </c>
      <c r="F95" s="1000"/>
      <c r="G95" s="1000"/>
      <c r="H95" s="1000"/>
      <c r="I95" s="1000"/>
      <c r="J95" s="1000"/>
      <c r="K95" s="1000"/>
      <c r="L95" s="1000"/>
      <c r="M95" s="1000"/>
      <c r="N95" s="1000"/>
      <c r="O95" s="1000"/>
      <c r="P95" s="1000"/>
      <c r="Q95" s="1000"/>
      <c r="R95" s="1000"/>
      <c r="S95" s="1000"/>
      <c r="T95" s="1000"/>
      <c r="U95" s="1001"/>
      <c r="V95" s="787" t="s">
        <v>218</v>
      </c>
      <c r="W95" s="788"/>
      <c r="X95" s="1011"/>
      <c r="Y95" s="1012"/>
      <c r="Z95" s="1012"/>
      <c r="AA95" s="1012"/>
      <c r="AB95" s="1012"/>
      <c r="AC95" s="1013"/>
      <c r="AD95" s="1017"/>
      <c r="AE95" s="1018"/>
      <c r="AF95" s="1018"/>
      <c r="AG95" s="1018"/>
      <c r="AH95" s="1019"/>
    </row>
    <row r="96" spans="1:34" x14ac:dyDescent="0.25">
      <c r="A96" s="987" t="s">
        <v>291</v>
      </c>
      <c r="B96" s="988"/>
      <c r="C96" s="988"/>
      <c r="D96" s="989"/>
      <c r="E96" s="999" t="s">
        <v>292</v>
      </c>
      <c r="F96" s="1000"/>
      <c r="G96" s="1000"/>
      <c r="H96" s="1000"/>
      <c r="I96" s="1000"/>
      <c r="J96" s="1000"/>
      <c r="K96" s="1000"/>
      <c r="L96" s="1000"/>
      <c r="M96" s="1000"/>
      <c r="N96" s="1000"/>
      <c r="O96" s="1000"/>
      <c r="P96" s="1000"/>
      <c r="Q96" s="1000"/>
      <c r="R96" s="1000"/>
      <c r="S96" s="1000"/>
      <c r="T96" s="1000"/>
      <c r="U96" s="1001"/>
      <c r="V96" s="1065" t="s">
        <v>221</v>
      </c>
      <c r="W96" s="1066"/>
      <c r="X96" s="1017"/>
      <c r="Y96" s="1018"/>
      <c r="Z96" s="1018"/>
      <c r="AA96" s="1018"/>
      <c r="AB96" s="1018"/>
      <c r="AC96" s="1019"/>
      <c r="AD96" s="1017"/>
      <c r="AE96" s="1018"/>
      <c r="AF96" s="1018"/>
      <c r="AG96" s="1018"/>
      <c r="AH96" s="1019"/>
    </row>
    <row r="97" spans="1:34" x14ac:dyDescent="0.25">
      <c r="A97" s="987" t="s">
        <v>293</v>
      </c>
      <c r="B97" s="988"/>
      <c r="C97" s="988"/>
      <c r="D97" s="989"/>
      <c r="E97" s="999" t="s">
        <v>294</v>
      </c>
      <c r="F97" s="1000"/>
      <c r="G97" s="1000"/>
      <c r="H97" s="1000"/>
      <c r="I97" s="1000"/>
      <c r="J97" s="1000"/>
      <c r="K97" s="1000"/>
      <c r="L97" s="1000"/>
      <c r="M97" s="1000"/>
      <c r="N97" s="1000"/>
      <c r="O97" s="1000"/>
      <c r="P97" s="1000"/>
      <c r="Q97" s="1000"/>
      <c r="R97" s="1000"/>
      <c r="S97" s="1000"/>
      <c r="T97" s="1000"/>
      <c r="U97" s="1001"/>
      <c r="V97" s="1065" t="s">
        <v>218</v>
      </c>
      <c r="W97" s="1066"/>
      <c r="X97" s="1017"/>
      <c r="Y97" s="1018"/>
      <c r="Z97" s="1018"/>
      <c r="AA97" s="1018"/>
      <c r="AB97" s="1018"/>
      <c r="AC97" s="1019"/>
      <c r="AD97" s="1017"/>
      <c r="AE97" s="1018"/>
      <c r="AF97" s="1018"/>
      <c r="AG97" s="1018"/>
      <c r="AH97" s="1019"/>
    </row>
    <row r="98" spans="1:34" ht="15.75" thickBot="1" x14ac:dyDescent="0.3">
      <c r="A98" s="1046" t="s">
        <v>295</v>
      </c>
      <c r="B98" s="1047"/>
      <c r="C98" s="1047"/>
      <c r="D98" s="1048"/>
      <c r="E98" s="1069" t="s">
        <v>296</v>
      </c>
      <c r="F98" s="1070"/>
      <c r="G98" s="1070"/>
      <c r="H98" s="1070"/>
      <c r="I98" s="1070"/>
      <c r="J98" s="1070"/>
      <c r="K98" s="1070"/>
      <c r="L98" s="1070"/>
      <c r="M98" s="1070"/>
      <c r="N98" s="1070"/>
      <c r="O98" s="1070"/>
      <c r="P98" s="1070"/>
      <c r="Q98" s="1070"/>
      <c r="R98" s="1070"/>
      <c r="S98" s="1070"/>
      <c r="T98" s="1070"/>
      <c r="U98" s="1071"/>
      <c r="V98" s="789" t="s">
        <v>221</v>
      </c>
      <c r="W98" s="790"/>
      <c r="X98" s="776">
        <v>-400</v>
      </c>
      <c r="Y98" s="777"/>
      <c r="Z98" s="777"/>
      <c r="AA98" s="777"/>
      <c r="AB98" s="777"/>
      <c r="AC98" s="778"/>
      <c r="AD98" s="1017"/>
      <c r="AE98" s="1018"/>
      <c r="AF98" s="1018"/>
      <c r="AG98" s="1018"/>
      <c r="AH98" s="1019"/>
    </row>
    <row r="99" spans="1:34" ht="15.75" thickBot="1" x14ac:dyDescent="0.3">
      <c r="A99" s="904" t="s">
        <v>297</v>
      </c>
      <c r="B99" s="905"/>
      <c r="C99" s="905"/>
      <c r="D99" s="906"/>
      <c r="E99" s="878" t="s">
        <v>373</v>
      </c>
      <c r="F99" s="879"/>
      <c r="G99" s="879"/>
      <c r="H99" s="879"/>
      <c r="I99" s="879"/>
      <c r="J99" s="879"/>
      <c r="K99" s="879"/>
      <c r="L99" s="879"/>
      <c r="M99" s="879"/>
      <c r="N99" s="879"/>
      <c r="O99" s="879"/>
      <c r="P99" s="879"/>
      <c r="Q99" s="879"/>
      <c r="R99" s="879"/>
      <c r="S99" s="879"/>
      <c r="T99" s="879"/>
      <c r="U99" s="880"/>
      <c r="V99" s="1067"/>
      <c r="W99" s="1068"/>
      <c r="X99" s="1029">
        <f>SUM(X64+X65+X66+X69+X70+X71+X74+X76+X78+X81+X84+X85+X87+X90+X93+X95+X96+X97+X98)</f>
        <v>-40138</v>
      </c>
      <c r="Y99" s="1030"/>
      <c r="Z99" s="1030"/>
      <c r="AA99" s="1030"/>
      <c r="AB99" s="1030"/>
      <c r="AC99" s="1040"/>
      <c r="AD99" s="1029">
        <f>SUM(AD64+AD65+AD66+AD69+AD70+AD71+AD74+AD76+AD78+AD81+AD84+AD85+AD87+AD90+AD93+AD95+AD96+AD97+AD98)</f>
        <v>-19646</v>
      </c>
      <c r="AE99" s="1030"/>
      <c r="AF99" s="1030"/>
      <c r="AG99" s="1030"/>
      <c r="AH99" s="1031"/>
    </row>
    <row r="100" spans="1:34" x14ac:dyDescent="0.25">
      <c r="A100" s="1044"/>
      <c r="B100" s="1044"/>
      <c r="C100" s="1044"/>
      <c r="D100" s="1044"/>
      <c r="E100" s="1044"/>
      <c r="F100" s="1044"/>
      <c r="G100" s="1044"/>
      <c r="H100" s="1044"/>
      <c r="I100" s="1044"/>
      <c r="J100" s="1044"/>
      <c r="K100" s="1044"/>
      <c r="L100" s="1044"/>
      <c r="M100" s="1044"/>
      <c r="N100" s="1044"/>
      <c r="O100" s="1044"/>
      <c r="P100" s="1044"/>
      <c r="Q100" s="1044"/>
      <c r="R100" s="1044"/>
      <c r="S100" s="1044"/>
      <c r="T100" s="1044"/>
      <c r="U100" s="1044"/>
      <c r="V100" s="1044"/>
      <c r="W100" s="1044"/>
      <c r="X100" s="1044"/>
      <c r="Y100" s="1044"/>
      <c r="Z100" s="1044"/>
      <c r="AA100" s="1044"/>
      <c r="AB100" s="1044"/>
      <c r="AC100" s="1044"/>
      <c r="AD100" s="1044"/>
      <c r="AE100" s="1044"/>
      <c r="AF100" s="1044"/>
      <c r="AG100" s="1044"/>
      <c r="AH100" s="1044"/>
    </row>
    <row r="101" spans="1:34" x14ac:dyDescent="0.25">
      <c r="A101" s="1045"/>
      <c r="B101" s="1045"/>
      <c r="C101" s="1045"/>
      <c r="D101" s="1045"/>
      <c r="E101" s="1045"/>
      <c r="F101" s="1045"/>
      <c r="G101" s="1045"/>
      <c r="H101" s="1045"/>
      <c r="I101" s="1045"/>
      <c r="J101" s="1045"/>
      <c r="K101" s="1045"/>
      <c r="L101" s="1045"/>
      <c r="M101" s="1045"/>
      <c r="N101" s="1045"/>
      <c r="O101" s="1045"/>
      <c r="P101" s="1045"/>
      <c r="Q101" s="1045"/>
      <c r="R101" s="1045"/>
      <c r="S101" s="1045"/>
      <c r="T101" s="1045"/>
      <c r="U101" s="1045"/>
      <c r="V101" s="1045"/>
      <c r="W101" s="1045"/>
      <c r="X101" s="1045"/>
      <c r="Y101" s="1045"/>
      <c r="Z101" s="1045"/>
      <c r="AA101" s="1045"/>
      <c r="AB101" s="1045"/>
      <c r="AC101" s="1045"/>
      <c r="AD101" s="1045"/>
      <c r="AE101" s="1045"/>
      <c r="AF101" s="1045"/>
      <c r="AG101" s="1045"/>
      <c r="AH101" s="1045"/>
    </row>
    <row r="102" spans="1:34" x14ac:dyDescent="0.25">
      <c r="A102" s="1045"/>
      <c r="B102" s="1045"/>
      <c r="C102" s="1045"/>
      <c r="D102" s="1045"/>
      <c r="E102" s="1045"/>
      <c r="F102" s="1045"/>
      <c r="G102" s="1045"/>
      <c r="H102" s="1045"/>
      <c r="I102" s="1045"/>
      <c r="J102" s="1045"/>
      <c r="K102" s="1045"/>
      <c r="L102" s="1045"/>
      <c r="M102" s="1045"/>
      <c r="N102" s="1045"/>
      <c r="O102" s="1045"/>
      <c r="P102" s="1045"/>
      <c r="Q102" s="1045"/>
      <c r="R102" s="1045"/>
      <c r="S102" s="1045"/>
      <c r="T102" s="1045"/>
      <c r="U102" s="1045"/>
      <c r="V102" s="1045"/>
      <c r="W102" s="1045"/>
      <c r="X102" s="1045"/>
      <c r="Y102" s="1045"/>
      <c r="Z102" s="1045"/>
      <c r="AA102" s="1045"/>
      <c r="AB102" s="1045"/>
      <c r="AC102" s="1045"/>
      <c r="AD102" s="1045"/>
      <c r="AE102" s="1045"/>
      <c r="AF102" s="1045"/>
      <c r="AG102" s="1045"/>
      <c r="AH102" s="1045"/>
    </row>
    <row r="103" spans="1:34" ht="15.75" thickBot="1" x14ac:dyDescent="0.3">
      <c r="A103" s="1045"/>
      <c r="B103" s="1045"/>
      <c r="C103" s="1045"/>
      <c r="D103" s="1045"/>
      <c r="E103" s="1045"/>
      <c r="F103" s="1045"/>
      <c r="G103" s="1045"/>
      <c r="H103" s="1045"/>
      <c r="I103" s="1045"/>
      <c r="J103" s="1045"/>
      <c r="K103" s="1045"/>
      <c r="L103" s="1045"/>
      <c r="M103" s="1045"/>
      <c r="N103" s="1045"/>
      <c r="O103" s="1045"/>
      <c r="P103" s="1045"/>
      <c r="Q103" s="1045"/>
      <c r="R103" s="1045"/>
      <c r="S103" s="1045"/>
      <c r="T103" s="1045"/>
      <c r="U103" s="1045"/>
      <c r="V103" s="1045"/>
      <c r="W103" s="1045"/>
      <c r="X103" s="1045"/>
      <c r="Y103" s="1045"/>
      <c r="Z103" s="1045"/>
      <c r="AA103" s="1045"/>
      <c r="AB103" s="1045"/>
      <c r="AC103" s="1045"/>
      <c r="AD103" s="1045"/>
      <c r="AE103" s="1045"/>
      <c r="AF103" s="1045"/>
      <c r="AG103" s="1045"/>
      <c r="AH103" s="1045"/>
    </row>
    <row r="104" spans="1:34" ht="15.75" thickBot="1" x14ac:dyDescent="0.3">
      <c r="A104" s="901" t="s">
        <v>298</v>
      </c>
      <c r="B104" s="902"/>
      <c r="C104" s="902"/>
      <c r="D104" s="903"/>
      <c r="E104" s="878" t="s">
        <v>299</v>
      </c>
      <c r="F104" s="879"/>
      <c r="G104" s="879"/>
      <c r="H104" s="879"/>
      <c r="I104" s="879"/>
      <c r="J104" s="879"/>
      <c r="K104" s="879"/>
      <c r="L104" s="879"/>
      <c r="M104" s="879"/>
      <c r="N104" s="879"/>
      <c r="O104" s="879"/>
      <c r="P104" s="879"/>
      <c r="Q104" s="879"/>
      <c r="R104" s="879"/>
      <c r="S104" s="879"/>
      <c r="T104" s="879"/>
      <c r="U104" s="880"/>
      <c r="V104" s="865"/>
      <c r="W104" s="866"/>
      <c r="X104" s="812"/>
      <c r="Y104" s="813"/>
      <c r="Z104" s="813"/>
      <c r="AA104" s="813"/>
      <c r="AB104" s="813"/>
      <c r="AC104" s="814"/>
      <c r="AD104" s="812"/>
      <c r="AE104" s="813"/>
      <c r="AF104" s="813"/>
      <c r="AG104" s="813"/>
      <c r="AH104" s="814"/>
    </row>
    <row r="105" spans="1:34" ht="15.75" thickBot="1" x14ac:dyDescent="0.3">
      <c r="A105" s="904" t="s">
        <v>300</v>
      </c>
      <c r="B105" s="905"/>
      <c r="C105" s="905"/>
      <c r="D105" s="906"/>
      <c r="E105" s="881" t="s">
        <v>301</v>
      </c>
      <c r="F105" s="882"/>
      <c r="G105" s="882"/>
      <c r="H105" s="882"/>
      <c r="I105" s="882"/>
      <c r="J105" s="882"/>
      <c r="K105" s="882"/>
      <c r="L105" s="882"/>
      <c r="M105" s="882"/>
      <c r="N105" s="882"/>
      <c r="O105" s="882"/>
      <c r="P105" s="882"/>
      <c r="Q105" s="882"/>
      <c r="R105" s="882"/>
      <c r="S105" s="882"/>
      <c r="T105" s="882"/>
      <c r="U105" s="883"/>
      <c r="V105" s="1067" t="s">
        <v>347</v>
      </c>
      <c r="W105" s="1068"/>
      <c r="X105" s="1041">
        <f>SUM(X106+X107+X109+X110+X111+X113+X114+X116)</f>
        <v>0</v>
      </c>
      <c r="Y105" s="1042"/>
      <c r="Z105" s="1042"/>
      <c r="AA105" s="1042"/>
      <c r="AB105" s="1042"/>
      <c r="AC105" s="1043"/>
      <c r="AD105" s="1041">
        <f>SUM(AD106+AD107+AD109+AD110+AD111+AD113+AD114+AD116)</f>
        <v>0</v>
      </c>
      <c r="AE105" s="1042"/>
      <c r="AF105" s="1042"/>
      <c r="AG105" s="1042"/>
      <c r="AH105" s="1064"/>
    </row>
    <row r="106" spans="1:34" x14ac:dyDescent="0.25">
      <c r="A106" s="847" t="s">
        <v>302</v>
      </c>
      <c r="B106" s="848"/>
      <c r="C106" s="848"/>
      <c r="D106" s="849"/>
      <c r="E106" s="996" t="s">
        <v>303</v>
      </c>
      <c r="F106" s="997"/>
      <c r="G106" s="997"/>
      <c r="H106" s="997"/>
      <c r="I106" s="997"/>
      <c r="J106" s="997"/>
      <c r="K106" s="997"/>
      <c r="L106" s="997"/>
      <c r="M106" s="997"/>
      <c r="N106" s="997"/>
      <c r="O106" s="997"/>
      <c r="P106" s="997"/>
      <c r="Q106" s="997"/>
      <c r="R106" s="997"/>
      <c r="S106" s="997"/>
      <c r="T106" s="997"/>
      <c r="U106" s="998"/>
      <c r="V106" s="1049" t="s">
        <v>218</v>
      </c>
      <c r="W106" s="1050"/>
      <c r="X106" s="993"/>
      <c r="Y106" s="994"/>
      <c r="Z106" s="994"/>
      <c r="AA106" s="994"/>
      <c r="AB106" s="994"/>
      <c r="AC106" s="995"/>
      <c r="AD106" s="990"/>
      <c r="AE106" s="991"/>
      <c r="AF106" s="991"/>
      <c r="AG106" s="991"/>
      <c r="AH106" s="992"/>
    </row>
    <row r="107" spans="1:34" x14ac:dyDescent="0.25">
      <c r="A107" s="1051" t="s">
        <v>304</v>
      </c>
      <c r="B107" s="1052"/>
      <c r="C107" s="1052"/>
      <c r="D107" s="1053"/>
      <c r="E107" s="950" t="s">
        <v>371</v>
      </c>
      <c r="F107" s="951"/>
      <c r="G107" s="951"/>
      <c r="H107" s="951"/>
      <c r="I107" s="951"/>
      <c r="J107" s="951"/>
      <c r="K107" s="951"/>
      <c r="L107" s="951"/>
      <c r="M107" s="951"/>
      <c r="N107" s="951"/>
      <c r="O107" s="951"/>
      <c r="P107" s="951"/>
      <c r="Q107" s="951"/>
      <c r="R107" s="951"/>
      <c r="S107" s="951"/>
      <c r="T107" s="951"/>
      <c r="U107" s="952"/>
      <c r="V107" s="787" t="s">
        <v>218</v>
      </c>
      <c r="W107" s="788"/>
      <c r="X107" s="1020"/>
      <c r="Y107" s="1021"/>
      <c r="Z107" s="1021"/>
      <c r="AA107" s="1021"/>
      <c r="AB107" s="1021"/>
      <c r="AC107" s="1022"/>
      <c r="AD107" s="1020"/>
      <c r="AE107" s="1021"/>
      <c r="AF107" s="1021"/>
      <c r="AG107" s="1021"/>
      <c r="AH107" s="1022"/>
    </row>
    <row r="108" spans="1:34" x14ac:dyDescent="0.25">
      <c r="A108" s="1054"/>
      <c r="B108" s="1055"/>
      <c r="C108" s="1055"/>
      <c r="D108" s="1056"/>
      <c r="E108" s="953"/>
      <c r="F108" s="954"/>
      <c r="G108" s="954"/>
      <c r="H108" s="954"/>
      <c r="I108" s="954"/>
      <c r="J108" s="954"/>
      <c r="K108" s="954"/>
      <c r="L108" s="954"/>
      <c r="M108" s="954"/>
      <c r="N108" s="954"/>
      <c r="O108" s="954"/>
      <c r="P108" s="954"/>
      <c r="Q108" s="954"/>
      <c r="R108" s="954"/>
      <c r="S108" s="954"/>
      <c r="T108" s="954"/>
      <c r="U108" s="955"/>
      <c r="V108" s="787"/>
      <c r="W108" s="788"/>
      <c r="X108" s="1023"/>
      <c r="Y108" s="1024"/>
      <c r="Z108" s="1024"/>
      <c r="AA108" s="1024"/>
      <c r="AB108" s="1024"/>
      <c r="AC108" s="1025"/>
      <c r="AD108" s="1026"/>
      <c r="AE108" s="1027"/>
      <c r="AF108" s="1027"/>
      <c r="AG108" s="1027"/>
      <c r="AH108" s="1028"/>
    </row>
    <row r="109" spans="1:34" x14ac:dyDescent="0.25">
      <c r="A109" s="850" t="s">
        <v>305</v>
      </c>
      <c r="B109" s="851"/>
      <c r="C109" s="851"/>
      <c r="D109" s="852"/>
      <c r="E109" s="999" t="s">
        <v>306</v>
      </c>
      <c r="F109" s="1000"/>
      <c r="G109" s="1000"/>
      <c r="H109" s="1000"/>
      <c r="I109" s="1000"/>
      <c r="J109" s="1000"/>
      <c r="K109" s="1000"/>
      <c r="L109" s="1000"/>
      <c r="M109" s="1000"/>
      <c r="N109" s="1000"/>
      <c r="O109" s="1000"/>
      <c r="P109" s="1000"/>
      <c r="Q109" s="1000"/>
      <c r="R109" s="1000"/>
      <c r="S109" s="1000"/>
      <c r="T109" s="1000"/>
      <c r="U109" s="1001"/>
      <c r="V109" s="1060" t="s">
        <v>218</v>
      </c>
      <c r="W109" s="1061"/>
      <c r="X109" s="1020"/>
      <c r="Y109" s="1021"/>
      <c r="Z109" s="1021"/>
      <c r="AA109" s="1021"/>
      <c r="AB109" s="1021"/>
      <c r="AC109" s="1022"/>
      <c r="AD109" s="990"/>
      <c r="AE109" s="991"/>
      <c r="AF109" s="991"/>
      <c r="AG109" s="991"/>
      <c r="AH109" s="992"/>
    </row>
    <row r="110" spans="1:34" x14ac:dyDescent="0.25">
      <c r="A110" s="850" t="s">
        <v>307</v>
      </c>
      <c r="B110" s="851"/>
      <c r="C110" s="851"/>
      <c r="D110" s="852"/>
      <c r="E110" s="999" t="s">
        <v>308</v>
      </c>
      <c r="F110" s="1000"/>
      <c r="G110" s="1000"/>
      <c r="H110" s="1000"/>
      <c r="I110" s="1000"/>
      <c r="J110" s="1000"/>
      <c r="K110" s="1000"/>
      <c r="L110" s="1000"/>
      <c r="M110" s="1000"/>
      <c r="N110" s="1000"/>
      <c r="O110" s="1000"/>
      <c r="P110" s="1000"/>
      <c r="Q110" s="1000"/>
      <c r="R110" s="1000"/>
      <c r="S110" s="1000"/>
      <c r="T110" s="1000"/>
      <c r="U110" s="1001"/>
      <c r="V110" s="1065" t="s">
        <v>218</v>
      </c>
      <c r="W110" s="1066"/>
      <c r="X110" s="990"/>
      <c r="Y110" s="991"/>
      <c r="Z110" s="991"/>
      <c r="AA110" s="991"/>
      <c r="AB110" s="991"/>
      <c r="AC110" s="992"/>
      <c r="AD110" s="990"/>
      <c r="AE110" s="991"/>
      <c r="AF110" s="991"/>
      <c r="AG110" s="991"/>
      <c r="AH110" s="992"/>
    </row>
    <row r="111" spans="1:34" x14ac:dyDescent="0.25">
      <c r="A111" s="1057" t="s">
        <v>309</v>
      </c>
      <c r="B111" s="1058"/>
      <c r="C111" s="1058"/>
      <c r="D111" s="1059"/>
      <c r="E111" s="950" t="s">
        <v>372</v>
      </c>
      <c r="F111" s="951"/>
      <c r="G111" s="951"/>
      <c r="H111" s="951"/>
      <c r="I111" s="951"/>
      <c r="J111" s="951"/>
      <c r="K111" s="951"/>
      <c r="L111" s="951"/>
      <c r="M111" s="951"/>
      <c r="N111" s="951"/>
      <c r="O111" s="951"/>
      <c r="P111" s="951"/>
      <c r="Q111" s="951"/>
      <c r="R111" s="951"/>
      <c r="S111" s="951"/>
      <c r="T111" s="951"/>
      <c r="U111" s="952"/>
      <c r="V111" s="787" t="s">
        <v>221</v>
      </c>
      <c r="W111" s="788"/>
      <c r="X111" s="1020"/>
      <c r="Y111" s="1021"/>
      <c r="Z111" s="1021"/>
      <c r="AA111" s="1021"/>
      <c r="AB111" s="1021"/>
      <c r="AC111" s="1022"/>
      <c r="AD111" s="1020"/>
      <c r="AE111" s="1021"/>
      <c r="AF111" s="1021"/>
      <c r="AG111" s="1021"/>
      <c r="AH111" s="1022"/>
    </row>
    <row r="112" spans="1:34" x14ac:dyDescent="0.25">
      <c r="A112" s="1054"/>
      <c r="B112" s="1055"/>
      <c r="C112" s="1055"/>
      <c r="D112" s="1056"/>
      <c r="E112" s="953"/>
      <c r="F112" s="954"/>
      <c r="G112" s="954"/>
      <c r="H112" s="954"/>
      <c r="I112" s="954"/>
      <c r="J112" s="954"/>
      <c r="K112" s="954"/>
      <c r="L112" s="954"/>
      <c r="M112" s="954"/>
      <c r="N112" s="954"/>
      <c r="O112" s="954"/>
      <c r="P112" s="954"/>
      <c r="Q112" s="954"/>
      <c r="R112" s="954"/>
      <c r="S112" s="954"/>
      <c r="T112" s="954"/>
      <c r="U112" s="955"/>
      <c r="V112" s="1062"/>
      <c r="W112" s="1063"/>
      <c r="X112" s="1026"/>
      <c r="Y112" s="1027"/>
      <c r="Z112" s="1027"/>
      <c r="AA112" s="1027"/>
      <c r="AB112" s="1027"/>
      <c r="AC112" s="1028"/>
      <c r="AD112" s="1026"/>
      <c r="AE112" s="1027"/>
      <c r="AF112" s="1027"/>
      <c r="AG112" s="1027"/>
      <c r="AH112" s="1028"/>
    </row>
    <row r="113" spans="1:34" x14ac:dyDescent="0.25">
      <c r="A113" s="850" t="s">
        <v>310</v>
      </c>
      <c r="B113" s="851"/>
      <c r="C113" s="851"/>
      <c r="D113" s="852"/>
      <c r="E113" s="999" t="s">
        <v>311</v>
      </c>
      <c r="F113" s="1000"/>
      <c r="G113" s="1000"/>
      <c r="H113" s="1000"/>
      <c r="I113" s="1000"/>
      <c r="J113" s="1000"/>
      <c r="K113" s="1000"/>
      <c r="L113" s="1000"/>
      <c r="M113" s="1000"/>
      <c r="N113" s="1000"/>
      <c r="O113" s="1000"/>
      <c r="P113" s="1000"/>
      <c r="Q113" s="1000"/>
      <c r="R113" s="1000"/>
      <c r="S113" s="1000"/>
      <c r="T113" s="1000"/>
      <c r="U113" s="1001"/>
      <c r="V113" s="787" t="s">
        <v>221</v>
      </c>
      <c r="W113" s="788"/>
      <c r="X113" s="1023"/>
      <c r="Y113" s="1024"/>
      <c r="Z113" s="1024"/>
      <c r="AA113" s="1024"/>
      <c r="AB113" s="1024"/>
      <c r="AC113" s="1025"/>
      <c r="AD113" s="990"/>
      <c r="AE113" s="991"/>
      <c r="AF113" s="991"/>
      <c r="AG113" s="991"/>
      <c r="AH113" s="992"/>
    </row>
    <row r="114" spans="1:34" x14ac:dyDescent="0.25">
      <c r="A114" s="1057" t="s">
        <v>312</v>
      </c>
      <c r="B114" s="1058"/>
      <c r="C114" s="1058"/>
      <c r="D114" s="1059"/>
      <c r="E114" s="950" t="s">
        <v>374</v>
      </c>
      <c r="F114" s="951"/>
      <c r="G114" s="951"/>
      <c r="H114" s="951"/>
      <c r="I114" s="951"/>
      <c r="J114" s="951"/>
      <c r="K114" s="951"/>
      <c r="L114" s="951"/>
      <c r="M114" s="951"/>
      <c r="N114" s="951"/>
      <c r="O114" s="951"/>
      <c r="P114" s="951"/>
      <c r="Q114" s="951"/>
      <c r="R114" s="951"/>
      <c r="S114" s="951"/>
      <c r="T114" s="951"/>
      <c r="U114" s="952"/>
      <c r="V114" s="1060" t="s">
        <v>221</v>
      </c>
      <c r="W114" s="1061"/>
      <c r="X114" s="1020"/>
      <c r="Y114" s="1021"/>
      <c r="Z114" s="1021"/>
      <c r="AA114" s="1021"/>
      <c r="AB114" s="1021"/>
      <c r="AC114" s="1022"/>
      <c r="AD114" s="1020"/>
      <c r="AE114" s="1021"/>
      <c r="AF114" s="1021"/>
      <c r="AG114" s="1021"/>
      <c r="AH114" s="1022"/>
    </row>
    <row r="115" spans="1:34" x14ac:dyDescent="0.25">
      <c r="A115" s="1054"/>
      <c r="B115" s="1055"/>
      <c r="C115" s="1055"/>
      <c r="D115" s="1056"/>
      <c r="E115" s="953"/>
      <c r="F115" s="954"/>
      <c r="G115" s="954"/>
      <c r="H115" s="954"/>
      <c r="I115" s="954"/>
      <c r="J115" s="954"/>
      <c r="K115" s="954"/>
      <c r="L115" s="954"/>
      <c r="M115" s="954"/>
      <c r="N115" s="954"/>
      <c r="O115" s="954"/>
      <c r="P115" s="954"/>
      <c r="Q115" s="954"/>
      <c r="R115" s="954"/>
      <c r="S115" s="954"/>
      <c r="T115" s="954"/>
      <c r="U115" s="955"/>
      <c r="V115" s="1062"/>
      <c r="W115" s="1063"/>
      <c r="X115" s="1026"/>
      <c r="Y115" s="1027"/>
      <c r="Z115" s="1027"/>
      <c r="AA115" s="1027"/>
      <c r="AB115" s="1027"/>
      <c r="AC115" s="1028"/>
      <c r="AD115" s="1026"/>
      <c r="AE115" s="1027"/>
      <c r="AF115" s="1027"/>
      <c r="AG115" s="1027"/>
      <c r="AH115" s="1028"/>
    </row>
    <row r="116" spans="1:34" ht="15.75" thickBot="1" x14ac:dyDescent="0.3">
      <c r="A116" s="959" t="s">
        <v>313</v>
      </c>
      <c r="B116" s="960"/>
      <c r="C116" s="960"/>
      <c r="D116" s="961"/>
      <c r="E116" s="1069" t="s">
        <v>314</v>
      </c>
      <c r="F116" s="1070"/>
      <c r="G116" s="1070"/>
      <c r="H116" s="1070"/>
      <c r="I116" s="1070"/>
      <c r="J116" s="1070"/>
      <c r="K116" s="1070"/>
      <c r="L116" s="1070"/>
      <c r="M116" s="1070"/>
      <c r="N116" s="1070"/>
      <c r="O116" s="1070"/>
      <c r="P116" s="1070"/>
      <c r="Q116" s="1070"/>
      <c r="R116" s="1070"/>
      <c r="S116" s="1070"/>
      <c r="T116" s="1070"/>
      <c r="U116" s="1071"/>
      <c r="V116" s="789" t="s">
        <v>221</v>
      </c>
      <c r="W116" s="790"/>
      <c r="X116" s="1034"/>
      <c r="Y116" s="1035"/>
      <c r="Z116" s="1035"/>
      <c r="AA116" s="1035"/>
      <c r="AB116" s="1035"/>
      <c r="AC116" s="1036"/>
      <c r="AD116" s="990"/>
      <c r="AE116" s="991"/>
      <c r="AF116" s="991"/>
      <c r="AG116" s="991"/>
      <c r="AH116" s="992"/>
    </row>
    <row r="117" spans="1:34" x14ac:dyDescent="0.25">
      <c r="A117" s="944" t="s">
        <v>315</v>
      </c>
      <c r="B117" s="945"/>
      <c r="C117" s="945"/>
      <c r="D117" s="946"/>
      <c r="E117" s="968" t="s">
        <v>375</v>
      </c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80"/>
      <c r="V117" s="785" t="s">
        <v>347</v>
      </c>
      <c r="W117" s="786"/>
      <c r="X117" s="764">
        <f>SUM(X119+X120+X121+X124+X127+X128+X129+X131+X134)</f>
        <v>0</v>
      </c>
      <c r="Y117" s="765"/>
      <c r="Z117" s="765"/>
      <c r="AA117" s="765"/>
      <c r="AB117" s="765"/>
      <c r="AC117" s="766"/>
      <c r="AD117" s="764">
        <f>SUM(AD119+AD120+AD121+AD124+AD127+AD128+AD129+AD131+AD134)</f>
        <v>0</v>
      </c>
      <c r="AE117" s="765"/>
      <c r="AF117" s="765"/>
      <c r="AG117" s="765"/>
      <c r="AH117" s="1032"/>
    </row>
    <row r="118" spans="1:34" ht="15.75" thickBot="1" x14ac:dyDescent="0.3">
      <c r="A118" s="926"/>
      <c r="B118" s="927"/>
      <c r="C118" s="927"/>
      <c r="D118" s="943"/>
      <c r="E118" s="967"/>
      <c r="F118" s="781"/>
      <c r="G118" s="781"/>
      <c r="H118" s="781"/>
      <c r="I118" s="781"/>
      <c r="J118" s="781"/>
      <c r="K118" s="781"/>
      <c r="L118" s="781"/>
      <c r="M118" s="781"/>
      <c r="N118" s="781"/>
      <c r="O118" s="781"/>
      <c r="P118" s="781"/>
      <c r="Q118" s="781"/>
      <c r="R118" s="781"/>
      <c r="S118" s="781"/>
      <c r="T118" s="781"/>
      <c r="U118" s="782"/>
      <c r="V118" s="789"/>
      <c r="W118" s="790"/>
      <c r="X118" s="770"/>
      <c r="Y118" s="771"/>
      <c r="Z118" s="771"/>
      <c r="AA118" s="771"/>
      <c r="AB118" s="771"/>
      <c r="AC118" s="772"/>
      <c r="AD118" s="770"/>
      <c r="AE118" s="771"/>
      <c r="AF118" s="771"/>
      <c r="AG118" s="771"/>
      <c r="AH118" s="1033"/>
    </row>
    <row r="119" spans="1:34" x14ac:dyDescent="0.25">
      <c r="A119" s="847" t="s">
        <v>316</v>
      </c>
      <c r="B119" s="848"/>
      <c r="C119" s="848"/>
      <c r="D119" s="849"/>
      <c r="E119" s="996" t="s">
        <v>317</v>
      </c>
      <c r="F119" s="997"/>
      <c r="G119" s="997"/>
      <c r="H119" s="997"/>
      <c r="I119" s="997"/>
      <c r="J119" s="997"/>
      <c r="K119" s="997"/>
      <c r="L119" s="997"/>
      <c r="M119" s="997"/>
      <c r="N119" s="997"/>
      <c r="O119" s="997"/>
      <c r="P119" s="997"/>
      <c r="Q119" s="997"/>
      <c r="R119" s="997"/>
      <c r="S119" s="997"/>
      <c r="T119" s="997"/>
      <c r="U119" s="998"/>
      <c r="V119" s="785" t="s">
        <v>218</v>
      </c>
      <c r="W119" s="786"/>
      <c r="X119" s="1037"/>
      <c r="Y119" s="1038"/>
      <c r="Z119" s="1038"/>
      <c r="AA119" s="1038"/>
      <c r="AB119" s="1038"/>
      <c r="AC119" s="1039"/>
      <c r="AD119" s="990"/>
      <c r="AE119" s="991"/>
      <c r="AF119" s="991"/>
      <c r="AG119" s="991"/>
      <c r="AH119" s="992"/>
    </row>
    <row r="120" spans="1:34" x14ac:dyDescent="0.25">
      <c r="A120" s="850" t="s">
        <v>318</v>
      </c>
      <c r="B120" s="851"/>
      <c r="C120" s="851"/>
      <c r="D120" s="852"/>
      <c r="E120" s="999" t="s">
        <v>319</v>
      </c>
      <c r="F120" s="1000"/>
      <c r="G120" s="1000"/>
      <c r="H120" s="1000"/>
      <c r="I120" s="1000"/>
      <c r="J120" s="1000"/>
      <c r="K120" s="1000"/>
      <c r="L120" s="1000"/>
      <c r="M120" s="1000"/>
      <c r="N120" s="1000"/>
      <c r="O120" s="1000"/>
      <c r="P120" s="1000"/>
      <c r="Q120" s="1000"/>
      <c r="R120" s="1000"/>
      <c r="S120" s="1000"/>
      <c r="T120" s="1000"/>
      <c r="U120" s="1001"/>
      <c r="V120" s="1065" t="s">
        <v>221</v>
      </c>
      <c r="W120" s="1066"/>
      <c r="X120" s="990"/>
      <c r="Y120" s="991"/>
      <c r="Z120" s="991"/>
      <c r="AA120" s="991"/>
      <c r="AB120" s="991"/>
      <c r="AC120" s="992"/>
      <c r="AD120" s="990"/>
      <c r="AE120" s="991"/>
      <c r="AF120" s="991"/>
      <c r="AG120" s="991"/>
      <c r="AH120" s="992"/>
    </row>
    <row r="121" spans="1:34" x14ac:dyDescent="0.25">
      <c r="A121" s="1057" t="s">
        <v>320</v>
      </c>
      <c r="B121" s="1058"/>
      <c r="C121" s="1058"/>
      <c r="D121" s="1059"/>
      <c r="E121" s="950" t="s">
        <v>376</v>
      </c>
      <c r="F121" s="951"/>
      <c r="G121" s="951"/>
      <c r="H121" s="951"/>
      <c r="I121" s="951"/>
      <c r="J121" s="951"/>
      <c r="K121" s="951"/>
      <c r="L121" s="951"/>
      <c r="M121" s="951"/>
      <c r="N121" s="951"/>
      <c r="O121" s="951"/>
      <c r="P121" s="951"/>
      <c r="Q121" s="951"/>
      <c r="R121" s="951"/>
      <c r="S121" s="951"/>
      <c r="T121" s="951"/>
      <c r="U121" s="952"/>
      <c r="V121" s="1060" t="s">
        <v>218</v>
      </c>
      <c r="W121" s="1061"/>
      <c r="X121" s="1020"/>
      <c r="Y121" s="1021"/>
      <c r="Z121" s="1021"/>
      <c r="AA121" s="1021"/>
      <c r="AB121" s="1021"/>
      <c r="AC121" s="1022"/>
      <c r="AD121" s="1020"/>
      <c r="AE121" s="1021"/>
      <c r="AF121" s="1021"/>
      <c r="AG121" s="1021"/>
      <c r="AH121" s="1022"/>
    </row>
    <row r="122" spans="1:34" x14ac:dyDescent="0.25">
      <c r="A122" s="1051"/>
      <c r="B122" s="1052"/>
      <c r="C122" s="1052"/>
      <c r="D122" s="1053"/>
      <c r="E122" s="966"/>
      <c r="F122" s="783"/>
      <c r="G122" s="783"/>
      <c r="H122" s="783"/>
      <c r="I122" s="783"/>
      <c r="J122" s="783"/>
      <c r="K122" s="783"/>
      <c r="L122" s="783"/>
      <c r="M122" s="783"/>
      <c r="N122" s="783"/>
      <c r="O122" s="783"/>
      <c r="P122" s="783"/>
      <c r="Q122" s="783"/>
      <c r="R122" s="783"/>
      <c r="S122" s="783"/>
      <c r="T122" s="783"/>
      <c r="U122" s="784"/>
      <c r="V122" s="787"/>
      <c r="W122" s="788"/>
      <c r="X122" s="1023"/>
      <c r="Y122" s="1024"/>
      <c r="Z122" s="1024"/>
      <c r="AA122" s="1024"/>
      <c r="AB122" s="1024"/>
      <c r="AC122" s="1025"/>
      <c r="AD122" s="1023"/>
      <c r="AE122" s="1024"/>
      <c r="AF122" s="1024"/>
      <c r="AG122" s="1024"/>
      <c r="AH122" s="1025"/>
    </row>
    <row r="123" spans="1:34" ht="10.5" customHeight="1" x14ac:dyDescent="0.25">
      <c r="A123" s="1054"/>
      <c r="B123" s="1055"/>
      <c r="C123" s="1055"/>
      <c r="D123" s="1056"/>
      <c r="E123" s="953"/>
      <c r="F123" s="954"/>
      <c r="G123" s="954"/>
      <c r="H123" s="954"/>
      <c r="I123" s="954"/>
      <c r="J123" s="954"/>
      <c r="K123" s="954"/>
      <c r="L123" s="954"/>
      <c r="M123" s="954"/>
      <c r="N123" s="954"/>
      <c r="O123" s="954"/>
      <c r="P123" s="954"/>
      <c r="Q123" s="954"/>
      <c r="R123" s="954"/>
      <c r="S123" s="954"/>
      <c r="T123" s="954"/>
      <c r="U123" s="955"/>
      <c r="V123" s="1062"/>
      <c r="W123" s="1063"/>
      <c r="X123" s="1026"/>
      <c r="Y123" s="1027"/>
      <c r="Z123" s="1027"/>
      <c r="AA123" s="1027"/>
      <c r="AB123" s="1027"/>
      <c r="AC123" s="1028"/>
      <c r="AD123" s="1026"/>
      <c r="AE123" s="1027"/>
      <c r="AF123" s="1027"/>
      <c r="AG123" s="1027"/>
      <c r="AH123" s="1028"/>
    </row>
    <row r="124" spans="1:34" x14ac:dyDescent="0.25">
      <c r="A124" s="1051" t="s">
        <v>321</v>
      </c>
      <c r="B124" s="1052"/>
      <c r="C124" s="1052"/>
      <c r="D124" s="1053"/>
      <c r="E124" s="950" t="s">
        <v>377</v>
      </c>
      <c r="F124" s="951"/>
      <c r="G124" s="951"/>
      <c r="H124" s="951"/>
      <c r="I124" s="951"/>
      <c r="J124" s="951"/>
      <c r="K124" s="951"/>
      <c r="L124" s="951"/>
      <c r="M124" s="951"/>
      <c r="N124" s="951"/>
      <c r="O124" s="951"/>
      <c r="P124" s="951"/>
      <c r="Q124" s="951"/>
      <c r="R124" s="951"/>
      <c r="S124" s="951"/>
      <c r="T124" s="951"/>
      <c r="U124" s="952"/>
      <c r="V124" s="1060" t="s">
        <v>221</v>
      </c>
      <c r="W124" s="1061"/>
      <c r="X124" s="1020"/>
      <c r="Y124" s="1021"/>
      <c r="Z124" s="1021"/>
      <c r="AA124" s="1021"/>
      <c r="AB124" s="1021"/>
      <c r="AC124" s="1022"/>
      <c r="AD124" s="1023"/>
      <c r="AE124" s="1024"/>
      <c r="AF124" s="1024"/>
      <c r="AG124" s="1024"/>
      <c r="AH124" s="1025"/>
    </row>
    <row r="125" spans="1:34" x14ac:dyDescent="0.25">
      <c r="A125" s="1051"/>
      <c r="B125" s="1052"/>
      <c r="C125" s="1052"/>
      <c r="D125" s="1053"/>
      <c r="E125" s="966"/>
      <c r="F125" s="783"/>
      <c r="G125" s="783"/>
      <c r="H125" s="783"/>
      <c r="I125" s="783"/>
      <c r="J125" s="783"/>
      <c r="K125" s="783"/>
      <c r="L125" s="783"/>
      <c r="M125" s="783"/>
      <c r="N125" s="783"/>
      <c r="O125" s="783"/>
      <c r="P125" s="783"/>
      <c r="Q125" s="783"/>
      <c r="R125" s="783"/>
      <c r="S125" s="783"/>
      <c r="T125" s="783"/>
      <c r="U125" s="784"/>
      <c r="V125" s="787"/>
      <c r="W125" s="788"/>
      <c r="X125" s="1023"/>
      <c r="Y125" s="1024"/>
      <c r="Z125" s="1024"/>
      <c r="AA125" s="1024"/>
      <c r="AB125" s="1024"/>
      <c r="AC125" s="1025"/>
      <c r="AD125" s="1023"/>
      <c r="AE125" s="1024"/>
      <c r="AF125" s="1024"/>
      <c r="AG125" s="1024"/>
      <c r="AH125" s="1025"/>
    </row>
    <row r="126" spans="1:34" x14ac:dyDescent="0.25">
      <c r="A126" s="1054"/>
      <c r="B126" s="1055"/>
      <c r="C126" s="1055"/>
      <c r="D126" s="1056"/>
      <c r="E126" s="953"/>
      <c r="F126" s="954"/>
      <c r="G126" s="954"/>
      <c r="H126" s="954"/>
      <c r="I126" s="954"/>
      <c r="J126" s="954"/>
      <c r="K126" s="954"/>
      <c r="L126" s="954"/>
      <c r="M126" s="954"/>
      <c r="N126" s="954"/>
      <c r="O126" s="954"/>
      <c r="P126" s="954"/>
      <c r="Q126" s="954"/>
      <c r="R126" s="954"/>
      <c r="S126" s="954"/>
      <c r="T126" s="954"/>
      <c r="U126" s="955"/>
      <c r="V126" s="1062"/>
      <c r="W126" s="1063"/>
      <c r="X126" s="1026"/>
      <c r="Y126" s="1027"/>
      <c r="Z126" s="1027"/>
      <c r="AA126" s="1027"/>
      <c r="AB126" s="1027"/>
      <c r="AC126" s="1028"/>
      <c r="AD126" s="1026"/>
      <c r="AE126" s="1027"/>
      <c r="AF126" s="1027"/>
      <c r="AG126" s="1027"/>
      <c r="AH126" s="1028"/>
    </row>
    <row r="127" spans="1:34" x14ac:dyDescent="0.25">
      <c r="A127" s="850" t="s">
        <v>322</v>
      </c>
      <c r="B127" s="851"/>
      <c r="C127" s="851"/>
      <c r="D127" s="852"/>
      <c r="E127" s="999" t="s">
        <v>323</v>
      </c>
      <c r="F127" s="1000"/>
      <c r="G127" s="1000"/>
      <c r="H127" s="1000"/>
      <c r="I127" s="1000"/>
      <c r="J127" s="1000"/>
      <c r="K127" s="1000"/>
      <c r="L127" s="1000"/>
      <c r="M127" s="1000"/>
      <c r="N127" s="1000"/>
      <c r="O127" s="1000"/>
      <c r="P127" s="1000"/>
      <c r="Q127" s="1000"/>
      <c r="R127" s="1000"/>
      <c r="S127" s="1000"/>
      <c r="T127" s="1000"/>
      <c r="U127" s="1001"/>
      <c r="V127" s="787" t="s">
        <v>218</v>
      </c>
      <c r="W127" s="788"/>
      <c r="X127" s="1023"/>
      <c r="Y127" s="1024"/>
      <c r="Z127" s="1024"/>
      <c r="AA127" s="1024"/>
      <c r="AB127" s="1024"/>
      <c r="AC127" s="1025"/>
      <c r="AD127" s="990"/>
      <c r="AE127" s="991"/>
      <c r="AF127" s="991"/>
      <c r="AG127" s="991"/>
      <c r="AH127" s="992"/>
    </row>
    <row r="128" spans="1:34" x14ac:dyDescent="0.25">
      <c r="A128" s="850" t="s">
        <v>324</v>
      </c>
      <c r="B128" s="851"/>
      <c r="C128" s="851"/>
      <c r="D128" s="852"/>
      <c r="E128" s="999" t="s">
        <v>325</v>
      </c>
      <c r="F128" s="1000"/>
      <c r="G128" s="1000"/>
      <c r="H128" s="1000"/>
      <c r="I128" s="1000"/>
      <c r="J128" s="1000"/>
      <c r="K128" s="1000"/>
      <c r="L128" s="1000"/>
      <c r="M128" s="1000"/>
      <c r="N128" s="1000"/>
      <c r="O128" s="1000"/>
      <c r="P128" s="1000"/>
      <c r="Q128" s="1000"/>
      <c r="R128" s="1000"/>
      <c r="S128" s="1000"/>
      <c r="T128" s="1000"/>
      <c r="U128" s="1001"/>
      <c r="V128" s="1065" t="s">
        <v>221</v>
      </c>
      <c r="W128" s="1066"/>
      <c r="X128" s="990"/>
      <c r="Y128" s="991"/>
      <c r="Z128" s="991"/>
      <c r="AA128" s="991"/>
      <c r="AB128" s="991"/>
      <c r="AC128" s="992"/>
      <c r="AD128" s="990"/>
      <c r="AE128" s="991"/>
      <c r="AF128" s="991"/>
      <c r="AG128" s="991"/>
      <c r="AH128" s="992"/>
    </row>
    <row r="129" spans="1:34" x14ac:dyDescent="0.25">
      <c r="A129" s="1057" t="s">
        <v>326</v>
      </c>
      <c r="B129" s="1058"/>
      <c r="C129" s="1058"/>
      <c r="D129" s="1059"/>
      <c r="E129" s="950" t="s">
        <v>378</v>
      </c>
      <c r="F129" s="951"/>
      <c r="G129" s="951"/>
      <c r="H129" s="951"/>
      <c r="I129" s="951"/>
      <c r="J129" s="951"/>
      <c r="K129" s="951"/>
      <c r="L129" s="951"/>
      <c r="M129" s="951"/>
      <c r="N129" s="951"/>
      <c r="O129" s="951"/>
      <c r="P129" s="951"/>
      <c r="Q129" s="951"/>
      <c r="R129" s="951"/>
      <c r="S129" s="951"/>
      <c r="T129" s="951"/>
      <c r="U129" s="952"/>
      <c r="V129" s="1060" t="s">
        <v>221</v>
      </c>
      <c r="W129" s="1061"/>
      <c r="X129" s="800"/>
      <c r="Y129" s="801"/>
      <c r="Z129" s="801"/>
      <c r="AA129" s="801"/>
      <c r="AB129" s="801"/>
      <c r="AC129" s="802"/>
      <c r="AD129" s="800"/>
      <c r="AE129" s="801"/>
      <c r="AF129" s="801"/>
      <c r="AG129" s="801"/>
      <c r="AH129" s="802"/>
    </row>
    <row r="130" spans="1:34" x14ac:dyDescent="0.25">
      <c r="A130" s="1054"/>
      <c r="B130" s="1055"/>
      <c r="C130" s="1055"/>
      <c r="D130" s="1056"/>
      <c r="E130" s="953"/>
      <c r="F130" s="954"/>
      <c r="G130" s="954"/>
      <c r="H130" s="954"/>
      <c r="I130" s="954"/>
      <c r="J130" s="954"/>
      <c r="K130" s="954"/>
      <c r="L130" s="954"/>
      <c r="M130" s="954"/>
      <c r="N130" s="954"/>
      <c r="O130" s="954"/>
      <c r="P130" s="954"/>
      <c r="Q130" s="954"/>
      <c r="R130" s="954"/>
      <c r="S130" s="954"/>
      <c r="T130" s="954"/>
      <c r="U130" s="955"/>
      <c r="V130" s="1062"/>
      <c r="W130" s="1063"/>
      <c r="X130" s="818"/>
      <c r="Y130" s="819"/>
      <c r="Z130" s="819"/>
      <c r="AA130" s="819"/>
      <c r="AB130" s="819"/>
      <c r="AC130" s="832"/>
      <c r="AD130" s="818"/>
      <c r="AE130" s="819"/>
      <c r="AF130" s="819"/>
      <c r="AG130" s="819"/>
      <c r="AH130" s="832"/>
    </row>
    <row r="131" spans="1:34" x14ac:dyDescent="0.25">
      <c r="A131" s="1057" t="s">
        <v>327</v>
      </c>
      <c r="B131" s="1058"/>
      <c r="C131" s="1058"/>
      <c r="D131" s="1059"/>
      <c r="E131" s="950" t="s">
        <v>379</v>
      </c>
      <c r="F131" s="951"/>
      <c r="G131" s="951"/>
      <c r="H131" s="951"/>
      <c r="I131" s="951"/>
      <c r="J131" s="951"/>
      <c r="K131" s="951"/>
      <c r="L131" s="951"/>
      <c r="M131" s="951"/>
      <c r="N131" s="951"/>
      <c r="O131" s="951"/>
      <c r="P131" s="951"/>
      <c r="Q131" s="951"/>
      <c r="R131" s="951"/>
      <c r="S131" s="951"/>
      <c r="T131" s="951"/>
      <c r="U131" s="952"/>
      <c r="V131" s="1060" t="s">
        <v>218</v>
      </c>
      <c r="W131" s="1061"/>
      <c r="X131" s="1020"/>
      <c r="Y131" s="1021"/>
      <c r="Z131" s="1021"/>
      <c r="AA131" s="1021"/>
      <c r="AB131" s="1021"/>
      <c r="AC131" s="1022"/>
      <c r="AD131" s="1020"/>
      <c r="AE131" s="1021"/>
      <c r="AF131" s="1021"/>
      <c r="AG131" s="1021"/>
      <c r="AH131" s="1022"/>
    </row>
    <row r="132" spans="1:34" x14ac:dyDescent="0.25">
      <c r="A132" s="1051"/>
      <c r="B132" s="1052"/>
      <c r="C132" s="1052"/>
      <c r="D132" s="1053"/>
      <c r="E132" s="966"/>
      <c r="F132" s="783"/>
      <c r="G132" s="783"/>
      <c r="H132" s="783"/>
      <c r="I132" s="783"/>
      <c r="J132" s="783"/>
      <c r="K132" s="783"/>
      <c r="L132" s="783"/>
      <c r="M132" s="783"/>
      <c r="N132" s="783"/>
      <c r="O132" s="783"/>
      <c r="P132" s="783"/>
      <c r="Q132" s="783"/>
      <c r="R132" s="783"/>
      <c r="S132" s="783"/>
      <c r="T132" s="783"/>
      <c r="U132" s="784"/>
      <c r="V132" s="787"/>
      <c r="W132" s="788"/>
      <c r="X132" s="1023"/>
      <c r="Y132" s="1024"/>
      <c r="Z132" s="1024"/>
      <c r="AA132" s="1024"/>
      <c r="AB132" s="1024"/>
      <c r="AC132" s="1025"/>
      <c r="AD132" s="1023"/>
      <c r="AE132" s="1024"/>
      <c r="AF132" s="1024"/>
      <c r="AG132" s="1024"/>
      <c r="AH132" s="1025"/>
    </row>
    <row r="133" spans="1:34" ht="13.5" customHeight="1" x14ac:dyDescent="0.25">
      <c r="A133" s="1054"/>
      <c r="B133" s="1055"/>
      <c r="C133" s="1055"/>
      <c r="D133" s="1056"/>
      <c r="E133" s="953"/>
      <c r="F133" s="954"/>
      <c r="G133" s="954"/>
      <c r="H133" s="954"/>
      <c r="I133" s="954"/>
      <c r="J133" s="954"/>
      <c r="K133" s="954"/>
      <c r="L133" s="954"/>
      <c r="M133" s="954"/>
      <c r="N133" s="954"/>
      <c r="O133" s="954"/>
      <c r="P133" s="954"/>
      <c r="Q133" s="954"/>
      <c r="R133" s="954"/>
      <c r="S133" s="954"/>
      <c r="T133" s="954"/>
      <c r="U133" s="955"/>
      <c r="V133" s="1062"/>
      <c r="W133" s="1063"/>
      <c r="X133" s="1026"/>
      <c r="Y133" s="1027"/>
      <c r="Z133" s="1027"/>
      <c r="AA133" s="1027"/>
      <c r="AB133" s="1027"/>
      <c r="AC133" s="1028"/>
      <c r="AD133" s="1026"/>
      <c r="AE133" s="1027"/>
      <c r="AF133" s="1027"/>
      <c r="AG133" s="1027"/>
      <c r="AH133" s="1028"/>
    </row>
    <row r="134" spans="1:34" x14ac:dyDescent="0.25">
      <c r="A134" s="1057" t="s">
        <v>328</v>
      </c>
      <c r="B134" s="1058"/>
      <c r="C134" s="1058"/>
      <c r="D134" s="1059"/>
      <c r="E134" s="950" t="s">
        <v>380</v>
      </c>
      <c r="F134" s="951"/>
      <c r="G134" s="951"/>
      <c r="H134" s="951"/>
      <c r="I134" s="951"/>
      <c r="J134" s="951"/>
      <c r="K134" s="951"/>
      <c r="L134" s="951"/>
      <c r="M134" s="951"/>
      <c r="N134" s="951"/>
      <c r="O134" s="951"/>
      <c r="P134" s="951"/>
      <c r="Q134" s="951"/>
      <c r="R134" s="951"/>
      <c r="S134" s="951"/>
      <c r="T134" s="951"/>
      <c r="U134" s="952"/>
      <c r="V134" s="787" t="s">
        <v>221</v>
      </c>
      <c r="W134" s="788"/>
      <c r="X134" s="1020"/>
      <c r="Y134" s="1021"/>
      <c r="Z134" s="1021"/>
      <c r="AA134" s="1021"/>
      <c r="AB134" s="1021"/>
      <c r="AC134" s="1022"/>
      <c r="AD134" s="1020"/>
      <c r="AE134" s="1021"/>
      <c r="AF134" s="1021"/>
      <c r="AG134" s="1021"/>
      <c r="AH134" s="1022"/>
    </row>
    <row r="135" spans="1:34" x14ac:dyDescent="0.25">
      <c r="A135" s="1051"/>
      <c r="B135" s="1052"/>
      <c r="C135" s="1052"/>
      <c r="D135" s="1053"/>
      <c r="E135" s="966"/>
      <c r="F135" s="783"/>
      <c r="G135" s="783"/>
      <c r="H135" s="783"/>
      <c r="I135" s="783"/>
      <c r="J135" s="783"/>
      <c r="K135" s="783"/>
      <c r="L135" s="783"/>
      <c r="M135" s="783"/>
      <c r="N135" s="783"/>
      <c r="O135" s="783"/>
      <c r="P135" s="783"/>
      <c r="Q135" s="783"/>
      <c r="R135" s="783"/>
      <c r="S135" s="783"/>
      <c r="T135" s="783"/>
      <c r="U135" s="784"/>
      <c r="V135" s="787"/>
      <c r="W135" s="788"/>
      <c r="X135" s="1023"/>
      <c r="Y135" s="1024"/>
      <c r="Z135" s="1024"/>
      <c r="AA135" s="1024"/>
      <c r="AB135" s="1024"/>
      <c r="AC135" s="1025"/>
      <c r="AD135" s="1023"/>
      <c r="AE135" s="1024"/>
      <c r="AF135" s="1024"/>
      <c r="AG135" s="1024"/>
      <c r="AH135" s="1025"/>
    </row>
    <row r="136" spans="1:34" ht="12.75" customHeight="1" x14ac:dyDescent="0.25">
      <c r="A136" s="1051"/>
      <c r="B136" s="1052"/>
      <c r="C136" s="1052"/>
      <c r="D136" s="1053"/>
      <c r="E136" s="966"/>
      <c r="F136" s="783"/>
      <c r="G136" s="783"/>
      <c r="H136" s="783"/>
      <c r="I136" s="783"/>
      <c r="J136" s="783"/>
      <c r="K136" s="783"/>
      <c r="L136" s="783"/>
      <c r="M136" s="783"/>
      <c r="N136" s="783"/>
      <c r="O136" s="783"/>
      <c r="P136" s="783"/>
      <c r="Q136" s="783"/>
      <c r="R136" s="783"/>
      <c r="S136" s="783"/>
      <c r="T136" s="783"/>
      <c r="U136" s="784"/>
      <c r="V136" s="787"/>
      <c r="W136" s="788"/>
      <c r="X136" s="1023"/>
      <c r="Y136" s="1024"/>
      <c r="Z136" s="1024"/>
      <c r="AA136" s="1024"/>
      <c r="AB136" s="1024"/>
      <c r="AC136" s="1025"/>
      <c r="AD136" s="1023"/>
      <c r="AE136" s="1024"/>
      <c r="AF136" s="1024"/>
      <c r="AG136" s="1024"/>
      <c r="AH136" s="1025"/>
    </row>
    <row r="137" spans="1:34" x14ac:dyDescent="0.25">
      <c r="A137" s="1093" t="s">
        <v>329</v>
      </c>
      <c r="B137" s="921"/>
      <c r="C137" s="921"/>
      <c r="D137" s="922"/>
      <c r="E137" s="950" t="s">
        <v>381</v>
      </c>
      <c r="F137" s="951"/>
      <c r="G137" s="951"/>
      <c r="H137" s="951"/>
      <c r="I137" s="951"/>
      <c r="J137" s="951"/>
      <c r="K137" s="951"/>
      <c r="L137" s="951"/>
      <c r="M137" s="951"/>
      <c r="N137" s="951"/>
      <c r="O137" s="951"/>
      <c r="P137" s="951"/>
      <c r="Q137" s="951"/>
      <c r="R137" s="951"/>
      <c r="S137" s="951"/>
      <c r="T137" s="951"/>
      <c r="U137" s="952"/>
      <c r="V137" s="1060" t="s">
        <v>221</v>
      </c>
      <c r="W137" s="1061"/>
      <c r="X137" s="1008"/>
      <c r="Y137" s="1009"/>
      <c r="Z137" s="1009"/>
      <c r="AA137" s="1009"/>
      <c r="AB137" s="1009"/>
      <c r="AC137" s="1010"/>
      <c r="AD137" s="1008"/>
      <c r="AE137" s="1009"/>
      <c r="AF137" s="1009"/>
      <c r="AG137" s="1009"/>
      <c r="AH137" s="1010"/>
    </row>
    <row r="138" spans="1:34" x14ac:dyDescent="0.25">
      <c r="A138" s="1094"/>
      <c r="B138" s="924"/>
      <c r="C138" s="924"/>
      <c r="D138" s="925"/>
      <c r="E138" s="953"/>
      <c r="F138" s="954"/>
      <c r="G138" s="954"/>
      <c r="H138" s="954"/>
      <c r="I138" s="954"/>
      <c r="J138" s="954"/>
      <c r="K138" s="954"/>
      <c r="L138" s="954"/>
      <c r="M138" s="954"/>
      <c r="N138" s="954"/>
      <c r="O138" s="954"/>
      <c r="P138" s="954"/>
      <c r="Q138" s="954"/>
      <c r="R138" s="954"/>
      <c r="S138" s="954"/>
      <c r="T138" s="954"/>
      <c r="U138" s="955"/>
      <c r="V138" s="1062"/>
      <c r="W138" s="1063"/>
      <c r="X138" s="1014"/>
      <c r="Y138" s="1015"/>
      <c r="Z138" s="1015"/>
      <c r="AA138" s="1015"/>
      <c r="AB138" s="1015"/>
      <c r="AC138" s="1016"/>
      <c r="AD138" s="1014"/>
      <c r="AE138" s="1015"/>
      <c r="AF138" s="1015"/>
      <c r="AG138" s="1015"/>
      <c r="AH138" s="1016"/>
    </row>
    <row r="139" spans="1:34" x14ac:dyDescent="0.25">
      <c r="A139" s="984" t="s">
        <v>330</v>
      </c>
      <c r="B139" s="985"/>
      <c r="C139" s="985"/>
      <c r="D139" s="986"/>
      <c r="E139" s="966" t="s">
        <v>382</v>
      </c>
      <c r="F139" s="783"/>
      <c r="G139" s="783"/>
      <c r="H139" s="783"/>
      <c r="I139" s="783"/>
      <c r="J139" s="783"/>
      <c r="K139" s="783"/>
      <c r="L139" s="783"/>
      <c r="M139" s="783"/>
      <c r="N139" s="783"/>
      <c r="O139" s="783"/>
      <c r="P139" s="783"/>
      <c r="Q139" s="783"/>
      <c r="R139" s="783"/>
      <c r="S139" s="783"/>
      <c r="T139" s="783"/>
      <c r="U139" s="784"/>
      <c r="V139" s="787" t="s">
        <v>221</v>
      </c>
      <c r="W139" s="788"/>
      <c r="X139" s="1011">
        <v>-270000</v>
      </c>
      <c r="Y139" s="1012"/>
      <c r="Z139" s="1012"/>
      <c r="AA139" s="1012"/>
      <c r="AB139" s="1012"/>
      <c r="AC139" s="1013"/>
      <c r="AD139" s="1011">
        <v>-270000</v>
      </c>
      <c r="AE139" s="1012"/>
      <c r="AF139" s="1012"/>
      <c r="AG139" s="1012"/>
      <c r="AH139" s="1013"/>
    </row>
    <row r="140" spans="1:34" x14ac:dyDescent="0.25">
      <c r="A140" s="923"/>
      <c r="B140" s="924"/>
      <c r="C140" s="924"/>
      <c r="D140" s="925"/>
      <c r="E140" s="953"/>
      <c r="F140" s="954"/>
      <c r="G140" s="954"/>
      <c r="H140" s="954"/>
      <c r="I140" s="954"/>
      <c r="J140" s="954"/>
      <c r="K140" s="954"/>
      <c r="L140" s="954"/>
      <c r="M140" s="954"/>
      <c r="N140" s="954"/>
      <c r="O140" s="954"/>
      <c r="P140" s="954"/>
      <c r="Q140" s="954"/>
      <c r="R140" s="954"/>
      <c r="S140" s="954"/>
      <c r="T140" s="954"/>
      <c r="U140" s="955"/>
      <c r="V140" s="787"/>
      <c r="W140" s="788"/>
      <c r="X140" s="1011"/>
      <c r="Y140" s="1012"/>
      <c r="Z140" s="1012"/>
      <c r="AA140" s="1012"/>
      <c r="AB140" s="1012"/>
      <c r="AC140" s="1013"/>
      <c r="AD140" s="1014"/>
      <c r="AE140" s="1015"/>
      <c r="AF140" s="1015"/>
      <c r="AG140" s="1015"/>
      <c r="AH140" s="1016"/>
    </row>
    <row r="141" spans="1:34" x14ac:dyDescent="0.25">
      <c r="A141" s="920" t="s">
        <v>331</v>
      </c>
      <c r="B141" s="921"/>
      <c r="C141" s="921"/>
      <c r="D141" s="922"/>
      <c r="E141" s="950" t="s">
        <v>383</v>
      </c>
      <c r="F141" s="951"/>
      <c r="G141" s="951"/>
      <c r="H141" s="951"/>
      <c r="I141" s="951"/>
      <c r="J141" s="951"/>
      <c r="K141" s="951"/>
      <c r="L141" s="951"/>
      <c r="M141" s="951"/>
      <c r="N141" s="951"/>
      <c r="O141" s="951"/>
      <c r="P141" s="951"/>
      <c r="Q141" s="951"/>
      <c r="R141" s="951"/>
      <c r="S141" s="951"/>
      <c r="T141" s="951"/>
      <c r="U141" s="952"/>
      <c r="V141" s="1060" t="s">
        <v>221</v>
      </c>
      <c r="W141" s="1061"/>
      <c r="X141" s="1008"/>
      <c r="Y141" s="1009"/>
      <c r="Z141" s="1009"/>
      <c r="AA141" s="1009"/>
      <c r="AB141" s="1009"/>
      <c r="AC141" s="1010"/>
      <c r="AD141" s="1008"/>
      <c r="AE141" s="1009"/>
      <c r="AF141" s="1009"/>
      <c r="AG141" s="1009"/>
      <c r="AH141" s="1010"/>
    </row>
    <row r="142" spans="1:34" x14ac:dyDescent="0.25">
      <c r="A142" s="923"/>
      <c r="B142" s="924"/>
      <c r="C142" s="924"/>
      <c r="D142" s="925"/>
      <c r="E142" s="953"/>
      <c r="F142" s="954"/>
      <c r="G142" s="954"/>
      <c r="H142" s="954"/>
      <c r="I142" s="954"/>
      <c r="J142" s="954"/>
      <c r="K142" s="954"/>
      <c r="L142" s="954"/>
      <c r="M142" s="954"/>
      <c r="N142" s="954"/>
      <c r="O142" s="954"/>
      <c r="P142" s="954"/>
      <c r="Q142" s="954"/>
      <c r="R142" s="954"/>
      <c r="S142" s="954"/>
      <c r="T142" s="954"/>
      <c r="U142" s="955"/>
      <c r="V142" s="787"/>
      <c r="W142" s="788"/>
      <c r="X142" s="1011"/>
      <c r="Y142" s="1012"/>
      <c r="Z142" s="1012"/>
      <c r="AA142" s="1012"/>
      <c r="AB142" s="1012"/>
      <c r="AC142" s="1013"/>
      <c r="AD142" s="1014"/>
      <c r="AE142" s="1015"/>
      <c r="AF142" s="1015"/>
      <c r="AG142" s="1015"/>
      <c r="AH142" s="1016"/>
    </row>
    <row r="143" spans="1:34" x14ac:dyDescent="0.25">
      <c r="A143" s="920" t="s">
        <v>332</v>
      </c>
      <c r="B143" s="921"/>
      <c r="C143" s="921"/>
      <c r="D143" s="922"/>
      <c r="E143" s="950" t="s">
        <v>384</v>
      </c>
      <c r="F143" s="951"/>
      <c r="G143" s="951"/>
      <c r="H143" s="951"/>
      <c r="I143" s="951"/>
      <c r="J143" s="951"/>
      <c r="K143" s="951"/>
      <c r="L143" s="951"/>
      <c r="M143" s="951"/>
      <c r="N143" s="951"/>
      <c r="O143" s="951"/>
      <c r="P143" s="951"/>
      <c r="Q143" s="951"/>
      <c r="R143" s="951"/>
      <c r="S143" s="951"/>
      <c r="T143" s="951"/>
      <c r="U143" s="952"/>
      <c r="V143" s="1060" t="s">
        <v>218</v>
      </c>
      <c r="W143" s="1061"/>
      <c r="X143" s="1008"/>
      <c r="Y143" s="1009"/>
      <c r="Z143" s="1009"/>
      <c r="AA143" s="1009"/>
      <c r="AB143" s="1009"/>
      <c r="AC143" s="1010"/>
      <c r="AD143" s="1008"/>
      <c r="AE143" s="1009"/>
      <c r="AF143" s="1009"/>
      <c r="AG143" s="1009"/>
      <c r="AH143" s="1010"/>
    </row>
    <row r="144" spans="1:34" x14ac:dyDescent="0.25">
      <c r="A144" s="923"/>
      <c r="B144" s="924"/>
      <c r="C144" s="924"/>
      <c r="D144" s="925"/>
      <c r="E144" s="953"/>
      <c r="F144" s="954"/>
      <c r="G144" s="954"/>
      <c r="H144" s="954"/>
      <c r="I144" s="954"/>
      <c r="J144" s="954"/>
      <c r="K144" s="954"/>
      <c r="L144" s="954"/>
      <c r="M144" s="954"/>
      <c r="N144" s="954"/>
      <c r="O144" s="954"/>
      <c r="P144" s="954"/>
      <c r="Q144" s="954"/>
      <c r="R144" s="954"/>
      <c r="S144" s="954"/>
      <c r="T144" s="954"/>
      <c r="U144" s="955"/>
      <c r="V144" s="1062"/>
      <c r="W144" s="1063"/>
      <c r="X144" s="1014"/>
      <c r="Y144" s="1015"/>
      <c r="Z144" s="1015"/>
      <c r="AA144" s="1015"/>
      <c r="AB144" s="1015"/>
      <c r="AC144" s="1016"/>
      <c r="AD144" s="1014"/>
      <c r="AE144" s="1015"/>
      <c r="AF144" s="1015"/>
      <c r="AG144" s="1015"/>
      <c r="AH144" s="1016"/>
    </row>
    <row r="145" spans="1:34" x14ac:dyDescent="0.25">
      <c r="A145" s="920" t="s">
        <v>333</v>
      </c>
      <c r="B145" s="921"/>
      <c r="C145" s="921"/>
      <c r="D145" s="922"/>
      <c r="E145" s="950" t="s">
        <v>385</v>
      </c>
      <c r="F145" s="951"/>
      <c r="G145" s="951"/>
      <c r="H145" s="951"/>
      <c r="I145" s="951"/>
      <c r="J145" s="951"/>
      <c r="K145" s="951"/>
      <c r="L145" s="951"/>
      <c r="M145" s="951"/>
      <c r="N145" s="951"/>
      <c r="O145" s="951"/>
      <c r="P145" s="951"/>
      <c r="Q145" s="951"/>
      <c r="R145" s="951"/>
      <c r="S145" s="951"/>
      <c r="T145" s="951"/>
      <c r="U145" s="952"/>
      <c r="V145" s="787" t="s">
        <v>221</v>
      </c>
      <c r="W145" s="788"/>
      <c r="X145" s="1008"/>
      <c r="Y145" s="1009"/>
      <c r="Z145" s="1009"/>
      <c r="AA145" s="1009"/>
      <c r="AB145" s="1009"/>
      <c r="AC145" s="1010"/>
      <c r="AD145" s="1008"/>
      <c r="AE145" s="1009"/>
      <c r="AF145" s="1009"/>
      <c r="AG145" s="1009"/>
      <c r="AH145" s="1010"/>
    </row>
    <row r="146" spans="1:34" x14ac:dyDescent="0.25">
      <c r="A146" s="923"/>
      <c r="B146" s="924"/>
      <c r="C146" s="924"/>
      <c r="D146" s="925"/>
      <c r="E146" s="953"/>
      <c r="F146" s="954"/>
      <c r="G146" s="954"/>
      <c r="H146" s="954"/>
      <c r="I146" s="954"/>
      <c r="J146" s="954"/>
      <c r="K146" s="954"/>
      <c r="L146" s="954"/>
      <c r="M146" s="954"/>
      <c r="N146" s="954"/>
      <c r="O146" s="954"/>
      <c r="P146" s="954"/>
      <c r="Q146" s="954"/>
      <c r="R146" s="954"/>
      <c r="S146" s="954"/>
      <c r="T146" s="954"/>
      <c r="U146" s="955"/>
      <c r="V146" s="787"/>
      <c r="W146" s="788"/>
      <c r="X146" s="1011"/>
      <c r="Y146" s="1012"/>
      <c r="Z146" s="1012"/>
      <c r="AA146" s="1012"/>
      <c r="AB146" s="1012"/>
      <c r="AC146" s="1013"/>
      <c r="AD146" s="1014"/>
      <c r="AE146" s="1015"/>
      <c r="AF146" s="1015"/>
      <c r="AG146" s="1015"/>
      <c r="AH146" s="1016"/>
    </row>
    <row r="147" spans="1:34" x14ac:dyDescent="0.25">
      <c r="A147" s="987" t="s">
        <v>334</v>
      </c>
      <c r="B147" s="988"/>
      <c r="C147" s="988"/>
      <c r="D147" s="989"/>
      <c r="E147" s="999" t="s">
        <v>335</v>
      </c>
      <c r="F147" s="1000"/>
      <c r="G147" s="1000"/>
      <c r="H147" s="1000"/>
      <c r="I147" s="1000"/>
      <c r="J147" s="1000"/>
      <c r="K147" s="1000"/>
      <c r="L147" s="1000"/>
      <c r="M147" s="1000"/>
      <c r="N147" s="1000"/>
      <c r="O147" s="1000"/>
      <c r="P147" s="1000"/>
      <c r="Q147" s="1000"/>
      <c r="R147" s="1000"/>
      <c r="S147" s="1000"/>
      <c r="T147" s="1000"/>
      <c r="U147" s="1001"/>
      <c r="V147" s="1065" t="s">
        <v>218</v>
      </c>
      <c r="W147" s="1066"/>
      <c r="X147" s="1017"/>
      <c r="Y147" s="1018"/>
      <c r="Z147" s="1018"/>
      <c r="AA147" s="1018"/>
      <c r="AB147" s="1018"/>
      <c r="AC147" s="1019"/>
      <c r="AD147" s="1017"/>
      <c r="AE147" s="1018"/>
      <c r="AF147" s="1018"/>
      <c r="AG147" s="1018"/>
      <c r="AH147" s="1019"/>
    </row>
    <row r="148" spans="1:34" ht="15.75" thickBot="1" x14ac:dyDescent="0.3">
      <c r="A148" s="1046" t="s">
        <v>336</v>
      </c>
      <c r="B148" s="1047"/>
      <c r="C148" s="1047"/>
      <c r="D148" s="1048"/>
      <c r="E148" s="1069" t="s">
        <v>337</v>
      </c>
      <c r="F148" s="1070"/>
      <c r="G148" s="1070"/>
      <c r="H148" s="1070"/>
      <c r="I148" s="1070"/>
      <c r="J148" s="1070"/>
      <c r="K148" s="1070"/>
      <c r="L148" s="1070"/>
      <c r="M148" s="1070"/>
      <c r="N148" s="1070"/>
      <c r="O148" s="1070"/>
      <c r="P148" s="1070"/>
      <c r="Q148" s="1070"/>
      <c r="R148" s="1070"/>
      <c r="S148" s="1070"/>
      <c r="T148" s="1070"/>
      <c r="U148" s="1071"/>
      <c r="V148" s="789" t="s">
        <v>221</v>
      </c>
      <c r="W148" s="790"/>
      <c r="X148" s="776"/>
      <c r="Y148" s="777"/>
      <c r="Z148" s="777"/>
      <c r="AA148" s="777"/>
      <c r="AB148" s="777"/>
      <c r="AC148" s="778"/>
      <c r="AD148" s="1017"/>
      <c r="AE148" s="1018"/>
      <c r="AF148" s="1018"/>
      <c r="AG148" s="1018"/>
      <c r="AH148" s="1019"/>
    </row>
    <row r="149" spans="1:34" ht="15.75" thickBot="1" x14ac:dyDescent="0.3">
      <c r="A149" s="904" t="s">
        <v>338</v>
      </c>
      <c r="B149" s="905"/>
      <c r="C149" s="905"/>
      <c r="D149" s="906"/>
      <c r="E149" s="878" t="s">
        <v>339</v>
      </c>
      <c r="F149" s="879"/>
      <c r="G149" s="879"/>
      <c r="H149" s="879"/>
      <c r="I149" s="879"/>
      <c r="J149" s="879"/>
      <c r="K149" s="879"/>
      <c r="L149" s="879"/>
      <c r="M149" s="879"/>
      <c r="N149" s="879"/>
      <c r="O149" s="879"/>
      <c r="P149" s="879"/>
      <c r="Q149" s="879"/>
      <c r="R149" s="879"/>
      <c r="S149" s="879"/>
      <c r="T149" s="879"/>
      <c r="U149" s="880"/>
      <c r="V149" s="1067"/>
      <c r="W149" s="1068"/>
      <c r="X149" s="1029">
        <f>X105+X117+X137+X139+X141+X143+X145+X147+X148</f>
        <v>-270000</v>
      </c>
      <c r="Y149" s="1030"/>
      <c r="Z149" s="1030"/>
      <c r="AA149" s="1030"/>
      <c r="AB149" s="1030"/>
      <c r="AC149" s="1040"/>
      <c r="AD149" s="1029">
        <f>AD105+AD117+AD137+AD139+AD141+AD143+AD145+AD147+AD148</f>
        <v>-270000</v>
      </c>
      <c r="AE149" s="1030"/>
      <c r="AF149" s="1030"/>
      <c r="AG149" s="1030"/>
      <c r="AH149" s="1031"/>
    </row>
    <row r="150" spans="1:34" x14ac:dyDescent="0.25">
      <c r="A150" s="1044"/>
      <c r="B150" s="1044"/>
      <c r="C150" s="1044"/>
      <c r="D150" s="1044"/>
      <c r="E150" s="1044"/>
      <c r="F150" s="1044"/>
      <c r="G150" s="1044"/>
      <c r="H150" s="1044"/>
      <c r="I150" s="1044"/>
      <c r="J150" s="1044"/>
      <c r="K150" s="1044"/>
      <c r="L150" s="1044"/>
      <c r="M150" s="1044"/>
      <c r="N150" s="1044"/>
      <c r="O150" s="1044"/>
      <c r="P150" s="1044"/>
      <c r="Q150" s="1044"/>
      <c r="R150" s="1044"/>
      <c r="S150" s="1044"/>
      <c r="T150" s="1044"/>
      <c r="U150" s="1044"/>
      <c r="V150" s="1044"/>
      <c r="W150" s="1044"/>
      <c r="X150" s="1044"/>
      <c r="Y150" s="1044"/>
      <c r="Z150" s="1044"/>
      <c r="AA150" s="1044"/>
      <c r="AB150" s="1044"/>
      <c r="AC150" s="1044"/>
      <c r="AD150" s="1044"/>
      <c r="AE150" s="1044"/>
      <c r="AF150" s="1044"/>
      <c r="AG150" s="1044"/>
      <c r="AH150" s="1044"/>
    </row>
    <row r="151" spans="1:34" x14ac:dyDescent="0.25">
      <c r="A151" s="1045"/>
      <c r="B151" s="1045"/>
      <c r="C151" s="1045"/>
      <c r="D151" s="1045"/>
      <c r="E151" s="1045"/>
      <c r="F151" s="1045"/>
      <c r="G151" s="1045"/>
      <c r="H151" s="1045"/>
      <c r="I151" s="1045"/>
      <c r="J151" s="1045"/>
      <c r="K151" s="1045"/>
      <c r="L151" s="1045"/>
      <c r="M151" s="1045"/>
      <c r="N151" s="1045"/>
      <c r="O151" s="1045"/>
      <c r="P151" s="1045"/>
      <c r="Q151" s="1045"/>
      <c r="R151" s="1045"/>
      <c r="S151" s="1045"/>
      <c r="T151" s="1045"/>
      <c r="U151" s="1045"/>
      <c r="V151" s="1045"/>
      <c r="W151" s="1045"/>
      <c r="X151" s="1045"/>
      <c r="Y151" s="1045"/>
      <c r="Z151" s="1045"/>
      <c r="AA151" s="1045"/>
      <c r="AB151" s="1045"/>
      <c r="AC151" s="1045"/>
      <c r="AD151" s="1045"/>
      <c r="AE151" s="1045"/>
      <c r="AF151" s="1045"/>
      <c r="AG151" s="1045"/>
      <c r="AH151" s="1045"/>
    </row>
    <row r="152" spans="1:34" x14ac:dyDescent="0.25">
      <c r="A152" s="1045"/>
      <c r="B152" s="1045"/>
      <c r="C152" s="1045"/>
      <c r="D152" s="1045"/>
      <c r="E152" s="1045"/>
      <c r="F152" s="1045"/>
      <c r="G152" s="1045"/>
      <c r="H152" s="1045"/>
      <c r="I152" s="1045"/>
      <c r="J152" s="1045"/>
      <c r="K152" s="1045"/>
      <c r="L152" s="1045"/>
      <c r="M152" s="1045"/>
      <c r="N152" s="1045"/>
      <c r="O152" s="1045"/>
      <c r="P152" s="1045"/>
      <c r="Q152" s="1045"/>
      <c r="R152" s="1045"/>
      <c r="S152" s="1045"/>
      <c r="T152" s="1045"/>
      <c r="U152" s="1045"/>
      <c r="V152" s="1045"/>
      <c r="W152" s="1045"/>
      <c r="X152" s="1045"/>
      <c r="Y152" s="1045"/>
      <c r="Z152" s="1045"/>
      <c r="AA152" s="1045"/>
      <c r="AB152" s="1045"/>
      <c r="AC152" s="1045"/>
      <c r="AD152" s="1045"/>
      <c r="AE152" s="1045"/>
      <c r="AF152" s="1045"/>
      <c r="AG152" s="1045"/>
      <c r="AH152" s="1045"/>
    </row>
    <row r="153" spans="1:34" ht="15.75" thickBot="1" x14ac:dyDescent="0.3">
      <c r="A153" s="1045"/>
      <c r="B153" s="1045"/>
      <c r="C153" s="1045"/>
      <c r="D153" s="1045"/>
      <c r="E153" s="1045"/>
      <c r="F153" s="1045"/>
      <c r="G153" s="1045"/>
      <c r="H153" s="1045"/>
      <c r="I153" s="1045"/>
      <c r="J153" s="1045"/>
      <c r="K153" s="1045"/>
      <c r="L153" s="1045"/>
      <c r="M153" s="1045"/>
      <c r="N153" s="1045"/>
      <c r="O153" s="1045"/>
      <c r="P153" s="1045"/>
      <c r="Q153" s="1045"/>
      <c r="R153" s="1045"/>
      <c r="S153" s="1045"/>
      <c r="T153" s="1045"/>
      <c r="U153" s="1045"/>
      <c r="V153" s="1045"/>
      <c r="W153" s="1045"/>
      <c r="X153" s="1045"/>
      <c r="Y153" s="1045"/>
      <c r="Z153" s="1045"/>
      <c r="AA153" s="1045"/>
      <c r="AB153" s="1045"/>
      <c r="AC153" s="1045"/>
      <c r="AD153" s="1045"/>
      <c r="AE153" s="1045"/>
      <c r="AF153" s="1045"/>
      <c r="AG153" s="1045"/>
      <c r="AH153" s="1045"/>
    </row>
    <row r="154" spans="1:34" ht="15.75" customHeight="1" x14ac:dyDescent="0.25">
      <c r="A154" s="1087" t="s">
        <v>340</v>
      </c>
      <c r="B154" s="1088"/>
      <c r="C154" s="1088"/>
      <c r="D154" s="1089"/>
      <c r="E154" s="791" t="s">
        <v>386</v>
      </c>
      <c r="F154" s="792"/>
      <c r="G154" s="792"/>
      <c r="H154" s="792"/>
      <c r="I154" s="792"/>
      <c r="J154" s="792"/>
      <c r="K154" s="792"/>
      <c r="L154" s="792"/>
      <c r="M154" s="792"/>
      <c r="N154" s="792"/>
      <c r="O154" s="792"/>
      <c r="P154" s="792"/>
      <c r="Q154" s="792"/>
      <c r="R154" s="792"/>
      <c r="S154" s="792"/>
      <c r="T154" s="792"/>
      <c r="U154" s="793"/>
      <c r="V154" s="1072" t="s">
        <v>347</v>
      </c>
      <c r="W154" s="1073"/>
      <c r="X154" s="764">
        <f>X60+X99+X149</f>
        <v>248560</v>
      </c>
      <c r="Y154" s="765"/>
      <c r="Z154" s="765"/>
      <c r="AA154" s="765"/>
      <c r="AB154" s="765"/>
      <c r="AC154" s="766"/>
      <c r="AD154" s="764">
        <f>AD60+AD99+AD149</f>
        <v>-120311</v>
      </c>
      <c r="AE154" s="765"/>
      <c r="AF154" s="765"/>
      <c r="AG154" s="765"/>
      <c r="AH154" s="766"/>
    </row>
    <row r="155" spans="1:34" ht="15.75" thickBot="1" x14ac:dyDescent="0.3">
      <c r="A155" s="1090"/>
      <c r="B155" s="1091"/>
      <c r="C155" s="1091"/>
      <c r="D155" s="1092"/>
      <c r="E155" s="794"/>
      <c r="F155" s="795"/>
      <c r="G155" s="795"/>
      <c r="H155" s="795"/>
      <c r="I155" s="795"/>
      <c r="J155" s="795"/>
      <c r="K155" s="795"/>
      <c r="L155" s="795"/>
      <c r="M155" s="795"/>
      <c r="N155" s="795"/>
      <c r="O155" s="795"/>
      <c r="P155" s="795"/>
      <c r="Q155" s="795"/>
      <c r="R155" s="795"/>
      <c r="S155" s="795"/>
      <c r="T155" s="795"/>
      <c r="U155" s="796"/>
      <c r="V155" s="1074"/>
      <c r="W155" s="1075"/>
      <c r="X155" s="770"/>
      <c r="Y155" s="771"/>
      <c r="Z155" s="771"/>
      <c r="AA155" s="771"/>
      <c r="AB155" s="771"/>
      <c r="AC155" s="772"/>
      <c r="AD155" s="770"/>
      <c r="AE155" s="771"/>
      <c r="AF155" s="771"/>
      <c r="AG155" s="771"/>
      <c r="AH155" s="772"/>
    </row>
    <row r="156" spans="1:34" x14ac:dyDescent="0.25">
      <c r="A156" s="1087" t="s">
        <v>341</v>
      </c>
      <c r="B156" s="1088"/>
      <c r="C156" s="1088"/>
      <c r="D156" s="1089"/>
      <c r="E156" s="791" t="s">
        <v>342</v>
      </c>
      <c r="F156" s="792"/>
      <c r="G156" s="792"/>
      <c r="H156" s="792"/>
      <c r="I156" s="792"/>
      <c r="J156" s="792"/>
      <c r="K156" s="792"/>
      <c r="L156" s="792"/>
      <c r="M156" s="792"/>
      <c r="N156" s="792"/>
      <c r="O156" s="792"/>
      <c r="P156" s="792"/>
      <c r="Q156" s="792"/>
      <c r="R156" s="792"/>
      <c r="S156" s="792"/>
      <c r="T156" s="792"/>
      <c r="U156" s="793"/>
      <c r="V156" s="1072" t="s">
        <v>347</v>
      </c>
      <c r="W156" s="1073"/>
      <c r="X156" s="764">
        <v>92496</v>
      </c>
      <c r="Y156" s="765"/>
      <c r="Z156" s="765"/>
      <c r="AA156" s="765"/>
      <c r="AB156" s="765"/>
      <c r="AC156" s="766"/>
      <c r="AD156" s="764">
        <v>212807</v>
      </c>
      <c r="AE156" s="765"/>
      <c r="AF156" s="765"/>
      <c r="AG156" s="765"/>
      <c r="AH156" s="766"/>
    </row>
    <row r="157" spans="1:34" ht="15.75" thickBot="1" x14ac:dyDescent="0.3">
      <c r="A157" s="1090"/>
      <c r="B157" s="1091"/>
      <c r="C157" s="1091"/>
      <c r="D157" s="1092"/>
      <c r="E157" s="794" t="s">
        <v>343</v>
      </c>
      <c r="F157" s="795"/>
      <c r="G157" s="795"/>
      <c r="H157" s="795"/>
      <c r="I157" s="795"/>
      <c r="J157" s="795"/>
      <c r="K157" s="795"/>
      <c r="L157" s="795"/>
      <c r="M157" s="795"/>
      <c r="N157" s="795"/>
      <c r="O157" s="795"/>
      <c r="P157" s="795"/>
      <c r="Q157" s="795"/>
      <c r="R157" s="795"/>
      <c r="S157" s="795"/>
      <c r="T157" s="795"/>
      <c r="U157" s="796"/>
      <c r="V157" s="1074"/>
      <c r="W157" s="1075"/>
      <c r="X157" s="770"/>
      <c r="Y157" s="771"/>
      <c r="Z157" s="771"/>
      <c r="AA157" s="771"/>
      <c r="AB157" s="771"/>
      <c r="AC157" s="772"/>
      <c r="AD157" s="770"/>
      <c r="AE157" s="771"/>
      <c r="AF157" s="771"/>
      <c r="AG157" s="771"/>
      <c r="AH157" s="772"/>
    </row>
    <row r="158" spans="1:34" x14ac:dyDescent="0.25">
      <c r="A158" s="944" t="s">
        <v>31</v>
      </c>
      <c r="B158" s="945"/>
      <c r="C158" s="945"/>
      <c r="D158" s="946"/>
      <c r="E158" s="792" t="s">
        <v>387</v>
      </c>
      <c r="F158" s="792"/>
      <c r="G158" s="792"/>
      <c r="H158" s="792"/>
      <c r="I158" s="792"/>
      <c r="J158" s="792"/>
      <c r="K158" s="792"/>
      <c r="L158" s="792"/>
      <c r="M158" s="792"/>
      <c r="N158" s="792"/>
      <c r="O158" s="792"/>
      <c r="P158" s="792"/>
      <c r="Q158" s="792"/>
      <c r="R158" s="792"/>
      <c r="S158" s="792"/>
      <c r="T158" s="792"/>
      <c r="U158" s="793"/>
      <c r="V158" s="785" t="s">
        <v>347</v>
      </c>
      <c r="W158" s="786"/>
      <c r="X158" s="764">
        <f>X154+X156</f>
        <v>341056</v>
      </c>
      <c r="Y158" s="765"/>
      <c r="Z158" s="765"/>
      <c r="AA158" s="765"/>
      <c r="AB158" s="765"/>
      <c r="AC158" s="766"/>
      <c r="AD158" s="764">
        <f>AD154+AD156</f>
        <v>92496</v>
      </c>
      <c r="AE158" s="765"/>
      <c r="AF158" s="765"/>
      <c r="AG158" s="765"/>
      <c r="AH158" s="766"/>
    </row>
    <row r="159" spans="1:34" x14ac:dyDescent="0.25">
      <c r="A159" s="984"/>
      <c r="B159" s="985"/>
      <c r="C159" s="985"/>
      <c r="D159" s="986"/>
      <c r="E159" s="1076"/>
      <c r="F159" s="1076"/>
      <c r="G159" s="1076"/>
      <c r="H159" s="1076"/>
      <c r="I159" s="1076"/>
      <c r="J159" s="1076"/>
      <c r="K159" s="1076"/>
      <c r="L159" s="1076"/>
      <c r="M159" s="1076"/>
      <c r="N159" s="1076"/>
      <c r="O159" s="1076"/>
      <c r="P159" s="1076"/>
      <c r="Q159" s="1076"/>
      <c r="R159" s="1076"/>
      <c r="S159" s="1076"/>
      <c r="T159" s="1076"/>
      <c r="U159" s="1077"/>
      <c r="V159" s="787"/>
      <c r="W159" s="788"/>
      <c r="X159" s="767"/>
      <c r="Y159" s="768"/>
      <c r="Z159" s="768"/>
      <c r="AA159" s="768"/>
      <c r="AB159" s="768"/>
      <c r="AC159" s="769"/>
      <c r="AD159" s="767"/>
      <c r="AE159" s="768"/>
      <c r="AF159" s="768"/>
      <c r="AG159" s="768"/>
      <c r="AH159" s="769"/>
    </row>
    <row r="160" spans="1:34" ht="15.75" thickBot="1" x14ac:dyDescent="0.3">
      <c r="A160" s="926"/>
      <c r="B160" s="927"/>
      <c r="C160" s="927"/>
      <c r="D160" s="943"/>
      <c r="E160" s="795"/>
      <c r="F160" s="795"/>
      <c r="G160" s="795"/>
      <c r="H160" s="795"/>
      <c r="I160" s="795"/>
      <c r="J160" s="795"/>
      <c r="K160" s="795"/>
      <c r="L160" s="795"/>
      <c r="M160" s="795"/>
      <c r="N160" s="795"/>
      <c r="O160" s="795"/>
      <c r="P160" s="795"/>
      <c r="Q160" s="795"/>
      <c r="R160" s="795"/>
      <c r="S160" s="795"/>
      <c r="T160" s="795"/>
      <c r="U160" s="796"/>
      <c r="V160" s="789"/>
      <c r="W160" s="790"/>
      <c r="X160" s="770"/>
      <c r="Y160" s="771"/>
      <c r="Z160" s="771"/>
      <c r="AA160" s="771"/>
      <c r="AB160" s="771"/>
      <c r="AC160" s="772"/>
      <c r="AD160" s="767"/>
      <c r="AE160" s="768"/>
      <c r="AF160" s="768"/>
      <c r="AG160" s="768"/>
      <c r="AH160" s="769"/>
    </row>
    <row r="161" spans="1:34" x14ac:dyDescent="0.25">
      <c r="A161" s="944" t="s">
        <v>344</v>
      </c>
      <c r="B161" s="945"/>
      <c r="C161" s="945"/>
      <c r="D161" s="946"/>
      <c r="E161" s="779" t="s">
        <v>388</v>
      </c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80"/>
      <c r="V161" s="785" t="s">
        <v>347</v>
      </c>
      <c r="W161" s="786"/>
      <c r="X161" s="773"/>
      <c r="Y161" s="774"/>
      <c r="Z161" s="774"/>
      <c r="AA161" s="774"/>
      <c r="AB161" s="774"/>
      <c r="AC161" s="775"/>
      <c r="AD161" s="773"/>
      <c r="AE161" s="774"/>
      <c r="AF161" s="774"/>
      <c r="AG161" s="774"/>
      <c r="AH161" s="775"/>
    </row>
    <row r="162" spans="1:34" ht="15.75" thickBot="1" x14ac:dyDescent="0.3">
      <c r="A162" s="926"/>
      <c r="B162" s="927"/>
      <c r="C162" s="927"/>
      <c r="D162" s="943"/>
      <c r="E162" s="781"/>
      <c r="F162" s="781"/>
      <c r="G162" s="781"/>
      <c r="H162" s="781"/>
      <c r="I162" s="781"/>
      <c r="J162" s="781"/>
      <c r="K162" s="781"/>
      <c r="L162" s="781"/>
      <c r="M162" s="781"/>
      <c r="N162" s="781"/>
      <c r="O162" s="781"/>
      <c r="P162" s="781"/>
      <c r="Q162" s="781"/>
      <c r="R162" s="781"/>
      <c r="S162" s="781"/>
      <c r="T162" s="781"/>
      <c r="U162" s="782"/>
      <c r="V162" s="789"/>
      <c r="W162" s="790"/>
      <c r="X162" s="776"/>
      <c r="Y162" s="777"/>
      <c r="Z162" s="777"/>
      <c r="AA162" s="777"/>
      <c r="AB162" s="777"/>
      <c r="AC162" s="778"/>
      <c r="AD162" s="776"/>
      <c r="AE162" s="777"/>
      <c r="AF162" s="777"/>
      <c r="AG162" s="777"/>
      <c r="AH162" s="778"/>
    </row>
    <row r="163" spans="1:34" x14ac:dyDescent="0.25">
      <c r="A163" s="1078" t="s">
        <v>345</v>
      </c>
      <c r="B163" s="1079"/>
      <c r="C163" s="1079"/>
      <c r="D163" s="1080"/>
      <c r="E163" s="779" t="s">
        <v>389</v>
      </c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80"/>
      <c r="V163" s="785" t="s">
        <v>347</v>
      </c>
      <c r="W163" s="786"/>
      <c r="X163" s="764">
        <f>X158+X161</f>
        <v>341056</v>
      </c>
      <c r="Y163" s="765"/>
      <c r="Z163" s="765"/>
      <c r="AA163" s="765"/>
      <c r="AB163" s="765"/>
      <c r="AC163" s="766"/>
      <c r="AD163" s="764">
        <f>AD158+AD161</f>
        <v>92496</v>
      </c>
      <c r="AE163" s="765"/>
      <c r="AF163" s="765"/>
      <c r="AG163" s="765"/>
      <c r="AH163" s="766"/>
    </row>
    <row r="164" spans="1:34" x14ac:dyDescent="0.25">
      <c r="A164" s="1081"/>
      <c r="B164" s="1082"/>
      <c r="C164" s="1082"/>
      <c r="D164" s="1083"/>
      <c r="E164" s="783"/>
      <c r="F164" s="783"/>
      <c r="G164" s="783"/>
      <c r="H164" s="783"/>
      <c r="I164" s="783"/>
      <c r="J164" s="783"/>
      <c r="K164" s="783"/>
      <c r="L164" s="783"/>
      <c r="M164" s="783"/>
      <c r="N164" s="783"/>
      <c r="O164" s="783"/>
      <c r="P164" s="783"/>
      <c r="Q164" s="783"/>
      <c r="R164" s="783"/>
      <c r="S164" s="783"/>
      <c r="T164" s="783"/>
      <c r="U164" s="784"/>
      <c r="V164" s="787"/>
      <c r="W164" s="788"/>
      <c r="X164" s="767"/>
      <c r="Y164" s="768"/>
      <c r="Z164" s="768"/>
      <c r="AA164" s="768"/>
      <c r="AB164" s="768"/>
      <c r="AC164" s="769"/>
      <c r="AD164" s="767"/>
      <c r="AE164" s="768"/>
      <c r="AF164" s="768"/>
      <c r="AG164" s="768"/>
      <c r="AH164" s="769"/>
    </row>
    <row r="165" spans="1:34" ht="15.75" thickBot="1" x14ac:dyDescent="0.3">
      <c r="A165" s="1084"/>
      <c r="B165" s="1085"/>
      <c r="C165" s="1085"/>
      <c r="D165" s="1086"/>
      <c r="E165" s="781"/>
      <c r="F165" s="781"/>
      <c r="G165" s="781"/>
      <c r="H165" s="781"/>
      <c r="I165" s="781"/>
      <c r="J165" s="781"/>
      <c r="K165" s="781"/>
      <c r="L165" s="781"/>
      <c r="M165" s="781"/>
      <c r="N165" s="781"/>
      <c r="O165" s="781"/>
      <c r="P165" s="781"/>
      <c r="Q165" s="781"/>
      <c r="R165" s="781"/>
      <c r="S165" s="781"/>
      <c r="T165" s="781"/>
      <c r="U165" s="782"/>
      <c r="V165" s="789"/>
      <c r="W165" s="790"/>
      <c r="X165" s="770"/>
      <c r="Y165" s="771"/>
      <c r="Z165" s="771"/>
      <c r="AA165" s="771"/>
      <c r="AB165" s="771"/>
      <c r="AC165" s="772"/>
      <c r="AD165" s="770"/>
      <c r="AE165" s="771"/>
      <c r="AF165" s="771"/>
      <c r="AG165" s="771"/>
      <c r="AH165" s="772"/>
    </row>
    <row r="166" spans="1:34" x14ac:dyDescent="0.25">
      <c r="A166" s="23"/>
      <c r="B166" s="23"/>
      <c r="C166" s="23"/>
      <c r="D166" s="23"/>
      <c r="E166" s="18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26"/>
      <c r="W166" s="26"/>
      <c r="X166" s="14"/>
      <c r="Y166" s="14"/>
      <c r="Z166" s="14"/>
      <c r="AA166" s="14"/>
      <c r="AB166" s="14"/>
      <c r="AC166" s="14"/>
      <c r="AD166" s="1"/>
    </row>
    <row r="167" spans="1:34" x14ac:dyDescent="0.25">
      <c r="X167" s="15"/>
      <c r="Y167" s="15"/>
      <c r="Z167" s="15"/>
      <c r="AA167" s="15"/>
      <c r="AB167" s="15"/>
      <c r="AC167" s="15"/>
    </row>
  </sheetData>
  <mergeCells count="447">
    <mergeCell ref="E66:U68"/>
    <mergeCell ref="X66:AC68"/>
    <mergeCell ref="AD66:AH68"/>
    <mergeCell ref="X74:AC75"/>
    <mergeCell ref="X76:AC77"/>
    <mergeCell ref="X78:AC80"/>
    <mergeCell ref="X69:AC69"/>
    <mergeCell ref="X70:AC70"/>
    <mergeCell ref="X71:AC73"/>
    <mergeCell ref="AD69:AH69"/>
    <mergeCell ref="AD70:AH70"/>
    <mergeCell ref="AD71:AH73"/>
    <mergeCell ref="E69:U69"/>
    <mergeCell ref="E70:U70"/>
    <mergeCell ref="E74:U75"/>
    <mergeCell ref="E76:U77"/>
    <mergeCell ref="E78:U80"/>
    <mergeCell ref="A69:D69"/>
    <mergeCell ref="A70:D70"/>
    <mergeCell ref="E85:U86"/>
    <mergeCell ref="X85:AC86"/>
    <mergeCell ref="AD85:AH86"/>
    <mergeCell ref="E87:U89"/>
    <mergeCell ref="A81:D83"/>
    <mergeCell ref="A78:D80"/>
    <mergeCell ref="A76:D77"/>
    <mergeCell ref="E81:U83"/>
    <mergeCell ref="A74:D75"/>
    <mergeCell ref="A71:D73"/>
    <mergeCell ref="E71:U73"/>
    <mergeCell ref="E96:U96"/>
    <mergeCell ref="E97:U97"/>
    <mergeCell ref="E90:U92"/>
    <mergeCell ref="E93:U94"/>
    <mergeCell ref="E84:U84"/>
    <mergeCell ref="A87:D89"/>
    <mergeCell ref="A90:D92"/>
    <mergeCell ref="A93:D94"/>
    <mergeCell ref="A95:D95"/>
    <mergeCell ref="A96:D96"/>
    <mergeCell ref="A97:D97"/>
    <mergeCell ref="A84:D84"/>
    <mergeCell ref="A85:D86"/>
    <mergeCell ref="A163:D165"/>
    <mergeCell ref="X25:AC26"/>
    <mergeCell ref="AD25:AH26"/>
    <mergeCell ref="V66:W68"/>
    <mergeCell ref="V71:W73"/>
    <mergeCell ref="V74:W75"/>
    <mergeCell ref="V76:W77"/>
    <mergeCell ref="V78:W80"/>
    <mergeCell ref="A145:D146"/>
    <mergeCell ref="A147:D147"/>
    <mergeCell ref="A148:D148"/>
    <mergeCell ref="A149:D149"/>
    <mergeCell ref="A154:D155"/>
    <mergeCell ref="A156:D157"/>
    <mergeCell ref="A150:AH153"/>
    <mergeCell ref="A131:D133"/>
    <mergeCell ref="A134:D136"/>
    <mergeCell ref="A137:D138"/>
    <mergeCell ref="A139:D140"/>
    <mergeCell ref="E52:U53"/>
    <mergeCell ref="A62:AH62"/>
    <mergeCell ref="V107:W108"/>
    <mergeCell ref="V111:W112"/>
    <mergeCell ref="V114:W115"/>
    <mergeCell ref="A116:D116"/>
    <mergeCell ref="A117:D118"/>
    <mergeCell ref="A119:D119"/>
    <mergeCell ref="E114:U115"/>
    <mergeCell ref="A158:D160"/>
    <mergeCell ref="A161:D162"/>
    <mergeCell ref="E113:U113"/>
    <mergeCell ref="E149:U149"/>
    <mergeCell ref="E147:U147"/>
    <mergeCell ref="E148:U148"/>
    <mergeCell ref="E143:U144"/>
    <mergeCell ref="E145:U146"/>
    <mergeCell ref="E137:U138"/>
    <mergeCell ref="A141:D142"/>
    <mergeCell ref="A143:D144"/>
    <mergeCell ref="A120:D120"/>
    <mergeCell ref="A121:D123"/>
    <mergeCell ref="A124:D126"/>
    <mergeCell ref="A127:D127"/>
    <mergeCell ref="A128:D128"/>
    <mergeCell ref="A129:D130"/>
    <mergeCell ref="V116:W116"/>
    <mergeCell ref="V119:W119"/>
    <mergeCell ref="E116:U116"/>
    <mergeCell ref="V120:W120"/>
    <mergeCell ref="E154:U155"/>
    <mergeCell ref="E158:U160"/>
    <mergeCell ref="V149:W149"/>
    <mergeCell ref="V154:W155"/>
    <mergeCell ref="V147:W147"/>
    <mergeCell ref="V141:W142"/>
    <mergeCell ref="E139:U140"/>
    <mergeCell ref="E141:U142"/>
    <mergeCell ref="E131:U133"/>
    <mergeCell ref="E134:U136"/>
    <mergeCell ref="E127:U127"/>
    <mergeCell ref="E128:U128"/>
    <mergeCell ref="E124:U126"/>
    <mergeCell ref="E129:U130"/>
    <mergeCell ref="E119:U119"/>
    <mergeCell ref="E120:U120"/>
    <mergeCell ref="E121:U123"/>
    <mergeCell ref="V121:W123"/>
    <mergeCell ref="V124:W126"/>
    <mergeCell ref="V148:W148"/>
    <mergeCell ref="V143:W144"/>
    <mergeCell ref="V145:W146"/>
    <mergeCell ref="V134:W136"/>
    <mergeCell ref="V137:W138"/>
    <mergeCell ref="V139:W140"/>
    <mergeCell ref="V156:W157"/>
    <mergeCell ref="V129:W130"/>
    <mergeCell ref="V131:W133"/>
    <mergeCell ref="V127:W127"/>
    <mergeCell ref="V128:W128"/>
    <mergeCell ref="V64:W64"/>
    <mergeCell ref="V65:W65"/>
    <mergeCell ref="V69:W69"/>
    <mergeCell ref="E117:U118"/>
    <mergeCell ref="E109:U109"/>
    <mergeCell ref="E110:U110"/>
    <mergeCell ref="E107:U108"/>
    <mergeCell ref="E111:U112"/>
    <mergeCell ref="V95:W95"/>
    <mergeCell ref="V96:W96"/>
    <mergeCell ref="V97:W97"/>
    <mergeCell ref="V98:W98"/>
    <mergeCell ref="V99:W99"/>
    <mergeCell ref="V117:W118"/>
    <mergeCell ref="E98:U98"/>
    <mergeCell ref="E99:U99"/>
    <mergeCell ref="E104:U104"/>
    <mergeCell ref="E105:U105"/>
    <mergeCell ref="E106:U106"/>
    <mergeCell ref="V84:W84"/>
    <mergeCell ref="V81:W83"/>
    <mergeCell ref="V85:W86"/>
    <mergeCell ref="V70:W70"/>
    <mergeCell ref="V109:W109"/>
    <mergeCell ref="V93:W94"/>
    <mergeCell ref="V87:W89"/>
    <mergeCell ref="V90:W92"/>
    <mergeCell ref="AD113:AH113"/>
    <mergeCell ref="AD114:AH115"/>
    <mergeCell ref="AD110:AH110"/>
    <mergeCell ref="AD107:AH108"/>
    <mergeCell ref="AD111:AH112"/>
    <mergeCell ref="AD98:AH98"/>
    <mergeCell ref="AD99:AH99"/>
    <mergeCell ref="AD104:AH104"/>
    <mergeCell ref="AD105:AH105"/>
    <mergeCell ref="AD106:AH106"/>
    <mergeCell ref="AD95:AH95"/>
    <mergeCell ref="AD96:AH96"/>
    <mergeCell ref="AD97:AH97"/>
    <mergeCell ref="AD109:AH109"/>
    <mergeCell ref="X87:AC89"/>
    <mergeCell ref="X110:AC110"/>
    <mergeCell ref="X113:AC113"/>
    <mergeCell ref="V110:W110"/>
    <mergeCell ref="V113:W113"/>
    <mergeCell ref="V104:W104"/>
    <mergeCell ref="V105:W105"/>
    <mergeCell ref="X99:AC99"/>
    <mergeCell ref="X104:AC104"/>
    <mergeCell ref="X105:AC105"/>
    <mergeCell ref="X106:AC106"/>
    <mergeCell ref="X95:AC95"/>
    <mergeCell ref="X96:AC96"/>
    <mergeCell ref="X97:AC97"/>
    <mergeCell ref="X98:AC98"/>
    <mergeCell ref="X114:AC115"/>
    <mergeCell ref="X109:AC109"/>
    <mergeCell ref="A100:AH103"/>
    <mergeCell ref="A98:D98"/>
    <mergeCell ref="A99:D99"/>
    <mergeCell ref="V106:W106"/>
    <mergeCell ref="A104:D104"/>
    <mergeCell ref="A105:D105"/>
    <mergeCell ref="A106:D106"/>
    <mergeCell ref="A107:D108"/>
    <mergeCell ref="A109:D109"/>
    <mergeCell ref="A110:D110"/>
    <mergeCell ref="A111:D112"/>
    <mergeCell ref="A113:D113"/>
    <mergeCell ref="A114:D115"/>
    <mergeCell ref="E95:U95"/>
    <mergeCell ref="X149:AC149"/>
    <mergeCell ref="X141:AC142"/>
    <mergeCell ref="X143:AC144"/>
    <mergeCell ref="X145:AC146"/>
    <mergeCell ref="X134:AC136"/>
    <mergeCell ref="X137:AC138"/>
    <mergeCell ref="X139:AC140"/>
    <mergeCell ref="X129:AC130"/>
    <mergeCell ref="X131:AC133"/>
    <mergeCell ref="X147:AC147"/>
    <mergeCell ref="X148:AC148"/>
    <mergeCell ref="X127:AC127"/>
    <mergeCell ref="X128:AC128"/>
    <mergeCell ref="X121:AC123"/>
    <mergeCell ref="X124:AC126"/>
    <mergeCell ref="X120:AC120"/>
    <mergeCell ref="X107:AC108"/>
    <mergeCell ref="X111:AC112"/>
    <mergeCell ref="X116:AC116"/>
    <mergeCell ref="AD129:AH130"/>
    <mergeCell ref="X119:AC119"/>
    <mergeCell ref="X117:AC118"/>
    <mergeCell ref="AD131:AH133"/>
    <mergeCell ref="AD127:AH127"/>
    <mergeCell ref="AD121:AH123"/>
    <mergeCell ref="AD124:AH126"/>
    <mergeCell ref="AD119:AH119"/>
    <mergeCell ref="AD120:AH120"/>
    <mergeCell ref="AD116:AH116"/>
    <mergeCell ref="AD117:AH118"/>
    <mergeCell ref="AD128:AH128"/>
    <mergeCell ref="AD147:AH147"/>
    <mergeCell ref="AD148:AH148"/>
    <mergeCell ref="AD149:AH149"/>
    <mergeCell ref="AD145:AH146"/>
    <mergeCell ref="AD139:AH140"/>
    <mergeCell ref="AD141:AH142"/>
    <mergeCell ref="AD143:AH144"/>
    <mergeCell ref="AD134:AH136"/>
    <mergeCell ref="AD137:AH138"/>
    <mergeCell ref="AD90:AH92"/>
    <mergeCell ref="AD93:AH94"/>
    <mergeCell ref="AD84:AH84"/>
    <mergeCell ref="AD78:AH80"/>
    <mergeCell ref="AD81:AH83"/>
    <mergeCell ref="AD74:AH75"/>
    <mergeCell ref="AD76:AH77"/>
    <mergeCell ref="AD87:AH89"/>
    <mergeCell ref="X63:AC63"/>
    <mergeCell ref="AD63:AH63"/>
    <mergeCell ref="X84:AC84"/>
    <mergeCell ref="X81:AC83"/>
    <mergeCell ref="X93:AC94"/>
    <mergeCell ref="X90:AC92"/>
    <mergeCell ref="A64:D64"/>
    <mergeCell ref="A66:D68"/>
    <mergeCell ref="A65:D65"/>
    <mergeCell ref="AD64:AH64"/>
    <mergeCell ref="AD65:AH65"/>
    <mergeCell ref="V54:W55"/>
    <mergeCell ref="V56:W57"/>
    <mergeCell ref="V58:W59"/>
    <mergeCell ref="V60:W61"/>
    <mergeCell ref="A63:D63"/>
    <mergeCell ref="E63:U63"/>
    <mergeCell ref="V63:W63"/>
    <mergeCell ref="AD60:AH61"/>
    <mergeCell ref="X60:AC61"/>
    <mergeCell ref="X64:AC64"/>
    <mergeCell ref="X65:AC65"/>
    <mergeCell ref="E64:U64"/>
    <mergeCell ref="E65:U65"/>
    <mergeCell ref="E54:U55"/>
    <mergeCell ref="E56:U57"/>
    <mergeCell ref="E58:U59"/>
    <mergeCell ref="E60:U61"/>
    <mergeCell ref="A60:D61"/>
    <mergeCell ref="A54:D55"/>
    <mergeCell ref="V45:W45"/>
    <mergeCell ref="V46:W46"/>
    <mergeCell ref="V47:W48"/>
    <mergeCell ref="V49:W50"/>
    <mergeCell ref="V51:W51"/>
    <mergeCell ref="V52:W53"/>
    <mergeCell ref="V37:W37"/>
    <mergeCell ref="V38:W38"/>
    <mergeCell ref="V39:W39"/>
    <mergeCell ref="V40:W40"/>
    <mergeCell ref="V41:W42"/>
    <mergeCell ref="V43:W44"/>
    <mergeCell ref="E34:U35"/>
    <mergeCell ref="E30:U31"/>
    <mergeCell ref="E32:U33"/>
    <mergeCell ref="E24:U24"/>
    <mergeCell ref="E27:U27"/>
    <mergeCell ref="E28:U28"/>
    <mergeCell ref="V28:W28"/>
    <mergeCell ref="V29:W29"/>
    <mergeCell ref="V30:W31"/>
    <mergeCell ref="V32:W33"/>
    <mergeCell ref="V34:W35"/>
    <mergeCell ref="V24:W24"/>
    <mergeCell ref="V25:W26"/>
    <mergeCell ref="V27:W27"/>
    <mergeCell ref="E51:U51"/>
    <mergeCell ref="E47:U48"/>
    <mergeCell ref="E49:U50"/>
    <mergeCell ref="E45:U45"/>
    <mergeCell ref="E46:U46"/>
    <mergeCell ref="E43:U44"/>
    <mergeCell ref="E41:U42"/>
    <mergeCell ref="E36:U36"/>
    <mergeCell ref="E37:U37"/>
    <mergeCell ref="E38:U38"/>
    <mergeCell ref="E39:U39"/>
    <mergeCell ref="E40:U40"/>
    <mergeCell ref="A51:D51"/>
    <mergeCell ref="A36:D36"/>
    <mergeCell ref="A37:D37"/>
    <mergeCell ref="A38:D38"/>
    <mergeCell ref="A39:D39"/>
    <mergeCell ref="A40:D40"/>
    <mergeCell ref="A41:D42"/>
    <mergeCell ref="A27:D27"/>
    <mergeCell ref="A28:D28"/>
    <mergeCell ref="A29:D29"/>
    <mergeCell ref="A30:D31"/>
    <mergeCell ref="A32:D33"/>
    <mergeCell ref="A34:D35"/>
    <mergeCell ref="AD52:AH53"/>
    <mergeCell ref="AD47:AH48"/>
    <mergeCell ref="AD49:AH50"/>
    <mergeCell ref="AD24:AH24"/>
    <mergeCell ref="X52:AC53"/>
    <mergeCell ref="X51:AC51"/>
    <mergeCell ref="AD51:AH51"/>
    <mergeCell ref="A56:D57"/>
    <mergeCell ref="A58:D59"/>
    <mergeCell ref="A43:D44"/>
    <mergeCell ref="A45:D45"/>
    <mergeCell ref="A46:D46"/>
    <mergeCell ref="A47:D48"/>
    <mergeCell ref="A49:D50"/>
    <mergeCell ref="A52:D53"/>
    <mergeCell ref="AD54:AH55"/>
    <mergeCell ref="AD56:AH57"/>
    <mergeCell ref="AD58:AH59"/>
    <mergeCell ref="X54:AC55"/>
    <mergeCell ref="X56:AC57"/>
    <mergeCell ref="X58:AC59"/>
    <mergeCell ref="E29:U29"/>
    <mergeCell ref="E25:U26"/>
    <mergeCell ref="V36:W36"/>
    <mergeCell ref="AD27:AH27"/>
    <mergeCell ref="AD28:AH28"/>
    <mergeCell ref="AD29:AH29"/>
    <mergeCell ref="AD30:AH31"/>
    <mergeCell ref="AD32:AH33"/>
    <mergeCell ref="AD20:AH20"/>
    <mergeCell ref="AD21:AH21"/>
    <mergeCell ref="AD22:AH22"/>
    <mergeCell ref="AD23:AH23"/>
    <mergeCell ref="AD43:AH44"/>
    <mergeCell ref="AD45:AH45"/>
    <mergeCell ref="AD46:AH46"/>
    <mergeCell ref="AD34:AH35"/>
    <mergeCell ref="AD36:AH36"/>
    <mergeCell ref="AD37:AH37"/>
    <mergeCell ref="AD38:AH38"/>
    <mergeCell ref="AD39:AH39"/>
    <mergeCell ref="AD40:AH40"/>
    <mergeCell ref="A24:D24"/>
    <mergeCell ref="A25:D26"/>
    <mergeCell ref="V13:W15"/>
    <mergeCell ref="V16:W16"/>
    <mergeCell ref="V17:W17"/>
    <mergeCell ref="V18:W18"/>
    <mergeCell ref="V19:W19"/>
    <mergeCell ref="E13:U15"/>
    <mergeCell ref="E16:U16"/>
    <mergeCell ref="E17:U17"/>
    <mergeCell ref="E18:U18"/>
    <mergeCell ref="E19:U19"/>
    <mergeCell ref="E20:U20"/>
    <mergeCell ref="E21:U21"/>
    <mergeCell ref="E22:U22"/>
    <mergeCell ref="E23:U23"/>
    <mergeCell ref="V20:W20"/>
    <mergeCell ref="V21:W21"/>
    <mergeCell ref="A13:D15"/>
    <mergeCell ref="A16:D16"/>
    <mergeCell ref="A17:D17"/>
    <mergeCell ref="A18:D18"/>
    <mergeCell ref="A19:D19"/>
    <mergeCell ref="V22:W22"/>
    <mergeCell ref="V23:W23"/>
    <mergeCell ref="X14:AC14"/>
    <mergeCell ref="X15:AC15"/>
    <mergeCell ref="X16:AC16"/>
    <mergeCell ref="X17:AC17"/>
    <mergeCell ref="X18:AC18"/>
    <mergeCell ref="A20:D20"/>
    <mergeCell ref="A21:D21"/>
    <mergeCell ref="A22:D22"/>
    <mergeCell ref="A23:D23"/>
    <mergeCell ref="AD14:AH14"/>
    <mergeCell ref="X13:AH13"/>
    <mergeCell ref="AD15:AH15"/>
    <mergeCell ref="AD16:AH16"/>
    <mergeCell ref="AD17:AH17"/>
    <mergeCell ref="AD18:AH18"/>
    <mergeCell ref="X47:AC48"/>
    <mergeCell ref="X49:AC50"/>
    <mergeCell ref="X40:AC40"/>
    <mergeCell ref="X41:AC42"/>
    <mergeCell ref="X43:AC44"/>
    <mergeCell ref="X46:AC46"/>
    <mergeCell ref="X45:AC45"/>
    <mergeCell ref="X32:AC33"/>
    <mergeCell ref="X34:AC35"/>
    <mergeCell ref="X36:AC36"/>
    <mergeCell ref="X37:AC37"/>
    <mergeCell ref="X38:AC38"/>
    <mergeCell ref="X39:AC39"/>
    <mergeCell ref="X27:AC27"/>
    <mergeCell ref="X28:AC28"/>
    <mergeCell ref="X29:AC29"/>
    <mergeCell ref="X30:AC31"/>
    <mergeCell ref="AD41:AH42"/>
    <mergeCell ref="A11:V11"/>
    <mergeCell ref="X158:AC160"/>
    <mergeCell ref="AD158:AH160"/>
    <mergeCell ref="X161:AC162"/>
    <mergeCell ref="AD161:AH162"/>
    <mergeCell ref="E161:U162"/>
    <mergeCell ref="X163:AC165"/>
    <mergeCell ref="AD163:AH165"/>
    <mergeCell ref="E163:U165"/>
    <mergeCell ref="V163:W165"/>
    <mergeCell ref="V161:W162"/>
    <mergeCell ref="V158:W160"/>
    <mergeCell ref="X154:AC155"/>
    <mergeCell ref="AD154:AH155"/>
    <mergeCell ref="E156:U157"/>
    <mergeCell ref="X156:AC157"/>
    <mergeCell ref="AD156:AH157"/>
    <mergeCell ref="X19:AC19"/>
    <mergeCell ref="X20:AC20"/>
    <mergeCell ref="X21:AC21"/>
    <mergeCell ref="X22:AC22"/>
    <mergeCell ref="X23:AC23"/>
    <mergeCell ref="X24:AC24"/>
    <mergeCell ref="AD19:AH19"/>
  </mergeCells>
  <pageMargins left="0.70866141732283472" right="0.70866141732283472" top="0.74803149606299213" bottom="0.74803149606299213" header="0.31496062992125984" footer="0.31496062992125984"/>
  <pageSetup paperSize="9" scale="98" firstPageNumber="28" orientation="portrait" useFirstPageNumber="1" r:id="rId1"/>
  <headerFooter>
    <oddHeader>&amp;LÚčtovná jednotka
Poznámky účtovnej závierky k 31.12.2013
&amp;RPríloha č. 1</oddHeader>
    <oddFooter>&amp;C 24</oddFooter>
  </headerFooter>
  <rowBreaks count="2" manualBreakCount="2">
    <brk id="50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11</vt:i4>
      </vt:variant>
      <vt:variant>
        <vt:lpstr>Pomenované rozsahy</vt:lpstr>
      </vt:variant>
      <vt:variant>
        <vt:i4>10</vt:i4>
      </vt:variant>
    </vt:vector>
  </HeadingPairs>
  <TitlesOfParts>
    <vt:vector size="21" baseType="lpstr">
      <vt:lpstr>Súvaha TS</vt:lpstr>
      <vt:lpstr>Aktíva</vt:lpstr>
      <vt:lpstr>Pasíva</vt:lpstr>
      <vt:lpstr>VZAS TS</vt:lpstr>
      <vt:lpstr>VZAS</vt:lpstr>
      <vt:lpstr>Poznámky TS</vt:lpstr>
      <vt:lpstr>Poznámky text časť</vt:lpstr>
      <vt:lpstr>Poznámky tabuľ. časť</vt:lpstr>
      <vt:lpstr>Cash Flow</vt:lpstr>
      <vt:lpstr>Vysvetlivky</vt:lpstr>
      <vt:lpstr>Hárok1</vt:lpstr>
      <vt:lpstr>'Poznámky text časť'!_GoBack</vt:lpstr>
      <vt:lpstr>'Poznámky text časť'!_Toc474124189</vt:lpstr>
      <vt:lpstr>'Poznámky text časť'!_Toc474124192</vt:lpstr>
      <vt:lpstr>'Poznámky text časť'!_Toc474124195</vt:lpstr>
      <vt:lpstr>'Poznámky text časť'!_Toc474124196</vt:lpstr>
      <vt:lpstr>'Poznámky text časť'!_Toc474124202</vt:lpstr>
      <vt:lpstr>Aktíva!Oblasť_tlače</vt:lpstr>
      <vt:lpstr>Pasíva!Oblasť_tlače</vt:lpstr>
      <vt:lpstr>'Poznámky tabuľ. časť'!Oblasť_tlače</vt:lpstr>
      <vt:lpstr>'Poznámky TS'!Oblasť_tlače</vt:lpstr>
    </vt:vector>
  </TitlesOfParts>
  <Company>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zkandlerova</dc:creator>
  <cp:lastModifiedBy>Hilda Spisiakova</cp:lastModifiedBy>
  <cp:lastPrinted>2014-02-25T10:51:35Z</cp:lastPrinted>
  <dcterms:created xsi:type="dcterms:W3CDTF">2012-06-13T07:31:41Z</dcterms:created>
  <dcterms:modified xsi:type="dcterms:W3CDTF">2014-03-11T09:21:01Z</dcterms:modified>
</cp:coreProperties>
</file>