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60" yWindow="210" windowWidth="14220" windowHeight="5655" activeTab="7"/>
  </bookViews>
  <sheets>
    <sheet name="Súvaha TS" sheetId="26" r:id="rId1"/>
    <sheet name="Aktíva" sheetId="31" r:id="rId2"/>
    <sheet name="Pasíva" sheetId="32" r:id="rId3"/>
    <sheet name="VZAS TS" sheetId="29" r:id="rId4"/>
    <sheet name="VZAS" sheetId="33" r:id="rId5"/>
    <sheet name="Poznámky TS" sheetId="1" state="hidden" r:id="rId6"/>
    <sheet name="Poznámky text časť" sheetId="19" r:id="rId7"/>
    <sheet name="Poznámky tabuľ. časť" sheetId="2" r:id="rId8"/>
    <sheet name="Vysvetlivky" sheetId="25" r:id="rId9"/>
  </sheets>
  <definedNames>
    <definedName name="_GoBack" localSheetId="6">'Poznámky text časť'!$A$4</definedName>
    <definedName name="_Toc474124189" localSheetId="6">'Poznámky text časť'!$B$2</definedName>
    <definedName name="_Toc474124192" localSheetId="6">'Poznámky text časť'!$A$99</definedName>
    <definedName name="_Toc474124195" localSheetId="6">'Poznámky text časť'!$A$169</definedName>
    <definedName name="_Toc474124196" localSheetId="6">'Poznámky text časť'!$A$192</definedName>
    <definedName name="_Toc474124199" localSheetId="6">'Poznámky text časť'!$A$257</definedName>
    <definedName name="_Toc474124202" localSheetId="6">'Poznámky text časť'!$A$263</definedName>
    <definedName name="_xlnm.Print_Area" localSheetId="1">Aktíva!$A$1:$I$145</definedName>
    <definedName name="_xlnm.Print_Area" localSheetId="2">Pasíva!$A$1:$E$62</definedName>
    <definedName name="_xlnm.Print_Area" localSheetId="7">'Poznámky tabuľ. časť'!$A$1:$AH$1479</definedName>
    <definedName name="_xlnm.Print_Area" localSheetId="5">'Poznámky TS'!$A$1:$AH$50</definedName>
  </definedNames>
  <calcPr calcId="145621" iterate="1"/>
</workbook>
</file>

<file path=xl/calcChain.xml><?xml version="1.0" encoding="utf-8"?>
<calcChain xmlns="http://schemas.openxmlformats.org/spreadsheetml/2006/main">
  <c r="O1409" i="2" l="1"/>
  <c r="O1410" i="2" s="1"/>
  <c r="S1408" i="2"/>
  <c r="D24" i="31" l="1"/>
  <c r="AA525" i="2" l="1"/>
  <c r="AA523" i="2"/>
  <c r="AA500" i="2"/>
  <c r="AA513" i="2"/>
  <c r="O873" i="2" l="1"/>
  <c r="Y905" i="2"/>
  <c r="Y899" i="2"/>
  <c r="AF1412" i="2"/>
  <c r="Y1410" i="2"/>
  <c r="AC1409" i="2"/>
  <c r="AF1409" i="2" s="1"/>
  <c r="AC1408" i="2"/>
  <c r="AF1408" i="2" s="1"/>
  <c r="AC1407" i="2"/>
  <c r="AF1407" i="2" s="1"/>
  <c r="AC1406" i="2"/>
  <c r="U1369" i="2"/>
  <c r="U1355" i="2"/>
  <c r="AB1371" i="2"/>
  <c r="AB1369" i="2" s="1"/>
  <c r="AB1355" i="2"/>
  <c r="Z1338" i="2"/>
  <c r="Z1324" i="2"/>
  <c r="Z1313" i="2"/>
  <c r="O1270" i="2"/>
  <c r="AE1145" i="2"/>
  <c r="AA1145" i="2"/>
  <c r="W1145" i="2"/>
  <c r="Z1074" i="2"/>
  <c r="Z1071" i="2"/>
  <c r="Z1068" i="2"/>
  <c r="Z1065" i="2"/>
  <c r="Y928" i="2"/>
  <c r="Y932" i="2" s="1"/>
  <c r="AD877" i="2"/>
  <c r="J873" i="2"/>
  <c r="AD878" i="2"/>
  <c r="Y803" i="2"/>
  <c r="T803" i="2"/>
  <c r="O803" i="2"/>
  <c r="J803" i="2"/>
  <c r="AD802" i="2"/>
  <c r="AD801" i="2"/>
  <c r="AD800" i="2"/>
  <c r="AD799" i="2"/>
  <c r="AD798" i="2"/>
  <c r="AD797" i="2"/>
  <c r="AD796" i="2"/>
  <c r="AD795" i="2"/>
  <c r="AD794" i="2"/>
  <c r="AD793" i="2"/>
  <c r="AD792" i="2"/>
  <c r="AD791" i="2"/>
  <c r="AD790" i="2"/>
  <c r="AD789" i="2"/>
  <c r="AD788" i="2"/>
  <c r="AD787" i="2"/>
  <c r="AD786" i="2"/>
  <c r="AD785" i="2"/>
  <c r="AD784" i="2"/>
  <c r="Y660" i="2"/>
  <c r="AC151" i="2"/>
  <c r="Z151" i="2"/>
  <c r="W151" i="2"/>
  <c r="T151" i="2"/>
  <c r="Q151" i="2"/>
  <c r="N151" i="2"/>
  <c r="K151" i="2"/>
  <c r="I151" i="2"/>
  <c r="AC149" i="2"/>
  <c r="Z149" i="2"/>
  <c r="W149" i="2"/>
  <c r="T149" i="2"/>
  <c r="Q149" i="2"/>
  <c r="N149" i="2"/>
  <c r="K149" i="2"/>
  <c r="I149" i="2"/>
  <c r="AF148" i="2"/>
  <c r="AF147" i="2"/>
  <c r="AF146" i="2"/>
  <c r="AC144" i="2"/>
  <c r="Z144" i="2"/>
  <c r="W144" i="2"/>
  <c r="T144" i="2"/>
  <c r="Q144" i="2"/>
  <c r="N144" i="2"/>
  <c r="K144" i="2"/>
  <c r="I144" i="2"/>
  <c r="AF143" i="2"/>
  <c r="AF142" i="2"/>
  <c r="AF141" i="2"/>
  <c r="AC139" i="2"/>
  <c r="Z139" i="2"/>
  <c r="W139" i="2"/>
  <c r="T139" i="2"/>
  <c r="Q139" i="2"/>
  <c r="N139" i="2"/>
  <c r="K139" i="2"/>
  <c r="I139" i="2"/>
  <c r="AF138" i="2"/>
  <c r="AF137" i="2"/>
  <c r="AF136" i="2"/>
  <c r="AF135" i="2"/>
  <c r="E58" i="33"/>
  <c r="E52" i="33"/>
  <c r="E33" i="33"/>
  <c r="E50" i="33" s="1"/>
  <c r="E14" i="33"/>
  <c r="E10" i="33"/>
  <c r="E6" i="33"/>
  <c r="E5" i="33"/>
  <c r="Z152" i="2" l="1"/>
  <c r="Q152" i="2"/>
  <c r="AC152" i="2"/>
  <c r="AF144" i="2"/>
  <c r="AD803" i="2"/>
  <c r="N152" i="2"/>
  <c r="AF151" i="2"/>
  <c r="I152" i="2"/>
  <c r="T152" i="2"/>
  <c r="E13" i="33"/>
  <c r="E28" i="33" s="1"/>
  <c r="E51" i="33"/>
  <c r="E55" i="33" s="1"/>
  <c r="K152" i="2"/>
  <c r="W152" i="2"/>
  <c r="AF149" i="2"/>
  <c r="AC1410" i="2"/>
  <c r="AC1411" i="2" s="1"/>
  <c r="AC1413" i="2" s="1"/>
  <c r="AF1413" i="2"/>
  <c r="AF139" i="2"/>
  <c r="T12" i="1"/>
  <c r="AF152" i="2" l="1"/>
  <c r="AB1348" i="2" l="1"/>
  <c r="U1348" i="2"/>
  <c r="Y537" i="2"/>
  <c r="V1412" i="2" l="1"/>
  <c r="V1408" i="2"/>
  <c r="AI1369" i="2"/>
  <c r="Y1291" i="2"/>
  <c r="AD1291" i="2"/>
  <c r="X1045" i="2"/>
  <c r="M1045" i="2"/>
  <c r="X1038" i="2"/>
  <c r="M1038" i="2"/>
  <c r="X1034" i="2"/>
  <c r="M1034" i="2"/>
  <c r="AD979" i="2"/>
  <c r="AI978" i="2" s="1"/>
  <c r="Y979" i="2"/>
  <c r="AI979" i="2" s="1"/>
  <c r="AD973" i="2"/>
  <c r="AI972" i="2" s="1"/>
  <c r="Y973" i="2"/>
  <c r="AI973" i="2" s="1"/>
  <c r="AD879" i="2"/>
  <c r="AD876" i="2"/>
  <c r="AD875" i="2"/>
  <c r="AD874" i="2"/>
  <c r="AD869" i="2"/>
  <c r="AD870" i="2"/>
  <c r="AD871" i="2"/>
  <c r="AD872" i="2"/>
  <c r="AD868" i="2"/>
  <c r="T873" i="2"/>
  <c r="Y873" i="2"/>
  <c r="O867" i="2"/>
  <c r="T867" i="2"/>
  <c r="Y867" i="2"/>
  <c r="AD852" i="2"/>
  <c r="AD851" i="2"/>
  <c r="AD850" i="2"/>
  <c r="AD849" i="2"/>
  <c r="AD848" i="2"/>
  <c r="AD843" i="2"/>
  <c r="AD844" i="2"/>
  <c r="AD845" i="2"/>
  <c r="AD846" i="2"/>
  <c r="AD842" i="2"/>
  <c r="O847" i="2"/>
  <c r="T847" i="2"/>
  <c r="Y847" i="2"/>
  <c r="Y841" i="2"/>
  <c r="AD752" i="2"/>
  <c r="V1409" i="2" l="1"/>
  <c r="AD867" i="2"/>
  <c r="AI867" i="2" s="1"/>
  <c r="AD847" i="2"/>
  <c r="AI848" i="2" s="1"/>
  <c r="AD873" i="2"/>
  <c r="AI873" i="2" s="1"/>
  <c r="AD841" i="2"/>
  <c r="M1050" i="2"/>
  <c r="X1050" i="2"/>
  <c r="AD289" i="2"/>
  <c r="AA321" i="2"/>
  <c r="W321" i="2"/>
  <c r="S321" i="2"/>
  <c r="O321" i="2"/>
  <c r="Y333" i="2"/>
  <c r="T333" i="2"/>
  <c r="O333" i="2"/>
  <c r="J333" i="2"/>
  <c r="AD301" i="2"/>
  <c r="AD297" i="2"/>
  <c r="AD293" i="2"/>
  <c r="I245" i="2"/>
  <c r="AC243" i="2"/>
  <c r="Z243" i="2"/>
  <c r="W243" i="2"/>
  <c r="T243" i="2"/>
  <c r="Q243" i="2"/>
  <c r="N243" i="2"/>
  <c r="K243" i="2"/>
  <c r="AC113" i="2"/>
  <c r="Z113" i="2"/>
  <c r="W113" i="2"/>
  <c r="T113" i="2"/>
  <c r="Q113" i="2"/>
  <c r="N113" i="2"/>
  <c r="K113" i="2"/>
  <c r="T841" i="2"/>
  <c r="AI841" i="2"/>
  <c r="AI1379" i="2"/>
  <c r="AI1378" i="2"/>
  <c r="AI1372" i="2"/>
  <c r="AI1370" i="2"/>
  <c r="AI1348" i="2"/>
  <c r="AI1291" i="2"/>
  <c r="AI1290" i="2"/>
  <c r="Q1309" i="2"/>
  <c r="AI1310" i="2" s="1"/>
  <c r="J1286" i="2"/>
  <c r="AI757" i="2"/>
  <c r="AI751" i="2"/>
  <c r="Y580" i="2"/>
  <c r="AD303" i="2" l="1"/>
  <c r="M1051" i="2"/>
  <c r="AI847" i="2"/>
  <c r="AI842" i="2"/>
  <c r="K35" i="2"/>
  <c r="K33" i="2"/>
  <c r="Q1338" i="2" l="1"/>
  <c r="AI1324" i="2"/>
  <c r="Q1324" i="2"/>
  <c r="AI1325" i="2" s="1"/>
  <c r="AI1313" i="2"/>
  <c r="Q1313" i="2"/>
  <c r="Z1309" i="2"/>
  <c r="AI1309" i="2" s="1"/>
  <c r="T1286" i="2"/>
  <c r="O1286" i="2"/>
  <c r="AE1270" i="2"/>
  <c r="AA1270" i="2"/>
  <c r="W1270" i="2"/>
  <c r="S1270" i="2"/>
  <c r="K1270" i="2"/>
  <c r="S1145" i="2"/>
  <c r="O1145" i="2"/>
  <c r="K1145" i="2"/>
  <c r="Y1131" i="2"/>
  <c r="O1131" i="2"/>
  <c r="AD1113" i="2"/>
  <c r="Y1113" i="2"/>
  <c r="T1113" i="2"/>
  <c r="O1113" i="2"/>
  <c r="AD1108" i="2"/>
  <c r="Y1108" i="2"/>
  <c r="T1108" i="2"/>
  <c r="O1108" i="2"/>
  <c r="AA1095" i="2"/>
  <c r="T1095" i="2"/>
  <c r="M1095" i="2"/>
  <c r="AA1091" i="2"/>
  <c r="T1091" i="2"/>
  <c r="M1091" i="2"/>
  <c r="AI1074" i="2"/>
  <c r="Q1074" i="2"/>
  <c r="AI1075" i="2" s="1"/>
  <c r="AI1071" i="2"/>
  <c r="Q1071" i="2"/>
  <c r="AI1072" i="2" s="1"/>
  <c r="AI1065" i="2"/>
  <c r="Q1065" i="2"/>
  <c r="AI1066" i="2" s="1"/>
  <c r="AI932" i="2"/>
  <c r="O932" i="2"/>
  <c r="AI933" i="2" s="1"/>
  <c r="O905" i="2"/>
  <c r="O899" i="2"/>
  <c r="Y771" i="2"/>
  <c r="T771" i="2"/>
  <c r="O771" i="2"/>
  <c r="J771" i="2"/>
  <c r="AD770" i="2"/>
  <c r="AD769" i="2"/>
  <c r="AD768" i="2"/>
  <c r="AD767" i="2"/>
  <c r="AD766" i="2"/>
  <c r="AD765" i="2"/>
  <c r="AD764" i="2"/>
  <c r="AD763" i="2"/>
  <c r="AD762" i="2"/>
  <c r="AD761" i="2"/>
  <c r="AD760" i="2"/>
  <c r="AD759" i="2"/>
  <c r="AD758" i="2"/>
  <c r="AI758" i="2" s="1"/>
  <c r="AD757" i="2"/>
  <c r="AD756" i="2"/>
  <c r="AD755" i="2"/>
  <c r="AD754" i="2"/>
  <c r="AD753" i="2"/>
  <c r="AI752" i="2"/>
  <c r="R739" i="2"/>
  <c r="R727" i="2"/>
  <c r="AE699" i="2"/>
  <c r="AA699" i="2"/>
  <c r="W699" i="2"/>
  <c r="S699" i="2"/>
  <c r="O699" i="2"/>
  <c r="K699" i="2"/>
  <c r="Y672" i="2"/>
  <c r="AI672" i="2" s="1"/>
  <c r="O672" i="2"/>
  <c r="Y666" i="2"/>
  <c r="AI666" i="2" s="1"/>
  <c r="O666" i="2"/>
  <c r="Y654" i="2"/>
  <c r="O654" i="2"/>
  <c r="AA643" i="2"/>
  <c r="S643" i="2"/>
  <c r="K643" i="2"/>
  <c r="Y617" i="2"/>
  <c r="T617" i="2"/>
  <c r="O617" i="2"/>
  <c r="J617" i="2"/>
  <c r="AD615" i="2"/>
  <c r="AD613" i="2"/>
  <c r="W603" i="2"/>
  <c r="Q603" i="2"/>
  <c r="K603" i="2"/>
  <c r="AC601" i="2"/>
  <c r="AC599" i="2"/>
  <c r="AC597" i="2"/>
  <c r="AC595" i="2"/>
  <c r="AC593" i="2"/>
  <c r="AC591" i="2"/>
  <c r="O580" i="2"/>
  <c r="Y543" i="2"/>
  <c r="O543" i="2"/>
  <c r="O537" i="2"/>
  <c r="S527" i="2"/>
  <c r="K527" i="2"/>
  <c r="AI526" i="2"/>
  <c r="AI524" i="2"/>
  <c r="AA521" i="2"/>
  <c r="AI522" i="2" s="1"/>
  <c r="AA519" i="2"/>
  <c r="AI520" i="2" s="1"/>
  <c r="AA517" i="2"/>
  <c r="AI518" i="2" s="1"/>
  <c r="AA515" i="2"/>
  <c r="AI516" i="2" s="1"/>
  <c r="AI514" i="2"/>
  <c r="AA508" i="2"/>
  <c r="AI509" i="2" s="1"/>
  <c r="AA506" i="2"/>
  <c r="AI507" i="2" s="1"/>
  <c r="AA504" i="2"/>
  <c r="AI505" i="2" s="1"/>
  <c r="AA502" i="2"/>
  <c r="AI503" i="2" s="1"/>
  <c r="Y484" i="2"/>
  <c r="T484" i="2"/>
  <c r="AD482" i="2"/>
  <c r="AI483" i="2" s="1"/>
  <c r="AD480" i="2"/>
  <c r="AI481" i="2" s="1"/>
  <c r="AD478" i="2"/>
  <c r="AI479" i="2" s="1"/>
  <c r="AD476" i="2"/>
  <c r="AI477" i="2" s="1"/>
  <c r="AD474" i="2"/>
  <c r="AI475" i="2" s="1"/>
  <c r="AA445" i="2"/>
  <c r="S445" i="2"/>
  <c r="K445" i="2"/>
  <c r="AA420" i="2"/>
  <c r="S420" i="2"/>
  <c r="K420" i="2"/>
  <c r="Y383" i="2"/>
  <c r="T383" i="2"/>
  <c r="O383" i="2"/>
  <c r="J383" i="2"/>
  <c r="AD381" i="2"/>
  <c r="AI382" i="2" s="1"/>
  <c r="AD379" i="2"/>
  <c r="AD377" i="2"/>
  <c r="AI378" i="2" s="1"/>
  <c r="AD375" i="2"/>
  <c r="AI376" i="2" s="1"/>
  <c r="AD373" i="2"/>
  <c r="AI374" i="2" s="1"/>
  <c r="AD371" i="2"/>
  <c r="AI372" i="2" s="1"/>
  <c r="AD369" i="2"/>
  <c r="AI370" i="2" s="1"/>
  <c r="S1413" i="2" l="1"/>
  <c r="AI501" i="2"/>
  <c r="AI1269" i="2"/>
  <c r="AI1270" i="2"/>
  <c r="V1411" i="2"/>
  <c r="V1413" i="2" s="1"/>
  <c r="AD484" i="2"/>
  <c r="AA527" i="2"/>
  <c r="AD617" i="2"/>
  <c r="AI618" i="2" s="1"/>
  <c r="AC603" i="2"/>
  <c r="AI604" i="2" s="1"/>
  <c r="AD383" i="2"/>
  <c r="AA510" i="2"/>
  <c r="AD771" i="2"/>
  <c r="B32" i="1"/>
  <c r="C32" i="1"/>
  <c r="D32" i="1"/>
  <c r="E32" i="1"/>
  <c r="F32" i="1"/>
  <c r="G32" i="1"/>
  <c r="H32" i="1"/>
  <c r="I32" i="1"/>
  <c r="J32" i="1"/>
  <c r="K32" i="1"/>
  <c r="L32" i="1"/>
  <c r="M32" i="1"/>
  <c r="N32" i="1"/>
  <c r="O32" i="1"/>
  <c r="P32" i="1"/>
  <c r="Q32" i="1"/>
  <c r="R32" i="1"/>
  <c r="S32" i="1"/>
  <c r="T32" i="1"/>
  <c r="U32" i="1"/>
  <c r="V32" i="1"/>
  <c r="W32" i="1"/>
  <c r="X32" i="1"/>
  <c r="Y32" i="1"/>
  <c r="Z32" i="1"/>
  <c r="A32" i="1"/>
  <c r="A25" i="29"/>
  <c r="E48" i="1"/>
  <c r="D48" i="1"/>
  <c r="B48" i="1"/>
  <c r="A48" i="1"/>
  <c r="H38" i="29"/>
  <c r="I38" i="29"/>
  <c r="J38" i="29"/>
  <c r="G38" i="29"/>
  <c r="E38" i="29"/>
  <c r="D38" i="29"/>
  <c r="B38" i="29"/>
  <c r="A38" i="29"/>
  <c r="B41" i="1"/>
  <c r="C41" i="1"/>
  <c r="D41" i="1"/>
  <c r="E41" i="1"/>
  <c r="F41" i="1"/>
  <c r="G41" i="1"/>
  <c r="H41" i="1"/>
  <c r="I41" i="1"/>
  <c r="J41" i="1"/>
  <c r="K41" i="1"/>
  <c r="L41" i="1"/>
  <c r="M41" i="1"/>
  <c r="N41" i="1"/>
  <c r="O41" i="1"/>
  <c r="P41" i="1"/>
  <c r="Q41" i="1"/>
  <c r="R41" i="1"/>
  <c r="S41" i="1"/>
  <c r="T41" i="1"/>
  <c r="U41" i="1"/>
  <c r="V41" i="1"/>
  <c r="W41" i="1"/>
  <c r="X41" i="1"/>
  <c r="Y41" i="1"/>
  <c r="Z41" i="1"/>
  <c r="AA41" i="1"/>
  <c r="AB41" i="1"/>
  <c r="AC41" i="1"/>
  <c r="AD41" i="1"/>
  <c r="A41" i="1"/>
  <c r="B31" i="29"/>
  <c r="C31" i="29"/>
  <c r="D31" i="29"/>
  <c r="E31" i="29"/>
  <c r="F31" i="29"/>
  <c r="G31" i="29"/>
  <c r="H31" i="29"/>
  <c r="I31" i="29"/>
  <c r="J31" i="29"/>
  <c r="K31" i="29"/>
  <c r="L31" i="29"/>
  <c r="M31" i="29"/>
  <c r="N31" i="29"/>
  <c r="O31" i="29"/>
  <c r="P31" i="29"/>
  <c r="Q31" i="29"/>
  <c r="R31" i="29"/>
  <c r="S31" i="29"/>
  <c r="T31" i="29"/>
  <c r="U31" i="29"/>
  <c r="V31" i="29"/>
  <c r="W31" i="29"/>
  <c r="X31" i="29"/>
  <c r="Y31" i="29"/>
  <c r="Z31" i="29"/>
  <c r="AA31" i="29"/>
  <c r="AB31" i="29"/>
  <c r="AC31" i="29"/>
  <c r="AD31" i="29"/>
  <c r="A31" i="29"/>
  <c r="X38" i="1"/>
  <c r="Y38" i="1"/>
  <c r="Z38" i="1"/>
  <c r="AA38" i="1"/>
  <c r="AB38" i="1"/>
  <c r="AC38" i="1"/>
  <c r="AD38" i="1"/>
  <c r="W38" i="1"/>
  <c r="T38" i="1"/>
  <c r="U38" i="1"/>
  <c r="R38" i="1"/>
  <c r="G38" i="1"/>
  <c r="H38" i="1"/>
  <c r="I38" i="1"/>
  <c r="J38" i="1"/>
  <c r="K38" i="1"/>
  <c r="L38" i="1"/>
  <c r="M38" i="1"/>
  <c r="F38" i="1"/>
  <c r="B38" i="1"/>
  <c r="D38" i="1"/>
  <c r="X29" i="29"/>
  <c r="Y29" i="29"/>
  <c r="Z29" i="29"/>
  <c r="AA29" i="29"/>
  <c r="AB29" i="29"/>
  <c r="AC29" i="29"/>
  <c r="AD29" i="29"/>
  <c r="W29" i="29"/>
  <c r="T29" i="29"/>
  <c r="U29" i="29"/>
  <c r="R29" i="29"/>
  <c r="G29" i="29"/>
  <c r="H29" i="29"/>
  <c r="I29" i="29"/>
  <c r="J29" i="29"/>
  <c r="K29" i="29"/>
  <c r="L29" i="29"/>
  <c r="M29" i="29"/>
  <c r="F29" i="29"/>
  <c r="B29" i="29"/>
  <c r="D29" i="29"/>
  <c r="I35" i="1"/>
  <c r="J35" i="1"/>
  <c r="K35" i="1"/>
  <c r="L35" i="1"/>
  <c r="M35" i="1"/>
  <c r="N35" i="1"/>
  <c r="O35" i="1"/>
  <c r="P35" i="1"/>
  <c r="Q35" i="1"/>
  <c r="R35" i="1"/>
  <c r="S35" i="1"/>
  <c r="T35" i="1"/>
  <c r="U35" i="1"/>
  <c r="V35" i="1"/>
  <c r="W35" i="1"/>
  <c r="X35" i="1"/>
  <c r="Y35" i="1"/>
  <c r="Z35" i="1"/>
  <c r="AA35" i="1"/>
  <c r="AB35" i="1"/>
  <c r="AC35" i="1"/>
  <c r="AD35" i="1"/>
  <c r="AE35" i="1"/>
  <c r="AF35" i="1"/>
  <c r="AG35" i="1"/>
  <c r="AH35" i="1"/>
  <c r="H35" i="1"/>
  <c r="B35" i="1"/>
  <c r="C35" i="1"/>
  <c r="E35" i="1"/>
  <c r="I27" i="29"/>
  <c r="J27" i="29"/>
  <c r="K27" i="29"/>
  <c r="L27" i="29"/>
  <c r="M27" i="29"/>
  <c r="N27" i="29"/>
  <c r="O27" i="29"/>
  <c r="P27" i="29"/>
  <c r="Q27" i="29"/>
  <c r="R27" i="29"/>
  <c r="S27" i="29"/>
  <c r="T27" i="29"/>
  <c r="U27" i="29"/>
  <c r="V27" i="29"/>
  <c r="W27" i="29"/>
  <c r="X27" i="29"/>
  <c r="Y27" i="29"/>
  <c r="Z27" i="29"/>
  <c r="AA27" i="29"/>
  <c r="AB27" i="29"/>
  <c r="AC27" i="29"/>
  <c r="AD27" i="29"/>
  <c r="AE27" i="29"/>
  <c r="AF27" i="29"/>
  <c r="AG27" i="29"/>
  <c r="AH27" i="29"/>
  <c r="H27" i="29"/>
  <c r="B27" i="29"/>
  <c r="C27" i="29"/>
  <c r="E27" i="29"/>
  <c r="AD32" i="1"/>
  <c r="AE32" i="1"/>
  <c r="AF32" i="1"/>
  <c r="AG32" i="1"/>
  <c r="AH32" i="1"/>
  <c r="AC32" i="1"/>
  <c r="AD25" i="29"/>
  <c r="AE25" i="29"/>
  <c r="AF25" i="29"/>
  <c r="AG25" i="29"/>
  <c r="AH25" i="29"/>
  <c r="AC25" i="29"/>
  <c r="B25" i="29"/>
  <c r="C25" i="29"/>
  <c r="D25" i="29"/>
  <c r="E25" i="29"/>
  <c r="F25" i="29"/>
  <c r="G25" i="29"/>
  <c r="H25" i="29"/>
  <c r="I25" i="29"/>
  <c r="J25" i="29"/>
  <c r="K25" i="29"/>
  <c r="L25" i="29"/>
  <c r="M25" i="29"/>
  <c r="N25" i="29"/>
  <c r="O25" i="29"/>
  <c r="P25" i="29"/>
  <c r="Q25" i="29"/>
  <c r="R25" i="29"/>
  <c r="S25" i="29"/>
  <c r="T25" i="29"/>
  <c r="U25" i="29"/>
  <c r="V25" i="29"/>
  <c r="W25" i="29"/>
  <c r="X25" i="29"/>
  <c r="Y25" i="29"/>
  <c r="Z25" i="29"/>
  <c r="B28" i="1"/>
  <c r="C28" i="1"/>
  <c r="D28" i="1"/>
  <c r="E28" i="1"/>
  <c r="F28" i="1"/>
  <c r="G28" i="1"/>
  <c r="H28" i="1"/>
  <c r="I28" i="1"/>
  <c r="J28" i="1"/>
  <c r="K28" i="1"/>
  <c r="L28" i="1"/>
  <c r="M28" i="1"/>
  <c r="N28" i="1"/>
  <c r="O28" i="1"/>
  <c r="P28" i="1"/>
  <c r="Q28" i="1"/>
  <c r="R28" i="1"/>
  <c r="S28" i="1"/>
  <c r="T28" i="1"/>
  <c r="U28" i="1"/>
  <c r="V28" i="1"/>
  <c r="W28" i="1"/>
  <c r="X28" i="1"/>
  <c r="Y28" i="1"/>
  <c r="Z28" i="1"/>
  <c r="AA28" i="1"/>
  <c r="AB28" i="1"/>
  <c r="AC28" i="1"/>
  <c r="AD28" i="1"/>
  <c r="AE28" i="1"/>
  <c r="AF28" i="1"/>
  <c r="AG28" i="1"/>
  <c r="AH28" i="1"/>
  <c r="A28" i="1"/>
  <c r="B27" i="1"/>
  <c r="C27" i="1"/>
  <c r="D27" i="1"/>
  <c r="E27" i="1"/>
  <c r="F27" i="1"/>
  <c r="G27" i="1"/>
  <c r="H27" i="1"/>
  <c r="I27" i="1"/>
  <c r="J27" i="1"/>
  <c r="K27" i="1"/>
  <c r="L27" i="1"/>
  <c r="M27" i="1"/>
  <c r="N27" i="1"/>
  <c r="O27" i="1"/>
  <c r="P27" i="1"/>
  <c r="Q27" i="1"/>
  <c r="R27" i="1"/>
  <c r="S27" i="1"/>
  <c r="T27" i="1"/>
  <c r="U27" i="1"/>
  <c r="V27" i="1"/>
  <c r="W27" i="1"/>
  <c r="X27" i="1"/>
  <c r="Y27" i="1"/>
  <c r="Z27" i="1"/>
  <c r="AA27" i="1"/>
  <c r="AB27" i="1"/>
  <c r="AC27" i="1"/>
  <c r="AD27" i="1"/>
  <c r="AE27" i="1"/>
  <c r="AF27" i="1"/>
  <c r="AG27" i="1"/>
  <c r="AH27" i="1"/>
  <c r="A27" i="1"/>
  <c r="B22"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22" i="29"/>
  <c r="B21" i="29"/>
  <c r="C21" i="29"/>
  <c r="D21" i="29"/>
  <c r="E21" i="29"/>
  <c r="F21" i="29"/>
  <c r="G21" i="29"/>
  <c r="H21" i="29"/>
  <c r="I21" i="29"/>
  <c r="J21" i="29"/>
  <c r="K21" i="29"/>
  <c r="L21" i="29"/>
  <c r="M21" i="29"/>
  <c r="N21" i="29"/>
  <c r="O21" i="29"/>
  <c r="P21" i="29"/>
  <c r="Q21" i="29"/>
  <c r="R21" i="29"/>
  <c r="S21" i="29"/>
  <c r="T21" i="29"/>
  <c r="U21" i="29"/>
  <c r="V21" i="29"/>
  <c r="W21" i="29"/>
  <c r="X21" i="29"/>
  <c r="Y21" i="29"/>
  <c r="Z21" i="29"/>
  <c r="AA21" i="29"/>
  <c r="AB21" i="29"/>
  <c r="AC21" i="29"/>
  <c r="AD21" i="29"/>
  <c r="AE21" i="29"/>
  <c r="AF21" i="29"/>
  <c r="AG21" i="29"/>
  <c r="AH21" i="29"/>
  <c r="A21" i="29"/>
  <c r="AE12" i="1"/>
  <c r="AF12" i="1"/>
  <c r="AC12" i="1"/>
  <c r="AE15" i="1"/>
  <c r="AF15" i="1"/>
  <c r="AC15" i="1"/>
  <c r="AA15" i="1"/>
  <c r="Z15" i="1"/>
  <c r="AA12" i="1"/>
  <c r="Z12" i="1"/>
  <c r="U15" i="1"/>
  <c r="V15" i="1"/>
  <c r="S15" i="1"/>
  <c r="Q15" i="1"/>
  <c r="U12" i="1"/>
  <c r="V12" i="1"/>
  <c r="S12" i="1"/>
  <c r="Q12" i="1"/>
  <c r="AH14" i="29"/>
  <c r="AH15" i="29"/>
  <c r="AH16" i="29"/>
  <c r="AG14" i="29"/>
  <c r="AG15" i="29"/>
  <c r="AG16" i="29"/>
  <c r="AG13" i="29"/>
  <c r="AH13" i="29"/>
  <c r="AE14" i="29"/>
  <c r="AE15" i="29"/>
  <c r="AE16" i="29"/>
  <c r="AE13" i="29"/>
  <c r="AC14" i="29"/>
  <c r="AC15" i="29"/>
  <c r="AC16" i="29"/>
  <c r="AC13" i="29"/>
  <c r="AB16" i="29"/>
  <c r="AB14" i="29"/>
  <c r="Y20" i="1"/>
  <c r="R20" i="1"/>
  <c r="R21" i="1"/>
  <c r="R19" i="1"/>
  <c r="S14" i="29"/>
  <c r="L14" i="29"/>
  <c r="L15" i="29"/>
  <c r="L13" i="29"/>
  <c r="AB24" i="1"/>
  <c r="AA24" i="1"/>
  <c r="Y24" i="1"/>
  <c r="X24" i="1"/>
  <c r="E17" i="29"/>
  <c r="D17" i="29"/>
  <c r="B17" i="29"/>
  <c r="A17" i="29"/>
  <c r="C24" i="1"/>
  <c r="D24" i="1"/>
  <c r="E24" i="1"/>
  <c r="F24" i="1"/>
  <c r="G24" i="1"/>
  <c r="H24" i="1"/>
  <c r="I24" i="1"/>
  <c r="B24" i="1"/>
  <c r="B15" i="29"/>
  <c r="C15" i="29"/>
  <c r="D15" i="29"/>
  <c r="E15" i="29"/>
  <c r="F15" i="29"/>
  <c r="G15" i="29"/>
  <c r="H15" i="29"/>
  <c r="A15" i="29"/>
  <c r="N24" i="1"/>
  <c r="P24" i="1"/>
  <c r="Q24" i="1"/>
  <c r="R24" i="1"/>
  <c r="S24" i="1"/>
  <c r="T24" i="1"/>
  <c r="U24" i="1"/>
  <c r="C13" i="29"/>
  <c r="E13" i="29"/>
  <c r="F13" i="29"/>
  <c r="G13" i="29"/>
  <c r="H13" i="29"/>
  <c r="I13" i="29"/>
  <c r="J13" i="29"/>
  <c r="L24" i="1"/>
  <c r="A13" i="29"/>
  <c r="U7" i="29"/>
  <c r="V7" i="29"/>
  <c r="S7" i="29"/>
  <c r="Q7" i="29"/>
  <c r="P7" i="29"/>
  <c r="N7" i="29"/>
  <c r="M7" i="29"/>
  <c r="Y6" i="1"/>
  <c r="X6" i="1"/>
  <c r="V6" i="1"/>
  <c r="T6" i="1"/>
  <c r="S6" i="1"/>
  <c r="Q6" i="1"/>
  <c r="P6" i="1"/>
  <c r="E61" i="33"/>
  <c r="D58" i="33"/>
  <c r="D52" i="33"/>
  <c r="D33" i="33"/>
  <c r="D10" i="33"/>
  <c r="D6" i="33"/>
  <c r="D5" i="33"/>
  <c r="E58" i="32"/>
  <c r="D58" i="32"/>
  <c r="E55" i="32"/>
  <c r="D55" i="32"/>
  <c r="AI899" i="2"/>
  <c r="D43" i="32"/>
  <c r="AI900" i="2" s="1"/>
  <c r="E30" i="32"/>
  <c r="AI905" i="2" s="1"/>
  <c r="D30" i="32"/>
  <c r="AI906" i="2" s="1"/>
  <c r="E25" i="32"/>
  <c r="D25" i="32"/>
  <c r="E20" i="32"/>
  <c r="D20" i="32"/>
  <c r="E16" i="32"/>
  <c r="D16" i="32"/>
  <c r="E9" i="32"/>
  <c r="D9" i="32"/>
  <c r="E4" i="32"/>
  <c r="D4" i="32"/>
  <c r="F144" i="31"/>
  <c r="AI673" i="2" s="1"/>
  <c r="F142" i="31"/>
  <c r="AI667" i="2" s="1"/>
  <c r="F140" i="31"/>
  <c r="F138" i="31"/>
  <c r="G137" i="31"/>
  <c r="D137" i="31"/>
  <c r="D136" i="31"/>
  <c r="F134" i="31"/>
  <c r="F132" i="31"/>
  <c r="F130" i="31"/>
  <c r="F128" i="31"/>
  <c r="F123" i="31"/>
  <c r="G122" i="31"/>
  <c r="D122" i="31"/>
  <c r="D121" i="31"/>
  <c r="F119" i="31"/>
  <c r="F117" i="31"/>
  <c r="F115" i="31"/>
  <c r="F113" i="31"/>
  <c r="F111" i="31"/>
  <c r="F109" i="31"/>
  <c r="F107" i="31"/>
  <c r="G104" i="31"/>
  <c r="D104" i="31"/>
  <c r="D103" i="31"/>
  <c r="F101" i="31"/>
  <c r="F99" i="31"/>
  <c r="F97" i="31"/>
  <c r="F92" i="31"/>
  <c r="F90" i="31"/>
  <c r="F88" i="31"/>
  <c r="F86" i="31"/>
  <c r="G85" i="31"/>
  <c r="D85" i="31"/>
  <c r="D84" i="31"/>
  <c r="F82" i="31"/>
  <c r="F80" i="31"/>
  <c r="F78" i="31"/>
  <c r="F76" i="31"/>
  <c r="F74" i="31"/>
  <c r="G71" i="31"/>
  <c r="D71" i="31"/>
  <c r="D70" i="31"/>
  <c r="F66" i="31"/>
  <c r="F61" i="31"/>
  <c r="F59" i="31"/>
  <c r="F57" i="31"/>
  <c r="F55" i="31"/>
  <c r="F53" i="31"/>
  <c r="F51" i="31"/>
  <c r="F49" i="31"/>
  <c r="G48" i="31"/>
  <c r="D48" i="31"/>
  <c r="D47" i="31"/>
  <c r="F45" i="31"/>
  <c r="F43" i="31"/>
  <c r="F41" i="31"/>
  <c r="F39" i="31"/>
  <c r="F37" i="31"/>
  <c r="F35" i="31"/>
  <c r="F30" i="31"/>
  <c r="F28" i="31"/>
  <c r="F26" i="31"/>
  <c r="G25" i="31"/>
  <c r="D25" i="31"/>
  <c r="F22" i="31"/>
  <c r="F20" i="31"/>
  <c r="F18" i="31"/>
  <c r="F16" i="31"/>
  <c r="F14" i="31"/>
  <c r="F12" i="31"/>
  <c r="F10" i="31"/>
  <c r="G9" i="31"/>
  <c r="D9" i="31"/>
  <c r="D8" i="31"/>
  <c r="S510" i="2" l="1"/>
  <c r="K510" i="2"/>
  <c r="G7" i="31"/>
  <c r="AI528" i="2"/>
  <c r="D7" i="31"/>
  <c r="AI511" i="2"/>
  <c r="AI544" i="2"/>
  <c r="D69" i="31"/>
  <c r="F121" i="31"/>
  <c r="F136" i="31"/>
  <c r="D68" i="31"/>
  <c r="D24" i="32"/>
  <c r="D6" i="31"/>
  <c r="G69" i="31"/>
  <c r="F103" i="31"/>
  <c r="E24" i="32"/>
  <c r="AI384" i="2"/>
  <c r="F24" i="31"/>
  <c r="D13" i="33"/>
  <c r="D28" i="33" s="1"/>
  <c r="D50" i="33"/>
  <c r="AI1317" i="2"/>
  <c r="D64" i="33"/>
  <c r="AI485" i="2"/>
  <c r="F47" i="31"/>
  <c r="F84" i="31"/>
  <c r="F8" i="31"/>
  <c r="F70" i="31"/>
  <c r="E64" i="33"/>
  <c r="D48" i="19"/>
  <c r="D63" i="19"/>
  <c r="E57" i="19" s="1"/>
  <c r="H63" i="19"/>
  <c r="D5" i="31" l="1"/>
  <c r="G5" i="31"/>
  <c r="F38" i="19"/>
  <c r="H38" i="19" s="1"/>
  <c r="F68" i="31"/>
  <c r="E67" i="33"/>
  <c r="E23" i="32" s="1"/>
  <c r="E66" i="32" s="1"/>
  <c r="F6" i="31"/>
  <c r="D4" i="31"/>
  <c r="D51" i="33"/>
  <c r="F57" i="19"/>
  <c r="E61" i="19"/>
  <c r="F61" i="19" s="1"/>
  <c r="E59" i="19"/>
  <c r="F59" i="19" s="1"/>
  <c r="E46" i="19"/>
  <c r="F46" i="19" s="1"/>
  <c r="H46" i="19" s="1"/>
  <c r="E44" i="19"/>
  <c r="F44" i="19" s="1"/>
  <c r="H44" i="19" s="1"/>
  <c r="E42" i="19"/>
  <c r="F42" i="19" s="1"/>
  <c r="H42" i="19" s="1"/>
  <c r="AD330" i="2"/>
  <c r="AD331" i="2"/>
  <c r="AD332" i="2"/>
  <c r="AD333" i="2"/>
  <c r="AD329" i="2"/>
  <c r="AE318" i="2"/>
  <c r="AE319" i="2"/>
  <c r="AE320" i="2"/>
  <c r="AE317" i="2"/>
  <c r="N268" i="2"/>
  <c r="Q268" i="2"/>
  <c r="T268" i="2"/>
  <c r="W268" i="2"/>
  <c r="Z268" i="2"/>
  <c r="AC268" i="2"/>
  <c r="K268" i="2"/>
  <c r="I268" i="2"/>
  <c r="AF264" i="2"/>
  <c r="AF265" i="2"/>
  <c r="AF263" i="2"/>
  <c r="N266" i="2"/>
  <c r="Q266" i="2"/>
  <c r="T266" i="2"/>
  <c r="W266" i="2"/>
  <c r="Z266" i="2"/>
  <c r="AC266" i="2"/>
  <c r="K266" i="2"/>
  <c r="I266" i="2"/>
  <c r="AF258" i="2"/>
  <c r="AF259" i="2"/>
  <c r="AF260" i="2"/>
  <c r="AF257" i="2"/>
  <c r="AF268" i="2" s="1"/>
  <c r="N261" i="2"/>
  <c r="N269" i="2" s="1"/>
  <c r="Q261" i="2"/>
  <c r="Q269" i="2" s="1"/>
  <c r="T261" i="2"/>
  <c r="T269" i="2" s="1"/>
  <c r="W261" i="2"/>
  <c r="W269" i="2" s="1"/>
  <c r="Z261" i="2"/>
  <c r="Z269" i="2" s="1"/>
  <c r="AC261" i="2"/>
  <c r="AC269" i="2" s="1"/>
  <c r="K261" i="2"/>
  <c r="K269" i="2" s="1"/>
  <c r="I261" i="2"/>
  <c r="I269" i="2" s="1"/>
  <c r="N245" i="2"/>
  <c r="Q245" i="2"/>
  <c r="T245" i="2"/>
  <c r="W245" i="2"/>
  <c r="Z245" i="2"/>
  <c r="AC245" i="2"/>
  <c r="K245" i="2"/>
  <c r="AF241" i="2"/>
  <c r="AF242" i="2"/>
  <c r="AF240" i="2"/>
  <c r="I243" i="2"/>
  <c r="AF235" i="2"/>
  <c r="AF236" i="2"/>
  <c r="AF237" i="2"/>
  <c r="AF234" i="2"/>
  <c r="N238" i="2"/>
  <c r="N246" i="2" s="1"/>
  <c r="Q238" i="2"/>
  <c r="Q246" i="2" s="1"/>
  <c r="T238" i="2"/>
  <c r="T246" i="2" s="1"/>
  <c r="W238" i="2"/>
  <c r="W246" i="2" s="1"/>
  <c r="Z238" i="2"/>
  <c r="Z246" i="2" s="1"/>
  <c r="AC238" i="2"/>
  <c r="AC246" i="2" s="1"/>
  <c r="K238" i="2"/>
  <c r="K246" i="2" s="1"/>
  <c r="I238" i="2"/>
  <c r="I246" i="2" s="1"/>
  <c r="N115" i="2"/>
  <c r="Q115" i="2"/>
  <c r="T115" i="2"/>
  <c r="W115" i="2"/>
  <c r="Z115" i="2"/>
  <c r="AC115" i="2"/>
  <c r="K115" i="2"/>
  <c r="I115" i="2"/>
  <c r="AF111" i="2"/>
  <c r="AF112" i="2"/>
  <c r="AF110" i="2"/>
  <c r="I113" i="2"/>
  <c r="AF106" i="2"/>
  <c r="AF107" i="2"/>
  <c r="AF105" i="2"/>
  <c r="N108" i="2"/>
  <c r="Q108" i="2"/>
  <c r="T108" i="2"/>
  <c r="W108" i="2"/>
  <c r="Z108" i="2"/>
  <c r="AC108" i="2"/>
  <c r="K108" i="2"/>
  <c r="I108" i="2"/>
  <c r="AF100" i="2"/>
  <c r="AF101" i="2"/>
  <c r="AF102" i="2"/>
  <c r="AF99" i="2"/>
  <c r="N103" i="2"/>
  <c r="N116" i="2" s="1"/>
  <c r="Q103" i="2"/>
  <c r="T103" i="2"/>
  <c r="T116" i="2" s="1"/>
  <c r="W103" i="2"/>
  <c r="Z103" i="2"/>
  <c r="Z116" i="2" s="1"/>
  <c r="AC103" i="2"/>
  <c r="K103" i="2"/>
  <c r="K116" i="2" s="1"/>
  <c r="I103" i="2"/>
  <c r="N70" i="2"/>
  <c r="Q70" i="2"/>
  <c r="T70" i="2"/>
  <c r="W70" i="2"/>
  <c r="Z70" i="2"/>
  <c r="AC70" i="2"/>
  <c r="K70" i="2"/>
  <c r="AF66" i="2"/>
  <c r="AF67" i="2"/>
  <c r="AF65" i="2"/>
  <c r="N68" i="2"/>
  <c r="Q68" i="2"/>
  <c r="T68" i="2"/>
  <c r="W68" i="2"/>
  <c r="Z68" i="2"/>
  <c r="AC68" i="2"/>
  <c r="K68" i="2"/>
  <c r="AF61" i="2"/>
  <c r="AF62" i="2"/>
  <c r="AF60" i="2"/>
  <c r="N63" i="2"/>
  <c r="Q63" i="2"/>
  <c r="T63" i="2"/>
  <c r="W63" i="2"/>
  <c r="Z63" i="2"/>
  <c r="AC63" i="2"/>
  <c r="K63" i="2"/>
  <c r="AF55" i="2"/>
  <c r="AF56" i="2"/>
  <c r="AF57" i="2"/>
  <c r="AF54" i="2"/>
  <c r="N58" i="2"/>
  <c r="Q58" i="2"/>
  <c r="T58" i="2"/>
  <c r="W58" i="2"/>
  <c r="Z58" i="2"/>
  <c r="AC58" i="2"/>
  <c r="K58" i="2"/>
  <c r="N35" i="2"/>
  <c r="Q35" i="2"/>
  <c r="T35" i="2"/>
  <c r="W35" i="2"/>
  <c r="Z35" i="2"/>
  <c r="AC35" i="2"/>
  <c r="AF31" i="2"/>
  <c r="AF32" i="2"/>
  <c r="AF30" i="2"/>
  <c r="N33" i="2"/>
  <c r="Q33" i="2"/>
  <c r="T33" i="2"/>
  <c r="W33" i="2"/>
  <c r="Z33" i="2"/>
  <c r="AC33" i="2"/>
  <c r="AF26" i="2"/>
  <c r="AF27" i="2"/>
  <c r="AF25" i="2"/>
  <c r="N28" i="2"/>
  <c r="Q28" i="2"/>
  <c r="T28" i="2"/>
  <c r="W28" i="2"/>
  <c r="Z28" i="2"/>
  <c r="AC28" i="2"/>
  <c r="K28" i="2"/>
  <c r="AF20" i="2"/>
  <c r="AF21" i="2"/>
  <c r="AF22" i="2"/>
  <c r="AF19" i="2"/>
  <c r="N23" i="2"/>
  <c r="Q23" i="2"/>
  <c r="T23" i="2"/>
  <c r="W23" i="2"/>
  <c r="Z23" i="2"/>
  <c r="AC23" i="2"/>
  <c r="K23" i="2"/>
  <c r="F4" i="31" l="1"/>
  <c r="E65" i="33"/>
  <c r="W36" i="2"/>
  <c r="AC71" i="2"/>
  <c r="Q71" i="2"/>
  <c r="W71" i="2"/>
  <c r="AF70" i="2"/>
  <c r="AF245" i="2"/>
  <c r="AI245" i="2" s="1"/>
  <c r="E3" i="32"/>
  <c r="AF35" i="2"/>
  <c r="AI35" i="2" s="1"/>
  <c r="AF28" i="2"/>
  <c r="AC36" i="2"/>
  <c r="Q36" i="2"/>
  <c r="D65" i="33"/>
  <c r="D55" i="33"/>
  <c r="D67" i="33" s="1"/>
  <c r="D23" i="32" s="1"/>
  <c r="AE321" i="2"/>
  <c r="AF68" i="2"/>
  <c r="AF113" i="2"/>
  <c r="AF266" i="2"/>
  <c r="AC116" i="2"/>
  <c r="Q116" i="2"/>
  <c r="K36" i="2"/>
  <c r="T36" i="2"/>
  <c r="Z71" i="2"/>
  <c r="N71" i="2"/>
  <c r="I116" i="2"/>
  <c r="W116" i="2"/>
  <c r="AF115" i="2"/>
  <c r="AI115" i="2" s="1"/>
  <c r="AF108" i="2"/>
  <c r="AF243" i="2"/>
  <c r="AF33" i="2"/>
  <c r="AF63" i="2"/>
  <c r="Z36" i="2"/>
  <c r="N36" i="2"/>
  <c r="K71" i="2"/>
  <c r="T71" i="2"/>
  <c r="E48" i="19"/>
  <c r="F48" i="19" s="1"/>
  <c r="H48" i="19" s="1"/>
  <c r="E63" i="19"/>
  <c r="F63" i="19"/>
  <c r="AF238" i="2"/>
  <c r="AF261" i="2"/>
  <c r="AF58" i="2"/>
  <c r="AF103" i="2"/>
  <c r="AF23" i="2"/>
  <c r="E2" i="32" l="1"/>
  <c r="E65" i="32" s="1"/>
  <c r="AF116" i="2"/>
  <c r="D66" i="32"/>
  <c r="D3" i="32"/>
  <c r="AF246" i="2"/>
  <c r="AF269" i="2"/>
  <c r="AI269" i="2" s="1"/>
  <c r="AI152" i="2"/>
  <c r="AF36" i="2"/>
  <c r="AF71" i="2"/>
  <c r="AI71" i="2" s="1"/>
  <c r="D2" i="32" l="1"/>
  <c r="D65" i="32" s="1"/>
  <c r="AI246" i="2"/>
  <c r="AI303" i="2"/>
</calcChain>
</file>

<file path=xl/comments1.xml><?xml version="1.0" encoding="utf-8"?>
<comments xmlns="http://schemas.openxmlformats.org/spreadsheetml/2006/main">
  <authors>
    <author>zkandlerova</author>
    <author>Zuzana.Markovicova</author>
  </authors>
  <commentList>
    <comment ref="A21" authorId="0">
      <text>
        <r>
          <rPr>
            <sz val="8"/>
            <color indexed="81"/>
            <rFont val="Tahoma"/>
            <family val="2"/>
            <charset val="238"/>
          </rPr>
          <t xml:space="preserve">hodnota s mínusom
</t>
        </r>
      </text>
    </comment>
    <comment ref="A22" authorId="0">
      <text>
        <r>
          <rPr>
            <sz val="8"/>
            <color indexed="81"/>
            <rFont val="Tahoma"/>
            <family val="2"/>
            <charset val="238"/>
          </rPr>
          <t xml:space="preserve">hodnota môže byť s plusom aj s mínusom
</t>
        </r>
      </text>
    </comment>
    <comment ref="A27" authorId="0">
      <text>
        <r>
          <rPr>
            <sz val="8"/>
            <color indexed="81"/>
            <rFont val="Tahoma"/>
            <family val="2"/>
            <charset val="238"/>
          </rPr>
          <t>hodnota s mínusom</t>
        </r>
      </text>
    </comment>
    <comment ref="A32" authorId="0">
      <text>
        <r>
          <rPr>
            <sz val="8"/>
            <color indexed="81"/>
            <rFont val="Tahoma"/>
            <family val="2"/>
            <charset val="238"/>
          </rPr>
          <t xml:space="preserve">hodnota s mínusom
</t>
        </r>
      </text>
    </comment>
    <comment ref="A56" authorId="0">
      <text>
        <r>
          <rPr>
            <sz val="8"/>
            <color indexed="81"/>
            <rFont val="Tahoma"/>
            <family val="2"/>
            <charset val="238"/>
          </rPr>
          <t>hodnota s mínusom</t>
        </r>
      </text>
    </comment>
    <comment ref="A57" authorId="0">
      <text>
        <r>
          <rPr>
            <sz val="8"/>
            <color indexed="81"/>
            <rFont val="Tahoma"/>
            <family val="2"/>
            <charset val="238"/>
          </rPr>
          <t>hodnota môže byť s plusom aj s mínusom</t>
        </r>
      </text>
    </comment>
    <comment ref="A62" authorId="0">
      <text>
        <r>
          <rPr>
            <sz val="8"/>
            <color indexed="81"/>
            <rFont val="Tahoma"/>
            <family val="2"/>
            <charset val="238"/>
          </rPr>
          <t>hodnota s mínusom</t>
        </r>
      </text>
    </comment>
    <comment ref="A67" authorId="0">
      <text>
        <r>
          <rPr>
            <sz val="8"/>
            <color indexed="81"/>
            <rFont val="Tahoma"/>
            <family val="2"/>
            <charset val="238"/>
          </rPr>
          <t>hodnota s mínusom</t>
        </r>
      </text>
    </comment>
    <comment ref="A101" authorId="0">
      <text>
        <r>
          <rPr>
            <sz val="8"/>
            <color indexed="81"/>
            <rFont val="Tahoma"/>
            <family val="2"/>
            <charset val="238"/>
          </rPr>
          <t>hodnota s mínusom</t>
        </r>
      </text>
    </comment>
    <comment ref="A102" authorId="0">
      <text>
        <r>
          <rPr>
            <sz val="8"/>
            <color indexed="81"/>
            <rFont val="Tahoma"/>
            <family val="2"/>
            <charset val="238"/>
          </rPr>
          <t>hodnota môže byť s plusom aj s mínusom</t>
        </r>
      </text>
    </comment>
    <comment ref="A107" authorId="0">
      <text>
        <r>
          <rPr>
            <sz val="8"/>
            <color indexed="81"/>
            <rFont val="Tahoma"/>
            <family val="2"/>
            <charset val="238"/>
          </rPr>
          <t>hodnota s mínusom</t>
        </r>
      </text>
    </comment>
    <comment ref="A112" authorId="0">
      <text>
        <r>
          <rPr>
            <sz val="8"/>
            <color indexed="81"/>
            <rFont val="Tahoma"/>
            <family val="2"/>
            <charset val="238"/>
          </rPr>
          <t>hodnota s mínusom</t>
        </r>
      </text>
    </comment>
    <comment ref="A137" authorId="0">
      <text>
        <r>
          <rPr>
            <sz val="8"/>
            <color indexed="81"/>
            <rFont val="Tahoma"/>
            <family val="2"/>
            <charset val="238"/>
          </rPr>
          <t>hodnota s mínusom</t>
        </r>
      </text>
    </comment>
    <comment ref="A138" authorId="0">
      <text>
        <r>
          <rPr>
            <sz val="8"/>
            <color indexed="81"/>
            <rFont val="Tahoma"/>
            <family val="2"/>
            <charset val="238"/>
          </rPr>
          <t>hodnota môže byť s plusom aj s mínusom</t>
        </r>
      </text>
    </comment>
    <comment ref="A143" authorId="0">
      <text>
        <r>
          <rPr>
            <sz val="8"/>
            <color indexed="81"/>
            <rFont val="Tahoma"/>
            <family val="2"/>
            <charset val="238"/>
          </rPr>
          <t>hodnota s mínusom</t>
        </r>
      </text>
    </comment>
    <comment ref="A148" authorId="0">
      <text>
        <r>
          <rPr>
            <sz val="8"/>
            <color indexed="81"/>
            <rFont val="Tahoma"/>
            <family val="2"/>
            <charset val="238"/>
          </rPr>
          <t>hodnota s mínusom</t>
        </r>
      </text>
    </comment>
    <comment ref="A236" authorId="0">
      <text>
        <r>
          <rPr>
            <sz val="8"/>
            <color indexed="81"/>
            <rFont val="Tahoma"/>
            <family val="2"/>
            <charset val="238"/>
          </rPr>
          <t>hodnota s mínusom</t>
        </r>
      </text>
    </comment>
    <comment ref="A237" authorId="0">
      <text>
        <r>
          <rPr>
            <sz val="8"/>
            <color indexed="81"/>
            <rFont val="Tahoma"/>
            <family val="2"/>
            <charset val="238"/>
          </rPr>
          <t>hodnota môže byť s plusom aj mínusom</t>
        </r>
      </text>
    </comment>
    <comment ref="A242" authorId="0">
      <text>
        <r>
          <rPr>
            <sz val="8"/>
            <color indexed="81"/>
            <rFont val="Tahoma"/>
            <family val="2"/>
            <charset val="238"/>
          </rPr>
          <t>hodnota s mínusom</t>
        </r>
      </text>
    </comment>
    <comment ref="A259" authorId="0">
      <text>
        <r>
          <rPr>
            <sz val="8"/>
            <color indexed="81"/>
            <rFont val="Tahoma"/>
            <family val="2"/>
            <charset val="238"/>
          </rPr>
          <t>hodnota s mínusom</t>
        </r>
      </text>
    </comment>
    <comment ref="A260" authorId="0">
      <text>
        <r>
          <rPr>
            <sz val="8"/>
            <color indexed="81"/>
            <rFont val="Tahoma"/>
            <family val="2"/>
            <charset val="238"/>
          </rPr>
          <t>hodnota môže byť s plusom aj mínusom</t>
        </r>
      </text>
    </comment>
    <comment ref="A265" authorId="0">
      <text>
        <r>
          <rPr>
            <sz val="8"/>
            <color indexed="81"/>
            <rFont val="Tahoma"/>
            <family val="2"/>
            <charset val="238"/>
          </rPr>
          <t>hodnota s mínusom</t>
        </r>
      </text>
    </comment>
    <comment ref="A752" authorId="0">
      <text>
        <r>
          <rPr>
            <sz val="8"/>
            <color indexed="81"/>
            <rFont val="Tahoma"/>
            <family val="2"/>
            <charset val="238"/>
          </rPr>
          <t xml:space="preserve">účet 411 </t>
        </r>
      </text>
    </comment>
    <comment ref="AD752" authorId="0">
      <text>
        <r>
          <rPr>
            <sz val="8"/>
            <color indexed="81"/>
            <rFont val="Tahoma"/>
            <family val="2"/>
            <charset val="238"/>
          </rPr>
          <t>riadok č. 069 v súvahe</t>
        </r>
      </text>
    </comment>
    <comment ref="A753" authorId="0">
      <text>
        <r>
          <rPr>
            <sz val="8"/>
            <color indexed="81"/>
            <rFont val="Tahoma"/>
            <family val="2"/>
            <charset val="238"/>
          </rPr>
          <t>účet 252 s mínusom</t>
        </r>
      </text>
    </comment>
    <comment ref="AD753" authorId="0">
      <text>
        <r>
          <rPr>
            <sz val="8"/>
            <color indexed="81"/>
            <rFont val="Tahoma"/>
            <family val="2"/>
            <charset val="238"/>
          </rPr>
          <t>riadok č. 070 v súvahe</t>
        </r>
      </text>
    </comment>
    <comment ref="A754" authorId="0">
      <text>
        <r>
          <rPr>
            <sz val="8"/>
            <color indexed="81"/>
            <rFont val="Tahoma"/>
            <family val="2"/>
            <charset val="238"/>
          </rPr>
          <t>účet 419 môže byť s plusom aj s mínusom</t>
        </r>
      </text>
    </comment>
    <comment ref="AD754" authorId="0">
      <text>
        <r>
          <rPr>
            <sz val="8"/>
            <color indexed="81"/>
            <rFont val="Tahoma"/>
            <family val="2"/>
            <charset val="238"/>
          </rPr>
          <t>riadok č. 071 v súvahe</t>
        </r>
      </text>
    </comment>
    <comment ref="A755" authorId="0">
      <text>
        <r>
          <rPr>
            <sz val="8"/>
            <color indexed="81"/>
            <rFont val="Tahoma"/>
            <family val="2"/>
            <charset val="238"/>
          </rPr>
          <t>účet 353 s mínusom</t>
        </r>
      </text>
    </comment>
    <comment ref="AD755" authorId="0">
      <text>
        <r>
          <rPr>
            <sz val="8"/>
            <color indexed="81"/>
            <rFont val="Tahoma"/>
            <family val="2"/>
            <charset val="238"/>
          </rPr>
          <t>riadok č. 072 v súvahe</t>
        </r>
      </text>
    </comment>
    <comment ref="A756" authorId="0">
      <text>
        <r>
          <rPr>
            <sz val="8"/>
            <color indexed="81"/>
            <rFont val="Tahoma"/>
            <family val="2"/>
            <charset val="238"/>
          </rPr>
          <t>účet 412</t>
        </r>
      </text>
    </comment>
    <comment ref="AD756" authorId="0">
      <text>
        <r>
          <rPr>
            <sz val="8"/>
            <color indexed="81"/>
            <rFont val="Tahoma"/>
            <family val="2"/>
            <charset val="238"/>
          </rPr>
          <t>riadok č. 074 v súvahe</t>
        </r>
      </text>
    </comment>
    <comment ref="A757" authorId="0">
      <text>
        <r>
          <rPr>
            <sz val="8"/>
            <color indexed="81"/>
            <rFont val="Tahoma"/>
            <family val="2"/>
            <charset val="238"/>
          </rPr>
          <t>účet 413</t>
        </r>
      </text>
    </comment>
    <comment ref="AD757" authorId="0">
      <text>
        <r>
          <rPr>
            <sz val="8"/>
            <color indexed="81"/>
            <rFont val="Tahoma"/>
            <family val="2"/>
            <charset val="238"/>
          </rPr>
          <t>riadok č. 075 v súvahe</t>
        </r>
      </text>
    </comment>
    <comment ref="A758" authorId="0">
      <text>
        <r>
          <rPr>
            <sz val="8"/>
            <color indexed="81"/>
            <rFont val="Tahoma"/>
            <family val="2"/>
            <charset val="238"/>
          </rPr>
          <t>účet 417, 418</t>
        </r>
      </text>
    </comment>
    <comment ref="AD758" authorId="0">
      <text>
        <r>
          <rPr>
            <sz val="8"/>
            <color indexed="81"/>
            <rFont val="Tahoma"/>
            <family val="2"/>
            <charset val="238"/>
          </rPr>
          <t>riadok č. 076 v súvahe</t>
        </r>
      </text>
    </comment>
    <comment ref="A759" authorId="0">
      <text>
        <r>
          <rPr>
            <sz val="8"/>
            <color indexed="81"/>
            <rFont val="Tahoma"/>
            <family val="2"/>
            <charset val="238"/>
          </rPr>
          <t>účet 414 môže byť s plusom aj s mínusom</t>
        </r>
      </text>
    </comment>
    <comment ref="AD759" authorId="0">
      <text>
        <r>
          <rPr>
            <sz val="8"/>
            <color indexed="81"/>
            <rFont val="Tahoma"/>
            <family val="2"/>
            <charset val="238"/>
          </rPr>
          <t>riadok č. 077 v súvahe</t>
        </r>
      </text>
    </comment>
    <comment ref="A760" authorId="0">
      <text>
        <r>
          <rPr>
            <sz val="8"/>
            <color indexed="81"/>
            <rFont val="Tahoma"/>
            <family val="2"/>
            <charset val="238"/>
          </rPr>
          <t>účet 415 môže byť s plusom aj s mínusom</t>
        </r>
      </text>
    </comment>
    <comment ref="AD760" authorId="0">
      <text>
        <r>
          <rPr>
            <sz val="8"/>
            <color indexed="81"/>
            <rFont val="Tahoma"/>
            <family val="2"/>
            <charset val="238"/>
          </rPr>
          <t>riadok č. 078 v súvahe</t>
        </r>
      </text>
    </comment>
    <comment ref="A761" authorId="0">
      <text>
        <r>
          <rPr>
            <sz val="8"/>
            <color indexed="81"/>
            <rFont val="Tahoma"/>
            <family val="2"/>
            <charset val="238"/>
          </rPr>
          <t>účet 416 môže byť s plusom aj s mínusom</t>
        </r>
      </text>
    </comment>
    <comment ref="AD761" authorId="0">
      <text>
        <r>
          <rPr>
            <sz val="8"/>
            <color indexed="81"/>
            <rFont val="Tahoma"/>
            <family val="2"/>
            <charset val="238"/>
          </rPr>
          <t>riadok č. 079 v súvahe</t>
        </r>
      </text>
    </comment>
    <comment ref="A762" authorId="0">
      <text>
        <r>
          <rPr>
            <sz val="8"/>
            <color indexed="81"/>
            <rFont val="Tahoma"/>
            <family val="2"/>
            <charset val="238"/>
          </rPr>
          <t>účet 421</t>
        </r>
      </text>
    </comment>
    <comment ref="AD762" authorId="0">
      <text>
        <r>
          <rPr>
            <sz val="8"/>
            <color indexed="81"/>
            <rFont val="Tahoma"/>
            <family val="2"/>
            <charset val="238"/>
          </rPr>
          <t>riadok č. 081 v súvahe</t>
        </r>
      </text>
    </comment>
    <comment ref="A763" authorId="0">
      <text>
        <r>
          <rPr>
            <sz val="8"/>
            <color indexed="81"/>
            <rFont val="Tahoma"/>
            <family val="2"/>
            <charset val="238"/>
          </rPr>
          <t>účet 422</t>
        </r>
      </text>
    </comment>
    <comment ref="AD763" authorId="0">
      <text>
        <r>
          <rPr>
            <sz val="8"/>
            <color indexed="81"/>
            <rFont val="Tahoma"/>
            <family val="2"/>
            <charset val="238"/>
          </rPr>
          <t>riadok č. 082 v súvahe</t>
        </r>
      </text>
    </comment>
    <comment ref="A764" authorId="0">
      <text>
        <r>
          <rPr>
            <sz val="8"/>
            <color indexed="81"/>
            <rFont val="Tahoma"/>
            <family val="2"/>
            <charset val="238"/>
          </rPr>
          <t>účty 423, 427, 42X</t>
        </r>
      </text>
    </comment>
    <comment ref="AD764" authorId="0">
      <text>
        <r>
          <rPr>
            <sz val="8"/>
            <color indexed="81"/>
            <rFont val="Tahoma"/>
            <family val="2"/>
            <charset val="238"/>
          </rPr>
          <t>riadok č. 083 v súvahe</t>
        </r>
      </text>
    </comment>
    <comment ref="A765" authorId="0">
      <text>
        <r>
          <rPr>
            <sz val="8"/>
            <color indexed="81"/>
            <rFont val="Tahoma"/>
            <family val="2"/>
            <charset val="238"/>
          </rPr>
          <t>účet 428</t>
        </r>
      </text>
    </comment>
    <comment ref="AD765" authorId="0">
      <text>
        <r>
          <rPr>
            <sz val="8"/>
            <color indexed="81"/>
            <rFont val="Tahoma"/>
            <family val="2"/>
            <charset val="238"/>
          </rPr>
          <t>riadok č. 085 v súvahe</t>
        </r>
      </text>
    </comment>
    <comment ref="A766" authorId="0">
      <text>
        <r>
          <rPr>
            <sz val="8"/>
            <color indexed="81"/>
            <rFont val="Tahoma"/>
            <family val="2"/>
            <charset val="238"/>
          </rPr>
          <t>účet 429 s mínusom</t>
        </r>
      </text>
    </comment>
    <comment ref="AD766" authorId="0">
      <text>
        <r>
          <rPr>
            <sz val="8"/>
            <color indexed="81"/>
            <rFont val="Tahoma"/>
            <family val="2"/>
            <charset val="238"/>
          </rPr>
          <t xml:space="preserve">riadok č. 086 v súvahe </t>
        </r>
      </text>
    </comment>
    <comment ref="AD767" authorId="0">
      <text>
        <r>
          <rPr>
            <sz val="8"/>
            <color indexed="81"/>
            <rFont val="Tahoma"/>
            <family val="2"/>
            <charset val="238"/>
          </rPr>
          <t xml:space="preserve">riadok č. 087 v súvahe, riadok č. 61 vo výkaze ziskov a strát
</t>
        </r>
      </text>
    </comment>
    <comment ref="AD770" authorId="0">
      <text>
        <r>
          <rPr>
            <sz val="8"/>
            <color indexed="81"/>
            <rFont val="Tahoma"/>
            <family val="2"/>
            <charset val="238"/>
          </rPr>
          <t>riadok č. 069 s plusom alebo mínusom</t>
        </r>
      </text>
    </comment>
    <comment ref="A784" authorId="0">
      <text>
        <r>
          <rPr>
            <sz val="8"/>
            <color indexed="81"/>
            <rFont val="Tahoma"/>
            <family val="2"/>
            <charset val="238"/>
          </rPr>
          <t xml:space="preserve">účet 411 </t>
        </r>
      </text>
    </comment>
    <comment ref="AD784" authorId="0">
      <text>
        <r>
          <rPr>
            <sz val="8"/>
            <color indexed="81"/>
            <rFont val="Tahoma"/>
            <family val="2"/>
            <charset val="238"/>
          </rPr>
          <t>riadok č. 069 v súvahe</t>
        </r>
      </text>
    </comment>
    <comment ref="A785" authorId="0">
      <text>
        <r>
          <rPr>
            <sz val="8"/>
            <color indexed="81"/>
            <rFont val="Tahoma"/>
            <family val="2"/>
            <charset val="238"/>
          </rPr>
          <t>účet 252 s mínusom</t>
        </r>
      </text>
    </comment>
    <comment ref="AD785" authorId="0">
      <text>
        <r>
          <rPr>
            <sz val="8"/>
            <color indexed="81"/>
            <rFont val="Tahoma"/>
            <family val="2"/>
            <charset val="238"/>
          </rPr>
          <t>riadok č. 070 v súvahe</t>
        </r>
      </text>
    </comment>
    <comment ref="A786" authorId="0">
      <text>
        <r>
          <rPr>
            <sz val="8"/>
            <color indexed="81"/>
            <rFont val="Tahoma"/>
            <family val="2"/>
            <charset val="238"/>
          </rPr>
          <t>účet 419 môže byť s plusom aj s mínusom</t>
        </r>
      </text>
    </comment>
    <comment ref="AD786" authorId="0">
      <text>
        <r>
          <rPr>
            <sz val="8"/>
            <color indexed="81"/>
            <rFont val="Tahoma"/>
            <family val="2"/>
            <charset val="238"/>
          </rPr>
          <t>riadok č. 071 v súvahe</t>
        </r>
      </text>
    </comment>
    <comment ref="A787" authorId="0">
      <text>
        <r>
          <rPr>
            <sz val="8"/>
            <color indexed="81"/>
            <rFont val="Tahoma"/>
            <family val="2"/>
            <charset val="238"/>
          </rPr>
          <t>účet 353 s mínusom</t>
        </r>
      </text>
    </comment>
    <comment ref="AD787" authorId="0">
      <text>
        <r>
          <rPr>
            <sz val="8"/>
            <color indexed="81"/>
            <rFont val="Tahoma"/>
            <family val="2"/>
            <charset val="238"/>
          </rPr>
          <t>riadok č. 072 v súvahe</t>
        </r>
      </text>
    </comment>
    <comment ref="A788" authorId="0">
      <text>
        <r>
          <rPr>
            <sz val="8"/>
            <color indexed="81"/>
            <rFont val="Tahoma"/>
            <family val="2"/>
            <charset val="238"/>
          </rPr>
          <t>účet 412</t>
        </r>
      </text>
    </comment>
    <comment ref="AD788" authorId="0">
      <text>
        <r>
          <rPr>
            <sz val="8"/>
            <color indexed="81"/>
            <rFont val="Tahoma"/>
            <family val="2"/>
            <charset val="238"/>
          </rPr>
          <t>riadok č. 074 v súvahe</t>
        </r>
      </text>
    </comment>
    <comment ref="A789" authorId="0">
      <text>
        <r>
          <rPr>
            <sz val="8"/>
            <color indexed="81"/>
            <rFont val="Tahoma"/>
            <family val="2"/>
            <charset val="238"/>
          </rPr>
          <t>účet 413</t>
        </r>
      </text>
    </comment>
    <comment ref="AD789" authorId="0">
      <text>
        <r>
          <rPr>
            <sz val="8"/>
            <color indexed="81"/>
            <rFont val="Tahoma"/>
            <family val="2"/>
            <charset val="238"/>
          </rPr>
          <t>riadok č. 075 v súvahe</t>
        </r>
      </text>
    </comment>
    <comment ref="A790" authorId="0">
      <text>
        <r>
          <rPr>
            <sz val="8"/>
            <color indexed="81"/>
            <rFont val="Tahoma"/>
            <family val="2"/>
            <charset val="238"/>
          </rPr>
          <t>účet 417, 418</t>
        </r>
      </text>
    </comment>
    <comment ref="AD790" authorId="0">
      <text>
        <r>
          <rPr>
            <sz val="8"/>
            <color indexed="81"/>
            <rFont val="Tahoma"/>
            <family val="2"/>
            <charset val="238"/>
          </rPr>
          <t>riadok č. 076 v súvahe</t>
        </r>
      </text>
    </comment>
    <comment ref="A791" authorId="0">
      <text>
        <r>
          <rPr>
            <sz val="8"/>
            <color indexed="81"/>
            <rFont val="Tahoma"/>
            <family val="2"/>
            <charset val="238"/>
          </rPr>
          <t>účet 414 môže byť s plusom aj s mínusom</t>
        </r>
      </text>
    </comment>
    <comment ref="AD791" authorId="0">
      <text>
        <r>
          <rPr>
            <sz val="8"/>
            <color indexed="81"/>
            <rFont val="Tahoma"/>
            <family val="2"/>
            <charset val="238"/>
          </rPr>
          <t>riadok č. 077 v súvahe</t>
        </r>
      </text>
    </comment>
    <comment ref="A792" authorId="0">
      <text>
        <r>
          <rPr>
            <sz val="8"/>
            <color indexed="81"/>
            <rFont val="Tahoma"/>
            <family val="2"/>
            <charset val="238"/>
          </rPr>
          <t>účet 415 môže byť s plusom aj s mínusom</t>
        </r>
      </text>
    </comment>
    <comment ref="AD792" authorId="0">
      <text>
        <r>
          <rPr>
            <sz val="8"/>
            <color indexed="81"/>
            <rFont val="Tahoma"/>
            <family val="2"/>
            <charset val="238"/>
          </rPr>
          <t>riadok č. 078 v súvahe</t>
        </r>
      </text>
    </comment>
    <comment ref="A793" authorId="0">
      <text>
        <r>
          <rPr>
            <sz val="8"/>
            <color indexed="81"/>
            <rFont val="Tahoma"/>
            <family val="2"/>
            <charset val="238"/>
          </rPr>
          <t>účet 416 môže byť s plusom aj s mínusom</t>
        </r>
      </text>
    </comment>
    <comment ref="AD793" authorId="0">
      <text>
        <r>
          <rPr>
            <sz val="8"/>
            <color indexed="81"/>
            <rFont val="Tahoma"/>
            <family val="2"/>
            <charset val="238"/>
          </rPr>
          <t>riadok č. 079 v súvahe</t>
        </r>
      </text>
    </comment>
    <comment ref="A794" authorId="0">
      <text>
        <r>
          <rPr>
            <sz val="8"/>
            <color indexed="81"/>
            <rFont val="Tahoma"/>
            <family val="2"/>
            <charset val="238"/>
          </rPr>
          <t>účet 421</t>
        </r>
      </text>
    </comment>
    <comment ref="AD794" authorId="0">
      <text>
        <r>
          <rPr>
            <sz val="8"/>
            <color indexed="81"/>
            <rFont val="Tahoma"/>
            <family val="2"/>
            <charset val="238"/>
          </rPr>
          <t>riadok č. 081 v súvahe</t>
        </r>
      </text>
    </comment>
    <comment ref="A795" authorId="0">
      <text>
        <r>
          <rPr>
            <sz val="8"/>
            <color indexed="81"/>
            <rFont val="Tahoma"/>
            <family val="2"/>
            <charset val="238"/>
          </rPr>
          <t>účet 422</t>
        </r>
      </text>
    </comment>
    <comment ref="AD795" authorId="0">
      <text>
        <r>
          <rPr>
            <sz val="8"/>
            <color indexed="81"/>
            <rFont val="Tahoma"/>
            <family val="2"/>
            <charset val="238"/>
          </rPr>
          <t>riadok č. 082 v súvahe</t>
        </r>
      </text>
    </comment>
    <comment ref="A796" authorId="0">
      <text>
        <r>
          <rPr>
            <sz val="8"/>
            <color indexed="81"/>
            <rFont val="Tahoma"/>
            <family val="2"/>
            <charset val="238"/>
          </rPr>
          <t>účty 423, 427, 42X</t>
        </r>
      </text>
    </comment>
    <comment ref="AD796" authorId="0">
      <text>
        <r>
          <rPr>
            <sz val="8"/>
            <color indexed="81"/>
            <rFont val="Tahoma"/>
            <family val="2"/>
            <charset val="238"/>
          </rPr>
          <t>riadok č. 083 v súvahe</t>
        </r>
      </text>
    </comment>
    <comment ref="A797" authorId="0">
      <text>
        <r>
          <rPr>
            <sz val="8"/>
            <color indexed="81"/>
            <rFont val="Tahoma"/>
            <family val="2"/>
            <charset val="238"/>
          </rPr>
          <t>účet 428</t>
        </r>
      </text>
    </comment>
    <comment ref="AD797" authorId="0">
      <text>
        <r>
          <rPr>
            <sz val="8"/>
            <color indexed="81"/>
            <rFont val="Tahoma"/>
            <family val="2"/>
            <charset val="238"/>
          </rPr>
          <t>riadok č. 085 v súvahe</t>
        </r>
      </text>
    </comment>
    <comment ref="A798" authorId="0">
      <text>
        <r>
          <rPr>
            <sz val="8"/>
            <color indexed="81"/>
            <rFont val="Tahoma"/>
            <family val="2"/>
            <charset val="238"/>
          </rPr>
          <t>účet 429 s mínusom</t>
        </r>
      </text>
    </comment>
    <comment ref="AD798" authorId="0">
      <text>
        <r>
          <rPr>
            <sz val="8"/>
            <color indexed="81"/>
            <rFont val="Tahoma"/>
            <family val="2"/>
            <charset val="238"/>
          </rPr>
          <t xml:space="preserve">riadok č. 086 v súvahe </t>
        </r>
      </text>
    </comment>
    <comment ref="AD799" authorId="0">
      <text>
        <r>
          <rPr>
            <sz val="8"/>
            <color indexed="81"/>
            <rFont val="Tahoma"/>
            <family val="2"/>
            <charset val="238"/>
          </rPr>
          <t xml:space="preserve">riadok č. 087 v súvahe, riadok č. 61 vo výkaze ziskov a strát
</t>
        </r>
      </text>
    </comment>
    <comment ref="AD802" authorId="0">
      <text>
        <r>
          <rPr>
            <sz val="8"/>
            <color indexed="81"/>
            <rFont val="Tahoma"/>
            <family val="2"/>
            <charset val="238"/>
          </rPr>
          <t>riadok č. 069 s plusom alebo mínusom</t>
        </r>
      </text>
    </comment>
    <comment ref="T838" authorId="0">
      <text>
        <r>
          <rPr>
            <sz val="8"/>
            <color indexed="81"/>
            <rFont val="Tahoma"/>
            <family val="2"/>
            <charset val="238"/>
          </rPr>
          <t>s mínusom</t>
        </r>
      </text>
    </comment>
    <comment ref="Y838" authorId="0">
      <text>
        <r>
          <rPr>
            <sz val="8"/>
            <color indexed="81"/>
            <rFont val="Tahoma"/>
            <family val="2"/>
            <charset val="238"/>
          </rPr>
          <t>s mínusom</t>
        </r>
      </text>
    </comment>
    <comment ref="T864" authorId="0">
      <text>
        <r>
          <rPr>
            <sz val="8"/>
            <color indexed="81"/>
            <rFont val="Tahoma"/>
            <family val="2"/>
            <charset val="238"/>
          </rPr>
          <t>s mínusom</t>
        </r>
      </text>
    </comment>
    <comment ref="Y864" authorId="0">
      <text>
        <r>
          <rPr>
            <sz val="8"/>
            <color indexed="81"/>
            <rFont val="Tahoma"/>
            <family val="2"/>
            <charset val="238"/>
          </rPr>
          <t>s mínusom</t>
        </r>
      </text>
    </comment>
    <comment ref="A1338" authorId="1">
      <text>
        <r>
          <rPr>
            <sz val="9"/>
            <color indexed="81"/>
            <rFont val="Tahoma"/>
            <family val="2"/>
            <charset val="238"/>
          </rPr>
          <t xml:space="preserve">
všetky výnosy tried 60*, 64* a 66*</t>
        </r>
      </text>
    </comment>
    <comment ref="A1408" authorId="0">
      <text>
        <r>
          <rPr>
            <sz val="8"/>
            <color indexed="81"/>
            <rFont val="Tahoma"/>
            <family val="2"/>
            <charset val="238"/>
          </rPr>
          <t>s minusom
položky znižujúce ZD</t>
        </r>
      </text>
    </comment>
    <comment ref="A1409" authorId="0">
      <text>
        <r>
          <rPr>
            <sz val="8"/>
            <color indexed="81"/>
            <rFont val="Tahoma"/>
            <family val="2"/>
            <charset val="238"/>
          </rPr>
          <t xml:space="preserve">s mínusom </t>
        </r>
      </text>
    </comment>
  </commentList>
</comments>
</file>

<file path=xl/sharedStrings.xml><?xml version="1.0" encoding="utf-8"?>
<sst xmlns="http://schemas.openxmlformats.org/spreadsheetml/2006/main" count="2371" uniqueCount="1376">
  <si>
    <t>Poznámky Úč POD 3-4</t>
  </si>
  <si>
    <t>POZNÁMKY</t>
  </si>
  <si>
    <t>individuálnej účtovnej závierky</t>
  </si>
  <si>
    <t xml:space="preserve">v </t>
  </si>
  <si>
    <t xml:space="preserve"> - eurocentoch</t>
  </si>
  <si>
    <t xml:space="preserve"> - celých eurách *)</t>
  </si>
  <si>
    <t>Za obdobie</t>
  </si>
  <si>
    <t>od</t>
  </si>
  <si>
    <t>mesiac</t>
  </si>
  <si>
    <t>rok</t>
  </si>
  <si>
    <t>do</t>
  </si>
  <si>
    <t>Za bezprostredne</t>
  </si>
  <si>
    <t>predchádzajúce obdobie</t>
  </si>
  <si>
    <t>Dátum vzniku účtovnej jednotky</t>
  </si>
  <si>
    <t>Účtovná závierka:*)</t>
  </si>
  <si>
    <t xml:space="preserve"> -riadna</t>
  </si>
  <si>
    <t xml:space="preserve"> -mimoriadna</t>
  </si>
  <si>
    <t xml:space="preserve"> -priebežná</t>
  </si>
  <si>
    <t xml:space="preserve"> -zostavená</t>
  </si>
  <si>
    <t xml:space="preserve"> -schválená</t>
  </si>
  <si>
    <t>IČO</t>
  </si>
  <si>
    <t>DIČ</t>
  </si>
  <si>
    <t>Kód SK NACE</t>
  </si>
  <si>
    <t>.</t>
  </si>
  <si>
    <t>Ulica</t>
  </si>
  <si>
    <t>Číslo</t>
  </si>
  <si>
    <t>PSČ</t>
  </si>
  <si>
    <t>/</t>
  </si>
  <si>
    <t>*)</t>
  </si>
  <si>
    <t>Vyznačuje sa krížikom</t>
  </si>
  <si>
    <t>X</t>
  </si>
  <si>
    <t>F.</t>
  </si>
  <si>
    <t>1.</t>
  </si>
  <si>
    <t>a)</t>
  </si>
  <si>
    <t>Informácie o dlhodobom nehmotnom majetku:</t>
  </si>
  <si>
    <t>Dlhodobý nehmotný majetok</t>
  </si>
  <si>
    <t>Softvér</t>
  </si>
  <si>
    <t>Goodwill</t>
  </si>
  <si>
    <t>Ostatný DNM</t>
  </si>
  <si>
    <t>Spolu</t>
  </si>
  <si>
    <t>a</t>
  </si>
  <si>
    <t>b</t>
  </si>
  <si>
    <t>c</t>
  </si>
  <si>
    <t>d</t>
  </si>
  <si>
    <t>e</t>
  </si>
  <si>
    <t>f</t>
  </si>
  <si>
    <t>g</t>
  </si>
  <si>
    <t>h</t>
  </si>
  <si>
    <t>i</t>
  </si>
  <si>
    <t>Prvotné ocenenie</t>
  </si>
  <si>
    <t>Stav na začiatku účtovného obdobia</t>
  </si>
  <si>
    <t>Prírastky</t>
  </si>
  <si>
    <t>Úbytky</t>
  </si>
  <si>
    <t>Presuny</t>
  </si>
  <si>
    <t>Stav na konci účtovného obdobia</t>
  </si>
  <si>
    <t>Oprávky</t>
  </si>
  <si>
    <t>Opravné položky</t>
  </si>
  <si>
    <t>Zostatková hodnota</t>
  </si>
  <si>
    <t>Bežné účtovné obdobie</t>
  </si>
  <si>
    <t>Bezprostredne predchádzajúce účtovné obdobie</t>
  </si>
  <si>
    <t>Hodnota za bežné účtovné obdobie</t>
  </si>
  <si>
    <t>Dlhodobý nehmotný majetok, na ktorý je zriadené záložné právo</t>
  </si>
  <si>
    <t>Dlhodobý nehmotný majetok, pri ktorom má účtovná jednotka obmedzené právo s ním nakladať</t>
  </si>
  <si>
    <t>b)</t>
  </si>
  <si>
    <t>Informácie o dlhodobom hmotnom majetku:</t>
  </si>
  <si>
    <t>Dlhodobý hmotný majetok</t>
  </si>
  <si>
    <t>Pozemky</t>
  </si>
  <si>
    <t>Stavby</t>
  </si>
  <si>
    <t>Základné stádo a ťažné zvieratá</t>
  </si>
  <si>
    <t>Ostatný DHM</t>
  </si>
  <si>
    <t xml:space="preserve">Dlhodobý hmotný majetok </t>
  </si>
  <si>
    <t>j</t>
  </si>
  <si>
    <t>Pestovateľ-ské celky trvalých porastov</t>
  </si>
  <si>
    <t>Bezprostredne predchádzajúce obdobie</t>
  </si>
  <si>
    <t>Dlhodobý hmotný majetok, na ktorý je zriadené záložné právo</t>
  </si>
  <si>
    <t>Dlhodobý hmotný majetok, pri ktorom má účtovná jednotka obmedzené právo s ním nakladať</t>
  </si>
  <si>
    <t>Dlhodobý nehmotný majetok, dlhodobý hmotný majetok a dlhodobý finančný majetok</t>
  </si>
  <si>
    <t xml:space="preserve">Dlhodobý finančný majetok </t>
  </si>
  <si>
    <t>Ostatné dlhodobé CP a podiely</t>
  </si>
  <si>
    <t>Ostatný DFM</t>
  </si>
  <si>
    <t>Pôžičky s dobou splatnos-ti najviac jeden rok</t>
  </si>
  <si>
    <t>Podielové CP a podiely v spoločnos-ti  s podstat-ným vplyvom</t>
  </si>
  <si>
    <t>Dlhodobý finančný majetok</t>
  </si>
  <si>
    <t>Dlhodobý finančný majetok, na ktorý je zriadené záložné právo</t>
  </si>
  <si>
    <t>Dlhodobý finančný majetok, pri ktorom má účtovná jednotka obmedzené právo s ním nakladať</t>
  </si>
  <si>
    <t>Poistený majetok</t>
  </si>
  <si>
    <t>Poistná suma</t>
  </si>
  <si>
    <t>Informácie o štruktúre dlhodobého finančného majetku</t>
  </si>
  <si>
    <t>Podiel ÚJ na ZI v %</t>
  </si>
  <si>
    <t>Podiel ÚJ na hlasovacích právach v %</t>
  </si>
  <si>
    <t>Hodnota vlastného imania ÚJ, v ktorej má ÚJ umiestnený DFM</t>
  </si>
  <si>
    <t>Výsledok hospodárenia ÚJ, v ktorej má ÚJ umiestnený DFM</t>
  </si>
  <si>
    <t>Účtovná hodnota DFM</t>
  </si>
  <si>
    <t>Obchodné meno a sídlo spoločnosti, v ktorej má ÚJ umiestený DFM</t>
  </si>
  <si>
    <t>Dcérske účtovné jednotky</t>
  </si>
  <si>
    <t>Účtovné jednotky s podstatným vplyvom</t>
  </si>
  <si>
    <t>Ostatné realizovateľné CP a podiely</t>
  </si>
  <si>
    <t xml:space="preserve">Obstarávaný DFM na účely vykonania vplyvu v inej ÚJ </t>
  </si>
  <si>
    <t>Dlhodobý finančný majetok spolu</t>
  </si>
  <si>
    <t>x</t>
  </si>
  <si>
    <t>Informácie o dlhových CP držaných do splatnosti</t>
  </si>
  <si>
    <t>Dlhové CP držané do splatnosti</t>
  </si>
  <si>
    <t>Druh CP</t>
  </si>
  <si>
    <t>Zvýšenie hodnoty</t>
  </si>
  <si>
    <t>Zníženie hodnoty</t>
  </si>
  <si>
    <t>Vyradenie dlhového CP z účtovníctva v účtovnom období</t>
  </si>
  <si>
    <t>Do splatnosti viac ako päť rokov</t>
  </si>
  <si>
    <t>Do splatnosti od troch do piatich rokov vrátane</t>
  </si>
  <si>
    <t>Do splatnosti od jedného do troch rokov vrátane</t>
  </si>
  <si>
    <t>Do splatnosti do jedného roka vrátane</t>
  </si>
  <si>
    <t>Dlhové CP držané do splatnosti spolu</t>
  </si>
  <si>
    <t xml:space="preserve">b </t>
  </si>
  <si>
    <t>Informácie o poskytnutých dlhodobých pôžičkách</t>
  </si>
  <si>
    <t>Dlhodobé pôžičky</t>
  </si>
  <si>
    <t>Vyradenie pôžičky z účtovníctva v účtovnom období</t>
  </si>
  <si>
    <t xml:space="preserve">Do splatnosti od troch do piatich rokov vrátane </t>
  </si>
  <si>
    <t>Do splatnosti od jedného  do troch rokov vrátane</t>
  </si>
  <si>
    <t>Dlhodobé pôžičky spolu</t>
  </si>
  <si>
    <t>Aktivova-né náklady na vývoj</t>
  </si>
  <si>
    <t>Oceniteľ-né práva</t>
  </si>
  <si>
    <t>Obstara-ný DNM</t>
  </si>
  <si>
    <t>Poskytnu-té preddav-ky na DNM</t>
  </si>
  <si>
    <t>Obstará-vaný DNM</t>
  </si>
  <si>
    <t xml:space="preserve">Samostat-né hnuteľné veci a súbory hnuteľ-ných vecí </t>
  </si>
  <si>
    <t>Obstará-vaný DHM</t>
  </si>
  <si>
    <t>Poskytnu-té preddav-ky na DHM</t>
  </si>
  <si>
    <t>Podielové CP a podiely v dcérskej ÚJ</t>
  </si>
  <si>
    <t>Pôžičky ÚJ v konsolido-vanom celku</t>
  </si>
  <si>
    <t>Obstará-vaný DFM</t>
  </si>
  <si>
    <t>Poskytnu-té preddav-ky na DFM</t>
  </si>
  <si>
    <t xml:space="preserve">Pokiaľ nie je finančný majetok ocenený reálnou hodnotou či metódou vlastného imania, uviesť dôvody    a dopady iného použitého ocenenia. </t>
  </si>
  <si>
    <t xml:space="preserve">11. </t>
  </si>
  <si>
    <t>Informácie o rozdelení účtovného zisku alebo o vysporiadaní účtovnej straty</t>
  </si>
  <si>
    <t>Názov položky</t>
  </si>
  <si>
    <t xml:space="preserve">Údaje o údajoch na strane pasív súvahy </t>
  </si>
  <si>
    <t>Účtovný zisk</t>
  </si>
  <si>
    <t>Rozdelenie účtovného zisku</t>
  </si>
  <si>
    <t xml:space="preserve">Bežné účtovné obdobie </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</si>
  <si>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</si>
  <si>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</si>
  <si>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</si>
  <si>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</si>
  <si>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</si>
  <si>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</si>
  <si>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</si>
  <si>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</si>
  <si>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</si>
  <si>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</si>
  <si>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</si>
  <si>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</si>
  <si>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</si>
  <si>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</si>
  <si>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</si>
  <si>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Informácie o zmenách vlastného imania</t>
  </si>
  <si>
    <t>Prehľad o pohybe vlastného imania v priebehu účtovného obdobia je uvedený v nasledujúcej tabuľke.</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</si>
  <si>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</si>
  <si>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</si>
  <si>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</si>
  <si>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</si>
  <si>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</si>
  <si>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</si>
  <si>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</si>
  <si>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rezervné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</si>
  <si>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</si>
  <si>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</si>
  <si>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</si>
  <si>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</si>
  <si>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</si>
  <si>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</si>
  <si>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</si>
  <si>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</si>
  <si>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</si>
  <si>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</si>
  <si>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</si>
  <si>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</si>
  <si>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 xml:space="preserve">Prehľad o pohybe vlastného imania v priebehu bezprostredne predchádzajúceho účtovného obdobia je uvedený v nasledujúcej tabuľke. </t>
  </si>
  <si>
    <t xml:space="preserve">Bezprostredne predchádzajúce účtovné obdobie </t>
  </si>
  <si>
    <t>12.</t>
  </si>
  <si>
    <t xml:space="preserve">Informácie o rezervách za bežné účtovné obdobie sú uvedené v nasledujúcej tabuľke: </t>
  </si>
  <si>
    <t>Tvorba</t>
  </si>
  <si>
    <t>Použitie</t>
  </si>
  <si>
    <t>Zrušenie</t>
  </si>
  <si>
    <t>Dlhodobé rezervy, z toho:</t>
  </si>
  <si>
    <t>Krátkodobé rezervy, z toho:</t>
  </si>
  <si>
    <t xml:space="preserve">Informácie o rezervách za bezprostredne predchádzajúce účtovné obdobie sú uvedené v nasledujúcej tabuľke: </t>
  </si>
  <si>
    <t xml:space="preserve">Dlhodobá rezerva na odchodné bude použitá postupne v nasledujúcich rokoch podľa odchodu pracovníkov do dôchodku. </t>
  </si>
  <si>
    <t>14.</t>
  </si>
  <si>
    <t>BANKOVÉ ÚVERY A FINANČNÉ VÝPOMOCI</t>
  </si>
  <si>
    <t>Názov vydaného dlhopisu</t>
  </si>
  <si>
    <t>Menovitá hodnota</t>
  </si>
  <si>
    <t xml:space="preserve">Počet </t>
  </si>
  <si>
    <t>Emisný kurz</t>
  </si>
  <si>
    <t>Úrok</t>
  </si>
  <si>
    <t>Splatnosť</t>
  </si>
  <si>
    <t>Informácie o bankových úveroch, pôžičkách a krátkodobých finančných výpomociach</t>
  </si>
  <si>
    <t>Mena</t>
  </si>
  <si>
    <t>Úrok p.a. v %</t>
  </si>
  <si>
    <t>Dátum splatnosti</t>
  </si>
  <si>
    <t>Suma istiny v príslušnej mene za bežné účtovné obdobie</t>
  </si>
  <si>
    <t xml:space="preserve">Suma istiny v príslušnej mene za bezprostredne predchádzajú-ce účtovné obdobie </t>
  </si>
  <si>
    <t>Dlhodobé bankové úvery</t>
  </si>
  <si>
    <t>Krátkodobé bankové úvery</t>
  </si>
  <si>
    <t>Krátkodobé pôžičky</t>
  </si>
  <si>
    <t>Krátkodobé finančné výpomoci</t>
  </si>
  <si>
    <t>2.</t>
  </si>
  <si>
    <t>3.</t>
  </si>
  <si>
    <t xml:space="preserve">Prehľad splatnosti bankových úverov a finančných výpomocí: </t>
  </si>
  <si>
    <t>Bankové úvery</t>
  </si>
  <si>
    <t>Kontokorentné účty</t>
  </si>
  <si>
    <t>Finančné výpomoci</t>
  </si>
  <si>
    <t>do 1 roka</t>
  </si>
  <si>
    <t>od 1 do 5 rokov</t>
  </si>
  <si>
    <t>nad 5 rokov</t>
  </si>
  <si>
    <t>15.</t>
  </si>
  <si>
    <t>ODLOŽENÁ DAŇ Z PRÍJMOV</t>
  </si>
  <si>
    <t xml:space="preserve">Informácie o odloženej daňovej pohľadávke alebo odloženom daňovom záväzku. </t>
  </si>
  <si>
    <t xml:space="preserve">Dočasné rozdiely medzi účtovnou hodnotou majetku a daňovou základňou, z toho: </t>
  </si>
  <si>
    <t>odpočítateľné</t>
  </si>
  <si>
    <t>zdaniteľné</t>
  </si>
  <si>
    <t xml:space="preserve">Dočasné rozdiely medzi účtovnou hodnotou záväzkov a daňovou základňou, z toho: </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</si>
  <si>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</si>
  <si>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</si>
  <si>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</si>
  <si>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</si>
  <si>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</si>
  <si>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</si>
  <si>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</si>
  <si>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 xml:space="preserve">Odložený daňový záväzok </t>
  </si>
  <si>
    <t>Zmena odloženého daňového záväzku</t>
  </si>
  <si>
    <t>Zaúčtovaná ako náklad</t>
  </si>
  <si>
    <t xml:space="preserve">16. </t>
  </si>
  <si>
    <t>ČASOVÉ ROZLÍŠENIE</t>
  </si>
  <si>
    <t>Informácie o významných položkách časového rozlíšenia na strane pasív</t>
  </si>
  <si>
    <t>Výdavky budúcich období krátkodobé, z toho:</t>
  </si>
  <si>
    <t>Výdavky budúcich období dlhodobé, z toho:</t>
  </si>
  <si>
    <t>Výnosy budúcich období dlhodobé, z toho:</t>
  </si>
  <si>
    <t xml:space="preserve">Výnosy budúcich období krátkodobé, z toho: </t>
  </si>
  <si>
    <t>17.</t>
  </si>
  <si>
    <t>DERIVÁTY</t>
  </si>
  <si>
    <t>Informácie o významných položkách derivátov za bežné účtovné obdobie</t>
  </si>
  <si>
    <t>Účtovná hodnota</t>
  </si>
  <si>
    <t>pohľadávky</t>
  </si>
  <si>
    <t>záväzky</t>
  </si>
  <si>
    <t>Dohodnutá cena podkladového nástroja</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</si>
  <si>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</si>
  <si>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</si>
  <si>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</si>
  <si>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</si>
  <si>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</si>
  <si>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</si>
  <si>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</si>
  <si>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</si>
  <si>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</si>
  <si>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</si>
  <si>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</si>
  <si>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</si>
  <si>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</si>
  <si>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</si>
  <si>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</si>
  <si>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</si>
  <si>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</si>
  <si>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t>18.</t>
  </si>
  <si>
    <t>LÍZING (SPOLOČNOSŤ JE NÁJOMCOM)</t>
  </si>
  <si>
    <t>Informácie o majetku prenajatom formou finančného prenájmu:</t>
  </si>
  <si>
    <t>Do jedného roka vrátane</t>
  </si>
  <si>
    <t>Od jedného roka do piatich rokov vrátane</t>
  </si>
  <si>
    <t>Viac ako päť rokov</t>
  </si>
  <si>
    <t>Istina</t>
  </si>
  <si>
    <t>Finančný náklad</t>
  </si>
  <si>
    <t>nájomná zmluva uzatvorená do:</t>
  </si>
  <si>
    <t>druh majetku vo finančnom prenájme</t>
  </si>
  <si>
    <t xml:space="preserve">Budúce práva a povinnosti z devízových termínovaných obchodov, opčných obchodov, derivátových obchodov, servisných zmlúv, poistných zmlúv atď. </t>
  </si>
  <si>
    <t xml:space="preserve">Popíšte ďalší významný majetok a záväzky, ktoré nie sú uvedené v súvahe, napr. záväzky vyplývajúce z nájomných zmlúv. </t>
  </si>
  <si>
    <t>Prenajatý majetok</t>
  </si>
  <si>
    <t>Majetok v nájme (operetívny prenájom)</t>
  </si>
  <si>
    <t xml:space="preserve">Majetok prijatý do úschovy </t>
  </si>
  <si>
    <t xml:space="preserve">Pohľadávky z derivátov </t>
  </si>
  <si>
    <t>Odpísané pohľadávky</t>
  </si>
  <si>
    <t>Pohľadávky z lízingu</t>
  </si>
  <si>
    <t>Záväzky z lízingu</t>
  </si>
  <si>
    <t>Záväzky z opcií derivátov</t>
  </si>
  <si>
    <t>Iné položky</t>
  </si>
  <si>
    <t xml:space="preserve">Informácie o podsúvahových položkách </t>
  </si>
  <si>
    <t>Informácie o podmienených záväzkoch</t>
  </si>
  <si>
    <t>Druh podmieneného záväzku</t>
  </si>
  <si>
    <t>Hodnota celkom</t>
  </si>
  <si>
    <t xml:space="preserve">Hodnota voči sprazneným osobám </t>
  </si>
  <si>
    <t>Zo súdnych rozhodnutí</t>
  </si>
  <si>
    <t>Z poskytnutých záruk</t>
  </si>
  <si>
    <t>Zo všeobecne záväzných predpisov</t>
  </si>
  <si>
    <t>Zo zmluvy o podriadenom záväzku</t>
  </si>
  <si>
    <t>Z ručenia</t>
  </si>
  <si>
    <t>Iné podmienené záväzky</t>
  </si>
  <si>
    <r>
      <t xml:space="preserve">Spoločnosť uvádza k podmieneným záväzkom ďalšie doplňujúce informácie: </t>
    </r>
    <r>
      <rPr>
        <sz val="10"/>
        <color rgb="FFFF0000"/>
        <rFont val="Arial"/>
        <family val="2"/>
        <charset val="238"/>
      </rPr>
      <t>(doplniť)</t>
    </r>
  </si>
  <si>
    <t>Informácie o podmienenom majetku</t>
  </si>
  <si>
    <t>Druh podmieneného majetku</t>
  </si>
  <si>
    <t>Práva zo servisných zmlúv</t>
  </si>
  <si>
    <t>Práva z poistných zmlúv</t>
  </si>
  <si>
    <t>Práva z koncesionárskych zmlúv</t>
  </si>
  <si>
    <t>Práva z investovania prosdtriedkov získaných oslobodením od dane z príjmov</t>
  </si>
  <si>
    <t>Práva z privatizácie</t>
  </si>
  <si>
    <t>Práva zo súdnych sporov</t>
  </si>
  <si>
    <t>Iné práva</t>
  </si>
  <si>
    <r>
      <t xml:space="preserve">Spoločnosť uvádza k podmienenému majetku ďalšie doplňujúce informácie: </t>
    </r>
    <r>
      <rPr>
        <sz val="10"/>
        <color rgb="FFFF0000"/>
        <rFont val="Arial"/>
        <family val="2"/>
        <charset val="238"/>
      </rPr>
      <t>(doplniť)</t>
    </r>
  </si>
  <si>
    <r>
      <t>Informácie o ostatných finančných povinnostiach -</t>
    </r>
    <r>
      <rPr>
        <sz val="10"/>
        <color rgb="FFFF0000"/>
        <rFont val="Arial"/>
        <family val="2"/>
        <charset val="238"/>
      </rPr>
      <t xml:space="preserve"> (ide o vyčíslenie budúcich nákladov vyplývajúcich spoločnosti v nasledujúcom období)</t>
    </r>
  </si>
  <si>
    <t>20.</t>
  </si>
  <si>
    <t>VÝNOSY A NÁKLADY</t>
  </si>
  <si>
    <t>Tržby</t>
  </si>
  <si>
    <t>Informácie o tržbách za vlastné výkony a tovar podľa jednotlivých segmentov, t.j. podľa typov výrobkov a služieb, a podľa hlavných teritórii sú uvedené v tabuľke:</t>
  </si>
  <si>
    <t>Oblasť odbytu</t>
  </si>
  <si>
    <t>Typ výrobkov, tovarov, služieb (napríklad A)</t>
  </si>
  <si>
    <t>Typ výrobkov, tovarov, služieb (napríklad B)</t>
  </si>
  <si>
    <t>Typ výrobkov, tovarov, služieb (napríklad C)</t>
  </si>
  <si>
    <t>Bezprostredne predchádzajúce účtovné odbobie</t>
  </si>
  <si>
    <t>Údaje o zmene stavu vnútropodnikových zásob</t>
  </si>
  <si>
    <t>Zmena stavu vnútroorganizačných zásob</t>
  </si>
  <si>
    <t>Konečný zostatok</t>
  </si>
  <si>
    <t>Začiatočný stav</t>
  </si>
  <si>
    <t>Bezprostred-ne predchádzajú-ce účtovné obdobie</t>
  </si>
  <si>
    <t>Nedokončená výroba a polotovary vlastnej výroby</t>
  </si>
  <si>
    <t>Výrobky</t>
  </si>
  <si>
    <t>Zvieratá</t>
  </si>
  <si>
    <t>Manká a škody</t>
  </si>
  <si>
    <t>Reprezentačné</t>
  </si>
  <si>
    <t>Dary</t>
  </si>
  <si>
    <t xml:space="preserve">Zmena stavu vnútroorganizačných zásob vo výkaze ziskov a strát </t>
  </si>
  <si>
    <t>Aktivácia nákladov, výnosy z hospodárskej, finančnej činnosti a mimoriadnej činnosti</t>
  </si>
  <si>
    <t>Prehľad o výnosoch pri aktivácii nákladov, výnosov z hospodárskej činnosti, finančnej činnosti a mimoriadnej činnosti je uvedený v tabuľke:</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</si>
  <si>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</si>
  <si>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</si>
  <si>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</si>
  <si>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</si>
  <si>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</si>
  <si>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</si>
  <si>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</si>
  <si>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 xml:space="preserve">Informácie o čistom obrate spoločnosti </t>
  </si>
  <si>
    <t>Tržby za vlastné výrobky</t>
  </si>
  <si>
    <t>Tržby z predaja služieb</t>
  </si>
  <si>
    <t>Tržby za tovar</t>
  </si>
  <si>
    <t>Výnosy zo zákazky</t>
  </si>
  <si>
    <t>Iné výnosy súvisiace s bežnou činnosťou</t>
  </si>
  <si>
    <t>Čistý obrat celkom</t>
  </si>
  <si>
    <t xml:space="preserve">Spoločnosť uvádza k výnosom ďalšie doplňujúce informácie: </t>
  </si>
  <si>
    <t xml:space="preserve">Náklady </t>
  </si>
  <si>
    <t xml:space="preserve">Informácie o nákladoch na poskytnuté služby, ostatných nákladoch na hospodársku činnosť, finančných a mimoriadnych nákladoch sú uvedený v nasledujúcej tabuľke: </t>
  </si>
  <si>
    <t>Náklady za poskytnuté služby, z toho:</t>
  </si>
  <si>
    <t xml:space="preserve">Náklady voči audítorovi, audítorskej spoločnosti, z toho: </t>
  </si>
  <si>
    <t>náklady za overenie individuálnej účtovnej závierky</t>
  </si>
  <si>
    <t>iné uisťovacie audítorské služby</t>
  </si>
  <si>
    <t xml:space="preserve">súvisiace audítorské služby </t>
  </si>
  <si>
    <t>daňové poradenstvo</t>
  </si>
  <si>
    <t>ostatné neaudítorské služby</t>
  </si>
  <si>
    <t xml:space="preserve">Ostatné významné položky nákladov za poskytnuté služby, z toho: </t>
  </si>
  <si>
    <t xml:space="preserve">Ostatné významné položky nákladov z hospodárskej činnosti, z toho: </t>
  </si>
  <si>
    <t>Finančné náklady, z toho:</t>
  </si>
  <si>
    <t xml:space="preserve">Kurzové straty, z toho: </t>
  </si>
  <si>
    <t>kurzové straty ku dňu, ku ktorému sa zostavuje účtovná závierka</t>
  </si>
  <si>
    <t xml:space="preserve">Ostatné významné položky finančných nákladov, z toho: </t>
  </si>
  <si>
    <t xml:space="preserve">Mimoriadne náklady, z toho: </t>
  </si>
  <si>
    <t xml:space="preserve">Spoločnosť uvádza k nákladom ďalšie doplňujúce informácie: </t>
  </si>
  <si>
    <t>Dane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</si>
  <si>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</si>
  <si>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</si>
  <si>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</si>
  <si>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</si>
  <si>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</si>
  <si>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</si>
  <si>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Transformácia účtovného hospodárskeho výsledku na základ dane</t>
  </si>
  <si>
    <t xml:space="preserve">Prevod od teoretickej dane z príjmov k vykázanej dani z príjmov je uvedený v nasledujúcej tabuľke: </t>
  </si>
  <si>
    <t xml:space="preserve">Názov položky </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</si>
  <si>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</si>
  <si>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</si>
  <si>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</si>
  <si>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</si>
  <si>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</si>
  <si>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</si>
  <si>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</si>
  <si>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</si>
  <si>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</si>
  <si>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</si>
  <si>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</si>
  <si>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 xml:space="preserve">Spoločnosť uvádza k daniam z príjmov ďalšie doplňujúce informácie: </t>
  </si>
  <si>
    <t>Informácie o príjmoch a výhodách členov štatutárnych orgánov, dozorných orgánov a iných orgánov účtovnej jednotky</t>
  </si>
  <si>
    <t>Prehľad o príjmoch a výhodách členov štatutárnych, dozorných a iných orgánov je uvedený v nasledovnej tabuľke:</t>
  </si>
  <si>
    <t>Druh príjmu, výhody</t>
  </si>
  <si>
    <t>Hodnota príjmu, výhody súčasných členov orgánov</t>
  </si>
  <si>
    <t>Hodnota príjmu, výhody bývalých členov orgánov</t>
  </si>
  <si>
    <t>štatutárnych</t>
  </si>
  <si>
    <t>dozorných</t>
  </si>
  <si>
    <t>iných</t>
  </si>
  <si>
    <t>Časť 1 - Bežné účtovné obdobie</t>
  </si>
  <si>
    <t>Časť 2 - Bezprostredne predchádzajúce účtovné obdobie</t>
  </si>
  <si>
    <t>Peňažné príjmy</t>
  </si>
  <si>
    <t>Nepeňažné príjmy</t>
  </si>
  <si>
    <t>Peňažné preddavky</t>
  </si>
  <si>
    <t>Poskytnuté úvery</t>
  </si>
  <si>
    <t>Poskytnuté záruky</t>
  </si>
  <si>
    <t>21.</t>
  </si>
  <si>
    <t>INFORMÁCIE O EKONOMICKÝCH VZŤAHOCH SPOLOČNOSTI SO SPRIAZNENÝMI OSOBAMI</t>
  </si>
  <si>
    <t>Informácie o ekonomických vzťahoch medzi účtovnou jednotkou a spriaznenými osobami</t>
  </si>
  <si>
    <t xml:space="preserve">22. </t>
  </si>
  <si>
    <t>VÝZNAMNÉ UDALOSTI, KTORÉ NASTALI PO DNI, KU KTORÉMU SA ZOSTAVUJE ÚČTOVNÁ ZÁVIERKA</t>
  </si>
  <si>
    <t>23.</t>
  </si>
  <si>
    <t>PREHĽAD O PEŇAŽNÝCH TOKOCH</t>
  </si>
  <si>
    <t>REZERVY</t>
  </si>
  <si>
    <t>VLASTNÉ IMANIE</t>
  </si>
  <si>
    <t>DLHODOBÝ MAJETOK</t>
  </si>
  <si>
    <t>A.</t>
  </si>
  <si>
    <t>+</t>
  </si>
  <si>
    <t>S.</t>
  </si>
  <si>
    <t>B.</t>
  </si>
  <si>
    <t>C.</t>
  </si>
  <si>
    <t>C.1.</t>
  </si>
  <si>
    <t>D.</t>
  </si>
  <si>
    <t>E.</t>
  </si>
  <si>
    <t>G.</t>
  </si>
  <si>
    <r>
      <t>r)</t>
    </r>
    <r>
      <rPr>
        <b/>
        <sz val="7"/>
        <rFont val="Times New Roman"/>
        <family val="1"/>
        <charset val="238"/>
      </rPr>
      <t xml:space="preserve">         </t>
    </r>
    <r>
      <rPr>
        <b/>
        <sz val="10"/>
        <rFont val="Arial"/>
        <family val="2"/>
        <charset val="238"/>
      </rPr>
      <t>Dotácie</t>
    </r>
  </si>
  <si>
    <t>O odloženom daňovom záväzku účtuje spoločnosť vždy, o pohľadávke účtuje, ak je realizovateľná.</t>
  </si>
  <si>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</si>
  <si>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</si>
  <si>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</si>
  <si>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q)</t>
    </r>
    <r>
      <rPr>
        <b/>
        <sz val="7"/>
        <rFont val="Times New Roman"/>
        <family val="1"/>
        <charset val="238"/>
      </rPr>
      <t xml:space="preserve">         </t>
    </r>
    <r>
      <rPr>
        <b/>
        <sz val="10"/>
        <rFont val="Arial"/>
        <family val="2"/>
        <charset val="238"/>
      </rPr>
      <t>Daň z príjmu</t>
    </r>
  </si>
  <si>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</si>
  <si>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</si>
  <si>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r>
      <t>p)</t>
    </r>
    <r>
      <rPr>
        <b/>
        <sz val="7"/>
        <rFont val="Times New Roman"/>
        <family val="1"/>
        <charset val="238"/>
      </rPr>
      <t xml:space="preserve">         </t>
    </r>
    <r>
      <rPr>
        <b/>
        <sz val="10"/>
        <rFont val="Arial"/>
        <family val="2"/>
        <charset val="238"/>
      </rPr>
      <t>Finančný/operatívny lízing</t>
    </r>
  </si>
  <si>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</si>
  <si>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</si>
  <si>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Deriváty sa prvotne oceňujú obstarávacími cenami. V súvahe sú deriváty vykázané ako súčasť iných krátkodobých/dlhodobých pohľadávok, resp. záväzkov.</t>
  </si>
  <si>
    <t>V ostatných prípadoch sa jedná o deriváty určené na obchodovanie.</t>
  </si>
  <si>
    <r>
      <t>o)</t>
    </r>
    <r>
      <rPr>
        <b/>
        <sz val="7"/>
        <rFont val="Times New Roman"/>
        <family val="1"/>
        <charset val="238"/>
      </rPr>
      <t xml:space="preserve">         </t>
    </r>
    <r>
      <rPr>
        <b/>
        <sz val="10"/>
        <rFont val="Arial"/>
        <family val="2"/>
        <charset val="238"/>
      </rPr>
      <t>Deriváty</t>
    </r>
  </si>
  <si>
    <t xml:space="preserve">Tržby za vlastné výkony a tovar neobsahujú daň z pridanej hodnoty. Sú tiež znížené o zľavy a zrážky (rabaty, bonusy, skontá, dobropisy a pod.). Tržby sú účtované ku dňu splnenia dodávky alebo služby. </t>
  </si>
  <si>
    <r>
      <t>n)</t>
    </r>
    <r>
      <rPr>
        <b/>
        <sz val="7"/>
        <rFont val="Times New Roman"/>
        <family val="1"/>
        <charset val="238"/>
      </rPr>
      <t xml:space="preserve">         </t>
    </r>
    <r>
      <rPr>
        <b/>
        <sz val="10"/>
        <rFont val="Arial"/>
        <family val="2"/>
        <charset val="238"/>
      </rPr>
      <t>Výnosy</t>
    </r>
  </si>
  <si>
    <t xml:space="preserve">Kúpa a predaj cudzej meny sa prepočítava na euro kurzom, za ktorý boli tieto hodnoty nakúpené alebo predané.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</si>
  <si>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</si>
  <si>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</si>
  <si>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</si>
  <si>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r>
      <t>m)</t>
    </r>
    <r>
      <rPr>
        <b/>
        <sz val="7"/>
        <rFont val="Times New Roman"/>
        <family val="1"/>
        <charset val="238"/>
      </rPr>
      <t xml:space="preserve">         </t>
    </r>
    <r>
      <rPr>
        <b/>
        <sz val="10"/>
        <rFont val="Arial"/>
        <family val="2"/>
        <charset val="238"/>
      </rPr>
      <t>Transakcie v cudzích menách</t>
    </r>
  </si>
  <si>
    <r>
      <t>l)</t>
    </r>
    <r>
      <rPr>
        <b/>
        <sz val="7"/>
        <rFont val="Times New Roman"/>
        <family val="1"/>
        <charset val="238"/>
      </rPr>
      <t xml:space="preserve">         </t>
    </r>
    <r>
      <rPr>
        <b/>
        <sz val="10"/>
        <rFont val="Arial"/>
        <family val="2"/>
        <charset val="238"/>
      </rPr>
      <t>Vlastné imanie</t>
    </r>
  </si>
  <si>
    <t>Výdavky budúcich období a výnosy budúcich období sa oceňujú ich menovitou hodnotou, pričom sa vykazujú vo výške, ktorá je potrebná na dodržanie zásady vecnej a časovej súvislosti s účtovným obdobím.</t>
  </si>
  <si>
    <r>
      <t>k)</t>
    </r>
    <r>
      <rPr>
        <b/>
        <sz val="7"/>
        <rFont val="Times New Roman"/>
        <family val="1"/>
        <charset val="238"/>
      </rPr>
      <t xml:space="preserve">         </t>
    </r>
    <r>
      <rPr>
        <b/>
        <sz val="10"/>
        <rFont val="Arial"/>
        <family val="2"/>
        <charset val="238"/>
      </rPr>
      <t>Výdavky budúcich období a výnosy budúcich období</t>
    </r>
  </si>
  <si>
    <r>
      <t>j)</t>
    </r>
    <r>
      <rPr>
        <b/>
        <sz val="7"/>
        <rFont val="Times New Roman"/>
        <family val="1"/>
        <charset val="238"/>
      </rPr>
      <t xml:space="preserve">         </t>
    </r>
    <r>
      <rPr>
        <b/>
        <sz val="10"/>
        <rFont val="Arial"/>
        <family val="2"/>
        <charset val="238"/>
      </rPr>
      <t xml:space="preserve">Rezervy </t>
    </r>
  </si>
  <si>
    <t>Dlhodobé, krátkodobé úvery sa vykazujú v menovitej hodnote. Za krátkodobý úver sa považuje aj časť dlhodobých úverov, ktorá je splatná do jedného roka od súvahového dňa.</t>
  </si>
  <si>
    <t>Dlhodobé i krátkodobé záväzky sa vykazujú v menovitých hodnotách. V položke iné záväzky sa vykazujú taktiež  hodnoty zistené pri ocenení finančných derivátov reálnou hodnotou.</t>
  </si>
  <si>
    <r>
      <t>i)</t>
    </r>
    <r>
      <rPr>
        <b/>
        <sz val="7"/>
        <rFont val="Times New Roman"/>
        <family val="1"/>
        <charset val="238"/>
      </rPr>
      <t xml:space="preserve">         </t>
    </r>
    <r>
      <rPr>
        <b/>
        <sz val="10"/>
        <rFont val="Arial"/>
        <family val="2"/>
        <charset val="238"/>
      </rPr>
      <t xml:space="preserve">Záväzky </t>
    </r>
  </si>
  <si>
    <t>Náklady budúcich období a príjmy budúcich období sa oceňujú ich menovitou hodnotou, pričom sa vykazujú vo výške, ktorá je potrebná na dodržanie zásady vecnej a časovej súvislosti s účtovným obdobím.</t>
  </si>
  <si>
    <r>
      <t>h)</t>
    </r>
    <r>
      <rPr>
        <b/>
        <sz val="7"/>
        <rFont val="Times New Roman"/>
        <family val="1"/>
        <charset val="238"/>
      </rPr>
      <t xml:space="preserve">         </t>
    </r>
    <r>
      <rPr>
        <b/>
        <sz val="10"/>
        <rFont val="Arial"/>
        <family val="2"/>
        <charset val="238"/>
      </rPr>
      <t>Náklady budúcich období a príjmy budúcich období</t>
    </r>
  </si>
  <si>
    <t>Pohľadávky sa oceňujú menovitou hodnotou. Postúpené pohľadávky a pohľadávky nadobudnuté vkladom do základného imania sa oceňujú obstarávacou cenou. Ocenenie pochybných pohľadávok sa upravuje na ich realizovateľnú  hodnotu  opravnými  položkami .</t>
  </si>
  <si>
    <r>
      <t>g)</t>
    </r>
    <r>
      <rPr>
        <b/>
        <sz val="7"/>
        <rFont val="Times New Roman"/>
        <family val="1"/>
        <charset val="238"/>
      </rPr>
      <t xml:space="preserve">         </t>
    </r>
    <r>
      <rPr>
        <b/>
        <sz val="10"/>
        <rFont val="Arial"/>
        <family val="2"/>
        <charset val="238"/>
      </rPr>
      <t>Pohľadávky</t>
    </r>
  </si>
  <si>
    <t>Zákazková výstavba nehnuteľnosti určenej na predaj sa oceňuje metódou percenta dokončenia alebo metódou nulového zisku.</t>
  </si>
  <si>
    <r>
      <t>f)</t>
    </r>
    <r>
      <rPr>
        <b/>
        <sz val="7"/>
        <rFont val="Times New Roman"/>
        <family val="1"/>
        <charset val="238"/>
      </rPr>
      <t xml:space="preserve">         </t>
    </r>
    <r>
      <rPr>
        <b/>
        <sz val="10"/>
        <rFont val="Arial"/>
        <family val="2"/>
        <charset val="238"/>
      </rPr>
      <t xml:space="preserve">Zákazková výstavba nehnuteľností určených na predaj </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</si>
  <si>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</si>
  <si>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e)</t>
    </r>
    <r>
      <rPr>
        <b/>
        <sz val="7"/>
        <rFont val="Times New Roman"/>
        <family val="1"/>
        <charset val="238"/>
      </rPr>
      <t xml:space="preserve">         </t>
    </r>
    <r>
      <rPr>
        <b/>
        <sz val="10"/>
        <rFont val="Arial"/>
        <family val="2"/>
        <charset val="238"/>
      </rPr>
      <t xml:space="preserve">Zákazková výroba </t>
    </r>
  </si>
  <si>
    <t xml:space="preserve">V prípade prechodného zníženia úžitkovej hodnoty zásob sa tvorí  opravná položka. </t>
  </si>
  <si>
    <r>
      <t>d)</t>
    </r>
    <r>
      <rPr>
        <b/>
        <sz val="7"/>
        <rFont val="Times New Roman"/>
        <family val="1"/>
        <charset val="238"/>
      </rPr>
      <t xml:space="preserve">         </t>
    </r>
    <r>
      <rPr>
        <b/>
        <sz val="10"/>
        <rFont val="Arial"/>
        <family val="2"/>
        <charset val="238"/>
      </rPr>
      <t>Zásoby</t>
    </r>
  </si>
  <si>
    <t>Pokiaľ dochádza k poklesu hodnoty finančného majetku, ktorý sa ku dňu zostavenia účtovnej závierky nepreceňuje na reálnu hodnotu, rozdiel sa považuje za dočasné zníženie hodnoty a účtuje sa ako opravná položka.</t>
  </si>
  <si>
    <t>Reálna hodnota predstavuje trhovú hodnotu, ktorá je vyhlásená na tuzemskej či zahraničnej burze, prípadne ocenenie kvalifikovaným odhadom alebo posudkom znalca v prípade, že trhová hodnota nie je k dispozícii.</t>
  </si>
  <si>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</si>
  <si>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</si>
  <si>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t>Ku dňu zostavenia účtovnej závierky sa jednotlivé zložky finančného majetku preceňujú nižšie uvedeným spôsobom:</t>
  </si>
  <si>
    <r>
      <t>c)</t>
    </r>
    <r>
      <rPr>
        <b/>
        <sz val="7"/>
        <rFont val="Times New Roman"/>
        <family val="1"/>
        <charset val="238"/>
      </rPr>
      <t xml:space="preserve">         </t>
    </r>
    <r>
      <rPr>
        <b/>
        <sz val="10"/>
        <rFont val="Arial"/>
        <family val="2"/>
        <charset val="238"/>
      </rPr>
      <t>Finančný majetok</t>
    </r>
  </si>
  <si>
    <t>V prípade prechodného zníženia úžitkovej hodnoty dlhodobého hmotného majetku sa tvorí opravná položka vo výške rozdielu jeho zistenej úžitkovej hodnoty a zostatkovej hodnoty.</t>
  </si>
  <si>
    <t>Dopravné prostriedky</t>
  </si>
  <si>
    <t>Metóda odpisovania</t>
  </si>
  <si>
    <t>Ročná odpisová sadzba</t>
  </si>
  <si>
    <t>Predpokladaná doba používania</t>
  </si>
  <si>
    <t>Odpisovanie</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</si>
  <si>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</si>
  <si>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Pre opravné položky k nadobudnutému majetku,  ktoré vznikli pred 1. 1. 2004 platí nasledovné:</t>
  </si>
  <si>
    <t>Náklady na technické zhodnotenie dlhodobého hmotného majetku zvyšujú jeho obstarávaciu cenu. Opravy a údržba sa účtujú do nákladov.</t>
  </si>
  <si>
    <t>Nakupovaný dlhodobý hmotný majetok sa oceňuje v obstarávacích cenách, ktoré zahŕňajú cenu obstarania, náklady na dopravu, clo a ďalšie náklady súvisiace s obstaraním.</t>
  </si>
  <si>
    <r>
      <t>b)</t>
    </r>
    <r>
      <rPr>
        <b/>
        <sz val="7"/>
        <rFont val="Times New Roman"/>
        <family val="1"/>
        <charset val="238"/>
      </rPr>
      <t xml:space="preserve">         </t>
    </r>
    <r>
      <rPr>
        <b/>
        <sz val="10"/>
        <rFont val="Arial"/>
        <family val="2"/>
        <charset val="238"/>
      </rPr>
      <t>Dlhodobý hmotný majetok</t>
    </r>
  </si>
  <si>
    <t>V prípade prechodného zníženia úžitkovej hodnoty dlhodobého nehmotného majetku sa tvorí opravná položka vo výške rozdielu jeho zistenej úžitkovej hodnoty a zostatkovej hodnoty.</t>
  </si>
  <si>
    <t xml:space="preserve">Ostatný DNM </t>
  </si>
  <si>
    <t>Oceniteľné práva</t>
  </si>
  <si>
    <t>Aktivované náklady na vývoj</t>
  </si>
  <si>
    <t xml:space="preserve">Goodwill/ záporny goodwil vznikol ako rozdiel medzi obstarávacou cenou a podielom spoločnosti na reálnej hodnote obstaraného identifikovateľného majetku a záväzkov v deň obstarania. </t>
  </si>
  <si>
    <r>
      <t>a)</t>
    </r>
    <r>
      <rPr>
        <b/>
        <sz val="7"/>
        <rFont val="Times New Roman"/>
        <family val="1"/>
        <charset val="238"/>
      </rPr>
      <t xml:space="preserve">         </t>
    </r>
    <r>
      <rPr>
        <b/>
        <sz val="10"/>
        <rFont val="Arial"/>
        <family val="2"/>
        <charset val="238"/>
      </rPr>
      <t>Dlhodobý nehmotný majetok</t>
    </r>
  </si>
  <si>
    <t>Ćlen:</t>
  </si>
  <si>
    <t>Člen:</t>
  </si>
  <si>
    <t>Podpredseda:</t>
  </si>
  <si>
    <t>Predseda:</t>
  </si>
  <si>
    <t>Dozorná rada</t>
  </si>
  <si>
    <t>v %</t>
  </si>
  <si>
    <t>absolútne</t>
  </si>
  <si>
    <t>Dátum zmeny</t>
  </si>
  <si>
    <t>Spoločník/Akcionár</t>
  </si>
  <si>
    <t>Iný podiel na ostatných položkách VI ako na ZI v %</t>
  </si>
  <si>
    <t>Podiel na hlasovacích právach v %</t>
  </si>
  <si>
    <t>Výška podielu na základnom imaní</t>
  </si>
  <si>
    <t>Počet vedúcich zamestnancov</t>
  </si>
  <si>
    <t>Stav zamestnancov ku dňu, ku ktorému sa zostavuje účtovná závierka, z toho:</t>
  </si>
  <si>
    <t>Priemerný prepočítaný počet zamestnancov</t>
  </si>
  <si>
    <t>Hlavným predmetom činnosti je:</t>
  </si>
  <si>
    <t>Suma zadržanej platby</t>
  </si>
  <si>
    <t>Suma prijatých preddavkov</t>
  </si>
  <si>
    <t>Úprava nárokov podľa stupňa dokončenia alebo metódou nulového zisku</t>
  </si>
  <si>
    <t>Vyfakturované nároky za vykonanú prácu na zákazkovej výstavbe nehnuteľnosti určenej na predaj</t>
  </si>
  <si>
    <t>Sumár od začiatku zákazkovej výstavby nehnuteľnosti určenej na predaj až do konca bežného účtovného obdobia</t>
  </si>
  <si>
    <t>Za bežné účtovné obdobie</t>
  </si>
  <si>
    <t>Hodnota zákazkovej výstavby nehnuteľnosti určenej na predaj</t>
  </si>
  <si>
    <t>Hrubý zisk / hrubá strata</t>
  </si>
  <si>
    <t>Náklady na zákazkovú výstavbu nehnuteľnosti určenej na predaj</t>
  </si>
  <si>
    <t>Výnosy zo zákazkovej výstavby nehnuteľnosti určenej na predaj</t>
  </si>
  <si>
    <t>Sumár od začiatku zákazk. výstavby nehnuteľnosti určenej na predaj až do konca bežného ÚO</t>
  </si>
  <si>
    <t>Za bezprostredne predchádzajúce účtovné obdobie</t>
  </si>
  <si>
    <t>Úprava nárokov podľa stupňa dokonč. al. metódou nulového zisku</t>
  </si>
  <si>
    <t>Vyfakturované nároky za vykonanú prácu na zákazkovej výrobe</t>
  </si>
  <si>
    <t>Sumár od začiatku zákazkovej výroby až do konca bežného účtovného obdobia</t>
  </si>
  <si>
    <t>Hodnota zákazkovej výroby</t>
  </si>
  <si>
    <t>Náklady na zákazkovú výrobu</t>
  </si>
  <si>
    <t>Výnosy zo zákazkovej výroby</t>
  </si>
  <si>
    <t>Zásoby, pri ktorých má účtovná jednotka obmedzené právo s nimi nakladať</t>
  </si>
  <si>
    <t>Zásoby, na ktoré je zriadené záložné právo</t>
  </si>
  <si>
    <t>Zásoby</t>
  </si>
  <si>
    <t>Informácie o zásobách, na ktoré je zriadené záložné právo a o zásobách, pri ktorých má účtovná jednotka obmedzené právo s nimi nakladať</t>
  </si>
  <si>
    <t>Náklady na obstaranie nehnuteľnosti na predaj od začiatku obstarávania</t>
  </si>
  <si>
    <t>Náklady na obstarávanie nehnuteľnosti na predaj za účtovné obdobie</t>
  </si>
  <si>
    <t xml:space="preserve">Hodnota </t>
  </si>
  <si>
    <t>Nehnuteľnosť na predaj</t>
  </si>
  <si>
    <t>Informácie o nehnuteľnostiach na predaj</t>
  </si>
  <si>
    <t>Zásoby spolu</t>
  </si>
  <si>
    <t>Poskytnuté preddavky na zásoby</t>
  </si>
  <si>
    <t>Tovar</t>
  </si>
  <si>
    <t>Materiál</t>
  </si>
  <si>
    <t>Stav OP na konci účtovného obdobia</t>
  </si>
  <si>
    <t>Zúčtovanie OP z dôvodu vyradenia majetku z účtovníctva</t>
  </si>
  <si>
    <t>Zúčtovanie OP z dôvodu zániku opodstatnenosti</t>
  </si>
  <si>
    <t>Tvorba OP</t>
  </si>
  <si>
    <t>Stav OP na začiatku účtovného obdobia</t>
  </si>
  <si>
    <t>Informácie o opravných položkách k zásobám</t>
  </si>
  <si>
    <t>Hodnota pohľadávok, pri ktorých je obmedzené právo s nimi nakladať</t>
  </si>
  <si>
    <t>Hodnota pohľadávok, na ktoré sa zriadilo záložné právo</t>
  </si>
  <si>
    <t>Pohľadávky kryté záložným právom alebo inou formou zabezpečenia</t>
  </si>
  <si>
    <t>Hodnota pohľadávky</t>
  </si>
  <si>
    <t>Hodnota predmetu</t>
  </si>
  <si>
    <t>Opis predmetu záložného práva</t>
  </si>
  <si>
    <t>Informácie o pohľadávkach zabezpečených záložným právom alebo inou formou zabezpečenia</t>
  </si>
  <si>
    <t>Dlhodobé pohľadávky spolu</t>
  </si>
  <si>
    <t>Pohľadávky so zostatkovou dobou splatnosti dlhšou ako päť rokov</t>
  </si>
  <si>
    <t>Pohľadávky so zostatkovou dobou splatnosti jeden rok až päť rokov</t>
  </si>
  <si>
    <t>Krátkodobé pohľadávky spolu</t>
  </si>
  <si>
    <t>Pohľadávky so zostatkovou dobou splatnosti do jedného roka</t>
  </si>
  <si>
    <t>Pohľadávky po lehote splatnosti</t>
  </si>
  <si>
    <t>Pohľadávky podľa zostatkovej doby splatnosti</t>
  </si>
  <si>
    <t>Iné pohľadávky</t>
  </si>
  <si>
    <t>Daňové pohľadávky a dotácie</t>
  </si>
  <si>
    <t>Sociálne poistenie</t>
  </si>
  <si>
    <t>Pohľadávky voči spoločníkom, členom a združeniu</t>
  </si>
  <si>
    <t>Ostatné pohľadávky v rámci konsolidovaného celku</t>
  </si>
  <si>
    <t>Pohľadávky voči dcérskej ÚJ a materskej ÚJ</t>
  </si>
  <si>
    <t>Pohľadávky z obchodného styku</t>
  </si>
  <si>
    <t>Krátkodobé pohľadávky</t>
  </si>
  <si>
    <t>Dlhodobé pohľadávky</t>
  </si>
  <si>
    <t>Pohľadávky spolu</t>
  </si>
  <si>
    <t>Po lehote splatnosti</t>
  </si>
  <si>
    <t>V lehote splatnosti</t>
  </si>
  <si>
    <t>Informácie o vekovej štruktúre pohľadávok</t>
  </si>
  <si>
    <t>Zúčtovanie OP z dôvodu zániku opodstatne-nosti</t>
  </si>
  <si>
    <t>Pohľadávky</t>
  </si>
  <si>
    <t>Informácie o vývoji opravnej položky k pohľadávkam</t>
  </si>
  <si>
    <t>Finančný výnos</t>
  </si>
  <si>
    <t>viac ako päť rokov</t>
  </si>
  <si>
    <t>od jedného roka do piatich rokov vrátane</t>
  </si>
  <si>
    <t>do jedného roka vrátane</t>
  </si>
  <si>
    <t>Príjmy budúcich období krátkodobé, z toho:</t>
  </si>
  <si>
    <t>Príjmy budúcich období dlhodobé, z toho:</t>
  </si>
  <si>
    <t>Náklady budúcich období krátkodobé, z toho:</t>
  </si>
  <si>
    <t>Náklady budúcich období dlhodobé, z toho:</t>
  </si>
  <si>
    <t>Opis položky časového rozlíšenia</t>
  </si>
  <si>
    <t>Informácie o významných položkách časového rozlíšenia</t>
  </si>
  <si>
    <t>Krátkodobý finančný majetok spolu</t>
  </si>
  <si>
    <t>Ostatné realizovateľné CP</t>
  </si>
  <si>
    <t>Emisné kvóty (komodity)</t>
  </si>
  <si>
    <t>Dlhové CP na obchodovanie</t>
  </si>
  <si>
    <t>Majetkové CP na obchodovanie</t>
  </si>
  <si>
    <t>Vplyv ocenenia na vlastné imanie</t>
  </si>
  <si>
    <t>Vplyv ocenenia na výsledok hospodárenia bežného účtovného obdobia</t>
  </si>
  <si>
    <t xml:space="preserve">Zvýšenie / zníženie hodnoty
(+ / -)
</t>
  </si>
  <si>
    <t>Krátkodobý finančný majetok</t>
  </si>
  <si>
    <t>Informácie o ocenení krátkodobého finančného majetku, ku dňu ku ktorému sa zostavuje účtovná závierka reálnou hodnotou</t>
  </si>
  <si>
    <t>Krátkodobý finančný majetok, pri ktorom je obmedzené právo s ním nakladať</t>
  </si>
  <si>
    <t>Krátkodobý finančný majetok, na ktorý bolo zriadené záložné právo</t>
  </si>
  <si>
    <t>Informácie o krátkodobom finančnom majetku, na ktorý bolo zriadené záložné právo a o krátkodobom finančnom majetku, pri ktorom má účtovná jednotka obmedzené právo s ním nakladať</t>
  </si>
  <si>
    <t>Obstarávanie krátkodobého finančného majetku</t>
  </si>
  <si>
    <t>Dlhové CP so splatnosťou do 1 roka držané do splatnosti</t>
  </si>
  <si>
    <t>Emisné kvóty</t>
  </si>
  <si>
    <t>Peniaze na ceste</t>
  </si>
  <si>
    <t>Bankové účty termínované</t>
  </si>
  <si>
    <t>Bežné bankové účty</t>
  </si>
  <si>
    <t>Pokladnica, ceniny</t>
  </si>
  <si>
    <t>Konečný zostatok sociálneho fondu</t>
  </si>
  <si>
    <t>Čerpanie sociálneho fondu</t>
  </si>
  <si>
    <t>Tvorba sociálneho fondu spolu</t>
  </si>
  <si>
    <t>Ostatná tvorba sociálneho fondu</t>
  </si>
  <si>
    <t>Tvorba sociálneho fondu zo zisku</t>
  </si>
  <si>
    <t>Tvorba sociálneho fondu na ťarchu nákladov</t>
  </si>
  <si>
    <t>Začiatočný stav sociálneho fondu</t>
  </si>
  <si>
    <t>Informácie o záväzkoch zo sociálneho fondu</t>
  </si>
  <si>
    <t>Popis zaistenia</t>
  </si>
  <si>
    <t>Záväzok</t>
  </si>
  <si>
    <t>Záväzky zabezpečené záložným právom / zárukou v prospech veriteľa</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</si>
  <si>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</si>
  <si>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</si>
  <si>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</si>
  <si>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</si>
  <si>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</si>
  <si>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</si>
  <si>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Informácie o záväzkoch</t>
  </si>
  <si>
    <t xml:space="preserve">10.     </t>
  </si>
  <si>
    <t>MAJETOK PRENAJATÝ FORMOU FINANČNÉHO PRENÁJMU (SPOLOČNOSŤ JE PRENAJÍMATEĽOM)</t>
  </si>
  <si>
    <t>Vysvetlivky:</t>
  </si>
  <si>
    <t xml:space="preserve">(1) Identifikačné číslo organizácie (IČO) sa vyplňuje podľa Registra organizácií vedeného Štatistickým úradom Slovenskej republiky. </t>
  </si>
  <si>
    <t xml:space="preserve">(2) Daňové identifikačné číslo (DIČ) sa vyplňuje, ak ho má účtovná jednotka pridelené. </t>
  </si>
  <si>
    <t xml:space="preserve">(3) Kód SK NACE sa vypĺňa podľa vyhlášky Štatistického úradu Slovenskej republiky č. 306/2007 Z. z., ktorou sa vydáva Štatistická klasifikácia ekonomických činností. </t>
  </si>
  <si>
    <t xml:space="preserve">(4) V bodoch č. 3, 5 a 7 sa prvotným ocenením majetku rozumie jeho ocenenie podľa § 25 zákona. </t>
  </si>
  <si>
    <t xml:space="preserve">(5) V bodoch č. 2, 9, 22, 25, 29, 30, 31, 32, 35, 37, 39, 46, 48 a 49 sa obsahová náplň tabuliek a počet riadkov v nich uvádzajú podľa potrieb účtovnej jednotky. </t>
  </si>
  <si>
    <t xml:space="preserve">(6) V bode č. 46 sa kód druhu obchodu vyplňuje takto: </t>
  </si>
  <si>
    <t xml:space="preserve">Kód druhu obchodu </t>
  </si>
  <si>
    <t xml:space="preserve">Druh obchodu: </t>
  </si>
  <si>
    <t>01</t>
  </si>
  <si>
    <t>02</t>
  </si>
  <si>
    <t>03</t>
  </si>
  <si>
    <t>04</t>
  </si>
  <si>
    <t>05</t>
  </si>
  <si>
    <t>06</t>
  </si>
  <si>
    <t>07</t>
  </si>
  <si>
    <t>08</t>
  </si>
  <si>
    <t>09</t>
  </si>
  <si>
    <t>kúpa</t>
  </si>
  <si>
    <t>predaj</t>
  </si>
  <si>
    <t>poskytnutie služby</t>
  </si>
  <si>
    <t>obchodné zastúpenie</t>
  </si>
  <si>
    <t>licencia</t>
  </si>
  <si>
    <t>transfer</t>
  </si>
  <si>
    <t>know -how</t>
  </si>
  <si>
    <t>úver, pôžička</t>
  </si>
  <si>
    <t>výpomoc</t>
  </si>
  <si>
    <t>záruka</t>
  </si>
  <si>
    <t xml:space="preserve">iný obchod. </t>
  </si>
  <si>
    <t>Použité skratky:</t>
  </si>
  <si>
    <t>kons. - konsolidovaný</t>
  </si>
  <si>
    <t>CP - cenný papier</t>
  </si>
  <si>
    <t xml:space="preserve">DFM - dlhodobý finančný majetok </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</si>
  <si>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</si>
  <si>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</si>
  <si>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</si>
  <si>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</si>
  <si>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</si>
  <si>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</si>
  <si>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</si>
  <si>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</si>
  <si>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</si>
  <si>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 xml:space="preserve">ZI - základné imanie </t>
  </si>
  <si>
    <t>Súvaha Úč POD 1 -01</t>
  </si>
  <si>
    <t>SÚVAHA</t>
  </si>
  <si>
    <t>(v celých eurách)</t>
  </si>
  <si>
    <t>k</t>
  </si>
  <si>
    <t xml:space="preserve">Daňové identifikačné číslo </t>
  </si>
  <si>
    <t xml:space="preserve">Účtovná závierka </t>
  </si>
  <si>
    <t>riadna</t>
  </si>
  <si>
    <t>mimoriadna</t>
  </si>
  <si>
    <t>priebežná</t>
  </si>
  <si>
    <t>Účtovná závierka</t>
  </si>
  <si>
    <t xml:space="preserve">zostavená </t>
  </si>
  <si>
    <t>schválená</t>
  </si>
  <si>
    <t>(vyznačí sa x)</t>
  </si>
  <si>
    <t>Za</t>
  </si>
  <si>
    <t>obdobie</t>
  </si>
  <si>
    <t>Rok</t>
  </si>
  <si>
    <t>Mesiac</t>
  </si>
  <si>
    <t>SK NACE</t>
  </si>
  <si>
    <t>bezprostr.</t>
  </si>
  <si>
    <t>predchá-dzajúce</t>
  </si>
  <si>
    <t>Obchodné meno (názov účtovnej jednotky)</t>
  </si>
  <si>
    <t xml:space="preserve">Sídlo účtovnej jednotky </t>
  </si>
  <si>
    <t>Obec</t>
  </si>
  <si>
    <t>Telefón</t>
  </si>
  <si>
    <t>Fax</t>
  </si>
  <si>
    <t>E-mail</t>
  </si>
  <si>
    <t>Zostavený dňa</t>
  </si>
  <si>
    <t>Schválený dňa</t>
  </si>
  <si>
    <t xml:space="preserve">Podpisový záznam osoby zodpovednej za vedenie účtovníctva: </t>
  </si>
  <si>
    <t>Podpisový záznam osoby zodpovednej za zostavenie účtovnej závierky:</t>
  </si>
  <si>
    <t>Podpisový záznam člena štatutárneho orgánu účtovnej jednotky alebo fyzickej osoby, ktorá je účtovnou jednotkou:</t>
  </si>
  <si>
    <t>Výkaz ziskov a strát</t>
  </si>
  <si>
    <t>Ozna-
čenie   a</t>
  </si>
  <si>
    <t>STRANA AKTÍV</t>
  </si>
  <si>
    <t xml:space="preserve">Číslo  </t>
  </si>
  <si>
    <t>čenie</t>
  </si>
  <si>
    <t>riadku</t>
  </si>
  <si>
    <r>
      <t xml:space="preserve">Brutto - </t>
    </r>
    <r>
      <rPr>
        <sz val="8"/>
        <rFont val="Verdana"/>
        <family val="2"/>
        <charset val="238"/>
      </rPr>
      <t>časť 1</t>
    </r>
  </si>
  <si>
    <t>Netto 2</t>
  </si>
  <si>
    <r>
      <t>Korekcia</t>
    </r>
    <r>
      <rPr>
        <sz val="8"/>
        <rFont val="Verdana"/>
        <family val="2"/>
        <charset val="238"/>
      </rPr>
      <t xml:space="preserve"> - časť 2</t>
    </r>
  </si>
  <si>
    <t>Netto    3</t>
  </si>
  <si>
    <t>SPOLU MAJETOK                                                                                                      r. 002 + r. 030 + r. 061</t>
  </si>
  <si>
    <t>001</t>
  </si>
  <si>
    <t xml:space="preserve"> </t>
  </si>
  <si>
    <t>Neobežný majetok                                                                                                             r.003 + r. 011 + r. 021</t>
  </si>
  <si>
    <t>002</t>
  </si>
  <si>
    <t xml:space="preserve">A.I. </t>
  </si>
  <si>
    <t>Dlhodobý nehmotný majetok súčet                                                                                    (r. 004 až 010)</t>
  </si>
  <si>
    <t>003</t>
  </si>
  <si>
    <t xml:space="preserve">       A.I.1.</t>
  </si>
  <si>
    <t>Aktivované náklady na vývoj                                                                                                (012) - /072, 091A/</t>
  </si>
  <si>
    <t>004</t>
  </si>
  <si>
    <t xml:space="preserve">       2.</t>
  </si>
  <si>
    <t>Softvér   (013) - /073, 091A/</t>
  </si>
  <si>
    <t>005</t>
  </si>
  <si>
    <t xml:space="preserve">       3.</t>
  </si>
  <si>
    <t>Oceniteľné práva (014) - /074, 091A/</t>
  </si>
  <si>
    <t>006</t>
  </si>
  <si>
    <t xml:space="preserve">       4.</t>
  </si>
  <si>
    <t>Goodwill (015) - /075, 091A/</t>
  </si>
  <si>
    <t>007</t>
  </si>
  <si>
    <t xml:space="preserve">       5.</t>
  </si>
  <si>
    <t>Ostatný dlhodobý nehmotný majetok
 (019, 01X) - /079, 07X, 091A/</t>
  </si>
  <si>
    <t>008</t>
  </si>
  <si>
    <t xml:space="preserve">       6.</t>
  </si>
  <si>
    <t>Obstarávaný dlhodobý nehmotný majetok
(041) - 093</t>
  </si>
  <si>
    <t>009</t>
  </si>
  <si>
    <t xml:space="preserve">       7.</t>
  </si>
  <si>
    <t>Poskytnuté preddavky na dlhodobý nehmotný majetok (051) - 095A</t>
  </si>
  <si>
    <t>010</t>
  </si>
  <si>
    <t xml:space="preserve">  A.II.</t>
  </si>
  <si>
    <t>Dlhodobý hmotný majetok                                                                                              (r. 012 až 020)</t>
  </si>
  <si>
    <t>011</t>
  </si>
  <si>
    <t xml:space="preserve">  A.II.1.</t>
  </si>
  <si>
    <t>Pozemky  (031) - 092A</t>
  </si>
  <si>
    <t>012</t>
  </si>
  <si>
    <t xml:space="preserve">         2.</t>
  </si>
  <si>
    <t>Stavby (021) - /081, 092A/</t>
  </si>
  <si>
    <t>013</t>
  </si>
  <si>
    <t xml:space="preserve">         3.</t>
  </si>
  <si>
    <t>Samostatné hnuteľné veci a súbory hnuteľných vecí 
(022) - /082, 092A/</t>
  </si>
  <si>
    <t>014</t>
  </si>
  <si>
    <t xml:space="preserve">         4.</t>
  </si>
  <si>
    <t>Pestovateľské celky trvalých porastov
 (025) - /085, 092A/</t>
  </si>
  <si>
    <t>15</t>
  </si>
  <si>
    <t xml:space="preserve">         5.</t>
  </si>
  <si>
    <t>Základné stádo a ťažné zvieratá
(026) - /086,092A/</t>
  </si>
  <si>
    <t>16</t>
  </si>
  <si>
    <t xml:space="preserve">         6.</t>
  </si>
  <si>
    <t>Ostatný dlhodobý hmotný majetok
(029, 02X, 032) - /089, 08X, 092A/</t>
  </si>
  <si>
    <t>17</t>
  </si>
  <si>
    <t xml:space="preserve">         7.</t>
  </si>
  <si>
    <t>Obstarávaný dlhodobý hmotný majetok
(042) - 094</t>
  </si>
  <si>
    <t>18</t>
  </si>
  <si>
    <t xml:space="preserve">         8.</t>
  </si>
  <si>
    <t>Poskytnuté preddavky na dlhodobý hmotný majetok
(052) - 095A</t>
  </si>
  <si>
    <t>19</t>
  </si>
  <si>
    <t xml:space="preserve">        9.</t>
  </si>
  <si>
    <t>Opravná položka k nadobudnutému majetku  
 (+/- 097) +/- 098</t>
  </si>
  <si>
    <t>20</t>
  </si>
  <si>
    <t>A.III.</t>
  </si>
  <si>
    <t>Dlhodobý finančný majetok                                                                                                (r. 022 až 029)</t>
  </si>
  <si>
    <t>21</t>
  </si>
  <si>
    <t>A.III. 1.</t>
  </si>
  <si>
    <t>Podielové cenné papiere a podiely v dcérskej účtovnej jednotke
(061) - 096A</t>
  </si>
  <si>
    <t>22</t>
  </si>
  <si>
    <t>Podielové a cenné papiere a podiely v spoločnosti s podstatným vplyvom                                            (062) - 096A</t>
  </si>
  <si>
    <t>23</t>
  </si>
  <si>
    <t>Ostatné dlhodobé cenné papiere a podiely  
(063, 065) - 096A</t>
  </si>
  <si>
    <t>24</t>
  </si>
  <si>
    <t>Pôžičky účtovnej jednotke v konsolidovanom celku  (066A) - 096A</t>
  </si>
  <si>
    <t>25</t>
  </si>
  <si>
    <t>Ostatný dlhodobý finančný majetok                                                                                 (067A, 069, 06XA) - 096A</t>
  </si>
  <si>
    <t>26</t>
  </si>
  <si>
    <t>6.</t>
  </si>
  <si>
    <t>Pôžičky s dobou splatnosti najviac jeden rok  (066A, 067A, 06XA) - 096A</t>
  </si>
  <si>
    <t>27</t>
  </si>
  <si>
    <t>7.</t>
  </si>
  <si>
    <t>Obstarávaný dlhodobý finančný majetok   
(043) - 096A</t>
  </si>
  <si>
    <t>028</t>
  </si>
  <si>
    <t xml:space="preserve">        8.</t>
  </si>
  <si>
    <t>Poskytnuté preddavky na dlhodobý finančný majetok  
(053) - 095A</t>
  </si>
  <si>
    <t>029</t>
  </si>
  <si>
    <t xml:space="preserve">Obežný majetok                                                                                                            r. 031 + r. 038 + r. 046 + r. 055   </t>
  </si>
  <si>
    <t>030</t>
  </si>
  <si>
    <t>B.I.</t>
  </si>
  <si>
    <t>Zásoby súčet (r. 032 až 037)</t>
  </si>
  <si>
    <t>031</t>
  </si>
  <si>
    <t>B.I.1.</t>
  </si>
  <si>
    <t>Materiál  (112, 119, 11X) - /191, 19X/</t>
  </si>
  <si>
    <t>032</t>
  </si>
  <si>
    <t>Nedokončená výroba a polotovary vlastnej výroby
(121, 122, 12X) - /192, 193, 19X/</t>
  </si>
  <si>
    <t>033</t>
  </si>
  <si>
    <t>Výrobky  (123) - 194</t>
  </si>
  <si>
    <t>034</t>
  </si>
  <si>
    <t>4.</t>
  </si>
  <si>
    <t>Zvieratá  (124) - 195</t>
  </si>
  <si>
    <t>035</t>
  </si>
  <si>
    <t>5.</t>
  </si>
  <si>
    <t>Tovar (132, 133, 13X, 139) - /196, 19X/</t>
  </si>
  <si>
    <t>036</t>
  </si>
  <si>
    <t>Poskytnuté preddavky na zásoby                                                                                            (314A) - 391A</t>
  </si>
  <si>
    <t>037</t>
  </si>
  <si>
    <t>B.II.</t>
  </si>
  <si>
    <t>Dlhodobé pohľadávky súčet                                                                                                   (r. 039 až 045)</t>
  </si>
  <si>
    <t>038</t>
  </si>
  <si>
    <t>B.II.1.</t>
  </si>
  <si>
    <t>Pohľadávky z obchodného styku                                                                                           (311A, 312A, 313A, 314A, 315A, 31XA) - 391A</t>
  </si>
  <si>
    <t>039</t>
  </si>
  <si>
    <t>        2.</t>
  </si>
  <si>
    <t>Čistá hodnota zákazky (316A)</t>
  </si>
  <si>
    <t>040</t>
  </si>
  <si>
    <t>        3.</t>
  </si>
  <si>
    <t>Pohľadávky voči dcérskej účtovnej jednotke a materskej účtovnej jednotke (351A) - 391A</t>
  </si>
  <si>
    <t>041</t>
  </si>
  <si>
    <t>        4.</t>
  </si>
  <si>
    <t>Ostatné pohľadávky v rámci konsolidovaného celku
(351A) - 391A</t>
  </si>
  <si>
    <t>042</t>
  </si>
  <si>
    <t>        5.</t>
  </si>
  <si>
    <t>Pohľadávky voči spoločníkom, členom a združeniu                                                                        (354A, 355A, 358A, 35XA) - 391A</t>
  </si>
  <si>
    <t>043</t>
  </si>
  <si>
    <t>        6.</t>
  </si>
  <si>
    <t>Iné pohľadávky (335A, 33XA, 371A, 373A, 374A, 375A, 376A, 378A) - 391A</t>
  </si>
  <si>
    <t>044</t>
  </si>
  <si>
    <t xml:space="preserve">        7.</t>
  </si>
  <si>
    <t>Odložená daňová pohľadávka ( 481A)</t>
  </si>
  <si>
    <t>045</t>
  </si>
  <si>
    <t>B.III.</t>
  </si>
  <si>
    <t>Krátkodobé pohľadávky súčet                                                                                           (r. 047 až 054)</t>
  </si>
  <si>
    <t>046</t>
  </si>
  <si>
    <t>B.III.1.</t>
  </si>
  <si>
    <t>Pohľadávky z obchodného styku                                                                                       (311A, 312A, 313A, 314A 315A, 31XA) - 391A</t>
  </si>
  <si>
    <t>047</t>
  </si>
  <si>
    <t>048</t>
  </si>
  <si>
    <t>049</t>
  </si>
  <si>
    <t>050</t>
  </si>
  <si>
    <t>Pohľadávky voči spoločníkom, členom a združeniu  
(354A, 355A, 358A, 35XA, 398A) - 391A</t>
  </si>
  <si>
    <t>051</t>
  </si>
  <si>
    <r>
      <t>Sociálne poistenie</t>
    </r>
    <r>
      <rPr>
        <b/>
        <sz val="8"/>
        <rFont val="Verdana"/>
        <family val="2"/>
        <charset val="238"/>
      </rPr>
      <t xml:space="preserve"> </t>
    </r>
    <r>
      <rPr>
        <sz val="8"/>
        <rFont val="Verdana"/>
        <family val="2"/>
        <charset val="238"/>
      </rPr>
      <t>(336) - 391A</t>
    </r>
  </si>
  <si>
    <t>052</t>
  </si>
  <si>
    <t>        7.</t>
  </si>
  <si>
    <t>Daňové pohľadávky a dotácie                                                                                                              (341, 342, 343, 345, 346, 347) - 391A</t>
  </si>
  <si>
    <t>053</t>
  </si>
  <si>
    <t>        8.</t>
  </si>
  <si>
    <t>054</t>
  </si>
  <si>
    <t>B.IV.</t>
  </si>
  <si>
    <t>Finančné účty súčet (r . 056 až r. 060)</t>
  </si>
  <si>
    <t>055</t>
  </si>
  <si>
    <t>B.IV.1.</t>
  </si>
  <si>
    <t xml:space="preserve">Peniaze  (211, 213, 21X) </t>
  </si>
  <si>
    <t>056</t>
  </si>
  <si>
    <t>Účty v bankách  (221A, 22X +/-261)</t>
  </si>
  <si>
    <t>057</t>
  </si>
  <si>
    <t>Účty v bankách s dobou viazanosti dlhšou ako jeden rok 22XA</t>
  </si>
  <si>
    <t>058</t>
  </si>
  <si>
    <t>Krátkodobý finančný majetok 
(251, 253, 256, 257, 25X) - /291, 29X)</t>
  </si>
  <si>
    <t>059</t>
  </si>
  <si>
    <t>         5.</t>
  </si>
  <si>
    <t>Obstarávaný krátkodobý finančný majetok 
(259, 314A) - 291</t>
  </si>
  <si>
    <t>060</t>
  </si>
  <si>
    <t>Časové rozlíšenie ( r. 062 až r. 065)</t>
  </si>
  <si>
    <t>061</t>
  </si>
  <si>
    <t>Náklady budúcich období dlhodobé (381A, 382A)</t>
  </si>
  <si>
    <t>062</t>
  </si>
  <si>
    <t>Náklady budúcich období krátkodobé (381A, 382A)</t>
  </si>
  <si>
    <t>063</t>
  </si>
  <si>
    <t>Príjmy budúcich období dlhodobé (385A)</t>
  </si>
  <si>
    <t>064</t>
  </si>
  <si>
    <t>Príjmy budúcich období krátkodobé (385A)</t>
  </si>
  <si>
    <t>065</t>
  </si>
  <si>
    <t>STRANA PASÍV
b</t>
  </si>
  <si>
    <t>Číslo riadku
 c</t>
  </si>
  <si>
    <t>Bežné účtovné obdobie
4</t>
  </si>
  <si>
    <t>Bezprostredne predchádzajúce účtovné obdobie
5</t>
  </si>
  <si>
    <t>SPOLU VLASTNÉ IMANIE A ZÁVÄZKY                                                                           r. 067 + r. 088 + r. 121</t>
  </si>
  <si>
    <t>066</t>
  </si>
  <si>
    <t xml:space="preserve">Vlastné imanie r. 068 + r. 073 + r. 080 + r. 084 + r. 087 </t>
  </si>
  <si>
    <t>067</t>
  </si>
  <si>
    <t>A.I.</t>
  </si>
  <si>
    <t>Základné imanie súčet (r. 069 až 072)</t>
  </si>
  <si>
    <t>068</t>
  </si>
  <si>
    <t>A.I.1.</t>
  </si>
  <si>
    <t>Základné imanie (411 alebo +/- 491)</t>
  </si>
  <si>
    <t>069</t>
  </si>
  <si>
    <t xml:space="preserve">      2.</t>
  </si>
  <si>
    <t>Vlastné akcie a vlastné obchodné podiely  (/-/252)</t>
  </si>
  <si>
    <t>070</t>
  </si>
  <si>
    <t xml:space="preserve">      3.</t>
  </si>
  <si>
    <t>Zmena základného imania   +/- 419</t>
  </si>
  <si>
    <t>071</t>
  </si>
  <si>
    <t xml:space="preserve">      4.</t>
  </si>
  <si>
    <t>Pohľadávky za upísané vlatsné imanie (/-/353)</t>
  </si>
  <si>
    <t>072</t>
  </si>
  <si>
    <t>A.II.</t>
  </si>
  <si>
    <t>Kapitálové fondy súčet (r. 074 až 079)</t>
  </si>
  <si>
    <t>073</t>
  </si>
  <si>
    <t>A.II.1.</t>
  </si>
  <si>
    <t>Emisné ážio     (412)</t>
  </si>
  <si>
    <t>074</t>
  </si>
  <si>
    <t>Ostatné kapitálové fondy (413)</t>
  </si>
  <si>
    <t>075</t>
  </si>
  <si>
    <t>Zákonný rezervný fond (Nedeliteľný fond) z kapitálových vkladov (417, 418)</t>
  </si>
  <si>
    <t>076</t>
  </si>
  <si>
    <t>Oceňovacie rozdiely z precenenia majetku a záväzkov
(+/- 414)</t>
  </si>
  <si>
    <t>077</t>
  </si>
  <si>
    <t>Oceňovacie rozdiely z kapitálových účastín (+/- 415)</t>
  </si>
  <si>
    <t>078</t>
  </si>
  <si>
    <t>Oceňovacie rozdiely z precenenia pri zlúčení, splynutí a rozdelení (+/- 416)</t>
  </si>
  <si>
    <t>079</t>
  </si>
  <si>
    <t>Fondy zo zisku súčet (r. 081 až r. 083)</t>
  </si>
  <si>
    <t>080</t>
  </si>
  <si>
    <t>A.III.1.</t>
  </si>
  <si>
    <t>Zákonný rezervný fond (421)</t>
  </si>
  <si>
    <t>081</t>
  </si>
  <si>
    <t>Nedeliteľný fond  (422)</t>
  </si>
  <si>
    <t>082</t>
  </si>
  <si>
    <t>Štatutárne fondy a ostatné fondy (423, 427, 42X)</t>
  </si>
  <si>
    <t>083</t>
  </si>
  <si>
    <t>A.IV.</t>
  </si>
  <si>
    <t>Výsledok hospodárenia minulých rokov r. 085 a r. 086</t>
  </si>
  <si>
    <t>084</t>
  </si>
  <si>
    <t>A.IV.1.</t>
  </si>
  <si>
    <t>Nerozdelený zisk minulých rokov (428)</t>
  </si>
  <si>
    <t>085</t>
  </si>
  <si>
    <t xml:space="preserve">        2.</t>
  </si>
  <si>
    <t>Neuhradená strata minulých rokov (/-/429)</t>
  </si>
  <si>
    <t>086</t>
  </si>
  <si>
    <t>A.V.</t>
  </si>
  <si>
    <t>Výsledok hospodárenia za účtovné obdobie/+-/
r. 001 - (r. 068 + r. 073 + r. 080 + r. 084 + r. 088 + r. 121)</t>
  </si>
  <si>
    <t>087</t>
  </si>
  <si>
    <t>Záväzky r. 89 + r. 94 + r. 106+ r. 117 + r. 118</t>
  </si>
  <si>
    <t>088</t>
  </si>
  <si>
    <t>Rezervy súčet(r. 090 až r. 093)</t>
  </si>
  <si>
    <t>089</t>
  </si>
  <si>
    <t>Rezervy zákonné dlhodobé (451A)</t>
  </si>
  <si>
    <t>090</t>
  </si>
  <si>
    <t>Rezervy zákonné krátkodobé (323A, 451A)</t>
  </si>
  <si>
    <t>091</t>
  </si>
  <si>
    <t>Ostatné dlhodobé rezervy (459A, 45XA)</t>
  </si>
  <si>
    <t>092</t>
  </si>
  <si>
    <t>Ostatné krátkodobé rezervy (323A, 32X, 459A, 45XA)</t>
  </si>
  <si>
    <t>093</t>
  </si>
  <si>
    <t>Dlhodobé záväzky súčet (r. 095 až r. 105)</t>
  </si>
  <si>
    <t>094</t>
  </si>
  <si>
    <t>Dlhodobé záväzky z obchodného styku  (321A, 479A)</t>
  </si>
  <si>
    <t>095</t>
  </si>
  <si>
    <t>       2.</t>
  </si>
  <si>
    <t>Čistá hodnota zakázky (316A)</t>
  </si>
  <si>
    <t>096</t>
  </si>
  <si>
    <t>       3.</t>
  </si>
  <si>
    <t>Dlhodobé nevyfakturované dodávky  (476A)</t>
  </si>
  <si>
    <t>097</t>
  </si>
  <si>
    <t>       4.</t>
  </si>
  <si>
    <t>Dlhodobé záväzky voči dcérskej účtovnej jednotke a materskej účtovnej jednotke (471A)</t>
  </si>
  <si>
    <t>098</t>
  </si>
  <si>
    <t>Ostatné dlhodobé záväzky v rámci konsolidovaného celku (471A)</t>
  </si>
  <si>
    <t>099</t>
  </si>
  <si>
    <t>       6.</t>
  </si>
  <si>
    <t>Dlhodobé prijaté preddavky (475A)</t>
  </si>
  <si>
    <t>100</t>
  </si>
  <si>
    <t>       7.</t>
  </si>
  <si>
    <t>Dlhodobé zmenky na úhradu (478A)</t>
  </si>
  <si>
    <t>101</t>
  </si>
  <si>
    <t>       8.</t>
  </si>
  <si>
    <t>Vydané dhopisy (473A/-/255A)</t>
  </si>
  <si>
    <t>102</t>
  </si>
  <si>
    <t>       9.</t>
  </si>
  <si>
    <t>Záväzky zo sociálneho fondu (472)</t>
  </si>
  <si>
    <t>103</t>
  </si>
  <si>
    <t>     10.</t>
  </si>
  <si>
    <t>Ostatné dlhodobé záväzky                                                                                             (474A, 479A, 47XA, 372A, 373A, 377A)</t>
  </si>
  <si>
    <t>104</t>
  </si>
  <si>
    <t xml:space="preserve">     11.</t>
  </si>
  <si>
    <t>Odložený daňový záväzok  (481A)</t>
  </si>
  <si>
    <t>105</t>
  </si>
  <si>
    <t>Krátkodobé záväzky súčet (r. 107 až r. 116)</t>
  </si>
  <si>
    <t>106</t>
  </si>
  <si>
    <t>Záväzky z obchodného styku                                                                                          (321, 322, 324, 325, 32X, 475A, 478A, 479A, 47XA)</t>
  </si>
  <si>
    <t>107</t>
  </si>
  <si>
    <t>108</t>
  </si>
  <si>
    <t>Nevyfaktúrované dodávky (326, 476A)</t>
  </si>
  <si>
    <t>109</t>
  </si>
  <si>
    <t>       4. </t>
  </si>
  <si>
    <t>Záväzky voči dcérskej účtovnej jednotke a materskej účtovnej jednotke  (361A, 471A)</t>
  </si>
  <si>
    <t>110</t>
  </si>
  <si>
    <t>       5.</t>
  </si>
  <si>
    <t>Ostatné záväzky v rámci konsolidovaného celku                                                                 (361A, 36XA, 471A, 47XA)</t>
  </si>
  <si>
    <t>111</t>
  </si>
  <si>
    <t>Záväzky voči spoločníkom a združeniu                                                                            (364, 365, 366, 367, 368, 398A, 478A, 479A)</t>
  </si>
  <si>
    <t>112</t>
  </si>
  <si>
    <t>Záväzky voči zamestnancom (331,333,33X,479A)</t>
  </si>
  <si>
    <t>113</t>
  </si>
  <si>
    <t>Záväzky zo sociálneho poistenia  (336, 479A)</t>
  </si>
  <si>
    <t>114</t>
  </si>
  <si>
    <t xml:space="preserve">       9.</t>
  </si>
  <si>
    <t>Daňové záväzky a dotácie                                                                                                (341, 342, 343, 345, 346, 347, 34X)</t>
  </si>
  <si>
    <t>115</t>
  </si>
  <si>
    <t xml:space="preserve">      10.</t>
  </si>
  <si>
    <t>Ostatné záväzky                                                                                                                   (372A, 373A, 377A, 379A, 474A, 479A, 47X)</t>
  </si>
  <si>
    <t>116</t>
  </si>
  <si>
    <t>Krátkodobé finančné výpomoci                                                                                           (241, 249, 24X, 473A,/-/255A)</t>
  </si>
  <si>
    <t>117</t>
  </si>
  <si>
    <t>B.V.</t>
  </si>
  <si>
    <t>Bankové úvery r. 119 + r. 120</t>
  </si>
  <si>
    <t>118</t>
  </si>
  <si>
    <t>B.V.1.</t>
  </si>
  <si>
    <t>Bankové úvery dlhodobé  (461A, 46XA)</t>
  </si>
  <si>
    <t>119</t>
  </si>
  <si>
    <t>Bežné bankové úvery  (221A, 231, 232, 23X, 461A, 46XA)</t>
  </si>
  <si>
    <t>120</t>
  </si>
  <si>
    <t>Časové rozlíšenie súčet (r. 122 až r. 125)</t>
  </si>
  <si>
    <t>121</t>
  </si>
  <si>
    <t>C.   1.</t>
  </si>
  <si>
    <t>Výdavky budúcich období dlhodobé (383A)</t>
  </si>
  <si>
    <t>122</t>
  </si>
  <si>
    <t>Výdavky budúcich období krátkodobé (383A)</t>
  </si>
  <si>
    <t>123</t>
  </si>
  <si>
    <t>Výnosy budúcich období dlhodobé (384A)</t>
  </si>
  <si>
    <t>124</t>
  </si>
  <si>
    <t>Výnosy budúcich období krátkodobé (384A)</t>
  </si>
  <si>
    <t>125</t>
  </si>
  <si>
    <t>Ozna-čenie
a</t>
  </si>
  <si>
    <t>Text
b</t>
  </si>
  <si>
    <t>Číslo riadku
c</t>
  </si>
  <si>
    <t>Skutočnosť</t>
  </si>
  <si>
    <t>Bežné účtovné obdobie
1</t>
  </si>
  <si>
    <t>Bezprostredne predchádzajúce účtovné obdobie
2</t>
  </si>
  <si>
    <t xml:space="preserve">  I.</t>
  </si>
  <si>
    <t>Tržby z predaja tovaru  (604, 607)</t>
  </si>
  <si>
    <t>Náklady vynaložené na obstaranie predaného tovaru                                                                           (504, 505A, 507)</t>
  </si>
  <si>
    <t>Obchodná marža r. 01 - r. 02</t>
  </si>
  <si>
    <t xml:space="preserve">   II.</t>
  </si>
  <si>
    <t>Výroba r. 05 + r. 06 + r. 07</t>
  </si>
  <si>
    <t xml:space="preserve">   II.1.</t>
  </si>
  <si>
    <t>Tržby z predaja vlastných výrobkov a služieb (601, 602, 606)</t>
  </si>
  <si>
    <t>Zmeny stavu vnútroorganizačných zásob                                                                                            (+/- účtová skupina 61)</t>
  </si>
  <si>
    <t>Aktivácia ( účtová skupina 62)</t>
  </si>
  <si>
    <t>Výrobná spotreba r. 09 + r. 10</t>
  </si>
  <si>
    <t>B. 1.</t>
  </si>
  <si>
    <t>Spotreba materiálu, energie a ostatných neskladovateľných dodávok (501, 502, 503, 505A)</t>
  </si>
  <si>
    <t>    2.</t>
  </si>
  <si>
    <t>Služby (účtová skupina 51)</t>
  </si>
  <si>
    <t>Pridaná hodnota r. 03 + r. 04 - r. 08</t>
  </si>
  <si>
    <t>Osobné náklady súčet (r. 13 až 16)</t>
  </si>
  <si>
    <t>Mzdové náklady (521, 522)</t>
  </si>
  <si>
    <t xml:space="preserve">   2.</t>
  </si>
  <si>
    <t>Odmeny členom orgánov spoločnosti a družstva (523)</t>
  </si>
  <si>
    <t xml:space="preserve">   3.</t>
  </si>
  <si>
    <t>Náklady na sociálne poistenie (524, 525, 526)</t>
  </si>
  <si>
    <t xml:space="preserve">   4.</t>
  </si>
  <si>
    <t>Sociálne náklady (527, 528)</t>
  </si>
  <si>
    <t>Dane a poplatky (účtová skupina 53)</t>
  </si>
  <si>
    <t>Odpisy a opravné položky k dlhodobému nehmotnému majetku a dlhodobému hmotnému majetku (551, 553)</t>
  </si>
  <si>
    <t xml:space="preserve">  III.</t>
  </si>
  <si>
    <t>Tržby z predaja dlhodobého majetku a materiálu (641, 642)</t>
  </si>
  <si>
    <t>Zostatková cena predaného dlhodobého majetku a predaného materiálu (541, 542)</t>
  </si>
  <si>
    <t>Tvorba a zúčtovanie opravných položiek k pohľadávkam (+/-547)</t>
  </si>
  <si>
    <t>IV.</t>
  </si>
  <si>
    <t>Ostatné výnosy z hospodárskej činnosti                                                                                          (644, 645, 646, 648, 655, 657)</t>
  </si>
  <si>
    <t>H.</t>
  </si>
  <si>
    <t>Ostatné náklady na hospodársku činnosť                                                                                        (543, 544, 545, 546, 548, 549, 555, 557)</t>
  </si>
  <si>
    <t>V.</t>
  </si>
  <si>
    <t>Prevod výnosov z hospodárskej činnosti (-)(697)</t>
  </si>
  <si>
    <t>I.</t>
  </si>
  <si>
    <t>Prevod nákladov na hospodársku činnosť (-)(597)</t>
  </si>
  <si>
    <t>*</t>
  </si>
  <si>
    <t>Výsledok hospodárenia z hospodárskej činnosti r. 11 - r. 12 - r. 17 - r. 18 + r. 19 - r. 20 - r. 21 + r. 22 - r. 23 + (- r. 24) - (-r.25)</t>
  </si>
  <si>
    <t>VI.</t>
  </si>
  <si>
    <t>Tržby z predaja cenných papierov a podielov (661)</t>
  </si>
  <si>
    <t>J.</t>
  </si>
  <si>
    <t>Predané cenné papiere a podiely (561)</t>
  </si>
  <si>
    <t>28</t>
  </si>
  <si>
    <t xml:space="preserve"> VII.</t>
  </si>
  <si>
    <t>Výnosy z dlhodobého finančného majetku r. 30 + r. 31 + r. 32</t>
  </si>
  <si>
    <t>29</t>
  </si>
  <si>
    <t>VII. 1.</t>
  </si>
  <si>
    <t>Výnosy z cenných papierov a podielov v dcérskej účtovnej jednotke a v spoločnosti s podstatným vplyvom (665A)</t>
  </si>
  <si>
    <t>30</t>
  </si>
  <si>
    <t>Výnosy z ostatných dlhodobých cenných papierov a podielov (665A)</t>
  </si>
  <si>
    <t>31</t>
  </si>
  <si>
    <t>Výnosy z ostatného dlhodobého finančného majetku (665A)</t>
  </si>
  <si>
    <t>32</t>
  </si>
  <si>
    <t>VIII.</t>
  </si>
  <si>
    <t>Výnosy z krátkodobého finančného majetku (666)</t>
  </si>
  <si>
    <t>33</t>
  </si>
  <si>
    <t xml:space="preserve">K. </t>
  </si>
  <si>
    <t>Náklady na krátkodobý finančný majetok (566)</t>
  </si>
  <si>
    <t>34</t>
  </si>
  <si>
    <t>IX.</t>
  </si>
  <si>
    <t>Výnosy z precenenia cenných papierov a výnosy z derivátových operácií (664, 667)</t>
  </si>
  <si>
    <t>35</t>
  </si>
  <si>
    <t>L.</t>
  </si>
  <si>
    <t>Náklady na precenenie cenných papierov a náklady na derivátové operácie (564, 567)</t>
  </si>
  <si>
    <t>36</t>
  </si>
  <si>
    <t>M.</t>
  </si>
  <si>
    <t>Tvorba a zúčtovanie opravných položiek k finančnému majetku +/- 565</t>
  </si>
  <si>
    <t>37</t>
  </si>
  <si>
    <t>X.</t>
  </si>
  <si>
    <t>Výnosové úroky (662)</t>
  </si>
  <si>
    <t>38</t>
  </si>
  <si>
    <t>N.</t>
  </si>
  <si>
    <t>Nákladové úroky (562)</t>
  </si>
  <si>
    <t>39</t>
  </si>
  <si>
    <t>XI.</t>
  </si>
  <si>
    <t>Kurzové zisky (663)</t>
  </si>
  <si>
    <t>40</t>
  </si>
  <si>
    <t>O.</t>
  </si>
  <si>
    <t>Kurzové straty (563)</t>
  </si>
  <si>
    <t>41</t>
  </si>
  <si>
    <t>XII.</t>
  </si>
  <si>
    <t>Ostatné výnosy z finančnej činnosti (668)</t>
  </si>
  <si>
    <t>42</t>
  </si>
  <si>
    <t>P.</t>
  </si>
  <si>
    <t>Ostatné náklady na finančnú činnosť (568, 569)</t>
  </si>
  <si>
    <t>43</t>
  </si>
  <si>
    <t xml:space="preserve">  XIII.</t>
  </si>
  <si>
    <t>Prevod finančných výnosov (-) (698)</t>
  </si>
  <si>
    <t>44</t>
  </si>
  <si>
    <t>R.</t>
  </si>
  <si>
    <t>Prevod finančných nákladov (-) (598)</t>
  </si>
  <si>
    <t>45</t>
  </si>
  <si>
    <t>Výsledok hospodárenia z finančnej činnosti r. 27 - r. 28 + r. 29 + r. 33 - r. 34 + r. 35 - r. 36 - r. 37 + r. 38 - r. 39 + r. 40 - r. 41 + r. 42 - r. 43 + (- r. 44) - (- r. 45)</t>
  </si>
  <si>
    <t>46</t>
  </si>
  <si>
    <t>**</t>
  </si>
  <si>
    <t>Výsledok hospodárenia z bežnej činnosti pred zdanením r. 26 + r. 46</t>
  </si>
  <si>
    <t>47</t>
  </si>
  <si>
    <t>Daň z príjmov z bežnej činnosti r. 49 + r. 50</t>
  </si>
  <si>
    <t>48</t>
  </si>
  <si>
    <t>S.   1.</t>
  </si>
  <si>
    <t>- splatná (591, 595)</t>
  </si>
  <si>
    <t>49</t>
  </si>
  <si>
    <t>- odložená (+/- 592)</t>
  </si>
  <si>
    <t>50</t>
  </si>
  <si>
    <t>Výsledok hospodárenia z bežnej činnosti po zdanení                                                                                        r. 47 - r. 48</t>
  </si>
  <si>
    <t>51</t>
  </si>
  <si>
    <t xml:space="preserve">  XIV.</t>
  </si>
  <si>
    <t>Mimoriadne výnosy (účtová skupina 68)</t>
  </si>
  <si>
    <t>52</t>
  </si>
  <si>
    <t>T.</t>
  </si>
  <si>
    <t>Mimoriadne náklady (účtová skupina 58)</t>
  </si>
  <si>
    <t>53</t>
  </si>
  <si>
    <t>Výsledok hospodárenia z mimoriadnej činnosti pred zdanením r. 52 - r. 53</t>
  </si>
  <si>
    <t>54</t>
  </si>
  <si>
    <t>U.</t>
  </si>
  <si>
    <t>Daň z príjmov z mimoriadnej činnosti r. 56 + r. 57</t>
  </si>
  <si>
    <t>55</t>
  </si>
  <si>
    <t>U.1.</t>
  </si>
  <si>
    <t>- splatná (593)</t>
  </si>
  <si>
    <t>56</t>
  </si>
  <si>
    <t>- odložená (+/- 594)</t>
  </si>
  <si>
    <t>57</t>
  </si>
  <si>
    <t>Výsledok hospodárenia z mimoriadnej činnosti po zdanením r. 54 - r. 55</t>
  </si>
  <si>
    <t>58</t>
  </si>
  <si>
    <t>***</t>
  </si>
  <si>
    <t>Výsledok hospodárenia za účtovné obdobie pred zdanením (+/-) [r. 47 + r. 54]</t>
  </si>
  <si>
    <t>59</t>
  </si>
  <si>
    <t>Prevod podielov na výsledku hospodárenia spoločníkom                                                                  (+/- 596)</t>
  </si>
  <si>
    <t>60</t>
  </si>
  <si>
    <t>Výsledok hospodárenia za účtovné obdobie po zdanení (+/-) [r. 51 + r. 58 - r. 60]</t>
  </si>
  <si>
    <t>61</t>
  </si>
  <si>
    <t xml:space="preserve">zostavenej k </t>
  </si>
  <si>
    <t>Výkaz ziskov a strát  Úč POD 2 -04</t>
  </si>
  <si>
    <t>kontrola súčtu</t>
  </si>
  <si>
    <t xml:space="preserve">Zostatok v bežnom roku
(EUR)
</t>
  </si>
  <si>
    <r>
      <t xml:space="preserve">K </t>
    </r>
    <r>
      <rPr>
        <sz val="10"/>
        <color rgb="FFFF0000"/>
        <rFont val="Arial"/>
        <family val="2"/>
        <charset val="238"/>
      </rPr>
      <t>31.12.2012</t>
    </r>
    <r>
      <rPr>
        <sz val="10"/>
        <color theme="1"/>
        <rFont val="Arial"/>
        <family val="2"/>
        <charset val="238"/>
      </rPr>
      <t xml:space="preserve"> a </t>
    </r>
    <r>
      <rPr>
        <sz val="10"/>
        <color rgb="FFFF0000"/>
        <rFont val="Arial"/>
        <family val="2"/>
        <charset val="238"/>
      </rPr>
      <t>31.12.2011</t>
    </r>
    <r>
      <rPr>
        <sz val="10"/>
        <color theme="1"/>
        <rFont val="Arial"/>
        <family val="2"/>
        <charset val="238"/>
      </rPr>
      <t xml:space="preserve"> spoločnosť nadobudla/vlastnila ................. ks vlastných akcií v cene ................... EUR a ................. ks v cene .................... EUR za účelom / z dôvodu................ (popis dôvodu). </t>
    </r>
  </si>
  <si>
    <t>Druh obchodu</t>
  </si>
  <si>
    <t>Kód druhu obchodu</t>
  </si>
  <si>
    <t>poskytnutie služieb</t>
  </si>
  <si>
    <t>obchoné zasútpenie</t>
  </si>
  <si>
    <t>know-how</t>
  </si>
  <si>
    <t>iný obchod</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</si>
  <si>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</si>
  <si>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Informácie o údajoch na strane aktív súvahy</t>
  </si>
  <si>
    <t>ZÁVÄZKY</t>
  </si>
  <si>
    <t>13.</t>
  </si>
  <si>
    <t>9.</t>
  </si>
  <si>
    <t>FINANČNÉ ÚČTY</t>
  </si>
  <si>
    <t>8.</t>
  </si>
  <si>
    <t>POHĽADÁVKY</t>
  </si>
  <si>
    <t>ZÁKAZKOVÁ VÝROBA</t>
  </si>
  <si>
    <t>ZÁSOBY</t>
  </si>
  <si>
    <r>
      <t>Informácie o zmene sadzby dane z príjmov</t>
    </r>
    <r>
      <rPr>
        <sz val="10"/>
        <color rgb="FFFF0000"/>
        <rFont val="Arial"/>
        <family val="2"/>
        <charset val="238"/>
      </rPr>
      <t xml:space="preserve"> (doplniť, ak je aktuálne)</t>
    </r>
  </si>
  <si>
    <t>INFORMÁCIE O ÚČTOVNEJ JEDNOTKE</t>
  </si>
  <si>
    <t>ZÁKLADNÉ VÝCHODISKÁ PRE ZOSTAVENIE ÚČTOVNEJ ZÁVIERKY</t>
  </si>
  <si>
    <t>POUŽITÉ ÚČTOVNÉ ZÁSADY A METÓDY</t>
  </si>
  <si>
    <t>Časť sociálneho fondu sa podľa zákona o sociálnom fonde tvorí povinne na ťarchu nákladov a časť sa môže vytvárať zo zisku. Sociálny fond sa podľa zákona o sociálnom fonde čerpá na sociálne, zdravotné, rekreačné a iné potreby zamestnancov.</t>
  </si>
  <si>
    <t>Poistné riziká</t>
  </si>
  <si>
    <t>kontrola AKÍVA = PASÍVA</t>
  </si>
  <si>
    <t>kontrola VÝSLEDOK v pasívach = VÝSLEDOK vo VZaS</t>
  </si>
  <si>
    <t>Informácie o počte zamestnancov:</t>
  </si>
  <si>
    <t>Informácie o finančných účtoch:</t>
  </si>
  <si>
    <t>Informácie o krátkodobom finančnom majetku:</t>
  </si>
  <si>
    <t>Z</t>
  </si>
  <si>
    <t>T</t>
  </si>
  <si>
    <t>S</t>
  </si>
  <si>
    <t xml:space="preserve">D </t>
  </si>
  <si>
    <t>O</t>
  </si>
  <si>
    <t>P</t>
  </si>
  <si>
    <t>R</t>
  </si>
  <si>
    <t>A</t>
  </si>
  <si>
    <t>V</t>
  </si>
  <si>
    <t>K</t>
  </si>
  <si>
    <t>L</t>
  </si>
  <si>
    <t>I</t>
  </si>
  <si>
    <t>Ň</t>
  </si>
  <si>
    <t>N</t>
  </si>
  <si>
    <t xml:space="preserve">S </t>
  </si>
  <si>
    <t>Á</t>
  </si>
  <si>
    <t>M</t>
  </si>
  <si>
    <t xml:space="preserve">E </t>
  </si>
  <si>
    <t>r</t>
  </si>
  <si>
    <t>o</t>
  </si>
  <si>
    <t>v</t>
  </si>
  <si>
    <t>l</t>
  </si>
  <si>
    <t>n</t>
  </si>
  <si>
    <t>@</t>
  </si>
  <si>
    <t>z</t>
  </si>
  <si>
    <t>t</t>
  </si>
  <si>
    <t>s</t>
  </si>
  <si>
    <t>m</t>
  </si>
  <si>
    <t>Rezerva na odchodné do dôchodku</t>
  </si>
  <si>
    <t>Rezerva na audit</t>
  </si>
  <si>
    <t>Rezerva - faktúry</t>
  </si>
  <si>
    <t>Rezerva na súdne trovy</t>
  </si>
  <si>
    <t>Rezerva na odchodné</t>
  </si>
  <si>
    <t>Rezerva na dovolenku</t>
  </si>
  <si>
    <t>Rezerva audit</t>
  </si>
  <si>
    <t>Rezerva ZTP</t>
  </si>
  <si>
    <t>Rezerva na prémie</t>
  </si>
  <si>
    <t>Zahraničná doprava</t>
  </si>
  <si>
    <t>Tuzemská doprava</t>
  </si>
  <si>
    <t>Refundácia DPH</t>
  </si>
  <si>
    <t>Ostatné výnosy z HČ</t>
  </si>
  <si>
    <t>Výnosové úrok</t>
  </si>
  <si>
    <t>Ostatné finančné výnosy</t>
  </si>
  <si>
    <t>Spoločnosť  v majetku goodwill nevykazuje žiadnu hodnotu.</t>
  </si>
  <si>
    <r>
      <t>Oceňovací rozdiel k nadobudnutému majetku spoločnosť nevykazuje.</t>
    </r>
    <r>
      <rPr>
        <sz val="10"/>
        <color theme="1"/>
        <rFont val="Arial"/>
        <family val="2"/>
        <charset val="238"/>
      </rPr>
      <t xml:space="preserve"> </t>
    </r>
  </si>
  <si>
    <t>1. opravy motorových vozidiel</t>
  </si>
  <si>
    <t>2. obchodná činnosť v rozsahu voľných živností, maloobchod a veľkoobchod</t>
  </si>
  <si>
    <r>
      <t>Informácie o štruktúre spoločníkov ku dňu, ku ktorému sa zostavuje účtovná závierka a o štruktúre spoločníkov do</t>
    </r>
    <r>
      <rPr>
        <sz val="10"/>
        <rFont val="Arial"/>
        <family val="2"/>
        <charset val="238"/>
      </rPr>
      <t xml:space="preserve"> dňa jej zmeny v priebehu účtovného obdobia</t>
    </r>
  </si>
  <si>
    <t>Spoločník/akcionár</t>
  </si>
  <si>
    <t>ZTS Strojárne, s.r.o.</t>
  </si>
  <si>
    <t>Spoločník/Akcionár do dňa zmeny v štruktúre spoločníkov/akcionárov</t>
  </si>
  <si>
    <t>Konatelia</t>
  </si>
  <si>
    <t>Konateľ:</t>
  </si>
  <si>
    <t xml:space="preserve">Spoločnosť nemá/nemá organizačnú zložku v zahraničí. </t>
  </si>
  <si>
    <t>Dlhodobý nehmotný majetok vytvorený vlastnou činnosťou sa oceňuje vlastnými nákladmi, ktoré zahrňujú priame materiálové a mzdové náklady a výrobné režijné náklady.</t>
  </si>
  <si>
    <t>Dlhodobý nehmotný majetok obstaraný iným spôsobom spoločnosť nezískala.</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</si>
  <si>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</si>
  <si>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Dlhodobý hmotný majetok vytvorený vlastnou činnosťou sa oceňuje vlastnými nákladmi, ktoré zahrňujú priame materiálové a mzdové náklady a výrobné režijné náklady (prípadne časť správnych nákladov).</t>
  </si>
  <si>
    <t xml:space="preserve">Dlhodobý hmotný majetok získaný bezodplatne sa oceňuje reprodukčnou obstarávacou cenou a účtuje sa v prospech účtu ostatných kapitálových fondov. </t>
  </si>
  <si>
    <t>Dlhodobý hmotný majetok obstaraný iným spôsobom spoločnosť nemá.</t>
  </si>
  <si>
    <r>
      <t>O</t>
    </r>
    <r>
      <rPr>
        <sz val="10"/>
        <rFont val="Arial"/>
        <family val="2"/>
        <charset val="238"/>
      </rPr>
      <t>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r>
  </si>
  <si>
    <t>lineárna</t>
  </si>
  <si>
    <r>
      <t xml:space="preserve"> -</t>
    </r>
    <r>
      <rPr>
        <sz val="7"/>
        <rFont val="Times New Roman"/>
        <family val="1"/>
        <charset val="238"/>
      </rPr>
      <t xml:space="preserve">         </t>
    </r>
    <r>
      <rPr>
        <sz val="10"/>
        <rFont val="Arial"/>
        <family val="2"/>
        <charset val="238"/>
      </rPr>
      <t>cenné papiere, ktoré predstavujú podiely v dcérskej a pridruženej spoločnosti metódou vlastného imania, zmena hodnoty sa účtuje na účty vlastného imania ako oceňovacie rozdiely z precenenia majetku a záväzkov /obstarávacou  cenou  zníženou o opravnú položku,</t>
    </r>
  </si>
  <si>
    <t xml:space="preserve">Zásoby vytvorené vlastnou činnosťou sa oceňujú vlastnými nákladmi. Vlastné náklady zahŕňajú priame materiálové a mzdové náklady a nepriame výrobné náklady. </t>
  </si>
  <si>
    <t>Zásoby obstarané iným spôsobom  spoločnosť nevlastní.</t>
  </si>
  <si>
    <t>Vlastné imanie sa skladá zo základného imania, emisného ážia, kapitálových fondov, oceňovacích rozdielov, zákonného rezervného fondu a výsledku hospodárenia v schvaľovacom konaní.</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</si>
  <si>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</si>
  <si>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r>
      <t>Spoločnosť vytvára rezervný fond  z podielu zo zisku</t>
    </r>
    <r>
      <rPr>
        <i/>
        <sz val="10"/>
        <rFont val="Arial"/>
        <family val="2"/>
        <charset val="238"/>
      </rPr>
      <t xml:space="preserve">.  </t>
    </r>
  </si>
  <si>
    <r>
      <t xml:space="preserve"> -</t>
    </r>
    <r>
      <rPr>
        <sz val="7"/>
        <color theme="1"/>
        <rFont val="Times New Roman"/>
        <family val="1"/>
        <charset val="238"/>
      </rPr>
      <t xml:space="preserve">         </t>
    </r>
    <r>
      <rPr>
        <sz val="10"/>
        <color theme="1"/>
        <rFont val="Arial"/>
        <family val="2"/>
        <charset val="238"/>
      </rPr>
      <t>zodpovedajú stratégii účtovnej jednotky v riadení rizík,</t>
    </r>
  </si>
  <si>
    <r>
      <t xml:space="preserve"> -</t>
    </r>
    <r>
      <rPr>
        <sz val="7"/>
        <color theme="1"/>
        <rFont val="Times New Roman"/>
        <family val="1"/>
        <charset val="238"/>
      </rPr>
      <t xml:space="preserve">         </t>
    </r>
    <r>
      <rPr>
        <sz val="10"/>
        <color theme="1"/>
        <rFont val="Arial"/>
        <family val="2"/>
        <charset val="238"/>
      </rPr>
      <t>zabezpečovací vzťah je od začiatku formálne zdokumentovaný</t>
    </r>
  </si>
  <si>
    <r>
      <t xml:space="preserve"> -</t>
    </r>
    <r>
      <rPr>
        <sz val="7"/>
        <color theme="1"/>
        <rFont val="Times New Roman"/>
        <family val="1"/>
        <charset val="238"/>
      </rPr>
      <t xml:space="preserve">         </t>
    </r>
    <r>
      <rPr>
        <sz val="10"/>
        <color theme="1"/>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</si>
  <si>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(napríklad kurzy Národnej banky Slovenska, zverejnené úrokové sadzby medzibankového trhu,  verejne dostupné ratingy ratingových agentúr). Ak sa odborný odhad nedá vypracovať, alebo ak sú náklady na získanie informácií o precenení neúmerné jeho významu, potom sa o reálnej hodnote neúčtuje, ak nie je zrejmé, že došlo k znehodnoteniu derivátu.</t>
  </si>
  <si>
    <t>Spoločnosť neprijala žiadne dotácie.</t>
  </si>
  <si>
    <t>4. colnodeklaračné služby</t>
  </si>
  <si>
    <t>5. špeditérske služby</t>
  </si>
  <si>
    <t>6. sprostredkovanie dopravy v rámci voľných živností</t>
  </si>
  <si>
    <t>7. zasielateľstvo</t>
  </si>
  <si>
    <t>Opravné položky sa netvorili, nakoľko spoločnosť takýto majetok nevlastní.</t>
  </si>
  <si>
    <t>Spoločnosť nemá zmluvu, ktorá sanovuje rozhodovacie práva spoločnosti bez ohľadu na výšku uvedeného podielu vlastníctva.</t>
  </si>
  <si>
    <t>Na dlhodobý finančný majetok k 31.12.2012  spoločnsť nemá zriadené záložné právo.</t>
  </si>
  <si>
    <t>Spoločnosť nemá žiadnu zákazkovú výrobu.</t>
  </si>
  <si>
    <t>Spoločnosť nemá kryté žiadne pohľadávky záložným právom.</t>
  </si>
  <si>
    <t>Spoločnosť nie je vlastníkom žiadnych CP.</t>
  </si>
  <si>
    <r>
      <t>Emisné ážio - spoločnosť tu neúčtovala.</t>
    </r>
    <r>
      <rPr>
        <sz val="10"/>
        <color theme="1"/>
        <rFont val="Arial"/>
        <family val="2"/>
        <charset val="238"/>
      </rPr>
      <t xml:space="preserve"> </t>
    </r>
  </si>
  <si>
    <t>Spoločnosti nevznikli žiadne oceňovacie rozdiely z precenenia majetku a záväzkov.</t>
  </si>
  <si>
    <r>
      <t>Fondy zo zisku tvorí iba  Zákonný rezervný fond.</t>
    </r>
    <r>
      <rPr>
        <sz val="10"/>
        <color rgb="FFFF0000"/>
        <rFont val="Arial"/>
        <family val="2"/>
        <charset val="238"/>
      </rPr>
      <t xml:space="preserve"> </t>
    </r>
  </si>
  <si>
    <r>
      <t>Valné zhromaždenie spoločnosti, ktoré sa konalo dňa 05. 06. 2012, schválilo rozdelenie zisku na vyrovnanie straty.</t>
    </r>
    <r>
      <rPr>
        <sz val="10"/>
        <color rgb="FFFF0000"/>
        <rFont val="Arial"/>
        <family val="2"/>
        <charset val="238"/>
      </rPr>
      <t xml:space="preserve"> </t>
    </r>
  </si>
  <si>
    <t>Spoločnosť nevyplácala žiadne dividendy.</t>
  </si>
  <si>
    <r>
      <t>Valné zhromaždenie spoločnosti nerozhodovalo o vyplácaní dividend zo zisku za rok 2011</t>
    </r>
    <r>
      <rPr>
        <sz val="10"/>
        <color theme="1"/>
        <rFont val="Arial"/>
        <family val="2"/>
        <charset val="238"/>
      </rPr>
      <t>.</t>
    </r>
  </si>
  <si>
    <t>Spoločnosť nevlastní akcie.</t>
  </si>
  <si>
    <t>Spoločnosť nemala a ani nemá uzatvorenú žiadnu úverovú zmluvu.</t>
  </si>
  <si>
    <t>K 31. 12. 2012 teda nie sú žiadne zostatky úverových splátok.</t>
  </si>
  <si>
    <r>
      <t>Spoločnosť nemá uzavreté zmluvy o derivátoch.</t>
    </r>
    <r>
      <rPr>
        <sz val="10"/>
        <color theme="1"/>
        <rFont val="Arial"/>
        <family val="2"/>
        <charset val="238"/>
      </rPr>
      <t xml:space="preserve"> </t>
    </r>
  </si>
  <si>
    <t>Deriváty nespĺňaujúce podmienky pre zabezpečenie sú zahrnuté v derivátoch určených na obchodovanie. (Pokiaľ zahrňujú aj iné deriváty, uviesť dôvod ich uzavretia.)</t>
  </si>
  <si>
    <t xml:space="preserve">Výnosy má spoločnosť rozdelené do nasledovných skupín: 
Tržby z predaja služieb: 
   - predaj služieb 
   - predaj tuzemskej dopravy 
   - predaj zahraničnej dopravy 
   - predaj špedície  
Tržby z predaja tovaru 
Tržby z predaja DNM a DHM 
Tržby z predaja materiálu  
Ostatné výnosy - refundácia DPH 
Ostatné výnosy - vrátka mýta </t>
  </si>
  <si>
    <t>Informácie o majetku prenajatom prostredníctvom finančného leasingu.</t>
  </si>
  <si>
    <t>Náves KRONE Megaliner</t>
  </si>
  <si>
    <t>Ťahač Mercedes Benz ACTROS</t>
  </si>
  <si>
    <t>NÁVES SCHMITZ Cargobull</t>
  </si>
  <si>
    <t>NÁVES KRONE Profi Liner Double Deck</t>
  </si>
  <si>
    <r>
      <t xml:space="preserve">Podľa zákona o daniach z príjmov môže spoločnosť previesť daňovú stratu vzniknutú v roku </t>
    </r>
    <r>
      <rPr>
        <sz val="10"/>
        <color rgb="FFFF0000"/>
        <rFont val="Arial"/>
        <family val="2"/>
        <charset val="238"/>
      </rPr>
      <t>199X/200X</t>
    </r>
    <r>
      <rPr>
        <sz val="10"/>
        <color theme="1"/>
        <rFont val="Arial"/>
        <family val="2"/>
        <charset val="238"/>
      </rPr>
      <t xml:space="preserve"> do nasledujúcich rokov. Výška daňovej straty z rokov .............. - ............, ktorá nebola v roku 2011 uplatnená a bude prevedená do ďalších rokov, bola vo výške 1 100 064,53 EUR k 31.12.2011. </t>
    </r>
  </si>
  <si>
    <r>
      <t xml:space="preserve">19. </t>
    </r>
    <r>
      <rPr>
        <b/>
        <sz val="10"/>
        <color theme="1"/>
        <rFont val="Arial"/>
        <family val="2"/>
        <charset val="238"/>
      </rPr>
      <t xml:space="preserve">     PODMIENENÉ   ZAVAZKY</t>
    </r>
  </si>
  <si>
    <t>Spoločnosť neuzavrela žiadne zmluvy na výstavbu.</t>
  </si>
  <si>
    <t xml:space="preserve">Spoločnosť nemá poistený majetok v hodnote  EUR, ani poistenie zodpovednosti za škody. </t>
  </si>
  <si>
    <t>Vo výnosoch  spoločnosť neeviduje dotácie na prevádzkove účely prijaté zo štátneho rozpočtu.</t>
  </si>
  <si>
    <t>Nákladové úroky</t>
  </si>
  <si>
    <t>Ostatné náklady na finančnú činnosť</t>
  </si>
  <si>
    <t xml:space="preserve">Spoločnosť  nie je neobmedzene ručiacim spoločníkom v žiadnych spoločnostiach. </t>
  </si>
  <si>
    <t>Krátkodobý finančný majetok tvoria ceniny, peniaze v hotovosti a na bankových účtoch</t>
  </si>
  <si>
    <t xml:space="preserve">Spoločnosť v bežnom roku nenakupovala ani nenadobudla dlhodobý finančný majetok a ani žiaden nevlastní. </t>
  </si>
  <si>
    <t xml:space="preserve">Spoločnosť sa nezaoberá zákazkovou výstavbou nehnuteľností určených na predaj. </t>
  </si>
  <si>
    <t>Spoločnosť neúčtuje o derivátoch.</t>
  </si>
  <si>
    <t>Dlhodobý majetok je poistený v poisťovni Allianz - Slovenská poisťovňa, a.s. Majetkové poistenie zahŕňa predovšetkým poistenie vozidiel. Vozový park je poistený v rámci zmlúv s materskou spoločnosťou. Povinné zmluvné poistenie číslo  zmluvy - 80 800 236360 a havarijné poistenie - číslo zmluvy - 771 000 1863. Samostatné poistenie má spoločnosť iba CMR - Poistenie zodpovednosti za škodu cestného dopravcu - číslo zmluvy - 411 005 416.  Poistenie sa prehodnocuje každý kalendárny rok a upravuje sa dodatkami k základným zmluvám.</t>
  </si>
  <si>
    <t>Spoločnosť v bežnom ani v predchádzajúcom účtovnom období neúčtovala o dlhodobom finančnom majetku.</t>
  </si>
  <si>
    <t xml:space="preserve">Spoločnosť neprenajíma žiaden majetok. </t>
  </si>
  <si>
    <t xml:space="preserve">Ostatné kapitálové fondy sú tvorené zo zákonného rezervného fondu (Nedeliteľný fond ) -  (332 €) a ostatných fondov (16 €). </t>
  </si>
  <si>
    <t>Spoločnosť v bežnom ani predchádzajúcom účtovnom období nevydala žiadne dlhopisy.</t>
  </si>
  <si>
    <t xml:space="preserve">Spoločnosť nemala a ani nemá žiadny bankový úver, pôžičku a krátkodobú finančnú výpomoc z bánk. </t>
  </si>
  <si>
    <t xml:space="preserve">Spoločnsoť neposkytla žiadne záruky. </t>
  </si>
  <si>
    <t>Spoločnosť neeviduje vnútropodnikové zásoby.</t>
  </si>
  <si>
    <t>náklady na opravy</t>
  </si>
  <si>
    <t>cestovné</t>
  </si>
  <si>
    <t>zahraničná preprava</t>
  </si>
  <si>
    <t>náklady na reprezentáciu</t>
  </si>
  <si>
    <t>ostatné</t>
  </si>
  <si>
    <t>nájomné</t>
  </si>
  <si>
    <t>náklady na poistenie</t>
  </si>
  <si>
    <t>IM</t>
  </si>
  <si>
    <t>Výnosy z predaja materiálu</t>
  </si>
  <si>
    <t>Podmienené záväzky</t>
  </si>
  <si>
    <t xml:space="preserve">Účtovná závierka bola zostavená podľa Zákona č. 431/2002 Z.z. o účtovníctve v znení neskorších predpisov za predpokladu nepretržitého trvania jej činnosti a je zostavená ako riadna účtovná závierka. </t>
  </si>
  <si>
    <t>Spoločnosť sa v bežnom účtovnom období a ani v predchádzajúcom účtovnom období nezaoberala zákazkovou výrobou.</t>
  </si>
  <si>
    <t>K pohľadávkam po lehote splatnosti sa tvoria opravné položky,  ktorá predstavujú rozdiel medzi menovitou a súčasnou hodnotou pohľadávky. K pohľadávkacm vymáhaným prostredníctvom súdu, k pohľadávkam voči spoločnostiam, ktoré sa nachádzajú v konkurze a reštrukturalizácii alebo sa vymáhajú formou exekúcie sa tvorí 100% opravná položka.</t>
  </si>
  <si>
    <t>Náklad na daň z príjmov sa počíta pomocou platnej daňovej sadzby z účtovného zisku upraveného o trvalé alebo dočasne daňovo neuznateľné náklady a nezdaňované výnosy. Spoločnosť nemá povinnosť účtovať o odloženej dani.</t>
  </si>
  <si>
    <t>Spoločnosť nevlastní žiadne majetkové cenné papiere na obchodovanie.</t>
  </si>
  <si>
    <t>časové rozlíšenie prvej zvýšenej splátky operatívneho leasingu</t>
  </si>
  <si>
    <t>Základné imanie spoločnosti  v nominálnej hodnote 1 222 451 EUR tvoria finačné vklady spoločníkov. Základné imanie je splatené v plnej výške.</t>
  </si>
  <si>
    <t>túto vetu tu máme 2x - aj na riadku 816 excel - skryť</t>
  </si>
  <si>
    <t>skryť</t>
  </si>
  <si>
    <t xml:space="preserve">Spoločnosť nemá povinnosť účtovať o odloženej dani z príjmov. </t>
  </si>
  <si>
    <t>Spoločnosť nemá povinnosť zostaviť prehľad o peňažných tokoch.</t>
  </si>
  <si>
    <t xml:space="preserve">Nakupované zásoby sú ocenené obstarávacími cenami a skutočnými pevnými cenami. Obsatarávacia cena zásob zahŕňa cenu obstarania a náklady súvisiace s ich obstaraním (náklady na prepravu, clo, provízie, atď.). Prijaté zľavy, diskonty, rabaty znižujú obstarávaciu cenu zásob. Vyskladnenie zásob sa uskutočňuje v skutočných cenách. </t>
  </si>
  <si>
    <t>náklady na vedenie účtovníctva</t>
  </si>
  <si>
    <t>náklady za prenájom motorového vozidla</t>
  </si>
  <si>
    <t xml:space="preserve">telefonne poplatky + poštovné </t>
  </si>
  <si>
    <t>operatívny leasing</t>
  </si>
  <si>
    <t>Pozn.R&amp;P</t>
  </si>
  <si>
    <t xml:space="preserve">Poistenie majetku: </t>
  </si>
  <si>
    <t>Informácie o dlhodobom finančnom majetku</t>
  </si>
  <si>
    <t>Drobný hmotný majetok (obstarávacia cena od 1 000 EUR do 1 700 EUR)</t>
  </si>
  <si>
    <t>Tržby z predaja materiálu</t>
  </si>
  <si>
    <t xml:space="preserve">V roku 2013 došlo k zmene  v Obchodnom registri. Jediným spoločníkom sa 27. 11. 2013 stala spoločnosť TITRANS, s.r.o., Na priehon 855, Nitra. </t>
  </si>
  <si>
    <t>TITRANS, s.r.o.</t>
  </si>
  <si>
    <t>Členovia štatutárnych orgánov k 31.12.2013:</t>
  </si>
  <si>
    <t>Tibor Ballabáš</t>
  </si>
  <si>
    <t>Ondrej Horňák</t>
  </si>
  <si>
    <t>Účtovná závierka spoločnosti za predchádzajúce účtovné obdobie, t.j. k 31.12.2012 bola schválená valným zhromaždením spoločnosti dňa 23. 05. 2013.</t>
  </si>
  <si>
    <t>Účtovné zásady a metódy, ktoré spoločnosť používala pri zostavení účtovnej závierky za rok 2013 a 2012 sú bez zmien.</t>
  </si>
  <si>
    <t>Sadzba dane z príjmov právnických osôb sa od 1. januára   2014 znížuje z 23 % na 22 %.</t>
  </si>
  <si>
    <t xml:space="preserve">Prehľad o pohybe dlhodobého hmotného majetku od 1.1.2013 do 31.12.2013 a za porovnateľné obdobie od 1.1.2012 do 31.12.2012 je uvedený v nasledovných tabuľkách. </t>
  </si>
  <si>
    <t xml:space="preserve">V roku 2013  spoločnosť nezískala bezodplatne žiaden  dlhodobý hmotný majetok. </t>
  </si>
  <si>
    <t>Ocenenie nadbytočných, zastaraných a nízkoobrátkových zásob sa znižuje na nižšiu úžitkovú hodnotu prostredníctvom opravných položiek. Opravnú položku stanovuje vedenie spoločnosti a k 31.12. 2013 nie je vytvorená žiadna opravná položka k zásobám.</t>
  </si>
  <si>
    <t xml:space="preserve">Spoločnosť nemá a ani v roku 2012 nemala  otvorené žiaden kontokorentný účet, ktorý by jej umožňoval čerpať finančné prostriedky formou úveru. </t>
  </si>
  <si>
    <t>Valné zhromaždenie spoločnosti konané dňa 23. 05. 2013 rozhodlo o rozdelení hospodárskeho výsledku za rok 2012 a to následovne 5% (2461,- €)  na účet  42101 - Zákonný rezervný fond a zvyšok (46 750,- €) na účet 42901 - Neuhradená strata minulých rokov.</t>
  </si>
  <si>
    <r>
      <t>Vedenie spoločnosti navrhuje rozdeliť zisk  za rok 2013</t>
    </r>
    <r>
      <rPr>
        <sz val="10"/>
        <color rgb="FFFF0000"/>
        <rFont val="Arial"/>
        <family val="2"/>
        <charset val="238"/>
      </rPr>
      <t xml:space="preserve"> </t>
    </r>
    <r>
      <rPr>
        <sz val="10"/>
        <color theme="1"/>
        <rFont val="Arial"/>
        <family val="2"/>
        <charset val="238"/>
      </rPr>
      <t xml:space="preserve">nasledovne: </t>
    </r>
  </si>
  <si>
    <t>Rezerva dovolenka 2013</t>
  </si>
  <si>
    <t>Rezerva na faktúry</t>
  </si>
  <si>
    <t>15.9.2016</t>
  </si>
  <si>
    <t xml:space="preserve">V zmysle Zákona o správe daní a poplatkov a ostatných zákonov z oblasti daňového práva môžu byť v spoločnosti vykonané kontroly daňových priznaní spätne za obdobie 5 rokov. V dôsledku toho sú k 31.12.2013 daňové priznania spoločnosti za roky 2008 až 2013 otvorené a môžu sa stať predmetom kontroly. K závierkovému dňu spoločnosť nevie stanoviť dopad prípadných kontrol na finančné povinnosti spoločnosti. </t>
  </si>
  <si>
    <t>Náves KRONE</t>
  </si>
  <si>
    <t>Ťahač MAN</t>
  </si>
  <si>
    <t>Ťahnač MAN</t>
  </si>
  <si>
    <t>Spoločnosť si prenajíma prostredníctvom operatívneho leasingu vozidlo Mercedes - Benz do roku 2015 podľa zmluvy č. 300 932.</t>
  </si>
  <si>
    <t>Povinný prídel do zákonného rezervného fondu vo výške 1 581,44  € a 30 047,26,- € na neuhradenú stratu minulých období.</t>
  </si>
  <si>
    <r>
      <t xml:space="preserve">Po </t>
    </r>
    <r>
      <rPr>
        <sz val="10"/>
        <rFont val="Arial"/>
        <family val="2"/>
        <charset val="238"/>
      </rPr>
      <t xml:space="preserve">31.12.2013 nenastali také udalosti, ktoré majú významný vplyv na verné zobrazenie skutočností uvádzaných v tejto účtovnej závierke. </t>
    </r>
  </si>
  <si>
    <t xml:space="preserve">Spoločnosť vedie súdne spory, ktoré sú evidované. V roku 2013 bolo podaných 7 žalobných návrhov: 4 žalobné návrhy voči dlžníkom so sídlom v SR a 3 žalobné návrhy voči dlžníkom so sídlom v ČR.  Predmetom týchto sporov sú pohľadávky ZTS Doprava, s.r.o z titulu neuhradeného prepravného za realizovanú medzinárodnú nákladnú cestnú  dopravu. Žalobný návrh s najvyššou hodnotou istiny,  bol podaný voči spoločnosti AGAMON, s.r.o., Topoľčany vo výške 13 960,- EUR s príslušenstvom. </t>
  </si>
  <si>
    <t>Iné pohľadávky tvoria kladné reálne hodnoty vo výške 10 902,- €.</t>
  </si>
  <si>
    <t>Pohľadávky voči spriazneným osobám spoločnosť neeviduje.</t>
  </si>
  <si>
    <t>3. cestná a nákladná doprava</t>
  </si>
  <si>
    <r>
      <t>ZTS Doprava, s.r.o. (ďalej len „spoločnosť”) je spoločnosť s ručením obmedzeným, ktorá bola založená dňa 29. 10. 1998. Dňa 30. 11. 1998</t>
    </r>
    <r>
      <rPr>
        <sz val="10"/>
        <color indexed="10"/>
        <rFont val="Arial"/>
        <family val="2"/>
        <charset val="238"/>
      </rPr>
      <t xml:space="preserve"> </t>
    </r>
    <r>
      <rPr>
        <sz val="10"/>
        <rFont val="Arial"/>
        <family val="2"/>
        <charset val="238"/>
      </rPr>
      <t>bola zapísaná do Obchodného registra vedenom na Okresnom súde v Žiline, oddiel Sro,</t>
    </r>
    <r>
      <rPr>
        <sz val="10"/>
        <color indexed="10"/>
        <rFont val="Arial"/>
        <family val="2"/>
        <charset val="238"/>
      </rPr>
      <t xml:space="preserve"> </t>
    </r>
    <r>
      <rPr>
        <sz val="10"/>
        <rFont val="Arial"/>
        <family val="2"/>
        <charset val="238"/>
      </rPr>
      <t xml:space="preserve">vložka 11394/L. Spoločnosť sídli  v  Námestove, Slovenská republika, identifikačné číslo 36 383 155. </t>
    </r>
  </si>
  <si>
    <r>
      <t xml:space="preserve">Rezervy sú záväzky </t>
    </r>
    <r>
      <rPr>
        <sz val="10"/>
        <rFont val="Arial"/>
        <family val="2"/>
      </rPr>
      <t>neistým</t>
    </r>
    <r>
      <rPr>
        <sz val="10"/>
        <rFont val="Arial"/>
        <family val="2"/>
        <charset val="238"/>
      </rPr>
      <t xml:space="preserve"> časovým vymedzením alebo výškou, tvoria sa na krytie  známych rizík alebo strát z podnikania. Oceňujú sa v očakávanej výške záväzku.</t>
    </r>
  </si>
  <si>
    <t>K pochybným pohľadávkam boli v roku 2013 a 2012 vytvorené opravné položky na základe možnosti vymoženia a splatnosti jednotlivých pohľadávok. V roku 2013 spoločnosť neodpísala do nákladov žiadne pohľadávky.</t>
  </si>
  <si>
    <t xml:space="preserve">Púvodná materská spoločnosť  ZTS Strojárne, s.r.o., Kliňanská 564, 029 01 Námestovo predala 08. 11. 2013 obchodný podiel spoločnosti TITRANS, s.r.o., Na Priehon 855, 949 05 Nitra. </t>
  </si>
  <si>
    <t xml:space="preserve">Do 8. 11. 2013 patrili medzi spriaznené strany ZTS Strojárne, s.r.o., ZTS Gastro, s.r.o., Strojárne s.r.o. a LKT Trstená, a.s.                                                           </t>
  </si>
  <si>
    <t>Od 09. 11. 2013 sa stáva spriaznenou osobou aj TITRANS, s.r.o. a vzťahy s predošlými spriaznenými stranami boli</t>
  </si>
  <si>
    <t>ukončené bežnými obchodnými podmienkami.</t>
  </si>
  <si>
    <t>Dlhodobý hmotný majetok sa odpisuje do nákladov počas predpokladanej doby jeho používania a predpokladaného priebehu jeho opotrebenia. Odpisovať sa začína prvým dňom mesiaca, kedy bol majetok zaradený do používania. Drobný dlhodobý hmotný majetok, ktorého obstarávacia cena (resp. vlastné náklady) je 1 700 EUR a nižšia, doba používania kratšia ako 1 rok sa odpisuje jednorazovo pri uvedení do používania.Predpokladaná doba používania, metóda odpisovania a odpisová sadzba sú stanovené pre jednotlivé skupiny dlhodobého hmotného majetku  nasledovne:</t>
  </si>
  <si>
    <t>Spoločnosť má zaradený  dlhodobý nehmotný majetok, ktorý sa týka evidencie služobných jázd.</t>
  </si>
  <si>
    <r>
      <t xml:space="preserve">Rezervy predstavujú existujúce záväzky spoločnosti. Predpokladaný rok použitia je </t>
    </r>
    <r>
      <rPr>
        <sz val="10"/>
        <rFont val="Arial"/>
        <family val="2"/>
      </rPr>
      <t xml:space="preserve">2014. </t>
    </r>
  </si>
  <si>
    <t xml:space="preserve">Prehľad o pohybe dlhodobého nehmotného majetku od 1.1.2013 do 31.12.2013 a za porovnateľné obdobie od 1.1.2012 do 31.12.2012 je uvedený v nasledovných tabuľkách. </t>
  </si>
  <si>
    <t xml:space="preserve">V roku 2013  spoločnosť bezplatne nezískala žiaden  dlhodobý nehmotný majetok.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</si>
</sst>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quot;Sk&quot;_-;\-* #,##0.00\ &quot;Sk&quot;_-;_-* &quot;-&quot;??\ &quot;Sk&quot;_-;_-@_-"/>
    <numFmt numFmtId="165" formatCode="#,##0.0"/>
  </numFmts>
  <fonts count="45" x14ac:knownFonts="1">
    <font>
      <sz val="11"/>
      <color theme="1"/>
      <name val="Calibri"/>
      <family val="2"/>
      <charset val="238"/>
      <scheme val="minor"/>
    </font>
    <font>
      <sz val="10"/>
      <color theme="1"/>
      <name val="Calibri"/>
      <family val="2"/>
      <charset val="238"/>
      <scheme val="minor"/>
    </font>
    <font>
      <b/>
      <sz val="18"/>
      <color theme="1"/>
      <name val="Calibri"/>
      <family val="2"/>
      <charset val="238"/>
      <scheme val="minor"/>
    </font>
    <font>
      <sz val="11"/>
      <color theme="1"/>
      <name val="Arial"/>
      <family val="2"/>
      <charset val="238"/>
    </font>
    <font>
      <sz val="8"/>
      <color theme="1"/>
      <name val="Arial"/>
      <family val="2"/>
      <charset val="238"/>
    </font>
    <font>
      <sz val="10"/>
      <color theme="1"/>
      <name val="Arial"/>
      <family val="2"/>
      <charset val="238"/>
    </font>
    <font>
      <b/>
      <sz val="11"/>
      <color theme="1"/>
      <name val="Arial"/>
      <family val="2"/>
      <charset val="238"/>
    </font>
    <font>
      <b/>
      <sz val="8"/>
      <color theme="1"/>
      <name val="Arial"/>
      <family val="2"/>
      <charset val="238"/>
    </font>
    <font>
      <sz val="8"/>
      <color indexed="81"/>
      <name val="Tahoma"/>
      <family val="2"/>
      <charset val="238"/>
    </font>
    <font>
      <b/>
      <sz val="10"/>
      <color theme="1"/>
      <name val="Arial"/>
      <family val="2"/>
      <charset val="238"/>
    </font>
    <font>
      <b/>
      <u/>
      <sz val="12"/>
      <color theme="1"/>
      <name val="Arial"/>
      <family val="2"/>
      <charset val="238"/>
    </font>
    <font>
      <sz val="10"/>
      <color rgb="FFFF0000"/>
      <name val="Arial"/>
      <family val="2"/>
      <charset val="238"/>
    </font>
    <font>
      <sz val="11"/>
      <color theme="1"/>
      <name val="Calibri"/>
      <family val="2"/>
      <charset val="238"/>
      <scheme val="minor"/>
    </font>
    <font>
      <b/>
      <u/>
      <sz val="10"/>
      <color theme="1"/>
      <name val="Arial"/>
      <family val="2"/>
      <charset val="238"/>
    </font>
    <font>
      <i/>
      <sz val="8"/>
      <color theme="1"/>
      <name val="Arial"/>
      <family val="2"/>
      <charset val="238"/>
    </font>
    <font>
      <b/>
      <sz val="7"/>
      <color theme="1"/>
      <name val="Arial"/>
      <family val="2"/>
      <charset val="238"/>
    </font>
    <font>
      <sz val="8"/>
      <color rgb="FFFF0000"/>
      <name val="Arial"/>
      <family val="2"/>
      <charset val="238"/>
    </font>
    <font>
      <sz val="10"/>
      <name val="Arial"/>
      <family val="2"/>
      <charset val="238"/>
    </font>
    <font>
      <sz val="10"/>
      <name val="Arial"/>
      <family val="2"/>
      <charset val="238"/>
    </font>
    <font>
      <b/>
      <sz val="10"/>
      <name val="Arial"/>
      <family val="2"/>
      <charset val="238"/>
    </font>
    <font>
      <b/>
      <sz val="7"/>
      <name val="Times New Roman"/>
      <family val="1"/>
      <charset val="238"/>
    </font>
    <font>
      <sz val="7"/>
      <name val="Times New Roman"/>
      <family val="1"/>
      <charset val="238"/>
    </font>
    <font>
      <i/>
      <sz val="10"/>
      <name val="Arial"/>
      <family val="2"/>
      <charset val="238"/>
    </font>
    <font>
      <sz val="10"/>
      <color indexed="10"/>
      <name val="Arial"/>
      <family val="2"/>
      <charset val="238"/>
    </font>
    <font>
      <sz val="8"/>
      <name val="Arial"/>
      <family val="2"/>
      <charset val="238"/>
    </font>
    <font>
      <b/>
      <sz val="8"/>
      <name val="Arial"/>
      <family val="2"/>
      <charset val="238"/>
    </font>
    <font>
      <b/>
      <i/>
      <sz val="10"/>
      <name val="Arial"/>
      <family val="2"/>
      <charset val="238"/>
    </font>
    <font>
      <b/>
      <u/>
      <sz val="10"/>
      <name val="Arial"/>
      <family val="2"/>
      <charset val="238"/>
    </font>
    <font>
      <b/>
      <sz val="12"/>
      <color theme="1"/>
      <name val="Arial"/>
      <family val="2"/>
      <charset val="238"/>
    </font>
    <font>
      <sz val="10"/>
      <name val="Arial CE"/>
      <charset val="238"/>
    </font>
    <font>
      <b/>
      <sz val="8"/>
      <name val="Verdana"/>
      <family val="2"/>
      <charset val="238"/>
    </font>
    <font>
      <sz val="8"/>
      <name val="Verdana"/>
      <family val="2"/>
      <charset val="238"/>
    </font>
    <font>
      <b/>
      <sz val="9"/>
      <name val="Verdana"/>
      <family val="2"/>
      <charset val="238"/>
    </font>
    <font>
      <b/>
      <sz val="8"/>
      <name val="Verdana"/>
      <family val="2"/>
    </font>
    <font>
      <sz val="8"/>
      <name val="Verdana"/>
      <family val="2"/>
    </font>
    <font>
      <sz val="9"/>
      <name val="Verdana"/>
      <family val="2"/>
      <charset val="238"/>
    </font>
    <font>
      <b/>
      <sz val="9"/>
      <name val="Verdana"/>
      <family val="2"/>
    </font>
    <font>
      <b/>
      <sz val="7"/>
      <name val="Arial"/>
      <family val="2"/>
      <charset val="238"/>
    </font>
    <font>
      <sz val="11"/>
      <color rgb="FFFF0000"/>
      <name val="Calibri"/>
      <family val="2"/>
      <charset val="238"/>
      <scheme val="minor"/>
    </font>
    <font>
      <sz val="9"/>
      <color indexed="81"/>
      <name val="Tahoma"/>
      <family val="2"/>
      <charset val="238"/>
    </font>
    <font>
      <sz val="7"/>
      <color theme="1"/>
      <name val="Times New Roman"/>
      <family val="1"/>
      <charset val="238"/>
    </font>
    <font>
      <i/>
      <sz val="10"/>
      <color theme="1"/>
      <name val="Arial"/>
      <family val="2"/>
      <charset val="238"/>
    </font>
    <font>
      <sz val="10"/>
      <name val="Arial"/>
      <family val="2"/>
    </font>
    <font>
      <b/>
      <sz val="8"/>
      <name val="Arial"/>
      <family val="2"/>
    </font>
    <font>
      <sz val="8"/>
      <name val="Arial"/>
      <family val="2"/>
    </font>
  </fonts>
  <fills count="7">
    <fill>
      <patternFill patternType="none"/>
    </fill>
    <fill>
      <patternFill patternType="gray125"/>
    </fill>
    <fill>
      <patternFill patternType="solid">
        <fgColor rgb="FFFFFFFF"/>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9" fontId="12" fillId="0" borderId="0" applyFont="0" applyFill="0" applyBorder="0" applyAlignment="0" applyProtection="0"/>
    <xf numFmtId="0" fontId="18" fillId="0" borderId="0"/>
    <xf numFmtId="0" fontId="29" fillId="0" borderId="0"/>
    <xf numFmtId="164" fontId="29" fillId="0" borderId="0" applyFont="0" applyFill="0" applyBorder="0" applyAlignment="0" applyProtection="0"/>
  </cellStyleXfs>
  <cellXfs count="743">
    <xf numFmtId="0" fontId="0" fillId="0" borderId="0" xfId="0"/>
    <xf numFmtId="0" fontId="1" fillId="0" borderId="0" xfId="0" applyFont="1"/>
    <xf numFmtId="0" fontId="0" fillId="0" borderId="0" xfId="0" applyFill="1"/>
    <xf numFmtId="0" fontId="3" fillId="0" borderId="0" xfId="0" applyFont="1"/>
    <xf numFmtId="0" fontId="4" fillId="0" borderId="0" xfId="0" applyFont="1"/>
    <xf numFmtId="0" fontId="5" fillId="0" borderId="0" xfId="0" applyFont="1"/>
    <xf numFmtId="0" fontId="3" fillId="0" borderId="0" xfId="0" applyFont="1" applyFill="1"/>
    <xf numFmtId="0" fontId="5" fillId="0" borderId="0" xfId="0" applyFont="1" applyFill="1"/>
    <xf numFmtId="0" fontId="5" fillId="0" borderId="0" xfId="0" applyFont="1" applyAlignment="1">
      <alignment vertical="center"/>
    </xf>
    <xf numFmtId="0" fontId="10" fillId="0" borderId="0" xfId="0" applyFont="1"/>
    <xf numFmtId="0" fontId="5" fillId="0" borderId="0" xfId="0" applyFont="1" applyBorder="1"/>
    <xf numFmtId="0" fontId="4" fillId="0" borderId="0" xfId="0" applyFont="1" applyBorder="1" applyAlignment="1">
      <alignment horizontal="left" vertical="center"/>
    </xf>
    <xf numFmtId="3" fontId="4" fillId="0" borderId="0" xfId="0" applyNumberFormat="1" applyFont="1" applyBorder="1" applyAlignment="1">
      <alignment horizontal="right" vertical="center"/>
    </xf>
    <xf numFmtId="0" fontId="13" fillId="0" borderId="0" xfId="0" applyFont="1"/>
    <xf numFmtId="0" fontId="4" fillId="0" borderId="11" xfId="0" applyFont="1" applyBorder="1"/>
    <xf numFmtId="0" fontId="9" fillId="0" borderId="0" xfId="0" applyFont="1"/>
    <xf numFmtId="0" fontId="13" fillId="0" borderId="0" xfId="0" applyFont="1" applyBorder="1"/>
    <xf numFmtId="0" fontId="18" fillId="0" borderId="0" xfId="2"/>
    <xf numFmtId="0" fontId="17" fillId="0" borderId="0" xfId="2" applyFont="1" applyAlignment="1">
      <alignment horizontal="left"/>
    </xf>
    <xf numFmtId="0" fontId="24" fillId="0" borderId="0" xfId="2" applyFont="1" applyAlignment="1"/>
    <xf numFmtId="0" fontId="24" fillId="0" borderId="0" xfId="2" applyFont="1"/>
    <xf numFmtId="0" fontId="25" fillId="0" borderId="1" xfId="2" applyFont="1" applyBorder="1" applyAlignment="1">
      <alignment horizontal="center" vertical="center"/>
    </xf>
    <xf numFmtId="0" fontId="18" fillId="0" borderId="0" xfId="2" applyBorder="1" applyAlignment="1">
      <alignment horizontal="center" vertical="center" wrapText="1"/>
    </xf>
    <xf numFmtId="0" fontId="18" fillId="0" borderId="0" xfId="2" applyBorder="1" applyAlignment="1">
      <alignment horizontal="left" vertical="center" wrapText="1"/>
    </xf>
    <xf numFmtId="0" fontId="25" fillId="0" borderId="0" xfId="2" applyFont="1" applyBorder="1" applyAlignment="1">
      <alignment horizontal="left" vertical="center" wrapText="1"/>
    </xf>
    <xf numFmtId="49" fontId="5" fillId="0" borderId="0" xfId="0" applyNumberFormat="1" applyFont="1" applyAlignment="1">
      <alignment horizontal="right"/>
    </xf>
    <xf numFmtId="0" fontId="5" fillId="0" borderId="1" xfId="0" applyFont="1" applyBorder="1"/>
    <xf numFmtId="0" fontId="4" fillId="0" borderId="0" xfId="0" applyFont="1" applyBorder="1"/>
    <xf numFmtId="0" fontId="4" fillId="0" borderId="1" xfId="0" applyFont="1" applyBorder="1"/>
    <xf numFmtId="0" fontId="4" fillId="0" borderId="6" xfId="0" applyFont="1" applyBorder="1"/>
    <xf numFmtId="0" fontId="4" fillId="0" borderId="5" xfId="0" applyFont="1" applyBorder="1"/>
    <xf numFmtId="0" fontId="4" fillId="0" borderId="7" xfId="0" applyFont="1" applyBorder="1"/>
    <xf numFmtId="0" fontId="4" fillId="0" borderId="8" xfId="0" applyFont="1" applyBorder="1"/>
    <xf numFmtId="0" fontId="5" fillId="0" borderId="0" xfId="0" applyFont="1" applyBorder="1" applyAlignment="1">
      <alignment horizontal="center"/>
    </xf>
    <xf numFmtId="0" fontId="5" fillId="0" borderId="9" xfId="0" applyFont="1" applyBorder="1"/>
    <xf numFmtId="0" fontId="5" fillId="0" borderId="10" xfId="0" applyFont="1" applyBorder="1"/>
    <xf numFmtId="0" fontId="5" fillId="0" borderId="11" xfId="0" applyFont="1" applyBorder="1"/>
    <xf numFmtId="0" fontId="5" fillId="0" borderId="12" xfId="0" applyFont="1" applyBorder="1"/>
    <xf numFmtId="0" fontId="4" fillId="0" borderId="9" xfId="0" applyFont="1" applyBorder="1"/>
    <xf numFmtId="0" fontId="5" fillId="0" borderId="8" xfId="0" applyFont="1" applyBorder="1"/>
    <xf numFmtId="0" fontId="4" fillId="0" borderId="10" xfId="0" applyFont="1" applyBorder="1"/>
    <xf numFmtId="0" fontId="5" fillId="0" borderId="19" xfId="0" applyFont="1" applyBorder="1" applyAlignment="1">
      <alignment horizontal="center"/>
    </xf>
    <xf numFmtId="0" fontId="4" fillId="0" borderId="2" xfId="0" applyFont="1" applyBorder="1"/>
    <xf numFmtId="0" fontId="4" fillId="0" borderId="3" xfId="0" applyFont="1" applyBorder="1"/>
    <xf numFmtId="0" fontId="4" fillId="0" borderId="4" xfId="0" applyFont="1" applyBorder="1"/>
    <xf numFmtId="0" fontId="5" fillId="0" borderId="11" xfId="0" applyFont="1" applyBorder="1" applyAlignment="1">
      <alignment horizontal="center"/>
    </xf>
    <xf numFmtId="0" fontId="4" fillId="0" borderId="0" xfId="0" applyFont="1" applyAlignment="1">
      <alignment horizontal="right"/>
    </xf>
    <xf numFmtId="0" fontId="5" fillId="0" borderId="2" xfId="0" applyFont="1" applyBorder="1"/>
    <xf numFmtId="0" fontId="5" fillId="0" borderId="3" xfId="0" applyFont="1" applyBorder="1"/>
    <xf numFmtId="0" fontId="5" fillId="0" borderId="4" xfId="0" applyFont="1" applyBorder="1"/>
    <xf numFmtId="0" fontId="30" fillId="3" borderId="7" xfId="3" applyFont="1" applyFill="1" applyBorder="1" applyAlignment="1">
      <alignment horizontal="center"/>
    </xf>
    <xf numFmtId="0" fontId="19" fillId="0" borderId="0" xfId="3" applyFont="1"/>
    <xf numFmtId="0" fontId="30" fillId="3" borderId="9" xfId="3" applyFont="1" applyFill="1" applyBorder="1" applyAlignment="1">
      <alignment horizontal="center"/>
    </xf>
    <xf numFmtId="0" fontId="30" fillId="3" borderId="19" xfId="3" applyFont="1" applyFill="1" applyBorder="1" applyAlignment="1">
      <alignment horizontal="center"/>
    </xf>
    <xf numFmtId="0" fontId="30" fillId="3" borderId="11" xfId="3" applyFont="1" applyFill="1" applyBorder="1" applyAlignment="1">
      <alignment horizontal="center"/>
    </xf>
    <xf numFmtId="0" fontId="30" fillId="3" borderId="0" xfId="3" applyFont="1" applyFill="1" applyBorder="1" applyAlignment="1">
      <alignment horizontal="center"/>
    </xf>
    <xf numFmtId="0" fontId="31" fillId="3" borderId="19" xfId="3" applyFont="1" applyFill="1" applyBorder="1"/>
    <xf numFmtId="3" fontId="32" fillId="0" borderId="1" xfId="3" applyNumberFormat="1" applyFont="1" applyFill="1" applyBorder="1" applyAlignment="1">
      <alignment horizontal="right"/>
    </xf>
    <xf numFmtId="0" fontId="17" fillId="0" borderId="0" xfId="3" applyFont="1"/>
    <xf numFmtId="3" fontId="35" fillId="0" borderId="1" xfId="3" applyNumberFormat="1" applyFont="1" applyFill="1" applyBorder="1" applyAlignment="1">
      <alignment horizontal="right"/>
    </xf>
    <xf numFmtId="0" fontId="30" fillId="3" borderId="20" xfId="3" applyFont="1" applyFill="1" applyBorder="1" applyAlignment="1"/>
    <xf numFmtId="0" fontId="30" fillId="3" borderId="1" xfId="3" applyFont="1" applyFill="1" applyBorder="1" applyAlignment="1">
      <alignment horizontal="center"/>
    </xf>
    <xf numFmtId="0" fontId="30" fillId="3" borderId="21" xfId="3" applyFont="1" applyFill="1" applyBorder="1" applyAlignment="1"/>
    <xf numFmtId="0" fontId="24" fillId="0" borderId="0" xfId="3" applyFont="1"/>
    <xf numFmtId="0" fontId="30" fillId="3" borderId="1" xfId="3" applyFont="1" applyFill="1" applyBorder="1" applyAlignment="1"/>
    <xf numFmtId="0" fontId="30" fillId="3" borderId="21" xfId="3" applyFont="1" applyFill="1" applyBorder="1" applyAlignment="1">
      <alignment horizontal="center"/>
    </xf>
    <xf numFmtId="0" fontId="31" fillId="0" borderId="0" xfId="3" applyFont="1"/>
    <xf numFmtId="0" fontId="31" fillId="0" borderId="0" xfId="3" applyFont="1" applyAlignment="1">
      <alignment wrapText="1"/>
    </xf>
    <xf numFmtId="49" fontId="31" fillId="0" borderId="0" xfId="3" applyNumberFormat="1" applyFont="1"/>
    <xf numFmtId="3" fontId="31" fillId="0" borderId="0" xfId="3" applyNumberFormat="1" applyFont="1"/>
    <xf numFmtId="0" fontId="30" fillId="3" borderId="1" xfId="3" applyFont="1" applyFill="1" applyBorder="1" applyAlignment="1">
      <alignment horizontal="center" wrapText="1"/>
    </xf>
    <xf numFmtId="49" fontId="30" fillId="3" borderId="1" xfId="3" applyNumberFormat="1" applyFont="1" applyFill="1" applyBorder="1" applyAlignment="1">
      <alignment horizontal="center" wrapText="1"/>
    </xf>
    <xf numFmtId="0" fontId="25" fillId="0" borderId="0" xfId="3" applyFont="1" applyFill="1" applyBorder="1" applyAlignment="1">
      <alignment horizontal="center" wrapText="1"/>
    </xf>
    <xf numFmtId="0" fontId="30" fillId="0" borderId="1" xfId="3" applyFont="1" applyBorder="1" applyAlignment="1">
      <alignment vertical="center"/>
    </xf>
    <xf numFmtId="0" fontId="30" fillId="0" borderId="1" xfId="3" applyFont="1" applyBorder="1" applyAlignment="1">
      <alignment vertical="center" wrapText="1" shrinkToFit="1"/>
    </xf>
    <xf numFmtId="49" fontId="30" fillId="0" borderId="1" xfId="3" applyNumberFormat="1" applyFont="1" applyBorder="1" applyAlignment="1">
      <alignment horizontal="center" vertical="center"/>
    </xf>
    <xf numFmtId="3" fontId="32" fillId="0" borderId="1" xfId="3" applyNumberFormat="1" applyFont="1" applyBorder="1"/>
    <xf numFmtId="0" fontId="19" fillId="0" borderId="0" xfId="3" applyFont="1" applyFill="1" applyBorder="1"/>
    <xf numFmtId="0" fontId="30" fillId="0" borderId="1" xfId="3" applyFont="1" applyBorder="1" applyAlignment="1">
      <alignment horizontal="left" vertical="center"/>
    </xf>
    <xf numFmtId="0" fontId="17" fillId="0" borderId="0" xfId="3" applyFont="1" applyFill="1" applyBorder="1"/>
    <xf numFmtId="0" fontId="31" fillId="0" borderId="1" xfId="3" applyFont="1" applyBorder="1" applyAlignment="1">
      <alignment horizontal="left" vertical="center"/>
    </xf>
    <xf numFmtId="0" fontId="31" fillId="0" borderId="1" xfId="3" applyFont="1" applyBorder="1" applyAlignment="1">
      <alignment vertical="center" wrapText="1" shrinkToFit="1"/>
    </xf>
    <xf numFmtId="49" fontId="31" fillId="0" borderId="1" xfId="3" applyNumberFormat="1" applyFont="1" applyBorder="1" applyAlignment="1">
      <alignment horizontal="center" vertical="center"/>
    </xf>
    <xf numFmtId="3" fontId="35" fillId="0" borderId="1" xfId="3" applyNumberFormat="1" applyFont="1" applyBorder="1"/>
    <xf numFmtId="0" fontId="31" fillId="0" borderId="1" xfId="3" applyFont="1" applyBorder="1" applyAlignment="1">
      <alignment horizontal="right" vertical="center"/>
    </xf>
    <xf numFmtId="0" fontId="31" fillId="0" borderId="1" xfId="3" applyFont="1" applyFill="1" applyBorder="1" applyAlignment="1">
      <alignment vertical="center" wrapText="1" shrinkToFit="1"/>
    </xf>
    <xf numFmtId="49" fontId="31" fillId="0" borderId="1" xfId="3" applyNumberFormat="1" applyFont="1" applyFill="1" applyBorder="1" applyAlignment="1">
      <alignment horizontal="center" vertical="center"/>
    </xf>
    <xf numFmtId="3" fontId="35" fillId="0" borderId="1" xfId="3" applyNumberFormat="1" applyFont="1" applyFill="1" applyBorder="1"/>
    <xf numFmtId="0" fontId="30" fillId="0" borderId="1" xfId="3" applyFont="1" applyFill="1" applyBorder="1" applyAlignment="1">
      <alignment vertical="center" wrapText="1" shrinkToFit="1"/>
    </xf>
    <xf numFmtId="49" fontId="30" fillId="0" borderId="1" xfId="3" applyNumberFormat="1" applyFont="1" applyFill="1" applyBorder="1" applyAlignment="1">
      <alignment horizontal="center" vertical="center"/>
    </xf>
    <xf numFmtId="3" fontId="32" fillId="0" borderId="1" xfId="3" applyNumberFormat="1" applyFont="1" applyFill="1" applyBorder="1"/>
    <xf numFmtId="0" fontId="24" fillId="0" borderId="0" xfId="3" applyFont="1" applyBorder="1" applyAlignment="1">
      <alignment horizontal="left" vertical="center"/>
    </xf>
    <xf numFmtId="0" fontId="24" fillId="0" borderId="0" xfId="3" applyFont="1" applyBorder="1" applyAlignment="1">
      <alignment vertical="center" wrapText="1" shrinkToFit="1"/>
    </xf>
    <xf numFmtId="49" fontId="24" fillId="0" borderId="0" xfId="3" applyNumberFormat="1" applyFont="1" applyBorder="1" applyAlignment="1">
      <alignment horizontal="center" vertical="center"/>
    </xf>
    <xf numFmtId="49" fontId="33" fillId="0" borderId="1" xfId="3" applyNumberFormat="1" applyFont="1" applyFill="1" applyBorder="1" applyAlignment="1">
      <alignment horizontal="center" vertical="center"/>
    </xf>
    <xf numFmtId="0" fontId="31" fillId="0" borderId="1" xfId="3" applyFont="1" applyFill="1" applyBorder="1" applyAlignment="1">
      <alignment horizontal="left" vertical="center"/>
    </xf>
    <xf numFmtId="0" fontId="31" fillId="0" borderId="1" xfId="3" applyFont="1" applyFill="1" applyBorder="1" applyAlignment="1">
      <alignment vertical="center"/>
    </xf>
    <xf numFmtId="3" fontId="36" fillId="0" borderId="1" xfId="3" applyNumberFormat="1" applyFont="1" applyFill="1" applyBorder="1"/>
    <xf numFmtId="0" fontId="31" fillId="0" borderId="1" xfId="3" applyFont="1" applyBorder="1" applyAlignment="1">
      <alignment vertical="center"/>
    </xf>
    <xf numFmtId="0" fontId="17" fillId="0" borderId="0" xfId="3" applyFont="1" applyBorder="1"/>
    <xf numFmtId="0" fontId="31" fillId="0" borderId="1" xfId="3" applyFont="1" applyBorder="1" applyAlignment="1">
      <alignment horizontal="left" vertical="center" indent="1"/>
    </xf>
    <xf numFmtId="0" fontId="30" fillId="0" borderId="1" xfId="3" applyFont="1" applyBorder="1" applyAlignment="1">
      <alignment horizontal="left" vertical="center" indent="1"/>
    </xf>
    <xf numFmtId="0" fontId="31" fillId="0" borderId="1" xfId="3" applyFont="1" applyBorder="1" applyAlignment="1">
      <alignment horizontal="center"/>
    </xf>
    <xf numFmtId="0" fontId="31" fillId="0" borderId="1" xfId="3" applyFont="1" applyBorder="1" applyAlignment="1">
      <alignment wrapText="1"/>
    </xf>
    <xf numFmtId="0" fontId="24" fillId="0" borderId="0" xfId="3" applyFont="1" applyBorder="1"/>
    <xf numFmtId="0" fontId="31" fillId="0" borderId="1" xfId="3" applyFont="1" applyBorder="1" applyAlignment="1">
      <alignment horizontal="center" vertical="center"/>
    </xf>
    <xf numFmtId="0" fontId="37" fillId="0" borderId="0" xfId="3" applyFont="1" applyBorder="1" applyAlignment="1">
      <alignment vertical="center" wrapText="1" shrinkToFit="1"/>
    </xf>
    <xf numFmtId="0" fontId="31" fillId="0" borderId="21" xfId="3" applyFont="1" applyBorder="1" applyAlignment="1">
      <alignment vertical="center" wrapText="1" shrinkToFit="1"/>
    </xf>
    <xf numFmtId="0" fontId="31" fillId="0" borderId="20" xfId="3" applyFont="1" applyBorder="1" applyAlignment="1">
      <alignment vertical="center" wrapText="1" shrinkToFit="1"/>
    </xf>
    <xf numFmtId="49" fontId="31" fillId="0" borderId="1" xfId="3" applyNumberFormat="1" applyFont="1" applyBorder="1" applyAlignment="1">
      <alignment vertical="center" wrapText="1" shrinkToFit="1"/>
    </xf>
    <xf numFmtId="0" fontId="31" fillId="0" borderId="0" xfId="3" applyFont="1" applyBorder="1"/>
    <xf numFmtId="0" fontId="31" fillId="0" borderId="0" xfId="3" applyFont="1" applyBorder="1" applyAlignment="1">
      <alignment wrapText="1"/>
    </xf>
    <xf numFmtId="49" fontId="31" fillId="0" borderId="0" xfId="3" applyNumberFormat="1" applyFont="1" applyBorder="1" applyAlignment="1">
      <alignment horizontal="center" vertical="center"/>
    </xf>
    <xf numFmtId="0" fontId="30" fillId="0" borderId="0" xfId="3" applyFont="1" applyBorder="1"/>
    <xf numFmtId="49" fontId="30" fillId="0" borderId="0" xfId="3" applyNumberFormat="1" applyFont="1" applyBorder="1" applyAlignment="1">
      <alignment horizontal="center" vertical="center"/>
    </xf>
    <xf numFmtId="0" fontId="30" fillId="0" borderId="0" xfId="3" applyFont="1" applyBorder="1" applyAlignment="1">
      <alignment horizontal="left" vertical="center" indent="1"/>
    </xf>
    <xf numFmtId="0" fontId="30" fillId="0" borderId="0" xfId="3" applyFont="1" applyBorder="1" applyAlignment="1">
      <alignment vertical="center" wrapText="1" shrinkToFit="1"/>
    </xf>
    <xf numFmtId="0" fontId="31" fillId="0" borderId="0" xfId="3" applyFont="1" applyBorder="1" applyAlignment="1"/>
    <xf numFmtId="0" fontId="31" fillId="0" borderId="0" xfId="3" applyFont="1" applyBorder="1" applyAlignment="1">
      <alignment horizontal="center"/>
    </xf>
    <xf numFmtId="0" fontId="4" fillId="0" borderId="0" xfId="0" applyFont="1" applyBorder="1" applyAlignment="1">
      <alignment horizontal="center"/>
    </xf>
    <xf numFmtId="0" fontId="5" fillId="0" borderId="1" xfId="0" applyFont="1" applyBorder="1" applyAlignment="1">
      <alignment horizontal="center"/>
    </xf>
    <xf numFmtId="0" fontId="4" fillId="0" borderId="1" xfId="0" applyFont="1" applyBorder="1" applyAlignment="1">
      <alignment horizontal="center"/>
    </xf>
    <xf numFmtId="0" fontId="5" fillId="0" borderId="1" xfId="0" applyFont="1" applyFill="1" applyBorder="1" applyAlignment="1">
      <alignment horizontal="center"/>
    </xf>
    <xf numFmtId="0" fontId="5" fillId="0" borderId="0" xfId="0" applyFont="1" applyAlignment="1">
      <alignment horizontal="center"/>
    </xf>
    <xf numFmtId="0" fontId="4" fillId="0" borderId="0" xfId="0" applyFont="1" applyAlignment="1"/>
    <xf numFmtId="0" fontId="4" fillId="0" borderId="0" xfId="0" applyFont="1" applyFill="1"/>
    <xf numFmtId="0" fontId="4" fillId="0" borderId="0" xfId="0" applyFont="1" applyAlignment="1">
      <alignment horizontal="center"/>
    </xf>
    <xf numFmtId="0" fontId="4" fillId="0" borderId="1" xfId="0" applyFont="1" applyFill="1" applyBorder="1"/>
    <xf numFmtId="0" fontId="7" fillId="0" borderId="11" xfId="0" applyFont="1" applyBorder="1" applyAlignment="1">
      <alignment horizontal="left"/>
    </xf>
    <xf numFmtId="0" fontId="4" fillId="0" borderId="5" xfId="0" applyFont="1" applyFill="1" applyBorder="1"/>
    <xf numFmtId="0" fontId="4" fillId="0" borderId="19" xfId="0" applyFont="1" applyBorder="1" applyAlignment="1">
      <alignment horizontal="center"/>
    </xf>
    <xf numFmtId="0" fontId="4" fillId="0" borderId="11" xfId="0" applyFont="1" applyBorder="1" applyAlignment="1">
      <alignment horizontal="center"/>
    </xf>
    <xf numFmtId="0" fontId="5" fillId="0" borderId="9" xfId="0" applyFont="1" applyBorder="1" applyAlignment="1">
      <alignment horizontal="center"/>
    </xf>
    <xf numFmtId="0" fontId="5" fillId="0" borderId="1" xfId="0" applyFont="1" applyBorder="1" applyAlignment="1">
      <alignment horizontal="right"/>
    </xf>
    <xf numFmtId="0" fontId="5" fillId="0" borderId="0" xfId="0" applyFont="1" applyBorder="1" applyAlignment="1">
      <alignment horizontal="right"/>
    </xf>
    <xf numFmtId="0" fontId="5" fillId="0" borderId="0" xfId="0" applyFont="1" applyAlignment="1">
      <alignment horizontal="left" vertical="center" wrapText="1"/>
    </xf>
    <xf numFmtId="0" fontId="25" fillId="0" borderId="0" xfId="2"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xf>
    <xf numFmtId="3" fontId="24" fillId="0" borderId="0" xfId="2" applyNumberFormat="1" applyFont="1" applyBorder="1" applyAlignment="1">
      <alignment horizontal="center" vertical="center" wrapText="1"/>
    </xf>
    <xf numFmtId="0" fontId="24" fillId="0" borderId="0" xfId="2" applyFont="1" applyBorder="1" applyAlignment="1">
      <alignment horizontal="left" vertical="center" wrapText="1"/>
    </xf>
    <xf numFmtId="0" fontId="5" fillId="0" borderId="0" xfId="0" applyFont="1" applyAlignment="1">
      <alignment vertical="center" wrapText="1"/>
    </xf>
    <xf numFmtId="0" fontId="5" fillId="0" borderId="0" xfId="0" applyFont="1" applyAlignment="1">
      <alignment vertical="top" wrapText="1"/>
    </xf>
    <xf numFmtId="0" fontId="4" fillId="0" borderId="0" xfId="0" applyFont="1" applyBorder="1" applyAlignment="1">
      <alignment horizontal="left" vertical="center" wrapText="1"/>
    </xf>
    <xf numFmtId="0" fontId="17" fillId="0" borderId="0" xfId="2" applyFont="1" applyAlignment="1">
      <alignment wrapText="1"/>
    </xf>
    <xf numFmtId="0" fontId="5" fillId="0" borderId="0" xfId="0" applyFont="1" applyAlignment="1">
      <alignment horizontal="left" vertical="center" wrapText="1"/>
    </xf>
    <xf numFmtId="3" fontId="35" fillId="4" borderId="1" xfId="3" applyNumberFormat="1" applyFont="1" applyFill="1" applyBorder="1"/>
    <xf numFmtId="3" fontId="32" fillId="4" borderId="1" xfId="3" applyNumberFormat="1" applyFont="1" applyFill="1" applyBorder="1"/>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0" fillId="4" borderId="0" xfId="0" applyFill="1"/>
    <xf numFmtId="0" fontId="38" fillId="0" borderId="0" xfId="0" applyFont="1"/>
    <xf numFmtId="0" fontId="17" fillId="0" borderId="0" xfId="2" applyFont="1" applyAlignment="1"/>
    <xf numFmtId="0" fontId="18" fillId="0" borderId="0" xfId="2" applyAlignment="1"/>
    <xf numFmtId="0" fontId="0" fillId="0" borderId="0" xfId="0" applyAlignment="1"/>
    <xf numFmtId="0" fontId="5" fillId="0" borderId="0" xfId="0" applyFont="1" applyAlignment="1">
      <alignment horizontal="center" vertical="center" wrapText="1"/>
    </xf>
    <xf numFmtId="0" fontId="18" fillId="0" borderId="0" xfId="2" applyFill="1"/>
    <xf numFmtId="0" fontId="17" fillId="0" borderId="0" xfId="2" applyFont="1" applyFill="1" applyAlignment="1">
      <alignment wrapText="1"/>
    </xf>
    <xf numFmtId="0" fontId="27" fillId="0" borderId="0" xfId="2" applyFont="1" applyFill="1" applyAlignment="1">
      <alignment wrapText="1"/>
    </xf>
    <xf numFmtId="0" fontId="9" fillId="0" borderId="11" xfId="0" applyFont="1" applyFill="1" applyBorder="1"/>
    <xf numFmtId="0" fontId="27" fillId="2" borderId="0" xfId="2" applyFont="1" applyFill="1" applyAlignment="1"/>
    <xf numFmtId="0" fontId="27" fillId="0" borderId="0" xfId="2" applyFont="1" applyFill="1" applyAlignment="1"/>
    <xf numFmtId="0" fontId="0" fillId="0" borderId="0" xfId="0" applyFill="1" applyAlignment="1"/>
    <xf numFmtId="0" fontId="27" fillId="0" borderId="0" xfId="2" applyFont="1" applyFill="1" applyAlignment="1">
      <alignment horizontal="left"/>
    </xf>
    <xf numFmtId="0" fontId="27" fillId="0" borderId="0" xfId="2" applyFont="1" applyFill="1" applyBorder="1" applyAlignment="1">
      <alignment horizontal="left"/>
    </xf>
    <xf numFmtId="0" fontId="17" fillId="0" borderId="0" xfId="2" applyFont="1"/>
    <xf numFmtId="0" fontId="11" fillId="0" borderId="0" xfId="2" applyFont="1"/>
    <xf numFmtId="0" fontId="17" fillId="0" borderId="0" xfId="0" applyFont="1" applyFill="1" applyAlignment="1">
      <alignment vertical="center"/>
    </xf>
    <xf numFmtId="0" fontId="17" fillId="0" borderId="0" xfId="2" applyFont="1" applyFill="1" applyAlignment="1"/>
    <xf numFmtId="0" fontId="31" fillId="0" borderId="0" xfId="0" applyFont="1" applyAlignment="1">
      <alignment wrapText="1"/>
    </xf>
    <xf numFmtId="49" fontId="31" fillId="0" borderId="0" xfId="0" applyNumberFormat="1" applyFont="1"/>
    <xf numFmtId="3" fontId="31" fillId="0" borderId="0" xfId="0" applyNumberFormat="1" applyFont="1" applyAlignment="1">
      <alignment horizontal="center"/>
    </xf>
    <xf numFmtId="0" fontId="17" fillId="0" borderId="0" xfId="2" applyFont="1" applyFill="1"/>
    <xf numFmtId="0" fontId="0" fillId="0" borderId="0" xfId="0" applyFont="1"/>
    <xf numFmtId="0" fontId="38" fillId="0" borderId="0" xfId="0" applyFont="1" applyFill="1"/>
    <xf numFmtId="0" fontId="17" fillId="0" borderId="0" xfId="2" applyFont="1" applyAlignment="1">
      <alignment horizontal="justify" wrapText="1"/>
    </xf>
    <xf numFmtId="0" fontId="17" fillId="0" borderId="0" xfId="2" applyFont="1" applyAlignment="1">
      <alignment wrapText="1"/>
    </xf>
    <xf numFmtId="0" fontId="18" fillId="0" borderId="0" xfId="2" applyAlignment="1">
      <alignment wrapText="1"/>
    </xf>
    <xf numFmtId="0" fontId="19" fillId="0" borderId="0" xfId="2" applyFont="1" applyAlignment="1">
      <alignment horizontal="justify" wrapText="1"/>
    </xf>
    <xf numFmtId="0" fontId="4" fillId="0" borderId="0" xfId="0" applyFont="1" applyBorder="1" applyAlignment="1">
      <alignment horizontal="left"/>
    </xf>
    <xf numFmtId="14" fontId="4" fillId="0" borderId="0" xfId="0" applyNumberFormat="1" applyFont="1" applyBorder="1" applyAlignment="1">
      <alignment horizontal="left" vertical="center"/>
    </xf>
    <xf numFmtId="0" fontId="13" fillId="0" borderId="0" xfId="0" applyFont="1" applyBorder="1" applyAlignment="1">
      <alignment horizontal="left"/>
    </xf>
    <xf numFmtId="0" fontId="5" fillId="0" borderId="0" xfId="0" applyFont="1" applyBorder="1" applyAlignment="1">
      <alignment horizontal="left"/>
    </xf>
    <xf numFmtId="0" fontId="17" fillId="0" borderId="0" xfId="2" applyFont="1" applyAlignment="1">
      <alignment horizontal="justify" wrapText="1"/>
    </xf>
    <xf numFmtId="0" fontId="17" fillId="0" borderId="0" xfId="2" applyFont="1" applyAlignment="1">
      <alignment wrapText="1"/>
    </xf>
    <xf numFmtId="0" fontId="0" fillId="5" borderId="0" xfId="0" applyFill="1"/>
    <xf numFmtId="3" fontId="0" fillId="0" borderId="0" xfId="0" applyNumberFormat="1"/>
    <xf numFmtId="165" fontId="0" fillId="0" borderId="0" xfId="0" applyNumberFormat="1"/>
    <xf numFmtId="0" fontId="41" fillId="0" borderId="0" xfId="0" applyFont="1"/>
    <xf numFmtId="3" fontId="4" fillId="0" borderId="2"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4" xfId="0" applyNumberFormat="1" applyFont="1" applyBorder="1" applyAlignment="1">
      <alignment horizontal="right"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5" fillId="0" borderId="0" xfId="0" applyFont="1" applyFill="1" applyAlignment="1">
      <alignment horizontal="left" vertical="top" wrapText="1"/>
    </xf>
    <xf numFmtId="0" fontId="0" fillId="6" borderId="0" xfId="0" applyFill="1"/>
    <xf numFmtId="0" fontId="5" fillId="6" borderId="0" xfId="0" applyFont="1" applyFill="1"/>
    <xf numFmtId="0" fontId="5" fillId="0" borderId="0" xfId="0" applyFont="1" applyFill="1" applyAlignment="1">
      <alignment horizontal="left" vertical="top"/>
    </xf>
    <xf numFmtId="0" fontId="5" fillId="0" borderId="0" xfId="0" applyFont="1" applyFill="1" applyAlignment="1">
      <alignment horizontal="center"/>
    </xf>
    <xf numFmtId="0" fontId="5" fillId="0" borderId="8" xfId="0" applyFont="1" applyFill="1" applyBorder="1" applyAlignment="1">
      <alignment horizontal="center"/>
    </xf>
    <xf numFmtId="0" fontId="9" fillId="0" borderId="0" xfId="0" applyFont="1" applyFill="1" applyAlignment="1">
      <alignment horizontal="center"/>
    </xf>
    <xf numFmtId="0" fontId="17" fillId="0" borderId="0" xfId="2" applyFont="1" applyFill="1" applyAlignment="1">
      <alignment horizontal="left"/>
    </xf>
    <xf numFmtId="9" fontId="18" fillId="0" borderId="0" xfId="1" applyFont="1"/>
    <xf numFmtId="9" fontId="17" fillId="0" borderId="0" xfId="1" applyFont="1"/>
    <xf numFmtId="3" fontId="4" fillId="0" borderId="2"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4" xfId="0" applyNumberFormat="1" applyFont="1" applyBorder="1" applyAlignment="1">
      <alignment horizontal="right" wrapText="1"/>
    </xf>
    <xf numFmtId="0" fontId="28" fillId="0" borderId="0" xfId="0" applyFont="1" applyAlignment="1">
      <alignment horizontal="center" vertical="center"/>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164" fontId="30" fillId="0" borderId="1" xfId="4" applyFont="1" applyFill="1" applyBorder="1" applyAlignment="1">
      <alignment horizontal="left" vertical="center"/>
    </xf>
    <xf numFmtId="0" fontId="30" fillId="0" borderId="1" xfId="3" applyFont="1" applyFill="1" applyBorder="1" applyAlignment="1">
      <alignment horizontal="left" vertical="center" wrapText="1" shrinkToFit="1"/>
    </xf>
    <xf numFmtId="49" fontId="30" fillId="0" borderId="20" xfId="3" applyNumberFormat="1" applyFont="1" applyFill="1" applyBorder="1" applyAlignment="1">
      <alignment horizontal="center" vertical="center"/>
    </xf>
    <xf numFmtId="49" fontId="30" fillId="0" borderId="21" xfId="3" applyNumberFormat="1" applyFont="1" applyFill="1" applyBorder="1" applyAlignment="1">
      <alignment horizontal="center" vertical="center"/>
    </xf>
    <xf numFmtId="3" fontId="32" fillId="0" borderId="1" xfId="3" applyNumberFormat="1" applyFont="1" applyFill="1" applyBorder="1" applyAlignment="1">
      <alignment horizontal="right"/>
    </xf>
    <xf numFmtId="0" fontId="30" fillId="3" borderId="20" xfId="3" applyFont="1" applyFill="1" applyBorder="1" applyAlignment="1">
      <alignment horizontal="center" vertical="center" wrapText="1"/>
    </xf>
    <xf numFmtId="0" fontId="30" fillId="3" borderId="19" xfId="3" applyFont="1" applyFill="1" applyBorder="1" applyAlignment="1">
      <alignment horizontal="center" vertical="center" wrapText="1"/>
    </xf>
    <xf numFmtId="0" fontId="30" fillId="3" borderId="21" xfId="3" applyFont="1" applyFill="1" applyBorder="1" applyAlignment="1">
      <alignment horizontal="center" vertical="center" wrapText="1"/>
    </xf>
    <xf numFmtId="0" fontId="30" fillId="3" borderId="20" xfId="3" applyFont="1" applyFill="1" applyBorder="1" applyAlignment="1">
      <alignment horizontal="center"/>
    </xf>
    <xf numFmtId="0" fontId="30" fillId="3" borderId="19" xfId="3" applyFont="1" applyFill="1" applyBorder="1" applyAlignment="1">
      <alignment horizontal="center"/>
    </xf>
    <xf numFmtId="0" fontId="30" fillId="3" borderId="1" xfId="3" applyFont="1" applyFill="1" applyBorder="1" applyAlignment="1">
      <alignment horizontal="center"/>
    </xf>
    <xf numFmtId="0" fontId="30" fillId="3" borderId="1" xfId="3" applyFont="1" applyFill="1" applyBorder="1" applyAlignment="1">
      <alignment horizontal="center" vertical="center" wrapText="1"/>
    </xf>
    <xf numFmtId="0" fontId="30" fillId="3" borderId="10" xfId="3" applyFont="1" applyFill="1" applyBorder="1" applyAlignment="1">
      <alignment horizontal="center"/>
    </xf>
    <xf numFmtId="0" fontId="30" fillId="3" borderId="12" xfId="3" applyFont="1" applyFill="1" applyBorder="1" applyAlignment="1">
      <alignment horizontal="center"/>
    </xf>
    <xf numFmtId="0" fontId="30" fillId="3" borderId="6" xfId="3" applyFont="1" applyFill="1" applyBorder="1" applyAlignment="1">
      <alignment horizontal="center"/>
    </xf>
    <xf numFmtId="0" fontId="30" fillId="3" borderId="7" xfId="3" applyFont="1" applyFill="1" applyBorder="1" applyAlignment="1">
      <alignment horizontal="center"/>
    </xf>
    <xf numFmtId="0" fontId="30" fillId="0" borderId="1" xfId="3" applyFont="1" applyFill="1" applyBorder="1" applyAlignment="1">
      <alignment horizontal="left" vertical="center"/>
    </xf>
    <xf numFmtId="49" fontId="33" fillId="0" borderId="20" xfId="3" applyNumberFormat="1" applyFont="1" applyFill="1" applyBorder="1" applyAlignment="1">
      <alignment horizontal="center" vertical="center"/>
    </xf>
    <xf numFmtId="49" fontId="33" fillId="0" borderId="21" xfId="3" applyNumberFormat="1" applyFont="1" applyFill="1" applyBorder="1" applyAlignment="1">
      <alignment horizontal="center" vertical="center"/>
    </xf>
    <xf numFmtId="164" fontId="30" fillId="0" borderId="1" xfId="4" applyFont="1" applyFill="1" applyBorder="1" applyAlignment="1">
      <alignment vertical="center"/>
    </xf>
    <xf numFmtId="164" fontId="30" fillId="0" borderId="1" xfId="4" applyFont="1" applyFill="1" applyBorder="1" applyAlignment="1">
      <alignment horizontal="left" vertical="center" wrapText="1" shrinkToFit="1"/>
    </xf>
    <xf numFmtId="0" fontId="31" fillId="0" borderId="1" xfId="3" applyFont="1" applyFill="1" applyBorder="1" applyAlignment="1">
      <alignment horizontal="center" vertical="center"/>
    </xf>
    <xf numFmtId="0" fontId="31" fillId="0" borderId="1" xfId="3" applyFont="1" applyFill="1" applyBorder="1" applyAlignment="1">
      <alignment horizontal="left" vertical="center" wrapText="1" shrinkToFit="1"/>
    </xf>
    <xf numFmtId="49" fontId="34" fillId="0" borderId="20" xfId="3" applyNumberFormat="1" applyFont="1" applyFill="1" applyBorder="1" applyAlignment="1">
      <alignment horizontal="center" vertical="center"/>
    </xf>
    <xf numFmtId="49" fontId="34" fillId="0" borderId="21" xfId="3" applyNumberFormat="1" applyFont="1" applyFill="1" applyBorder="1" applyAlignment="1">
      <alignment horizontal="center" vertical="center"/>
    </xf>
    <xf numFmtId="3" fontId="35" fillId="0" borderId="1" xfId="3" applyNumberFormat="1" applyFont="1" applyFill="1" applyBorder="1" applyAlignment="1">
      <alignment horizontal="right"/>
    </xf>
    <xf numFmtId="3" fontId="35" fillId="0" borderId="2" xfId="3" applyNumberFormat="1" applyFont="1" applyFill="1" applyBorder="1" applyAlignment="1">
      <alignment horizontal="right"/>
    </xf>
    <xf numFmtId="3" fontId="35" fillId="0" borderId="3" xfId="3" applyNumberFormat="1" applyFont="1" applyFill="1" applyBorder="1" applyAlignment="1">
      <alignment horizontal="right"/>
    </xf>
    <xf numFmtId="3" fontId="35" fillId="0" borderId="4" xfId="3" applyNumberFormat="1" applyFont="1" applyFill="1" applyBorder="1" applyAlignment="1">
      <alignment horizontal="right"/>
    </xf>
    <xf numFmtId="0" fontId="31" fillId="0" borderId="20" xfId="3" applyFont="1" applyFill="1" applyBorder="1" applyAlignment="1">
      <alignment horizontal="right" vertical="center"/>
    </xf>
    <xf numFmtId="0" fontId="31" fillId="0" borderId="21" xfId="3" applyFont="1" applyFill="1" applyBorder="1" applyAlignment="1">
      <alignment horizontal="right" vertical="center"/>
    </xf>
    <xf numFmtId="3" fontId="35" fillId="0" borderId="1" xfId="4" applyNumberFormat="1" applyFont="1" applyFill="1" applyBorder="1" applyAlignment="1">
      <alignment horizontal="right"/>
    </xf>
    <xf numFmtId="164" fontId="31" fillId="0" borderId="1" xfId="4" applyFont="1" applyFill="1" applyBorder="1" applyAlignment="1">
      <alignment horizontal="left" vertical="center" wrapText="1" shrinkToFit="1"/>
    </xf>
    <xf numFmtId="0" fontId="30" fillId="0" borderId="1" xfId="3" applyFont="1" applyFill="1" applyBorder="1" applyAlignment="1">
      <alignment horizontal="center" vertical="center"/>
    </xf>
    <xf numFmtId="3" fontId="32" fillId="0" borderId="2" xfId="3" applyNumberFormat="1" applyFont="1" applyFill="1" applyBorder="1" applyAlignment="1">
      <alignment horizontal="right"/>
    </xf>
    <xf numFmtId="3" fontId="32" fillId="0" borderId="3" xfId="3" applyNumberFormat="1" applyFont="1" applyFill="1" applyBorder="1" applyAlignment="1">
      <alignment horizontal="right"/>
    </xf>
    <xf numFmtId="3" fontId="32" fillId="0" borderId="4" xfId="3" applyNumberFormat="1" applyFont="1" applyFill="1" applyBorder="1" applyAlignment="1">
      <alignment horizontal="right"/>
    </xf>
    <xf numFmtId="164" fontId="31" fillId="0" borderId="20" xfId="4" applyFont="1" applyFill="1" applyBorder="1" applyAlignment="1">
      <alignment horizontal="right" vertical="center"/>
    </xf>
    <xf numFmtId="164" fontId="31" fillId="0" borderId="21" xfId="4" applyFont="1" applyFill="1" applyBorder="1" applyAlignment="1">
      <alignment horizontal="right" vertical="center"/>
    </xf>
    <xf numFmtId="0" fontId="30" fillId="3" borderId="5" xfId="3" applyFont="1" applyFill="1" applyBorder="1" applyAlignment="1">
      <alignment horizontal="center"/>
    </xf>
    <xf numFmtId="164" fontId="31" fillId="0" borderId="1" xfId="4" applyFont="1" applyFill="1" applyBorder="1" applyAlignment="1">
      <alignment horizontal="right" vertical="center"/>
    </xf>
    <xf numFmtId="49" fontId="31" fillId="0" borderId="1" xfId="3" applyNumberFormat="1" applyFont="1" applyFill="1" applyBorder="1" applyAlignment="1">
      <alignment horizontal="center" vertical="center"/>
    </xf>
    <xf numFmtId="164" fontId="30" fillId="0" borderId="1" xfId="4" applyFont="1" applyFill="1" applyBorder="1" applyAlignment="1">
      <alignment horizontal="center" vertical="center"/>
    </xf>
    <xf numFmtId="49" fontId="33" fillId="0" borderId="1" xfId="3" applyNumberFormat="1" applyFont="1" applyFill="1" applyBorder="1" applyAlignment="1">
      <alignment horizontal="center" vertical="center"/>
    </xf>
    <xf numFmtId="49" fontId="34" fillId="0" borderId="1" xfId="3" applyNumberFormat="1" applyFont="1" applyFill="1" applyBorder="1" applyAlignment="1">
      <alignment horizontal="center" vertical="center"/>
    </xf>
    <xf numFmtId="0" fontId="30" fillId="0" borderId="20" xfId="3" applyFont="1" applyFill="1" applyBorder="1" applyAlignment="1">
      <alignment horizontal="center" vertical="center"/>
    </xf>
    <xf numFmtId="0" fontId="30" fillId="0" borderId="21" xfId="3" applyFont="1" applyFill="1" applyBorder="1" applyAlignment="1">
      <alignment horizontal="center" vertical="center"/>
    </xf>
    <xf numFmtId="0" fontId="30" fillId="0" borderId="20" xfId="3" applyFont="1" applyFill="1" applyBorder="1" applyAlignment="1">
      <alignment horizontal="left" vertical="center" wrapText="1" shrinkToFit="1"/>
    </xf>
    <xf numFmtId="0" fontId="30" fillId="0" borderId="21" xfId="3" applyFont="1" applyFill="1" applyBorder="1" applyAlignment="1">
      <alignment horizontal="left" vertical="center" wrapText="1" shrinkToFit="1"/>
    </xf>
    <xf numFmtId="49" fontId="30" fillId="0" borderId="1" xfId="3" applyNumberFormat="1" applyFont="1" applyFill="1" applyBorder="1" applyAlignment="1">
      <alignment horizontal="center" vertical="center"/>
    </xf>
    <xf numFmtId="0" fontId="31" fillId="0" borderId="0" xfId="0" applyFont="1" applyAlignment="1">
      <alignment horizontal="left" wrapText="1"/>
    </xf>
    <xf numFmtId="0" fontId="31" fillId="0" borderId="1" xfId="3" applyFont="1" applyBorder="1" applyAlignment="1">
      <alignment horizontal="center" vertical="center" wrapText="1"/>
    </xf>
    <xf numFmtId="0" fontId="30" fillId="3" borderId="1" xfId="3" applyFont="1" applyFill="1" applyBorder="1" applyAlignment="1">
      <alignment horizontal="center" wrapText="1"/>
    </xf>
    <xf numFmtId="0" fontId="31" fillId="0" borderId="1" xfId="3" applyFont="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0" xfId="0" applyFont="1" applyAlignment="1">
      <alignment horizontal="center"/>
    </xf>
    <xf numFmtId="0" fontId="4" fillId="0" borderId="0" xfId="0" applyFont="1" applyAlignment="1">
      <alignment horizontal="center"/>
    </xf>
    <xf numFmtId="49" fontId="4" fillId="0" borderId="8" xfId="0" applyNumberFormat="1" applyFont="1" applyBorder="1" applyAlignment="1">
      <alignment horizontal="left"/>
    </xf>
    <xf numFmtId="49" fontId="4" fillId="0" borderId="0" xfId="0" applyNumberFormat="1" applyFont="1" applyAlignment="1">
      <alignment horizontal="left"/>
    </xf>
    <xf numFmtId="0" fontId="4" fillId="0" borderId="8" xfId="0" applyFont="1" applyBorder="1" applyAlignment="1">
      <alignment horizontal="left"/>
    </xf>
    <xf numFmtId="0" fontId="4" fillId="0" borderId="0" xfId="0" applyFont="1" applyAlignment="1">
      <alignment horizontal="left"/>
    </xf>
    <xf numFmtId="0" fontId="4" fillId="0" borderId="11" xfId="0" applyFont="1" applyFill="1" applyBorder="1" applyAlignment="1">
      <alignment horizontal="center"/>
    </xf>
    <xf numFmtId="0" fontId="4" fillId="0" borderId="11" xfId="0" applyFont="1" applyBorder="1" applyAlignment="1">
      <alignment horizontal="center"/>
    </xf>
    <xf numFmtId="0" fontId="7" fillId="0" borderId="0" xfId="0" applyFont="1" applyAlignment="1">
      <alignment horizontal="center"/>
    </xf>
    <xf numFmtId="0" fontId="7" fillId="0" borderId="0" xfId="0" applyFont="1" applyAlignment="1">
      <alignment horizontal="left"/>
    </xf>
    <xf numFmtId="0" fontId="7" fillId="0" borderId="11" xfId="0" applyFont="1" applyBorder="1" applyAlignment="1">
      <alignment horizontal="left"/>
    </xf>
    <xf numFmtId="0" fontId="17" fillId="0" borderId="0" xfId="2" applyFont="1" applyAlignment="1">
      <alignment horizontal="left" wrapText="1"/>
    </xf>
    <xf numFmtId="0" fontId="24" fillId="0" borderId="1" xfId="2" applyFont="1" applyBorder="1" applyAlignment="1">
      <alignment horizontal="left" vertical="center" wrapText="1"/>
    </xf>
    <xf numFmtId="3" fontId="24" fillId="0" borderId="1" xfId="2" applyNumberFormat="1" applyFont="1" applyFill="1" applyBorder="1" applyAlignment="1">
      <alignment horizontal="right" vertical="center" wrapText="1"/>
    </xf>
    <xf numFmtId="10" fontId="24" fillId="0" borderId="1" xfId="1" applyNumberFormat="1" applyFont="1" applyBorder="1" applyAlignment="1">
      <alignment horizontal="right" vertical="center" wrapText="1"/>
    </xf>
    <xf numFmtId="10" fontId="24" fillId="0" borderId="1" xfId="2" applyNumberFormat="1" applyFont="1" applyBorder="1" applyAlignment="1">
      <alignment horizontal="right" vertical="center" wrapText="1"/>
    </xf>
    <xf numFmtId="0" fontId="24" fillId="0" borderId="1" xfId="2" applyFont="1" applyBorder="1" applyAlignment="1">
      <alignment horizontal="right" vertical="center" wrapText="1"/>
    </xf>
    <xf numFmtId="3" fontId="24" fillId="0" borderId="1" xfId="2" applyNumberFormat="1" applyFont="1" applyBorder="1" applyAlignment="1">
      <alignment horizontal="center" vertical="center" wrapText="1"/>
    </xf>
    <xf numFmtId="0" fontId="17" fillId="0" borderId="0" xfId="2" applyFont="1" applyAlignment="1">
      <alignment horizontal="justify" wrapText="1"/>
    </xf>
    <xf numFmtId="0" fontId="18" fillId="0" borderId="0" xfId="2" applyAlignment="1">
      <alignment wrapText="1"/>
    </xf>
    <xf numFmtId="0" fontId="25" fillId="0" borderId="1" xfId="2" applyFont="1" applyBorder="1" applyAlignment="1">
      <alignment horizontal="center" vertical="center" wrapText="1"/>
    </xf>
    <xf numFmtId="0" fontId="25" fillId="0" borderId="6" xfId="2" applyFont="1" applyBorder="1" applyAlignment="1">
      <alignment horizontal="center" vertical="center" wrapText="1"/>
    </xf>
    <xf numFmtId="0" fontId="25" fillId="0" borderId="7" xfId="2" applyFont="1" applyBorder="1" applyAlignment="1">
      <alignment horizontal="center" vertical="center" wrapText="1"/>
    </xf>
    <xf numFmtId="0" fontId="25" fillId="0" borderId="10" xfId="2" applyFont="1" applyBorder="1" applyAlignment="1">
      <alignment horizontal="center" vertical="center" wrapText="1"/>
    </xf>
    <xf numFmtId="0" fontId="25" fillId="0" borderId="12" xfId="2" applyFont="1" applyBorder="1" applyAlignment="1">
      <alignment horizontal="center" vertical="center" wrapText="1"/>
    </xf>
    <xf numFmtId="0" fontId="24" fillId="0" borderId="1" xfId="2" applyFont="1" applyBorder="1" applyAlignment="1">
      <alignment horizontal="center" vertical="center" wrapText="1"/>
    </xf>
    <xf numFmtId="0" fontId="18" fillId="0" borderId="1" xfId="2" applyBorder="1" applyAlignment="1">
      <alignment horizontal="left" vertical="center" wrapText="1"/>
    </xf>
    <xf numFmtId="0" fontId="24" fillId="0" borderId="6" xfId="2" applyFont="1" applyBorder="1" applyAlignment="1">
      <alignment horizontal="center" vertical="center" wrapText="1"/>
    </xf>
    <xf numFmtId="0" fontId="18" fillId="0" borderId="5" xfId="2" applyBorder="1" applyAlignment="1">
      <alignment horizontal="center" vertical="center" wrapText="1"/>
    </xf>
    <xf numFmtId="0" fontId="18" fillId="0" borderId="7" xfId="2" applyBorder="1" applyAlignment="1">
      <alignment horizontal="center" vertical="center" wrapText="1"/>
    </xf>
    <xf numFmtId="0" fontId="18" fillId="0" borderId="10" xfId="2" applyBorder="1" applyAlignment="1">
      <alignment horizontal="center" vertical="center" wrapText="1"/>
    </xf>
    <xf numFmtId="0" fontId="18" fillId="0" borderId="11" xfId="2" applyBorder="1" applyAlignment="1">
      <alignment horizontal="center" vertical="center" wrapText="1"/>
    </xf>
    <xf numFmtId="0" fontId="18" fillId="0" borderId="12" xfId="2" applyBorder="1" applyAlignment="1">
      <alignment horizontal="center" vertical="center" wrapText="1"/>
    </xf>
    <xf numFmtId="0" fontId="24" fillId="0" borderId="6" xfId="2" applyFont="1" applyFill="1" applyBorder="1" applyAlignment="1">
      <alignment horizontal="center" vertical="center" wrapText="1"/>
    </xf>
    <xf numFmtId="0" fontId="18" fillId="0" borderId="5" xfId="2" applyFill="1" applyBorder="1" applyAlignment="1">
      <alignment horizontal="center" vertical="center" wrapText="1"/>
    </xf>
    <xf numFmtId="0" fontId="18" fillId="0" borderId="7" xfId="2" applyFill="1" applyBorder="1" applyAlignment="1">
      <alignment horizontal="center" vertical="center" wrapText="1"/>
    </xf>
    <xf numFmtId="0" fontId="18" fillId="0" borderId="10" xfId="2" applyFill="1" applyBorder="1" applyAlignment="1">
      <alignment horizontal="center" vertical="center" wrapText="1"/>
    </xf>
    <xf numFmtId="0" fontId="18" fillId="0" borderId="11" xfId="2" applyFill="1" applyBorder="1" applyAlignment="1">
      <alignment horizontal="center" vertical="center" wrapText="1"/>
    </xf>
    <xf numFmtId="0" fontId="18" fillId="0" borderId="12" xfId="2" applyFill="1" applyBorder="1" applyAlignment="1">
      <alignment horizontal="center" vertical="center" wrapText="1"/>
    </xf>
    <xf numFmtId="0" fontId="24" fillId="0" borderId="6" xfId="2" applyFont="1" applyBorder="1" applyAlignment="1">
      <alignment horizontal="left" vertical="center" wrapText="1"/>
    </xf>
    <xf numFmtId="0" fontId="24" fillId="0" borderId="5" xfId="2" applyFont="1" applyBorder="1" applyAlignment="1">
      <alignment horizontal="left" vertical="center" wrapText="1"/>
    </xf>
    <xf numFmtId="0" fontId="24" fillId="0" borderId="7" xfId="2" applyFont="1" applyBorder="1" applyAlignment="1">
      <alignment horizontal="left" vertical="center" wrapText="1"/>
    </xf>
    <xf numFmtId="0" fontId="24" fillId="0" borderId="8" xfId="2" applyFont="1" applyBorder="1" applyAlignment="1">
      <alignment horizontal="left" vertical="center" wrapText="1"/>
    </xf>
    <xf numFmtId="0" fontId="24" fillId="0" borderId="0" xfId="2" applyFont="1" applyAlignment="1">
      <alignment horizontal="left" vertical="center" wrapText="1"/>
    </xf>
    <xf numFmtId="0" fontId="24" fillId="0" borderId="9" xfId="2" applyFont="1" applyBorder="1" applyAlignment="1">
      <alignment horizontal="left" vertical="center" wrapText="1"/>
    </xf>
    <xf numFmtId="0" fontId="24" fillId="0" borderId="10" xfId="2" applyFont="1" applyBorder="1" applyAlignment="1">
      <alignment horizontal="left" vertical="center" wrapText="1"/>
    </xf>
    <xf numFmtId="0" fontId="24" fillId="0" borderId="12" xfId="2" applyFont="1" applyBorder="1" applyAlignment="1">
      <alignment horizontal="left" vertical="center" wrapText="1"/>
    </xf>
    <xf numFmtId="14" fontId="24" fillId="0" borderId="1" xfId="2" applyNumberFormat="1" applyFont="1" applyBorder="1" applyAlignment="1">
      <alignment horizontal="center" vertical="center" wrapText="1"/>
    </xf>
    <xf numFmtId="9" fontId="25" fillId="0" borderId="1" xfId="1" applyFont="1" applyBorder="1" applyAlignment="1">
      <alignment horizontal="right" vertical="center" wrapText="1"/>
    </xf>
    <xf numFmtId="3" fontId="25" fillId="0" borderId="1" xfId="2" applyNumberFormat="1" applyFont="1" applyBorder="1" applyAlignment="1">
      <alignment horizontal="center" vertical="center" wrapText="1"/>
    </xf>
    <xf numFmtId="0" fontId="25" fillId="0" borderId="1" xfId="2" applyFont="1" applyBorder="1" applyAlignment="1">
      <alignment horizontal="left" vertical="center" wrapText="1"/>
    </xf>
    <xf numFmtId="0" fontId="24" fillId="0" borderId="1" xfId="2" applyFont="1" applyBorder="1" applyAlignment="1">
      <alignment wrapText="1"/>
    </xf>
    <xf numFmtId="0" fontId="25" fillId="0" borderId="6" xfId="2" applyFont="1" applyBorder="1" applyAlignment="1">
      <alignment horizontal="left" vertical="center" wrapText="1"/>
    </xf>
    <xf numFmtId="0" fontId="25" fillId="0" borderId="7" xfId="2" applyFont="1" applyBorder="1" applyAlignment="1">
      <alignment horizontal="left" vertical="center" wrapText="1"/>
    </xf>
    <xf numFmtId="0" fontId="25" fillId="0" borderId="10" xfId="2" applyFont="1" applyBorder="1" applyAlignment="1">
      <alignment horizontal="left" vertical="center" wrapText="1"/>
    </xf>
    <xf numFmtId="0" fontId="25" fillId="0" borderId="12" xfId="2" applyFont="1" applyBorder="1" applyAlignment="1">
      <alignment horizontal="left" vertical="center" wrapText="1"/>
    </xf>
    <xf numFmtId="0" fontId="17" fillId="0" borderId="0" xfId="2" applyFont="1" applyFill="1" applyAlignment="1">
      <alignment horizontal="justify" vertical="top" wrapText="1"/>
    </xf>
    <xf numFmtId="0" fontId="17" fillId="0" borderId="0" xfId="2" applyFont="1" applyFill="1" applyAlignment="1">
      <alignment vertical="top" wrapText="1"/>
    </xf>
    <xf numFmtId="0" fontId="17" fillId="0" borderId="0" xfId="2" applyFont="1" applyAlignment="1">
      <alignment wrapText="1"/>
    </xf>
    <xf numFmtId="0" fontId="17" fillId="0" borderId="0" xfId="2" applyFont="1" applyAlignment="1">
      <alignment horizontal="left" vertical="center" wrapText="1"/>
    </xf>
    <xf numFmtId="0" fontId="18" fillId="0" borderId="0" xfId="2" applyAlignment="1">
      <alignment horizontal="left" vertical="center" wrapText="1"/>
    </xf>
    <xf numFmtId="0" fontId="19" fillId="0" borderId="0" xfId="2" applyFont="1" applyFill="1" applyAlignment="1">
      <alignment horizontal="justify" wrapText="1"/>
    </xf>
    <xf numFmtId="0" fontId="18" fillId="0" borderId="0" xfId="2" applyFill="1" applyAlignment="1">
      <alignment wrapText="1"/>
    </xf>
    <xf numFmtId="0" fontId="24" fillId="0" borderId="2" xfId="2" applyFont="1" applyBorder="1" applyAlignment="1">
      <alignment wrapText="1"/>
    </xf>
    <xf numFmtId="0" fontId="24" fillId="0" borderId="3" xfId="2" applyFont="1" applyBorder="1" applyAlignment="1">
      <alignment wrapText="1"/>
    </xf>
    <xf numFmtId="0" fontId="24" fillId="0" borderId="4" xfId="2" applyFont="1" applyBorder="1" applyAlignment="1">
      <alignment wrapText="1"/>
    </xf>
    <xf numFmtId="0" fontId="11" fillId="0" borderId="0" xfId="2" applyFont="1" applyAlignment="1">
      <alignment wrapText="1"/>
    </xf>
    <xf numFmtId="0" fontId="25" fillId="0" borderId="2" xfId="2" applyFont="1" applyBorder="1" applyAlignment="1">
      <alignment horizontal="center" vertical="center" wrapText="1"/>
    </xf>
    <xf numFmtId="0" fontId="25" fillId="0" borderId="3" xfId="2" applyFont="1" applyBorder="1" applyAlignment="1">
      <alignment horizontal="center" vertical="center" wrapText="1"/>
    </xf>
    <xf numFmtId="0" fontId="25" fillId="0" borderId="4" xfId="2" applyFont="1" applyBorder="1" applyAlignment="1">
      <alignment horizontal="center" vertical="center" wrapText="1"/>
    </xf>
    <xf numFmtId="0" fontId="26" fillId="0" borderId="0" xfId="2" applyFont="1" applyAlignment="1">
      <alignment horizontal="justify" wrapText="1"/>
    </xf>
    <xf numFmtId="0" fontId="24" fillId="0" borderId="2" xfId="2" applyFont="1" applyBorder="1" applyAlignment="1">
      <alignment horizontal="center" vertical="center" wrapText="1"/>
    </xf>
    <xf numFmtId="0" fontId="24" fillId="0" borderId="4" xfId="2" applyFont="1" applyBorder="1" applyAlignment="1">
      <alignment horizontal="center" vertical="center" wrapText="1"/>
    </xf>
    <xf numFmtId="0" fontId="25" fillId="0" borderId="1" xfId="2" applyFont="1" applyFill="1" applyBorder="1" applyAlignment="1">
      <alignment horizontal="center" vertical="center" wrapText="1"/>
    </xf>
    <xf numFmtId="9" fontId="24" fillId="0" borderId="2" xfId="2" applyNumberFormat="1" applyFont="1" applyFill="1" applyBorder="1" applyAlignment="1">
      <alignment horizontal="center" vertical="center" wrapText="1"/>
    </xf>
    <xf numFmtId="0" fontId="24" fillId="0" borderId="4" xfId="2" applyFont="1" applyFill="1" applyBorder="1" applyAlignment="1">
      <alignment horizontal="center" vertical="center" wrapText="1"/>
    </xf>
    <xf numFmtId="0" fontId="24" fillId="0" borderId="2" xfId="2" applyFont="1" applyFill="1" applyBorder="1" applyAlignment="1">
      <alignment horizontal="center" vertical="center" wrapText="1"/>
    </xf>
    <xf numFmtId="0" fontId="19" fillId="0" borderId="0" xfId="2" applyFont="1" applyAlignment="1">
      <alignment horizontal="justify" wrapText="1"/>
    </xf>
    <xf numFmtId="0" fontId="22" fillId="0" borderId="0" xfId="2" applyFont="1" applyAlignment="1">
      <alignment horizontal="justify" wrapText="1"/>
    </xf>
    <xf numFmtId="0" fontId="17" fillId="0" borderId="0" xfId="2" applyFont="1" applyFill="1" applyAlignment="1">
      <alignment horizontal="justify" wrapText="1"/>
    </xf>
    <xf numFmtId="0" fontId="17" fillId="0" borderId="0" xfId="2" applyFont="1" applyFill="1" applyAlignment="1">
      <alignment wrapText="1"/>
    </xf>
    <xf numFmtId="0" fontId="5" fillId="0" borderId="0" xfId="2" applyFont="1" applyAlignment="1">
      <alignment horizontal="justify" wrapText="1"/>
    </xf>
    <xf numFmtId="0" fontId="19" fillId="0" borderId="0" xfId="2" applyFont="1" applyFill="1" applyAlignment="1">
      <alignment horizontal="justify" vertical="top" wrapText="1"/>
    </xf>
    <xf numFmtId="0" fontId="18" fillId="0" borderId="0" xfId="2" applyFill="1" applyAlignment="1">
      <alignment vertical="top" wrapText="1"/>
    </xf>
    <xf numFmtId="0" fontId="5" fillId="0" borderId="0" xfId="2" applyFont="1" applyAlignment="1">
      <alignment wrapText="1"/>
    </xf>
    <xf numFmtId="0" fontId="17" fillId="0" borderId="0" xfId="2" applyFont="1" applyAlignment="1">
      <alignment horizontal="lef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3" fontId="4" fillId="0" borderId="2" xfId="0" applyNumberFormat="1" applyFont="1" applyFill="1" applyBorder="1" applyAlignment="1">
      <alignment horizontal="right" vertical="center"/>
    </xf>
    <xf numFmtId="3" fontId="4" fillId="0" borderId="3" xfId="0" applyNumberFormat="1" applyFont="1" applyFill="1" applyBorder="1" applyAlignment="1">
      <alignment horizontal="right" vertical="center"/>
    </xf>
    <xf numFmtId="3" fontId="4" fillId="0" borderId="4" xfId="0" applyNumberFormat="1" applyFont="1" applyFill="1" applyBorder="1" applyAlignment="1">
      <alignment horizontal="right" vertic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4" fontId="4" fillId="0" borderId="2" xfId="0" applyNumberFormat="1"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49" fontId="4" fillId="0" borderId="2" xfId="0" applyNumberFormat="1" applyFont="1" applyBorder="1" applyAlignment="1">
      <alignment horizontal="left" vertical="center"/>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0" fontId="4" fillId="0" borderId="2" xfId="0" applyFont="1" applyBorder="1" applyAlignment="1">
      <alignment horizontal="left" vertical="center"/>
    </xf>
    <xf numFmtId="3" fontId="4" fillId="0" borderId="2" xfId="0" applyNumberFormat="1" applyFont="1" applyBorder="1" applyAlignment="1">
      <alignment horizontal="right" vertical="center"/>
    </xf>
    <xf numFmtId="3" fontId="4" fillId="0" borderId="3" xfId="0" applyNumberFormat="1" applyFont="1" applyBorder="1" applyAlignment="1">
      <alignment horizontal="right" vertical="center"/>
    </xf>
    <xf numFmtId="3" fontId="4" fillId="0" borderId="4" xfId="0" applyNumberFormat="1" applyFont="1" applyBorder="1" applyAlignment="1">
      <alignment horizontal="righ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5" fillId="0" borderId="0" xfId="0" applyFont="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3" fontId="4" fillId="0" borderId="2" xfId="0" applyNumberFormat="1" applyFont="1" applyBorder="1" applyAlignment="1">
      <alignment horizontal="right" vertical="center" wrapText="1"/>
    </xf>
    <xf numFmtId="3" fontId="4" fillId="0" borderId="3"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3" fontId="7" fillId="0" borderId="2" xfId="0" applyNumberFormat="1" applyFont="1" applyBorder="1" applyAlignment="1">
      <alignment horizontal="right" vertical="center" wrapText="1"/>
    </xf>
    <xf numFmtId="3" fontId="7" fillId="0" borderId="3" xfId="0" applyNumberFormat="1" applyFont="1" applyBorder="1" applyAlignment="1">
      <alignment horizontal="right" vertical="center" wrapText="1"/>
    </xf>
    <xf numFmtId="3" fontId="7" fillId="0" borderId="4" xfId="0" applyNumberFormat="1" applyFont="1" applyBorder="1" applyAlignment="1">
      <alignment horizontal="right"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left" vertical="top" wrapText="1"/>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3" fontId="4" fillId="0" borderId="2" xfId="0" applyNumberFormat="1" applyFont="1" applyFill="1" applyBorder="1" applyAlignment="1">
      <alignment horizontal="right" vertical="center" wrapText="1"/>
    </xf>
    <xf numFmtId="3" fontId="4" fillId="0" borderId="3" xfId="0" applyNumberFormat="1" applyFont="1" applyFill="1" applyBorder="1" applyAlignment="1">
      <alignment horizontal="right" vertical="center" wrapText="1"/>
    </xf>
    <xf numFmtId="3" fontId="4" fillId="0" borderId="4" xfId="0" applyNumberFormat="1" applyFont="1" applyFill="1" applyBorder="1" applyAlignment="1">
      <alignment horizontal="righ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7" fillId="0" borderId="6"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4" fillId="0" borderId="6" xfId="0" applyFont="1" applyBorder="1" applyAlignment="1">
      <alignment horizontal="right"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0"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9" fontId="4" fillId="0" borderId="2" xfId="1" applyFont="1" applyBorder="1" applyAlignment="1">
      <alignment horizontal="center" vertical="center" wrapText="1"/>
    </xf>
    <xf numFmtId="9" fontId="4" fillId="0" borderId="3" xfId="1" applyFont="1" applyBorder="1" applyAlignment="1">
      <alignment horizontal="center" vertical="center" wrapText="1"/>
    </xf>
    <xf numFmtId="9" fontId="4" fillId="0" borderId="4" xfId="1" applyFont="1" applyBorder="1" applyAlignment="1">
      <alignment horizontal="center" vertical="center" wrapText="1"/>
    </xf>
    <xf numFmtId="14" fontId="4" fillId="0" borderId="2" xfId="0" applyNumberFormat="1" applyFont="1" applyBorder="1" applyAlignment="1">
      <alignment horizontal="center" vertical="center"/>
    </xf>
    <xf numFmtId="14" fontId="4" fillId="0" borderId="3" xfId="0" applyNumberFormat="1" applyFont="1" applyBorder="1" applyAlignment="1">
      <alignment horizontal="center" vertical="center"/>
    </xf>
    <xf numFmtId="14" fontId="4" fillId="0" borderId="4" xfId="0" applyNumberFormat="1" applyFont="1" applyBorder="1" applyAlignment="1">
      <alignment horizontal="center" vertical="center"/>
    </xf>
    <xf numFmtId="3" fontId="4" fillId="0" borderId="2" xfId="0" applyNumberFormat="1" applyFont="1" applyBorder="1" applyAlignment="1">
      <alignment horizontal="right" wrapText="1"/>
    </xf>
    <xf numFmtId="3" fontId="4" fillId="0" borderId="3" xfId="0" applyNumberFormat="1" applyFont="1" applyBorder="1" applyAlignment="1">
      <alignment horizontal="right" wrapText="1"/>
    </xf>
    <xf numFmtId="3" fontId="4" fillId="0" borderId="4" xfId="0" applyNumberFormat="1" applyFont="1" applyBorder="1" applyAlignment="1">
      <alignment horizontal="right" wrapText="1"/>
    </xf>
    <xf numFmtId="0" fontId="5" fillId="0" borderId="0" xfId="0" applyFont="1" applyAlignment="1">
      <alignment horizontal="left" wrapText="1"/>
    </xf>
    <xf numFmtId="0" fontId="5" fillId="0" borderId="0" xfId="0" applyFont="1" applyAlignment="1">
      <alignment horizontal="left" vertical="center"/>
    </xf>
    <xf numFmtId="0" fontId="7" fillId="0" borderId="11" xfId="0" applyFont="1" applyBorder="1" applyAlignment="1">
      <alignment horizontal="left" vertical="center"/>
    </xf>
    <xf numFmtId="0" fontId="4" fillId="0" borderId="5" xfId="0" applyFont="1" applyBorder="1" applyAlignment="1">
      <alignment horizontal="left"/>
    </xf>
    <xf numFmtId="0" fontId="4" fillId="0" borderId="5" xfId="0" applyFont="1" applyBorder="1" applyAlignment="1">
      <alignment horizontal="center" vertical="center"/>
    </xf>
    <xf numFmtId="0" fontId="7" fillId="0" borderId="2"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left"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3" fontId="4" fillId="0" borderId="6" xfId="0" applyNumberFormat="1" applyFont="1" applyBorder="1" applyAlignment="1">
      <alignment horizontal="right" vertical="center"/>
    </xf>
    <xf numFmtId="3" fontId="4" fillId="0" borderId="5" xfId="0" applyNumberFormat="1" applyFont="1" applyBorder="1" applyAlignment="1">
      <alignment horizontal="right" vertical="center"/>
    </xf>
    <xf numFmtId="3" fontId="4" fillId="0" borderId="7" xfId="0" applyNumberFormat="1" applyFont="1" applyBorder="1" applyAlignment="1">
      <alignment horizontal="right" vertical="center"/>
    </xf>
    <xf numFmtId="3" fontId="4" fillId="0" borderId="10" xfId="0" applyNumberFormat="1" applyFont="1" applyBorder="1" applyAlignment="1">
      <alignment horizontal="right" vertical="center"/>
    </xf>
    <xf numFmtId="3" fontId="4" fillId="0" borderId="11" xfId="0" applyNumberFormat="1" applyFont="1" applyBorder="1" applyAlignment="1">
      <alignment horizontal="right" vertical="center"/>
    </xf>
    <xf numFmtId="3" fontId="4" fillId="0" borderId="12" xfId="0" applyNumberFormat="1" applyFont="1" applyBorder="1" applyAlignment="1">
      <alignment horizontal="right" vertical="center"/>
    </xf>
    <xf numFmtId="0" fontId="4" fillId="0" borderId="6" xfId="0" applyFont="1" applyBorder="1" applyAlignment="1">
      <alignment horizontal="right" vertical="center" wrapText="1"/>
    </xf>
    <xf numFmtId="0" fontId="4" fillId="0" borderId="5" xfId="0" applyFont="1" applyBorder="1" applyAlignment="1">
      <alignment horizontal="right" vertical="center" wrapText="1"/>
    </xf>
    <xf numFmtId="0" fontId="4" fillId="0" borderId="7" xfId="0" applyFont="1" applyBorder="1" applyAlignment="1">
      <alignment horizontal="right" vertical="center" wrapText="1"/>
    </xf>
    <xf numFmtId="0" fontId="4" fillId="0" borderId="10" xfId="0" applyFont="1" applyBorder="1" applyAlignment="1">
      <alignment horizontal="right" vertical="center" wrapText="1"/>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9" fontId="4" fillId="0" borderId="6" xfId="1" applyFont="1" applyBorder="1" applyAlignment="1">
      <alignment horizontal="right" vertical="center"/>
    </xf>
    <xf numFmtId="9" fontId="4" fillId="0" borderId="5" xfId="1" applyFont="1" applyBorder="1" applyAlignment="1">
      <alignment horizontal="right" vertical="center"/>
    </xf>
    <xf numFmtId="9" fontId="4" fillId="0" borderId="7" xfId="1" applyFont="1" applyBorder="1" applyAlignment="1">
      <alignment horizontal="right" vertical="center"/>
    </xf>
    <xf numFmtId="9" fontId="4" fillId="0" borderId="10" xfId="1" applyFont="1" applyBorder="1" applyAlignment="1">
      <alignment horizontal="right" vertical="center"/>
    </xf>
    <xf numFmtId="9" fontId="4" fillId="0" borderId="11" xfId="1" applyFont="1" applyBorder="1" applyAlignment="1">
      <alignment horizontal="right" vertical="center"/>
    </xf>
    <xf numFmtId="9" fontId="4" fillId="0" borderId="12" xfId="1" applyFont="1" applyBorder="1" applyAlignment="1">
      <alignment horizontal="right" vertical="center"/>
    </xf>
    <xf numFmtId="0" fontId="24" fillId="0" borderId="11" xfId="2" applyFont="1" applyBorder="1" applyAlignment="1">
      <alignment horizontal="left" vertical="center" wrapText="1"/>
    </xf>
    <xf numFmtId="3" fontId="24" fillId="0" borderId="1" xfId="2" applyNumberFormat="1" applyFont="1" applyBorder="1" applyAlignment="1">
      <alignment horizontal="right" vertical="center" wrapText="1"/>
    </xf>
    <xf numFmtId="0" fontId="25" fillId="0" borderId="5" xfId="2" applyFont="1" applyBorder="1" applyAlignment="1">
      <alignment horizontal="left" vertical="center" wrapText="1"/>
    </xf>
    <xf numFmtId="0" fontId="25" fillId="0" borderId="11" xfId="2" applyFont="1" applyBorder="1" applyAlignment="1">
      <alignment horizontal="left" vertical="center" wrapText="1"/>
    </xf>
    <xf numFmtId="3" fontId="25" fillId="0" borderId="1" xfId="2" applyNumberFormat="1" applyFont="1" applyBorder="1" applyAlignment="1">
      <alignment horizontal="right" vertical="center" wrapText="1"/>
    </xf>
    <xf numFmtId="3" fontId="25" fillId="0" borderId="1" xfId="2" applyNumberFormat="1" applyFont="1" applyFill="1" applyBorder="1" applyAlignment="1">
      <alignment horizontal="right" vertical="center" wrapText="1"/>
    </xf>
    <xf numFmtId="3" fontId="24" fillId="0" borderId="1" xfId="2" applyNumberFormat="1" applyFont="1" applyFill="1" applyBorder="1" applyAlignment="1">
      <alignment vertical="center" wrapText="1"/>
    </xf>
    <xf numFmtId="0" fontId="5" fillId="0" borderId="0" xfId="0" applyFont="1" applyFill="1" applyAlignment="1">
      <alignment horizontal="left" vertical="top" wrapText="1"/>
    </xf>
    <xf numFmtId="0" fontId="5" fillId="0" borderId="0" xfId="0" applyFont="1" applyFill="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4" fillId="0" borderId="4" xfId="0" applyNumberFormat="1" applyFont="1" applyBorder="1" applyAlignment="1">
      <alignment horizontal="right"/>
    </xf>
    <xf numFmtId="3" fontId="4" fillId="0" borderId="2" xfId="0" applyNumberFormat="1" applyFont="1" applyBorder="1" applyAlignment="1">
      <alignment vertical="center"/>
    </xf>
    <xf numFmtId="3" fontId="4" fillId="0" borderId="3" xfId="0" applyNumberFormat="1" applyFont="1" applyBorder="1" applyAlignment="1">
      <alignment vertical="center"/>
    </xf>
    <xf numFmtId="3" fontId="4" fillId="0" borderId="4" xfId="0" applyNumberFormat="1" applyFont="1" applyBorder="1" applyAlignment="1">
      <alignment vertical="center"/>
    </xf>
    <xf numFmtId="0" fontId="25" fillId="0" borderId="5" xfId="2" applyFont="1" applyBorder="1" applyAlignment="1">
      <alignment horizontal="center" vertical="center" wrapText="1"/>
    </xf>
    <xf numFmtId="0" fontId="25" fillId="0" borderId="11" xfId="2" applyFont="1" applyBorder="1" applyAlignment="1">
      <alignment horizontal="center" vertical="center" wrapText="1"/>
    </xf>
    <xf numFmtId="0" fontId="18" fillId="0" borderId="1" xfId="2" applyBorder="1" applyAlignment="1">
      <alignment wrapText="1"/>
    </xf>
    <xf numFmtId="3" fontId="18" fillId="0" borderId="1" xfId="2" applyNumberFormat="1" applyBorder="1" applyAlignment="1">
      <alignment horizontal="right" vertical="center" wrapText="1"/>
    </xf>
    <xf numFmtId="0" fontId="27" fillId="0" borderId="0" xfId="2" applyFont="1" applyAlignment="1">
      <alignment horizontal="left" vertical="center" wrapText="1"/>
    </xf>
    <xf numFmtId="0" fontId="17" fillId="0" borderId="1" xfId="2" applyFont="1" applyFill="1" applyBorder="1" applyAlignment="1">
      <alignment wrapText="1"/>
    </xf>
    <xf numFmtId="0" fontId="18" fillId="0" borderId="1" xfId="2" applyFill="1" applyBorder="1" applyAlignment="1">
      <alignment wrapText="1"/>
    </xf>
    <xf numFmtId="0" fontId="17" fillId="0" borderId="1" xfId="2" applyFont="1" applyBorder="1" applyAlignment="1">
      <alignment wrapText="1"/>
    </xf>
    <xf numFmtId="0" fontId="27" fillId="0" borderId="0" xfId="2" applyFont="1" applyFill="1" applyAlignment="1">
      <alignment horizontal="left" wrapText="1"/>
    </xf>
    <xf numFmtId="0" fontId="19" fillId="0" borderId="0" xfId="2" applyFont="1" applyFill="1" applyAlignment="1">
      <alignment horizontal="left" wrapText="1"/>
    </xf>
    <xf numFmtId="0" fontId="17" fillId="0" borderId="0" xfId="2" applyFont="1" applyAlignment="1">
      <alignment horizontal="justify" vertical="top" wrapText="1"/>
    </xf>
    <xf numFmtId="0" fontId="18" fillId="0" borderId="0" xfId="2" applyAlignment="1">
      <alignment vertical="top" wrapText="1"/>
    </xf>
    <xf numFmtId="0" fontId="25" fillId="0" borderId="1" xfId="2" applyFont="1" applyBorder="1" applyAlignment="1">
      <alignment wrapText="1"/>
    </xf>
    <xf numFmtId="0" fontId="25" fillId="0" borderId="8" xfId="2" applyFont="1" applyBorder="1" applyAlignment="1">
      <alignment horizontal="center" vertical="center" wrapText="1"/>
    </xf>
    <xf numFmtId="0" fontId="25" fillId="0" borderId="0" xfId="2" applyFont="1" applyBorder="1" applyAlignment="1">
      <alignment horizontal="center" vertical="center" wrapText="1"/>
    </xf>
    <xf numFmtId="0" fontId="25" fillId="0" borderId="9" xfId="2" applyFont="1" applyBorder="1" applyAlignment="1">
      <alignment horizontal="center" vertical="center" wrapText="1"/>
    </xf>
    <xf numFmtId="0" fontId="24" fillId="0" borderId="6" xfId="2" applyFont="1" applyBorder="1" applyAlignment="1">
      <alignment horizontal="right" vertical="center" wrapText="1"/>
    </xf>
    <xf numFmtId="0" fontId="24" fillId="0" borderId="5" xfId="2" applyFont="1" applyBorder="1" applyAlignment="1">
      <alignment horizontal="right" vertical="center" wrapText="1"/>
    </xf>
    <xf numFmtId="0" fontId="24" fillId="0" borderId="7" xfId="2" applyFont="1" applyBorder="1" applyAlignment="1">
      <alignment horizontal="right" vertical="center" wrapText="1"/>
    </xf>
    <xf numFmtId="0" fontId="24" fillId="0" borderId="10" xfId="2" applyFont="1" applyBorder="1" applyAlignment="1">
      <alignment horizontal="right" vertical="center" wrapText="1"/>
    </xf>
    <xf numFmtId="0" fontId="24" fillId="0" borderId="11" xfId="2" applyFont="1" applyBorder="1" applyAlignment="1">
      <alignment horizontal="right" vertical="center" wrapText="1"/>
    </xf>
    <xf numFmtId="0" fontId="24" fillId="0" borderId="12" xfId="2" applyFont="1" applyBorder="1" applyAlignment="1">
      <alignment horizontal="right" vertical="center" wrapText="1"/>
    </xf>
    <xf numFmtId="3" fontId="24" fillId="4" borderId="1" xfId="2" applyNumberFormat="1" applyFont="1" applyFill="1" applyBorder="1" applyAlignment="1">
      <alignment horizontal="right" vertical="center" wrapText="1"/>
    </xf>
    <xf numFmtId="3" fontId="25" fillId="4" borderId="1" xfId="2" applyNumberFormat="1" applyFont="1" applyFill="1" applyBorder="1" applyAlignment="1">
      <alignment horizontal="right" vertical="center" wrapText="1"/>
    </xf>
    <xf numFmtId="3" fontId="43" fillId="0" borderId="1" xfId="2" applyNumberFormat="1" applyFont="1" applyFill="1" applyBorder="1" applyAlignment="1">
      <alignment horizontal="right" vertical="center" wrapText="1"/>
    </xf>
    <xf numFmtId="0" fontId="25" fillId="0" borderId="2" xfId="2" applyFont="1" applyBorder="1" applyAlignment="1">
      <alignment horizontal="left" vertical="center" wrapText="1"/>
    </xf>
    <xf numFmtId="0" fontId="25" fillId="0" borderId="3" xfId="2" applyFont="1" applyBorder="1" applyAlignment="1">
      <alignment horizontal="left" vertical="center" wrapText="1"/>
    </xf>
    <xf numFmtId="0" fontId="25" fillId="0" borderId="4" xfId="2" applyFont="1" applyBorder="1" applyAlignment="1">
      <alignment horizontal="left" vertical="center" wrapText="1"/>
    </xf>
    <xf numFmtId="3" fontId="24" fillId="0" borderId="6" xfId="2" applyNumberFormat="1" applyFont="1" applyBorder="1" applyAlignment="1">
      <alignment horizontal="right" vertical="center" wrapText="1"/>
    </xf>
    <xf numFmtId="3" fontId="24" fillId="0" borderId="5" xfId="2" applyNumberFormat="1" applyFont="1" applyBorder="1" applyAlignment="1">
      <alignment horizontal="right" vertical="center" wrapText="1"/>
    </xf>
    <xf numFmtId="3" fontId="24" fillId="0" borderId="7" xfId="2" applyNumberFormat="1" applyFont="1" applyBorder="1" applyAlignment="1">
      <alignment horizontal="right" vertical="center" wrapText="1"/>
    </xf>
    <xf numFmtId="3" fontId="24" fillId="0" borderId="10" xfId="2" applyNumberFormat="1" applyFont="1" applyBorder="1" applyAlignment="1">
      <alignment horizontal="right" vertical="center" wrapText="1"/>
    </xf>
    <xf numFmtId="3" fontId="24" fillId="0" borderId="11" xfId="2" applyNumberFormat="1" applyFont="1" applyBorder="1" applyAlignment="1">
      <alignment horizontal="right" vertical="center" wrapText="1"/>
    </xf>
    <xf numFmtId="3" fontId="24" fillId="0" borderId="12" xfId="2" applyNumberFormat="1" applyFont="1" applyBorder="1" applyAlignment="1">
      <alignment horizontal="right" vertical="center" wrapText="1"/>
    </xf>
    <xf numFmtId="0" fontId="24" fillId="0" borderId="0" xfId="2" applyFont="1" applyBorder="1" applyAlignment="1">
      <alignment horizontal="left" vertical="center" wrapText="1"/>
    </xf>
    <xf numFmtId="0" fontId="24" fillId="0" borderId="0" xfId="2" applyFont="1" applyBorder="1" applyAlignment="1">
      <alignment horizontal="center" vertical="center" wrapText="1"/>
    </xf>
    <xf numFmtId="0" fontId="24" fillId="0" borderId="1" xfId="2" applyFont="1" applyBorder="1" applyAlignment="1">
      <alignment vertical="center" wrapText="1"/>
    </xf>
    <xf numFmtId="3" fontId="24" fillId="0" borderId="6" xfId="2" applyNumberFormat="1" applyFont="1" applyBorder="1" applyAlignment="1">
      <alignment horizontal="center" vertical="center" wrapText="1"/>
    </xf>
    <xf numFmtId="3" fontId="24" fillId="0" borderId="5" xfId="2" applyNumberFormat="1" applyFont="1" applyBorder="1" applyAlignment="1">
      <alignment horizontal="center" vertical="center" wrapText="1"/>
    </xf>
    <xf numFmtId="3" fontId="24" fillId="0" borderId="7" xfId="2" applyNumberFormat="1" applyFont="1" applyBorder="1" applyAlignment="1">
      <alignment horizontal="center" vertical="center" wrapText="1"/>
    </xf>
    <xf numFmtId="3" fontId="24" fillId="0" borderId="8" xfId="2" applyNumberFormat="1" applyFont="1" applyBorder="1" applyAlignment="1">
      <alignment horizontal="center" vertical="center" wrapText="1"/>
    </xf>
    <xf numFmtId="3" fontId="24" fillId="0" borderId="0" xfId="2" applyNumberFormat="1" applyFont="1" applyBorder="1" applyAlignment="1">
      <alignment horizontal="center" vertical="center" wrapText="1"/>
    </xf>
    <xf numFmtId="3" fontId="24" fillId="0" borderId="9" xfId="2" applyNumberFormat="1" applyFont="1" applyBorder="1" applyAlignment="1">
      <alignment horizontal="center" vertical="center" wrapText="1"/>
    </xf>
    <xf numFmtId="3" fontId="24" fillId="0" borderId="6" xfId="2" applyNumberFormat="1" applyFont="1" applyFill="1" applyBorder="1" applyAlignment="1">
      <alignment horizontal="right" vertical="center" wrapText="1"/>
    </xf>
    <xf numFmtId="3" fontId="24" fillId="0" borderId="5" xfId="2" applyNumberFormat="1" applyFont="1" applyFill="1" applyBorder="1" applyAlignment="1">
      <alignment horizontal="right" vertical="center" wrapText="1"/>
    </xf>
    <xf numFmtId="3" fontId="24" fillId="0" borderId="7" xfId="2" applyNumberFormat="1" applyFont="1" applyFill="1" applyBorder="1" applyAlignment="1">
      <alignment horizontal="right" vertical="center" wrapText="1"/>
    </xf>
    <xf numFmtId="3" fontId="24" fillId="0" borderId="10" xfId="2" applyNumberFormat="1" applyFont="1" applyFill="1" applyBorder="1" applyAlignment="1">
      <alignment horizontal="right" vertical="center" wrapText="1"/>
    </xf>
    <xf numFmtId="3" fontId="24" fillId="0" borderId="11" xfId="2" applyNumberFormat="1" applyFont="1" applyFill="1" applyBorder="1" applyAlignment="1">
      <alignment horizontal="right" vertical="center" wrapText="1"/>
    </xf>
    <xf numFmtId="3" fontId="24" fillId="0" borderId="12" xfId="2" applyNumberFormat="1" applyFont="1" applyFill="1" applyBorder="1" applyAlignment="1">
      <alignment horizontal="right" vertical="center" wrapText="1"/>
    </xf>
    <xf numFmtId="0" fontId="24" fillId="0" borderId="6" xfId="2" applyFont="1" applyBorder="1" applyAlignment="1">
      <alignment vertical="center" wrapText="1"/>
    </xf>
    <xf numFmtId="0" fontId="24" fillId="0" borderId="5" xfId="2" applyFont="1" applyBorder="1" applyAlignment="1">
      <alignment vertical="center" wrapText="1"/>
    </xf>
    <xf numFmtId="0" fontId="24" fillId="0" borderId="7" xfId="2" applyFont="1" applyBorder="1" applyAlignment="1">
      <alignment vertical="center" wrapText="1"/>
    </xf>
    <xf numFmtId="0" fontId="24" fillId="0" borderId="8" xfId="2" applyFont="1" applyBorder="1" applyAlignment="1">
      <alignment vertical="center" wrapText="1"/>
    </xf>
    <xf numFmtId="0" fontId="24" fillId="0" borderId="0" xfId="2" applyFont="1" applyBorder="1" applyAlignment="1">
      <alignment vertical="center" wrapText="1"/>
    </xf>
    <xf numFmtId="0" fontId="24" fillId="0" borderId="9" xfId="2" applyFont="1" applyBorder="1" applyAlignment="1">
      <alignment vertical="center" wrapText="1"/>
    </xf>
    <xf numFmtId="0" fontId="24" fillId="0" borderId="10" xfId="2" applyFont="1" applyBorder="1" applyAlignment="1">
      <alignment vertical="center" wrapText="1"/>
    </xf>
    <xf numFmtId="0" fontId="24" fillId="0" borderId="11" xfId="2" applyFont="1" applyBorder="1" applyAlignment="1">
      <alignment vertical="center" wrapText="1"/>
    </xf>
    <xf numFmtId="0" fontId="24" fillId="0" borderId="12" xfId="2" applyFont="1" applyBorder="1" applyAlignment="1">
      <alignment vertical="center" wrapText="1"/>
    </xf>
    <xf numFmtId="3" fontId="24" fillId="0" borderId="10" xfId="2" applyNumberFormat="1" applyFont="1" applyBorder="1" applyAlignment="1">
      <alignment horizontal="center" vertical="center" wrapText="1"/>
    </xf>
    <xf numFmtId="3" fontId="24" fillId="0" borderId="11" xfId="2" applyNumberFormat="1" applyFont="1" applyBorder="1" applyAlignment="1">
      <alignment horizontal="center" vertical="center" wrapText="1"/>
    </xf>
    <xf numFmtId="3" fontId="24" fillId="0" borderId="12" xfId="2" applyNumberFormat="1" applyFont="1" applyBorder="1" applyAlignment="1">
      <alignment horizontal="center" vertical="center" wrapText="1"/>
    </xf>
    <xf numFmtId="0" fontId="24" fillId="0" borderId="10" xfId="2" applyFont="1" applyBorder="1" applyAlignment="1">
      <alignment horizontal="center" vertical="center" wrapText="1"/>
    </xf>
    <xf numFmtId="0" fontId="24" fillId="0" borderId="11" xfId="2" applyFont="1" applyBorder="1" applyAlignment="1">
      <alignment horizontal="center" vertical="center" wrapText="1"/>
    </xf>
    <xf numFmtId="0" fontId="24" fillId="0" borderId="12" xfId="2"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3" fontId="3" fillId="0" borderId="2" xfId="0" applyNumberFormat="1" applyFont="1" applyBorder="1" applyAlignment="1">
      <alignment horizontal="right" vertical="center"/>
    </xf>
    <xf numFmtId="3" fontId="3" fillId="0" borderId="3" xfId="0" applyNumberFormat="1" applyFont="1" applyBorder="1" applyAlignment="1">
      <alignment horizontal="right" vertical="center"/>
    </xf>
    <xf numFmtId="3" fontId="3" fillId="0" borderId="4" xfId="0" applyNumberFormat="1" applyFont="1" applyBorder="1" applyAlignment="1">
      <alignment horizontal="right" vertical="center"/>
    </xf>
    <xf numFmtId="3" fontId="24" fillId="0" borderId="2" xfId="0" applyNumberFormat="1" applyFont="1" applyBorder="1" applyAlignment="1">
      <alignment horizontal="right"/>
    </xf>
    <xf numFmtId="3" fontId="24" fillId="0" borderId="3" xfId="0" applyNumberFormat="1" applyFont="1" applyBorder="1" applyAlignment="1">
      <alignment horizontal="right"/>
    </xf>
    <xf numFmtId="3" fontId="24" fillId="0" borderId="4" xfId="0" applyNumberFormat="1" applyFont="1" applyBorder="1" applyAlignment="1">
      <alignment horizontal="right"/>
    </xf>
    <xf numFmtId="0" fontId="0" fillId="0" borderId="3" xfId="0" applyFill="1" applyBorder="1"/>
    <xf numFmtId="0" fontId="0" fillId="0" borderId="4" xfId="0" applyFill="1" applyBorder="1"/>
    <xf numFmtId="0" fontId="0" fillId="0" borderId="3" xfId="0" applyBorder="1"/>
    <xf numFmtId="0" fontId="0" fillId="0" borderId="4" xfId="0" applyBorder="1"/>
    <xf numFmtId="0" fontId="11" fillId="0" borderId="0" xfId="0" applyFont="1" applyAlignment="1">
      <alignment horizontal="left"/>
    </xf>
    <xf numFmtId="0" fontId="16" fillId="0" borderId="2" xfId="0" applyFont="1" applyBorder="1" applyAlignment="1">
      <alignment horizontal="right"/>
    </xf>
    <xf numFmtId="0" fontId="16" fillId="0" borderId="3" xfId="0" applyFont="1" applyBorder="1" applyAlignment="1">
      <alignment horizontal="right"/>
    </xf>
    <xf numFmtId="0" fontId="16" fillId="0" borderId="4" xfId="0" applyFont="1" applyBorder="1" applyAlignment="1">
      <alignment horizontal="right"/>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1" fontId="4" fillId="0" borderId="2" xfId="0" applyNumberFormat="1" applyFont="1" applyBorder="1" applyAlignment="1">
      <alignment horizontal="right" vertical="center"/>
    </xf>
    <xf numFmtId="1" fontId="4" fillId="0" borderId="3" xfId="0" applyNumberFormat="1" applyFont="1" applyBorder="1" applyAlignment="1">
      <alignment horizontal="right" vertical="center"/>
    </xf>
    <xf numFmtId="1" fontId="4" fillId="0" borderId="4" xfId="0" applyNumberFormat="1" applyFont="1" applyBorder="1" applyAlignment="1">
      <alignment horizontal="righ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right" vertical="center"/>
    </xf>
    <xf numFmtId="0" fontId="4" fillId="0" borderId="4" xfId="0" applyFont="1" applyBorder="1" applyAlignment="1">
      <alignment horizontal="right" vertical="center"/>
    </xf>
    <xf numFmtId="3" fontId="3" fillId="0" borderId="2"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4" xfId="0" applyNumberFormat="1" applyFont="1" applyBorder="1" applyAlignment="1">
      <alignment horizontal="center" vertical="center"/>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4" fillId="0" borderId="2" xfId="0" applyFont="1" applyFill="1" applyBorder="1" applyAlignment="1">
      <alignment horizontal="left" vertical="center"/>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3" fontId="43" fillId="0" borderId="2" xfId="0" applyNumberFormat="1" applyFont="1" applyFill="1" applyBorder="1" applyAlignment="1">
      <alignment horizontal="right" vertical="center" wrapText="1"/>
    </xf>
    <xf numFmtId="3" fontId="43" fillId="0" borderId="3" xfId="0" applyNumberFormat="1" applyFont="1" applyFill="1" applyBorder="1" applyAlignment="1">
      <alignment horizontal="right" vertical="center" wrapText="1"/>
    </xf>
    <xf numFmtId="3" fontId="43" fillId="0" borderId="4" xfId="0" applyNumberFormat="1" applyFont="1" applyFill="1" applyBorder="1" applyAlignment="1">
      <alignment horizontal="right" vertical="center" wrapText="1"/>
    </xf>
    <xf numFmtId="3" fontId="5" fillId="0" borderId="2" xfId="0" applyNumberFormat="1" applyFont="1" applyBorder="1" applyAlignment="1">
      <alignment horizontal="right" vertical="center"/>
    </xf>
    <xf numFmtId="3" fontId="5" fillId="0" borderId="3" xfId="0" applyNumberFormat="1" applyFont="1" applyBorder="1" applyAlignment="1">
      <alignment horizontal="right" vertical="center"/>
    </xf>
    <xf numFmtId="3" fontId="5" fillId="0" borderId="4" xfId="0" applyNumberFormat="1" applyFont="1" applyBorder="1" applyAlignment="1">
      <alignment horizontal="right" vertical="center"/>
    </xf>
    <xf numFmtId="0" fontId="4" fillId="0" borderId="2" xfId="0" applyFont="1" applyBorder="1" applyAlignment="1">
      <alignment horizontal="right"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7" fillId="0" borderId="2" xfId="0" applyFont="1" applyFill="1" applyBorder="1" applyAlignment="1">
      <alignment horizontal="right" vertical="center"/>
    </xf>
    <xf numFmtId="0" fontId="7" fillId="0" borderId="3" xfId="0" applyFont="1" applyFill="1" applyBorder="1" applyAlignment="1">
      <alignment horizontal="right" vertical="center"/>
    </xf>
    <xf numFmtId="0" fontId="7" fillId="0" borderId="4" xfId="0" applyFont="1" applyFill="1" applyBorder="1" applyAlignment="1">
      <alignment horizontal="righ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3" fontId="43" fillId="0" borderId="2" xfId="0" applyNumberFormat="1" applyFont="1" applyBorder="1" applyAlignment="1">
      <alignment horizontal="right" vertical="center"/>
    </xf>
    <xf numFmtId="3" fontId="43" fillId="0" borderId="3" xfId="0" applyNumberFormat="1" applyFont="1" applyBorder="1" applyAlignment="1">
      <alignment horizontal="right" vertical="center"/>
    </xf>
    <xf numFmtId="3" fontId="43" fillId="0" borderId="4" xfId="0" applyNumberFormat="1" applyFont="1" applyBorder="1" applyAlignment="1">
      <alignment horizontal="right" vertical="center"/>
    </xf>
    <xf numFmtId="0" fontId="4" fillId="0" borderId="2" xfId="0" applyNumberFormat="1" applyFont="1" applyBorder="1" applyAlignment="1">
      <alignment horizontal="center" vertical="center"/>
    </xf>
    <xf numFmtId="0" fontId="4" fillId="0" borderId="3" xfId="0" applyNumberFormat="1" applyFont="1" applyBorder="1" applyAlignment="1">
      <alignment horizontal="center" vertical="center"/>
    </xf>
    <xf numFmtId="0" fontId="4" fillId="0" borderId="4" xfId="0" applyNumberFormat="1" applyFont="1" applyBorder="1" applyAlignment="1">
      <alignment horizontal="center" vertical="center"/>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3" fontId="24" fillId="0" borderId="2" xfId="0" applyNumberFormat="1" applyFont="1" applyBorder="1" applyAlignment="1">
      <alignment horizontal="right" vertical="center"/>
    </xf>
    <xf numFmtId="3" fontId="24" fillId="0" borderId="3" xfId="0" applyNumberFormat="1" applyFont="1" applyBorder="1" applyAlignment="1">
      <alignment horizontal="right" vertical="center"/>
    </xf>
    <xf numFmtId="3" fontId="24" fillId="0" borderId="4" xfId="0" applyNumberFormat="1" applyFont="1" applyBorder="1" applyAlignment="1">
      <alignment horizontal="right" vertical="center"/>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3" fontId="4" fillId="4" borderId="2" xfId="0" applyNumberFormat="1" applyFont="1" applyFill="1" applyBorder="1" applyAlignment="1">
      <alignment horizontal="right" vertical="center"/>
    </xf>
    <xf numFmtId="3" fontId="4" fillId="4" borderId="3" xfId="0" applyNumberFormat="1" applyFont="1" applyFill="1" applyBorder="1" applyAlignment="1">
      <alignment horizontal="right" vertical="center"/>
    </xf>
    <xf numFmtId="3" fontId="4" fillId="4" borderId="4" xfId="0" applyNumberFormat="1" applyFont="1" applyFill="1" applyBorder="1" applyAlignment="1">
      <alignment horizontal="right" vertical="center"/>
    </xf>
    <xf numFmtId="3" fontId="43" fillId="0" borderId="2" xfId="0" applyNumberFormat="1" applyFont="1" applyBorder="1" applyAlignment="1">
      <alignment horizontal="right" wrapText="1"/>
    </xf>
    <xf numFmtId="3" fontId="43" fillId="0" borderId="3" xfId="0" applyNumberFormat="1" applyFont="1" applyBorder="1" applyAlignment="1">
      <alignment horizontal="right" wrapText="1"/>
    </xf>
    <xf numFmtId="3" fontId="43" fillId="0" borderId="4" xfId="0" applyNumberFormat="1" applyFont="1" applyBorder="1" applyAlignment="1">
      <alignment horizontal="right" wrapText="1"/>
    </xf>
    <xf numFmtId="3" fontId="43" fillId="0" borderId="2" xfId="0" applyNumberFormat="1" applyFont="1" applyBorder="1" applyAlignment="1">
      <alignment horizontal="right" vertical="center" wrapText="1"/>
    </xf>
    <xf numFmtId="3" fontId="43" fillId="0" borderId="3" xfId="0" applyNumberFormat="1" applyFont="1" applyBorder="1" applyAlignment="1">
      <alignment horizontal="right" vertical="center" wrapText="1"/>
    </xf>
    <xf numFmtId="3" fontId="43" fillId="0" borderId="4" xfId="0" applyNumberFormat="1" applyFont="1" applyBorder="1" applyAlignment="1">
      <alignment horizontal="righ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9" fontId="25" fillId="0" borderId="2" xfId="1" applyFont="1" applyBorder="1" applyAlignment="1">
      <alignment horizontal="right" vertical="center" wrapText="1"/>
    </xf>
    <xf numFmtId="9" fontId="25" fillId="0" borderId="3" xfId="1" applyFont="1" applyBorder="1" applyAlignment="1">
      <alignment horizontal="right" vertical="center" wrapText="1"/>
    </xf>
    <xf numFmtId="9" fontId="25" fillId="0" borderId="4" xfId="1" applyFont="1" applyBorder="1" applyAlignment="1">
      <alignment horizontal="right" vertical="center" wrapText="1"/>
    </xf>
    <xf numFmtId="9" fontId="24" fillId="0" borderId="2" xfId="1" applyFont="1" applyBorder="1" applyAlignment="1">
      <alignment horizontal="right" vertical="center" wrapText="1"/>
    </xf>
    <xf numFmtId="9" fontId="24" fillId="0" borderId="3" xfId="1" applyFont="1" applyBorder="1" applyAlignment="1">
      <alignment horizontal="right" vertical="center" wrapText="1"/>
    </xf>
    <xf numFmtId="9" fontId="24" fillId="0" borderId="4" xfId="1" applyFont="1" applyBorder="1" applyAlignment="1">
      <alignment horizontal="right" vertical="center" wrapText="1"/>
    </xf>
    <xf numFmtId="10" fontId="24" fillId="0" borderId="2" xfId="1" applyNumberFormat="1" applyFont="1" applyBorder="1" applyAlignment="1">
      <alignment horizontal="right" vertical="center" wrapText="1"/>
    </xf>
    <xf numFmtId="10" fontId="24" fillId="0" borderId="3" xfId="1" applyNumberFormat="1" applyFont="1" applyBorder="1" applyAlignment="1">
      <alignment horizontal="right" vertical="center" wrapText="1"/>
    </xf>
    <xf numFmtId="10" fontId="24" fillId="0" borderId="4" xfId="1" applyNumberFormat="1" applyFont="1" applyBorder="1" applyAlignment="1">
      <alignment horizontal="right" vertical="center" wrapText="1"/>
    </xf>
    <xf numFmtId="9" fontId="4" fillId="0" borderId="2" xfId="1" applyFont="1" applyBorder="1" applyAlignment="1">
      <alignment horizontal="right" vertical="center" wrapText="1"/>
    </xf>
    <xf numFmtId="9" fontId="4" fillId="0" borderId="3" xfId="1" applyFont="1" applyBorder="1" applyAlignment="1">
      <alignment horizontal="right" vertical="center" wrapText="1"/>
    </xf>
    <xf numFmtId="9" fontId="4" fillId="0" borderId="4" xfId="1" applyFont="1" applyBorder="1" applyAlignment="1">
      <alignment horizontal="right" vertical="center" wrapText="1"/>
    </xf>
    <xf numFmtId="10" fontId="44" fillId="0" borderId="2" xfId="1" applyNumberFormat="1" applyFont="1" applyBorder="1" applyAlignment="1">
      <alignment horizontal="right" vertical="center" wrapText="1"/>
    </xf>
    <xf numFmtId="10" fontId="44" fillId="0" borderId="3" xfId="1" applyNumberFormat="1" applyFont="1" applyBorder="1" applyAlignment="1">
      <alignment horizontal="right" vertical="center" wrapText="1"/>
    </xf>
    <xf numFmtId="10" fontId="44" fillId="0" borderId="4" xfId="1" applyNumberFormat="1" applyFont="1" applyBorder="1" applyAlignment="1">
      <alignment horizontal="right" vertical="center" wrapText="1"/>
    </xf>
    <xf numFmtId="0" fontId="9" fillId="0" borderId="0" xfId="0" applyFont="1" applyAlignment="1">
      <alignment horizontal="lef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14" xfId="0" applyFont="1" applyBorder="1" applyAlignment="1">
      <alignment horizontal="center"/>
    </xf>
    <xf numFmtId="0" fontId="16" fillId="0" borderId="15" xfId="0" applyFont="1" applyBorder="1" applyAlignment="1">
      <alignment horizontal="center"/>
    </xf>
    <xf numFmtId="3" fontId="5" fillId="0" borderId="13" xfId="0" applyNumberFormat="1" applyFont="1" applyBorder="1" applyAlignment="1">
      <alignment horizontal="right" vertical="center"/>
    </xf>
    <xf numFmtId="3" fontId="5" fillId="0" borderId="14" xfId="0" applyNumberFormat="1" applyFont="1" applyBorder="1" applyAlignment="1">
      <alignment horizontal="right" vertical="center"/>
    </xf>
    <xf numFmtId="3" fontId="5" fillId="0" borderId="15" xfId="0" applyNumberFormat="1" applyFont="1" applyBorder="1" applyAlignment="1">
      <alignment horizontal="right" vertical="center"/>
    </xf>
    <xf numFmtId="0" fontId="16" fillId="0" borderId="17" xfId="0" applyFont="1" applyBorder="1" applyAlignment="1">
      <alignment horizontal="center"/>
    </xf>
    <xf numFmtId="0" fontId="16" fillId="0" borderId="18" xfId="0" applyFont="1" applyBorder="1" applyAlignment="1">
      <alignment horizontal="center"/>
    </xf>
    <xf numFmtId="3" fontId="5" fillId="0" borderId="16" xfId="0" applyNumberFormat="1" applyFont="1" applyBorder="1" applyAlignment="1">
      <alignment horizontal="right" vertical="center" wrapText="1"/>
    </xf>
    <xf numFmtId="3" fontId="5" fillId="0" borderId="17" xfId="0" applyNumberFormat="1" applyFont="1" applyBorder="1" applyAlignment="1">
      <alignment horizontal="right" vertical="center" wrapText="1"/>
    </xf>
    <xf numFmtId="3" fontId="5" fillId="0" borderId="18" xfId="0" applyNumberFormat="1" applyFont="1" applyBorder="1" applyAlignment="1">
      <alignment horizontal="right"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9" xfId="0" applyFont="1" applyBorder="1" applyAlignment="1">
      <alignment horizontal="left" vertical="center" wrapText="1"/>
    </xf>
    <xf numFmtId="0" fontId="4" fillId="0" borderId="21" xfId="0" applyFont="1" applyBorder="1" applyAlignment="1">
      <alignment horizontal="left" vertical="center" wrapText="1"/>
    </xf>
    <xf numFmtId="0" fontId="13" fillId="0" borderId="0" xfId="0" applyFont="1" applyAlignment="1">
      <alignment horizont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3" fillId="0" borderId="0" xfId="0" applyFont="1" applyAlignment="1">
      <alignment horizontal="left" vertical="center" wrapText="1"/>
    </xf>
    <xf numFmtId="0" fontId="16" fillId="0" borderId="0" xfId="0" applyFont="1" applyBorder="1" applyAlignment="1">
      <alignment horizontal="left" vertical="center" wrapText="1"/>
    </xf>
    <xf numFmtId="0" fontId="11" fillId="0" borderId="0" xfId="0" applyFont="1" applyAlignment="1">
      <alignment horizontal="left" vertical="top"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7" fillId="0" borderId="9" xfId="0" applyFont="1" applyBorder="1" applyAlignment="1">
      <alignment horizontal="center" vertical="center"/>
    </xf>
    <xf numFmtId="0" fontId="17"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0" xfId="0" applyFont="1" applyFill="1" applyAlignment="1">
      <alignment horizontal="left" wrapText="1"/>
    </xf>
  </cellXfs>
  <cellStyles count="5">
    <cellStyle name="meny 2" xfId="4"/>
    <cellStyle name="Normálna" xfId="0" builtinId="0"/>
    <cellStyle name="normálne 2" xfId="2"/>
    <cellStyle name="normálne 3" xfId="3"/>
    <cellStyle name="Percentá"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38"/>
  <sheetViews>
    <sheetView workbookViewId="0">
      <selection activeCell="L41" sqref="L41"/>
    </sheetView>
  </sheetViews>
  <sheetFormatPr defaultRowHeight="12.75" x14ac:dyDescent="0.2"/>
  <cols>
    <col min="1" max="25" width="2.42578125" style="5" customWidth="1"/>
    <col min="26" max="26" width="2.85546875" style="5" customWidth="1"/>
    <col min="27" max="34" width="2.42578125" style="5" customWidth="1"/>
    <col min="35" max="16384" width="9.140625" style="5"/>
  </cols>
  <sheetData>
    <row r="3" spans="1:34" x14ac:dyDescent="0.2">
      <c r="A3" s="47" t="s">
        <v>653</v>
      </c>
      <c r="B3" s="48"/>
      <c r="C3" s="48"/>
      <c r="D3" s="48"/>
      <c r="E3" s="48"/>
      <c r="F3" s="48"/>
      <c r="G3" s="48"/>
      <c r="H3" s="49"/>
    </row>
    <row r="6" spans="1:34" ht="21.75" customHeight="1" x14ac:dyDescent="0.2">
      <c r="A6" s="211" t="s">
        <v>654</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row>
    <row r="7" spans="1:34" x14ac:dyDescent="0.2">
      <c r="K7" s="46" t="s">
        <v>656</v>
      </c>
      <c r="M7" s="26">
        <v>3</v>
      </c>
      <c r="N7" s="26">
        <v>1</v>
      </c>
      <c r="O7" s="5" t="s">
        <v>23</v>
      </c>
      <c r="P7" s="26">
        <v>1</v>
      </c>
      <c r="Q7" s="26">
        <v>2</v>
      </c>
      <c r="R7" s="5" t="s">
        <v>23</v>
      </c>
      <c r="S7" s="26">
        <v>2</v>
      </c>
      <c r="T7" s="26">
        <v>0</v>
      </c>
      <c r="U7" s="26">
        <v>1</v>
      </c>
      <c r="V7" s="26">
        <v>3</v>
      </c>
      <c r="W7" s="4" t="s">
        <v>655</v>
      </c>
      <c r="X7" s="4"/>
      <c r="Y7" s="4"/>
      <c r="Z7" s="4"/>
      <c r="AA7" s="4"/>
      <c r="AB7" s="4"/>
    </row>
    <row r="12" spans="1:34" ht="16.5" customHeight="1" x14ac:dyDescent="0.2">
      <c r="A12" s="29" t="s">
        <v>657</v>
      </c>
      <c r="B12" s="30"/>
      <c r="C12" s="30"/>
      <c r="D12" s="30"/>
      <c r="E12" s="30"/>
      <c r="F12" s="30"/>
      <c r="G12" s="30"/>
      <c r="H12" s="30"/>
      <c r="I12" s="30"/>
      <c r="J12" s="30"/>
      <c r="K12" s="31"/>
      <c r="L12" s="29" t="s">
        <v>658</v>
      </c>
      <c r="M12" s="30"/>
      <c r="N12" s="30"/>
      <c r="O12" s="30"/>
      <c r="P12" s="30"/>
      <c r="Q12" s="30"/>
      <c r="R12" s="30" t="s">
        <v>662</v>
      </c>
      <c r="S12" s="30"/>
      <c r="T12" s="30"/>
      <c r="U12" s="30"/>
      <c r="V12" s="30"/>
      <c r="W12" s="31"/>
      <c r="X12" s="29"/>
      <c r="Y12" s="30"/>
      <c r="Z12" s="30"/>
      <c r="AA12" s="30"/>
      <c r="AB12" s="30" t="s">
        <v>669</v>
      </c>
      <c r="AC12" s="30"/>
      <c r="AD12" s="30"/>
      <c r="AE12" s="30" t="s">
        <v>668</v>
      </c>
      <c r="AF12" s="30"/>
      <c r="AG12" s="30"/>
      <c r="AH12" s="31"/>
    </row>
    <row r="13" spans="1:34" ht="16.5" customHeight="1" x14ac:dyDescent="0.2">
      <c r="A13" s="120">
        <v>2</v>
      </c>
      <c r="B13" s="120">
        <v>0</v>
      </c>
      <c r="C13" s="120">
        <v>2</v>
      </c>
      <c r="D13" s="120">
        <v>0</v>
      </c>
      <c r="E13" s="120">
        <v>1</v>
      </c>
      <c r="F13" s="120">
        <v>2</v>
      </c>
      <c r="G13" s="120">
        <v>9</v>
      </c>
      <c r="H13" s="120">
        <v>2</v>
      </c>
      <c r="I13" s="120">
        <v>5</v>
      </c>
      <c r="J13" s="120">
        <v>4</v>
      </c>
      <c r="K13" s="34"/>
      <c r="L13" s="26" t="s">
        <v>99</v>
      </c>
      <c r="M13" s="27" t="s">
        <v>659</v>
      </c>
      <c r="N13" s="27"/>
      <c r="O13" s="10"/>
      <c r="P13" s="10"/>
      <c r="Q13" s="10"/>
      <c r="R13" s="10"/>
      <c r="S13" s="26" t="s">
        <v>99</v>
      </c>
      <c r="T13" s="27" t="s">
        <v>663</v>
      </c>
      <c r="U13" s="10"/>
      <c r="V13" s="10"/>
      <c r="W13" s="34"/>
      <c r="X13" s="32" t="s">
        <v>666</v>
      </c>
      <c r="Y13" s="27"/>
      <c r="Z13" s="27"/>
      <c r="AA13" s="27" t="s">
        <v>7</v>
      </c>
      <c r="AB13" s="120">
        <v>0</v>
      </c>
      <c r="AC13" s="120">
        <v>1</v>
      </c>
      <c r="AD13" s="33"/>
      <c r="AE13" s="120">
        <v>2</v>
      </c>
      <c r="AF13" s="120">
        <v>0</v>
      </c>
      <c r="AG13" s="120">
        <v>1</v>
      </c>
      <c r="AH13" s="120">
        <v>3</v>
      </c>
    </row>
    <row r="14" spans="1:34" ht="16.5" customHeight="1" x14ac:dyDescent="0.2">
      <c r="A14" s="32" t="s">
        <v>20</v>
      </c>
      <c r="B14" s="27"/>
      <c r="C14" s="27"/>
      <c r="D14" s="27"/>
      <c r="E14" s="27"/>
      <c r="F14" s="27"/>
      <c r="G14" s="27"/>
      <c r="H14" s="27"/>
      <c r="I14" s="10"/>
      <c r="J14" s="10"/>
      <c r="K14" s="34"/>
      <c r="L14" s="26"/>
      <c r="M14" s="27" t="s">
        <v>660</v>
      </c>
      <c r="N14" s="27"/>
      <c r="O14" s="10"/>
      <c r="P14" s="10"/>
      <c r="Q14" s="10"/>
      <c r="R14" s="10"/>
      <c r="S14" s="26"/>
      <c r="T14" s="27" t="s">
        <v>664</v>
      </c>
      <c r="U14" s="10"/>
      <c r="V14" s="10"/>
      <c r="W14" s="34"/>
      <c r="X14" s="32" t="s">
        <v>667</v>
      </c>
      <c r="Y14" s="27"/>
      <c r="Z14" s="27"/>
      <c r="AA14" s="27" t="s">
        <v>10</v>
      </c>
      <c r="AB14" s="120">
        <v>1</v>
      </c>
      <c r="AC14" s="120">
        <v>2</v>
      </c>
      <c r="AD14" s="33"/>
      <c r="AE14" s="120">
        <v>2</v>
      </c>
      <c r="AF14" s="120">
        <v>0</v>
      </c>
      <c r="AG14" s="120">
        <v>1</v>
      </c>
      <c r="AH14" s="120">
        <v>3</v>
      </c>
    </row>
    <row r="15" spans="1:34" ht="16.5" customHeight="1" x14ac:dyDescent="0.2">
      <c r="A15" s="120">
        <v>3</v>
      </c>
      <c r="B15" s="120">
        <v>6</v>
      </c>
      <c r="C15" s="120">
        <v>3</v>
      </c>
      <c r="D15" s="120">
        <v>8</v>
      </c>
      <c r="E15" s="120">
        <v>3</v>
      </c>
      <c r="F15" s="120">
        <v>1</v>
      </c>
      <c r="G15" s="120">
        <v>5</v>
      </c>
      <c r="H15" s="120">
        <v>5</v>
      </c>
      <c r="I15" s="33"/>
      <c r="J15" s="10"/>
      <c r="K15" s="34"/>
      <c r="L15" s="26"/>
      <c r="M15" s="27" t="s">
        <v>661</v>
      </c>
      <c r="N15" s="27"/>
      <c r="O15" s="10"/>
      <c r="P15" s="10"/>
      <c r="Q15" s="10"/>
      <c r="R15" s="10"/>
      <c r="S15" s="27" t="s">
        <v>665</v>
      </c>
      <c r="T15" s="27"/>
      <c r="U15" s="27"/>
      <c r="V15" s="27"/>
      <c r="W15" s="38"/>
      <c r="X15" s="32" t="s">
        <v>671</v>
      </c>
      <c r="Y15" s="27"/>
      <c r="Z15" s="27"/>
      <c r="AA15" s="27" t="s">
        <v>7</v>
      </c>
      <c r="AB15" s="120">
        <v>0</v>
      </c>
      <c r="AC15" s="120">
        <v>1</v>
      </c>
      <c r="AD15" s="33"/>
      <c r="AE15" s="120">
        <v>2</v>
      </c>
      <c r="AF15" s="120">
        <v>0</v>
      </c>
      <c r="AG15" s="120">
        <v>1</v>
      </c>
      <c r="AH15" s="120">
        <v>2</v>
      </c>
    </row>
    <row r="16" spans="1:34" ht="16.5" customHeight="1" x14ac:dyDescent="0.2">
      <c r="A16" s="32" t="s">
        <v>670</v>
      </c>
      <c r="B16" s="27"/>
      <c r="C16" s="27"/>
      <c r="D16" s="27"/>
      <c r="E16" s="27"/>
      <c r="F16" s="27"/>
      <c r="G16" s="27"/>
      <c r="H16" s="27"/>
      <c r="I16" s="10"/>
      <c r="J16" s="10"/>
      <c r="K16" s="34"/>
      <c r="L16" s="39"/>
      <c r="M16" s="10"/>
      <c r="N16" s="10"/>
      <c r="O16" s="10"/>
      <c r="P16" s="10"/>
      <c r="Q16" s="10"/>
      <c r="R16" s="10"/>
      <c r="S16" s="10"/>
      <c r="T16" s="10"/>
      <c r="U16" s="10"/>
      <c r="V16" s="10"/>
      <c r="W16" s="34"/>
      <c r="X16" s="212" t="s">
        <v>672</v>
      </c>
      <c r="Y16" s="213"/>
      <c r="Z16" s="213"/>
      <c r="AA16" s="27" t="s">
        <v>10</v>
      </c>
      <c r="AB16" s="120">
        <v>1</v>
      </c>
      <c r="AC16" s="120">
        <v>2</v>
      </c>
      <c r="AD16" s="33"/>
      <c r="AE16" s="120">
        <v>2</v>
      </c>
      <c r="AF16" s="120">
        <v>0</v>
      </c>
      <c r="AG16" s="120">
        <v>1</v>
      </c>
      <c r="AH16" s="120">
        <v>2</v>
      </c>
    </row>
    <row r="17" spans="1:34" ht="16.5" customHeight="1" x14ac:dyDescent="0.2">
      <c r="A17" s="120">
        <v>4</v>
      </c>
      <c r="B17" s="120">
        <v>9</v>
      </c>
      <c r="C17" s="33" t="s">
        <v>23</v>
      </c>
      <c r="D17" s="120">
        <v>4</v>
      </c>
      <c r="E17" s="120">
        <v>1</v>
      </c>
      <c r="F17" s="33" t="s">
        <v>23</v>
      </c>
      <c r="G17" s="120">
        <v>0</v>
      </c>
      <c r="H17" s="33"/>
      <c r="I17" s="10"/>
      <c r="J17" s="10"/>
      <c r="K17" s="34"/>
      <c r="L17" s="39"/>
      <c r="M17" s="10"/>
      <c r="N17" s="10"/>
      <c r="O17" s="10"/>
      <c r="P17" s="10"/>
      <c r="Q17" s="10"/>
      <c r="R17" s="10"/>
      <c r="S17" s="10"/>
      <c r="T17" s="10"/>
      <c r="U17" s="10"/>
      <c r="V17" s="10"/>
      <c r="W17" s="34"/>
      <c r="X17" s="212"/>
      <c r="Y17" s="213"/>
      <c r="Z17" s="213"/>
      <c r="AA17" s="10"/>
      <c r="AB17" s="10"/>
      <c r="AC17" s="10"/>
      <c r="AD17" s="10"/>
      <c r="AE17" s="10"/>
      <c r="AF17" s="10"/>
      <c r="AG17" s="10"/>
      <c r="AH17" s="34"/>
    </row>
    <row r="18" spans="1:34" ht="16.5" customHeight="1" x14ac:dyDescent="0.2">
      <c r="A18" s="35"/>
      <c r="B18" s="36"/>
      <c r="C18" s="36"/>
      <c r="D18" s="36"/>
      <c r="E18" s="36"/>
      <c r="F18" s="36"/>
      <c r="G18" s="36"/>
      <c r="H18" s="36"/>
      <c r="I18" s="36"/>
      <c r="J18" s="36"/>
      <c r="K18" s="37"/>
      <c r="L18" s="35"/>
      <c r="M18" s="36"/>
      <c r="N18" s="36"/>
      <c r="O18" s="36"/>
      <c r="P18" s="36"/>
      <c r="Q18" s="36"/>
      <c r="R18" s="36"/>
      <c r="S18" s="36"/>
      <c r="T18" s="36"/>
      <c r="U18" s="36"/>
      <c r="V18" s="36"/>
      <c r="W18" s="37"/>
      <c r="X18" s="40" t="s">
        <v>667</v>
      </c>
      <c r="Y18" s="36"/>
      <c r="Z18" s="36"/>
      <c r="AA18" s="36"/>
      <c r="AB18" s="36"/>
      <c r="AC18" s="36"/>
      <c r="AD18" s="36"/>
      <c r="AE18" s="36"/>
      <c r="AF18" s="36"/>
      <c r="AG18" s="36"/>
      <c r="AH18" s="37"/>
    </row>
    <row r="19" spans="1:34" ht="16.5" customHeight="1" x14ac:dyDescent="0.2">
      <c r="A19" s="39"/>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34"/>
    </row>
    <row r="20" spans="1:34" s="4" customFormat="1" ht="16.5" customHeight="1" x14ac:dyDescent="0.2">
      <c r="A20" s="32" t="s">
        <v>673</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38"/>
    </row>
    <row r="21" spans="1:34" ht="16.5" customHeight="1" x14ac:dyDescent="0.2">
      <c r="A21" s="120" t="s">
        <v>1185</v>
      </c>
      <c r="B21" s="120" t="s">
        <v>1186</v>
      </c>
      <c r="C21" s="120" t="s">
        <v>1187</v>
      </c>
      <c r="D21" s="120"/>
      <c r="E21" s="120" t="s">
        <v>1188</v>
      </c>
      <c r="F21" s="120" t="s">
        <v>1189</v>
      </c>
      <c r="G21" s="120" t="s">
        <v>1190</v>
      </c>
      <c r="H21" s="120" t="s">
        <v>1191</v>
      </c>
      <c r="I21" s="120" t="s">
        <v>1192</v>
      </c>
      <c r="J21" s="120" t="s">
        <v>1193</v>
      </c>
      <c r="K21" s="120" t="s">
        <v>1192</v>
      </c>
      <c r="L21" s="120"/>
      <c r="M21" s="120" t="s">
        <v>1187</v>
      </c>
      <c r="N21" s="120" t="s">
        <v>1191</v>
      </c>
      <c r="O21" s="120" t="s">
        <v>1189</v>
      </c>
      <c r="P21" s="120"/>
      <c r="Q21" s="120"/>
      <c r="R21" s="120"/>
      <c r="S21" s="120"/>
      <c r="T21" s="120"/>
      <c r="U21" s="120"/>
      <c r="V21" s="120"/>
      <c r="W21" s="120"/>
      <c r="X21" s="120"/>
      <c r="Y21" s="120"/>
      <c r="Z21" s="120"/>
      <c r="AA21" s="120"/>
      <c r="AB21" s="120"/>
      <c r="AC21" s="120"/>
      <c r="AD21" s="120"/>
      <c r="AE21" s="120"/>
      <c r="AF21" s="120"/>
      <c r="AG21" s="120"/>
      <c r="AH21" s="120"/>
    </row>
    <row r="22" spans="1:34" ht="16.5" customHeight="1" x14ac:dyDescent="0.2">
      <c r="A22" s="120"/>
      <c r="B22" s="120"/>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row>
    <row r="23" spans="1:34" ht="16.5" customHeight="1" x14ac:dyDescent="0.2">
      <c r="A23" s="42" t="s">
        <v>674</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row>
    <row r="24" spans="1:34" ht="16.5" customHeight="1" x14ac:dyDescent="0.2">
      <c r="A24" s="32" t="s">
        <v>24</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t="s">
        <v>25</v>
      </c>
      <c r="AD24" s="27"/>
      <c r="AE24" s="27"/>
      <c r="AF24" s="27"/>
      <c r="AG24" s="27"/>
      <c r="AH24" s="38"/>
    </row>
    <row r="25" spans="1:34" ht="16.5" customHeight="1" x14ac:dyDescent="0.2">
      <c r="A25" s="120" t="s">
        <v>1194</v>
      </c>
      <c r="B25" s="120" t="s">
        <v>1195</v>
      </c>
      <c r="C25" s="120" t="s">
        <v>1196</v>
      </c>
      <c r="D25" s="120" t="s">
        <v>1197</v>
      </c>
      <c r="E25" s="120" t="s">
        <v>1192</v>
      </c>
      <c r="F25" s="120" t="s">
        <v>1198</v>
      </c>
      <c r="G25" s="120" t="s">
        <v>1199</v>
      </c>
      <c r="H25" s="120" t="s">
        <v>1194</v>
      </c>
      <c r="I25" s="120" t="s">
        <v>1200</v>
      </c>
      <c r="J25" s="120"/>
      <c r="K25" s="120"/>
      <c r="L25" s="120"/>
      <c r="M25" s="120"/>
      <c r="N25" s="120"/>
      <c r="O25" s="120"/>
      <c r="P25" s="120"/>
      <c r="Q25" s="120"/>
      <c r="R25" s="120"/>
      <c r="S25" s="120"/>
      <c r="T25" s="120"/>
      <c r="U25" s="120"/>
      <c r="V25" s="120"/>
      <c r="W25" s="120"/>
      <c r="X25" s="120"/>
      <c r="Y25" s="120"/>
      <c r="Z25" s="120"/>
      <c r="AA25" s="33"/>
      <c r="AB25" s="33"/>
      <c r="AC25" s="120">
        <v>5</v>
      </c>
      <c r="AD25" s="120">
        <v>6</v>
      </c>
      <c r="AE25" s="120">
        <v>4</v>
      </c>
      <c r="AF25" s="120"/>
      <c r="AG25" s="120"/>
      <c r="AH25" s="120"/>
    </row>
    <row r="26" spans="1:34" ht="16.5" customHeight="1" x14ac:dyDescent="0.2">
      <c r="A26" s="32" t="s">
        <v>26</v>
      </c>
      <c r="B26" s="27"/>
      <c r="C26" s="27"/>
      <c r="D26" s="27"/>
      <c r="E26" s="27"/>
      <c r="F26" s="27"/>
      <c r="G26" s="27"/>
      <c r="H26" s="27" t="s">
        <v>675</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38"/>
    </row>
    <row r="27" spans="1:34" ht="16.5" customHeight="1" x14ac:dyDescent="0.2">
      <c r="A27" s="120">
        <v>0</v>
      </c>
      <c r="B27" s="120">
        <v>2</v>
      </c>
      <c r="C27" s="120">
        <v>9</v>
      </c>
      <c r="D27" s="120">
        <v>0</v>
      </c>
      <c r="E27" s="120">
        <v>1</v>
      </c>
      <c r="F27" s="33"/>
      <c r="G27" s="33"/>
      <c r="H27" s="120" t="s">
        <v>1198</v>
      </c>
      <c r="I27" s="120" t="s">
        <v>1200</v>
      </c>
      <c r="J27" s="120" t="s">
        <v>1201</v>
      </c>
      <c r="K27" s="120" t="s">
        <v>1202</v>
      </c>
      <c r="L27" s="120" t="s">
        <v>1187</v>
      </c>
      <c r="M27" s="120" t="s">
        <v>1186</v>
      </c>
      <c r="N27" s="120" t="s">
        <v>1189</v>
      </c>
      <c r="O27" s="120" t="s">
        <v>1193</v>
      </c>
      <c r="P27" s="120" t="s">
        <v>1189</v>
      </c>
      <c r="Q27" s="120"/>
      <c r="R27" s="120"/>
      <c r="S27" s="120"/>
      <c r="T27" s="120"/>
      <c r="U27" s="120"/>
      <c r="V27" s="120"/>
      <c r="W27" s="120"/>
      <c r="X27" s="120"/>
      <c r="Y27" s="120"/>
      <c r="Z27" s="120"/>
      <c r="AA27" s="120"/>
      <c r="AB27" s="120"/>
      <c r="AC27" s="120"/>
      <c r="AD27" s="120"/>
      <c r="AE27" s="120"/>
      <c r="AF27" s="120"/>
      <c r="AG27" s="120"/>
      <c r="AH27" s="120"/>
    </row>
    <row r="28" spans="1:34" s="4" customFormat="1" ht="16.5" customHeight="1" x14ac:dyDescent="0.2">
      <c r="A28" s="32" t="s">
        <v>676</v>
      </c>
      <c r="B28" s="27"/>
      <c r="C28" s="27"/>
      <c r="D28" s="27"/>
      <c r="E28" s="27"/>
      <c r="F28" s="27"/>
      <c r="G28" s="27"/>
      <c r="H28" s="27"/>
      <c r="I28" s="27"/>
      <c r="J28" s="27"/>
      <c r="K28" s="27"/>
      <c r="L28" s="27"/>
      <c r="M28" s="27"/>
      <c r="N28" s="27"/>
      <c r="O28" s="27"/>
      <c r="P28" s="27"/>
      <c r="Q28" s="27"/>
      <c r="R28" s="27" t="s">
        <v>677</v>
      </c>
      <c r="S28" s="27"/>
      <c r="T28" s="27"/>
      <c r="U28" s="27"/>
      <c r="V28" s="27"/>
      <c r="W28" s="27"/>
      <c r="X28" s="27"/>
      <c r="Y28" s="27"/>
      <c r="Z28" s="27"/>
      <c r="AA28" s="27"/>
      <c r="AB28" s="27"/>
      <c r="AC28" s="27"/>
      <c r="AD28" s="27"/>
      <c r="AE28" s="27"/>
      <c r="AF28" s="27"/>
      <c r="AG28" s="27"/>
      <c r="AH28" s="38"/>
    </row>
    <row r="29" spans="1:34" ht="16.5" customHeight="1" x14ac:dyDescent="0.2">
      <c r="A29" s="26">
        <v>0</v>
      </c>
      <c r="B29" s="26">
        <v>9</v>
      </c>
      <c r="C29" s="26">
        <v>0</v>
      </c>
      <c r="D29" s="26">
        <v>7</v>
      </c>
      <c r="E29" s="33" t="s">
        <v>27</v>
      </c>
      <c r="F29" s="26">
        <v>8</v>
      </c>
      <c r="G29" s="26">
        <v>2</v>
      </c>
      <c r="H29" s="26">
        <v>2</v>
      </c>
      <c r="I29" s="26">
        <v>5</v>
      </c>
      <c r="J29" s="26">
        <v>9</v>
      </c>
      <c r="K29" s="26">
        <v>7</v>
      </c>
      <c r="L29" s="26"/>
      <c r="M29" s="26"/>
      <c r="N29" s="10"/>
      <c r="O29" s="10"/>
      <c r="P29" s="10"/>
      <c r="Q29" s="10"/>
      <c r="R29" s="26"/>
      <c r="S29" s="26">
        <v>0</v>
      </c>
      <c r="T29" s="26">
        <v>4</v>
      </c>
      <c r="U29" s="26">
        <v>3</v>
      </c>
      <c r="V29" s="33" t="s">
        <v>27</v>
      </c>
      <c r="W29" s="26">
        <v>5</v>
      </c>
      <c r="X29" s="26">
        <v>5</v>
      </c>
      <c r="Y29" s="26">
        <v>2</v>
      </c>
      <c r="Z29" s="26">
        <v>2</v>
      </c>
      <c r="AA29" s="26">
        <v>6</v>
      </c>
      <c r="AB29" s="26">
        <v>5</v>
      </c>
      <c r="AC29" s="26">
        <v>8</v>
      </c>
      <c r="AD29" s="26"/>
      <c r="AE29" s="10"/>
      <c r="AF29" s="10"/>
      <c r="AG29" s="10"/>
      <c r="AH29" s="34"/>
    </row>
    <row r="30" spans="1:34" s="4" customFormat="1" ht="16.5" customHeight="1" x14ac:dyDescent="0.2">
      <c r="A30" s="32" t="s">
        <v>678</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38"/>
    </row>
    <row r="31" spans="1:34" s="123" customFormat="1" ht="16.5" customHeight="1" x14ac:dyDescent="0.2">
      <c r="A31" s="120" t="s">
        <v>46</v>
      </c>
      <c r="B31" s="120" t="s">
        <v>44</v>
      </c>
      <c r="C31" s="120" t="s">
        <v>1203</v>
      </c>
      <c r="D31" s="120" t="s">
        <v>44</v>
      </c>
      <c r="E31" s="120" t="s">
        <v>656</v>
      </c>
      <c r="F31" s="120" t="s">
        <v>1204</v>
      </c>
      <c r="G31" s="120" t="s">
        <v>1205</v>
      </c>
      <c r="H31" s="120" t="s">
        <v>40</v>
      </c>
      <c r="I31" s="120" t="s">
        <v>23</v>
      </c>
      <c r="J31" s="120" t="s">
        <v>44</v>
      </c>
      <c r="K31" s="120" t="s">
        <v>1206</v>
      </c>
      <c r="L31" s="120" t="s">
        <v>44</v>
      </c>
      <c r="M31" s="120" t="s">
        <v>1207</v>
      </c>
      <c r="N31" s="120" t="s">
        <v>40</v>
      </c>
      <c r="O31" s="120" t="s">
        <v>1208</v>
      </c>
      <c r="P31" s="120" t="s">
        <v>1209</v>
      </c>
      <c r="Q31" s="120" t="s">
        <v>1210</v>
      </c>
      <c r="R31" s="120" t="s">
        <v>1211</v>
      </c>
      <c r="S31" s="120" t="s">
        <v>1207</v>
      </c>
      <c r="T31" s="120" t="s">
        <v>40</v>
      </c>
      <c r="U31" s="120" t="s">
        <v>1212</v>
      </c>
      <c r="V31" s="120" t="s">
        <v>23</v>
      </c>
      <c r="W31" s="120" t="s">
        <v>1211</v>
      </c>
      <c r="X31" s="120" t="s">
        <v>656</v>
      </c>
      <c r="Y31" s="120"/>
      <c r="Z31" s="120"/>
      <c r="AA31" s="120"/>
      <c r="AB31" s="120"/>
      <c r="AC31" s="120"/>
      <c r="AD31" s="120"/>
      <c r="AE31" s="33"/>
      <c r="AF31" s="33"/>
      <c r="AG31" s="33"/>
      <c r="AH31" s="132"/>
    </row>
    <row r="32" spans="1:34" ht="16.5" customHeight="1" x14ac:dyDescent="0.2">
      <c r="A32" s="39"/>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34"/>
    </row>
    <row r="33" spans="1:34" s="4" customFormat="1" ht="16.5" customHeight="1" x14ac:dyDescent="0.2">
      <c r="A33" s="42" t="s">
        <v>679</v>
      </c>
      <c r="B33" s="43"/>
      <c r="C33" s="30"/>
      <c r="D33" s="43"/>
      <c r="E33" s="43"/>
      <c r="F33" s="30"/>
      <c r="G33" s="43"/>
      <c r="H33" s="43"/>
      <c r="I33" s="43"/>
      <c r="J33" s="44"/>
      <c r="K33" s="214" t="s">
        <v>681</v>
      </c>
      <c r="L33" s="215"/>
      <c r="M33" s="215"/>
      <c r="N33" s="215"/>
      <c r="O33" s="215"/>
      <c r="P33" s="215"/>
      <c r="Q33" s="215"/>
      <c r="R33" s="216"/>
      <c r="S33" s="214" t="s">
        <v>682</v>
      </c>
      <c r="T33" s="215"/>
      <c r="U33" s="215"/>
      <c r="V33" s="215"/>
      <c r="W33" s="215"/>
      <c r="X33" s="215"/>
      <c r="Y33" s="215"/>
      <c r="Z33" s="216"/>
      <c r="AA33" s="214" t="s">
        <v>683</v>
      </c>
      <c r="AB33" s="215"/>
      <c r="AC33" s="215"/>
      <c r="AD33" s="215"/>
      <c r="AE33" s="215"/>
      <c r="AF33" s="215"/>
      <c r="AG33" s="215"/>
      <c r="AH33" s="216"/>
    </row>
    <row r="34" spans="1:34" ht="16.5" customHeight="1" x14ac:dyDescent="0.2">
      <c r="A34" s="26">
        <v>1</v>
      </c>
      <c r="B34" s="26">
        <v>4</v>
      </c>
      <c r="C34" s="41" t="s">
        <v>23</v>
      </c>
      <c r="D34" s="26">
        <v>0</v>
      </c>
      <c r="E34" s="26">
        <v>3</v>
      </c>
      <c r="F34" s="41" t="s">
        <v>23</v>
      </c>
      <c r="G34" s="26">
        <v>2</v>
      </c>
      <c r="H34" s="26">
        <v>0</v>
      </c>
      <c r="I34" s="26">
        <v>1</v>
      </c>
      <c r="J34" s="26">
        <v>4</v>
      </c>
      <c r="K34" s="217"/>
      <c r="L34" s="218"/>
      <c r="M34" s="218"/>
      <c r="N34" s="218"/>
      <c r="O34" s="218"/>
      <c r="P34" s="218"/>
      <c r="Q34" s="218"/>
      <c r="R34" s="219"/>
      <c r="S34" s="217"/>
      <c r="T34" s="218"/>
      <c r="U34" s="218"/>
      <c r="V34" s="218"/>
      <c r="W34" s="218"/>
      <c r="X34" s="218"/>
      <c r="Y34" s="218"/>
      <c r="Z34" s="219"/>
      <c r="AA34" s="217"/>
      <c r="AB34" s="218"/>
      <c r="AC34" s="218"/>
      <c r="AD34" s="218"/>
      <c r="AE34" s="218"/>
      <c r="AF34" s="218"/>
      <c r="AG34" s="218"/>
      <c r="AH34" s="219"/>
    </row>
    <row r="35" spans="1:34" ht="16.5" customHeight="1" x14ac:dyDescent="0.2">
      <c r="A35" s="39"/>
      <c r="B35" s="10"/>
      <c r="C35" s="33"/>
      <c r="D35" s="10"/>
      <c r="E35" s="10"/>
      <c r="F35" s="33"/>
      <c r="G35" s="10"/>
      <c r="H35" s="10"/>
      <c r="I35" s="10"/>
      <c r="J35" s="34"/>
      <c r="K35" s="217"/>
      <c r="L35" s="218"/>
      <c r="M35" s="218"/>
      <c r="N35" s="218"/>
      <c r="O35" s="218"/>
      <c r="P35" s="218"/>
      <c r="Q35" s="218"/>
      <c r="R35" s="219"/>
      <c r="S35" s="217"/>
      <c r="T35" s="218"/>
      <c r="U35" s="218"/>
      <c r="V35" s="218"/>
      <c r="W35" s="218"/>
      <c r="X35" s="218"/>
      <c r="Y35" s="218"/>
      <c r="Z35" s="219"/>
      <c r="AA35" s="217"/>
      <c r="AB35" s="218"/>
      <c r="AC35" s="218"/>
      <c r="AD35" s="218"/>
      <c r="AE35" s="218"/>
      <c r="AF35" s="218"/>
      <c r="AG35" s="218"/>
      <c r="AH35" s="219"/>
    </row>
    <row r="36" spans="1:34" ht="16.5" customHeight="1" x14ac:dyDescent="0.2">
      <c r="A36" s="39"/>
      <c r="B36" s="10"/>
      <c r="C36" s="10"/>
      <c r="D36" s="10"/>
      <c r="E36" s="10"/>
      <c r="F36" s="10"/>
      <c r="G36" s="10"/>
      <c r="H36" s="10"/>
      <c r="I36" s="10"/>
      <c r="J36" s="34"/>
      <c r="K36" s="217"/>
      <c r="L36" s="218"/>
      <c r="M36" s="218"/>
      <c r="N36" s="218"/>
      <c r="O36" s="218"/>
      <c r="P36" s="218"/>
      <c r="Q36" s="218"/>
      <c r="R36" s="219"/>
      <c r="S36" s="217"/>
      <c r="T36" s="218"/>
      <c r="U36" s="218"/>
      <c r="V36" s="218"/>
      <c r="W36" s="218"/>
      <c r="X36" s="218"/>
      <c r="Y36" s="218"/>
      <c r="Z36" s="219"/>
      <c r="AA36" s="217"/>
      <c r="AB36" s="218"/>
      <c r="AC36" s="218"/>
      <c r="AD36" s="218"/>
      <c r="AE36" s="218"/>
      <c r="AF36" s="218"/>
      <c r="AG36" s="218"/>
      <c r="AH36" s="219"/>
    </row>
    <row r="37" spans="1:34" ht="16.5" customHeight="1" x14ac:dyDescent="0.2">
      <c r="A37" s="32" t="s">
        <v>680</v>
      </c>
      <c r="B37" s="10"/>
      <c r="C37" s="10"/>
      <c r="D37" s="10"/>
      <c r="E37" s="10"/>
      <c r="F37" s="10"/>
      <c r="G37" s="10"/>
      <c r="H37" s="10"/>
      <c r="I37" s="10"/>
      <c r="J37" s="34"/>
      <c r="K37" s="217"/>
      <c r="L37" s="218"/>
      <c r="M37" s="218"/>
      <c r="N37" s="218"/>
      <c r="O37" s="218"/>
      <c r="P37" s="218"/>
      <c r="Q37" s="218"/>
      <c r="R37" s="219"/>
      <c r="S37" s="217"/>
      <c r="T37" s="218"/>
      <c r="U37" s="218"/>
      <c r="V37" s="218"/>
      <c r="W37" s="218"/>
      <c r="X37" s="218"/>
      <c r="Y37" s="218"/>
      <c r="Z37" s="219"/>
      <c r="AA37" s="217"/>
      <c r="AB37" s="218"/>
      <c r="AC37" s="218"/>
      <c r="AD37" s="218"/>
      <c r="AE37" s="218"/>
      <c r="AF37" s="218"/>
      <c r="AG37" s="218"/>
      <c r="AH37" s="219"/>
    </row>
    <row r="38" spans="1:34" ht="16.5" customHeight="1" x14ac:dyDescent="0.2">
      <c r="A38" s="26"/>
      <c r="B38" s="26"/>
      <c r="C38" s="45" t="s">
        <v>23</v>
      </c>
      <c r="D38" s="26"/>
      <c r="E38" s="26"/>
      <c r="F38" s="45" t="s">
        <v>23</v>
      </c>
      <c r="G38" s="26"/>
      <c r="H38" s="26"/>
      <c r="I38" s="26"/>
      <c r="J38" s="26"/>
      <c r="K38" s="220"/>
      <c r="L38" s="221"/>
      <c r="M38" s="221"/>
      <c r="N38" s="221"/>
      <c r="O38" s="221"/>
      <c r="P38" s="221"/>
      <c r="Q38" s="221"/>
      <c r="R38" s="222"/>
      <c r="S38" s="220"/>
      <c r="T38" s="221"/>
      <c r="U38" s="221"/>
      <c r="V38" s="221"/>
      <c r="W38" s="221"/>
      <c r="X38" s="221"/>
      <c r="Y38" s="221"/>
      <c r="Z38" s="222"/>
      <c r="AA38" s="220"/>
      <c r="AB38" s="221"/>
      <c r="AC38" s="221"/>
      <c r="AD38" s="221"/>
      <c r="AE38" s="221"/>
      <c r="AF38" s="221"/>
      <c r="AG38" s="221"/>
      <c r="AH38" s="222"/>
    </row>
  </sheetData>
  <mergeCells count="5">
    <mergeCell ref="A6:AH6"/>
    <mergeCell ref="X16:Z17"/>
    <mergeCell ref="K33:R38"/>
    <mergeCell ref="S33:Z38"/>
    <mergeCell ref="AA33:AH3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32"/>
  <sheetViews>
    <sheetView topLeftCell="A97" zoomScaleNormal="100" zoomScaleSheetLayoutView="100" workbookViewId="0">
      <selection activeCell="D141" sqref="D141:E141"/>
    </sheetView>
  </sheetViews>
  <sheetFormatPr defaultRowHeight="12.75" x14ac:dyDescent="0.2"/>
  <cols>
    <col min="1" max="1" width="5.5703125" style="66" customWidth="1"/>
    <col min="2" max="2" width="29.5703125" style="67" customWidth="1"/>
    <col min="3" max="3" width="5.5703125" style="68" customWidth="1"/>
    <col min="4" max="4" width="2.5703125" style="66" customWidth="1"/>
    <col min="5" max="5" width="25.5703125" style="66" customWidth="1"/>
    <col min="6" max="7" width="9" style="66" customWidth="1"/>
    <col min="8" max="8" width="19.85546875" style="66" customWidth="1"/>
    <col min="9" max="9" width="9" style="66" customWidth="1"/>
    <col min="10" max="256" width="9.140625" style="58"/>
    <col min="257" max="257" width="5.5703125" style="58" customWidth="1"/>
    <col min="258" max="258" width="29.5703125" style="58" customWidth="1"/>
    <col min="259" max="259" width="5.5703125" style="58" customWidth="1"/>
    <col min="260" max="260" width="2.5703125" style="58" customWidth="1"/>
    <col min="261" max="261" width="25.5703125" style="58" customWidth="1"/>
    <col min="262" max="263" width="9" style="58" customWidth="1"/>
    <col min="264" max="264" width="19.85546875" style="58" customWidth="1"/>
    <col min="265" max="265" width="9" style="58" customWidth="1"/>
    <col min="266" max="512" width="9.140625" style="58"/>
    <col min="513" max="513" width="5.5703125" style="58" customWidth="1"/>
    <col min="514" max="514" width="29.5703125" style="58" customWidth="1"/>
    <col min="515" max="515" width="5.5703125" style="58" customWidth="1"/>
    <col min="516" max="516" width="2.5703125" style="58" customWidth="1"/>
    <col min="517" max="517" width="25.5703125" style="58" customWidth="1"/>
    <col min="518" max="519" width="9" style="58" customWidth="1"/>
    <col min="520" max="520" width="19.85546875" style="58" customWidth="1"/>
    <col min="521" max="521" width="9" style="58" customWidth="1"/>
    <col min="522" max="768" width="9.140625" style="58"/>
    <col min="769" max="769" width="5.5703125" style="58" customWidth="1"/>
    <col min="770" max="770" width="29.5703125" style="58" customWidth="1"/>
    <col min="771" max="771" width="5.5703125" style="58" customWidth="1"/>
    <col min="772" max="772" width="2.5703125" style="58" customWidth="1"/>
    <col min="773" max="773" width="25.5703125" style="58" customWidth="1"/>
    <col min="774" max="775" width="9" style="58" customWidth="1"/>
    <col min="776" max="776" width="19.85546875" style="58" customWidth="1"/>
    <col min="777" max="777" width="9" style="58" customWidth="1"/>
    <col min="778" max="1024" width="9.140625" style="58"/>
    <col min="1025" max="1025" width="5.5703125" style="58" customWidth="1"/>
    <col min="1026" max="1026" width="29.5703125" style="58" customWidth="1"/>
    <col min="1027" max="1027" width="5.5703125" style="58" customWidth="1"/>
    <col min="1028" max="1028" width="2.5703125" style="58" customWidth="1"/>
    <col min="1029" max="1029" width="25.5703125" style="58" customWidth="1"/>
    <col min="1030" max="1031" width="9" style="58" customWidth="1"/>
    <col min="1032" max="1032" width="19.85546875" style="58" customWidth="1"/>
    <col min="1033" max="1033" width="9" style="58" customWidth="1"/>
    <col min="1034" max="1280" width="9.140625" style="58"/>
    <col min="1281" max="1281" width="5.5703125" style="58" customWidth="1"/>
    <col min="1282" max="1282" width="29.5703125" style="58" customWidth="1"/>
    <col min="1283" max="1283" width="5.5703125" style="58" customWidth="1"/>
    <col min="1284" max="1284" width="2.5703125" style="58" customWidth="1"/>
    <col min="1285" max="1285" width="25.5703125" style="58" customWidth="1"/>
    <col min="1286" max="1287" width="9" style="58" customWidth="1"/>
    <col min="1288" max="1288" width="19.85546875" style="58" customWidth="1"/>
    <col min="1289" max="1289" width="9" style="58" customWidth="1"/>
    <col min="1290" max="1536" width="9.140625" style="58"/>
    <col min="1537" max="1537" width="5.5703125" style="58" customWidth="1"/>
    <col min="1538" max="1538" width="29.5703125" style="58" customWidth="1"/>
    <col min="1539" max="1539" width="5.5703125" style="58" customWidth="1"/>
    <col min="1540" max="1540" width="2.5703125" style="58" customWidth="1"/>
    <col min="1541" max="1541" width="25.5703125" style="58" customWidth="1"/>
    <col min="1542" max="1543" width="9" style="58" customWidth="1"/>
    <col min="1544" max="1544" width="19.85546875" style="58" customWidth="1"/>
    <col min="1545" max="1545" width="9" style="58" customWidth="1"/>
    <col min="1546" max="1792" width="9.140625" style="58"/>
    <col min="1793" max="1793" width="5.5703125" style="58" customWidth="1"/>
    <col min="1794" max="1794" width="29.5703125" style="58" customWidth="1"/>
    <col min="1795" max="1795" width="5.5703125" style="58" customWidth="1"/>
    <col min="1796" max="1796" width="2.5703125" style="58" customWidth="1"/>
    <col min="1797" max="1797" width="25.5703125" style="58" customWidth="1"/>
    <col min="1798" max="1799" width="9" style="58" customWidth="1"/>
    <col min="1800" max="1800" width="19.85546875" style="58" customWidth="1"/>
    <col min="1801" max="1801" width="9" style="58" customWidth="1"/>
    <col min="1802" max="2048" width="9.140625" style="58"/>
    <col min="2049" max="2049" width="5.5703125" style="58" customWidth="1"/>
    <col min="2050" max="2050" width="29.5703125" style="58" customWidth="1"/>
    <col min="2051" max="2051" width="5.5703125" style="58" customWidth="1"/>
    <col min="2052" max="2052" width="2.5703125" style="58" customWidth="1"/>
    <col min="2053" max="2053" width="25.5703125" style="58" customWidth="1"/>
    <col min="2054" max="2055" width="9" style="58" customWidth="1"/>
    <col min="2056" max="2056" width="19.85546875" style="58" customWidth="1"/>
    <col min="2057" max="2057" width="9" style="58" customWidth="1"/>
    <col min="2058" max="2304" width="9.140625" style="58"/>
    <col min="2305" max="2305" width="5.5703125" style="58" customWidth="1"/>
    <col min="2306" max="2306" width="29.5703125" style="58" customWidth="1"/>
    <col min="2307" max="2307" width="5.5703125" style="58" customWidth="1"/>
    <col min="2308" max="2308" width="2.5703125" style="58" customWidth="1"/>
    <col min="2309" max="2309" width="25.5703125" style="58" customWidth="1"/>
    <col min="2310" max="2311" width="9" style="58" customWidth="1"/>
    <col min="2312" max="2312" width="19.85546875" style="58" customWidth="1"/>
    <col min="2313" max="2313" width="9" style="58" customWidth="1"/>
    <col min="2314" max="2560" width="9.140625" style="58"/>
    <col min="2561" max="2561" width="5.5703125" style="58" customWidth="1"/>
    <col min="2562" max="2562" width="29.5703125" style="58" customWidth="1"/>
    <col min="2563" max="2563" width="5.5703125" style="58" customWidth="1"/>
    <col min="2564" max="2564" width="2.5703125" style="58" customWidth="1"/>
    <col min="2565" max="2565" width="25.5703125" style="58" customWidth="1"/>
    <col min="2566" max="2567" width="9" style="58" customWidth="1"/>
    <col min="2568" max="2568" width="19.85546875" style="58" customWidth="1"/>
    <col min="2569" max="2569" width="9" style="58" customWidth="1"/>
    <col min="2570" max="2816" width="9.140625" style="58"/>
    <col min="2817" max="2817" width="5.5703125" style="58" customWidth="1"/>
    <col min="2818" max="2818" width="29.5703125" style="58" customWidth="1"/>
    <col min="2819" max="2819" width="5.5703125" style="58" customWidth="1"/>
    <col min="2820" max="2820" width="2.5703125" style="58" customWidth="1"/>
    <col min="2821" max="2821" width="25.5703125" style="58" customWidth="1"/>
    <col min="2822" max="2823" width="9" style="58" customWidth="1"/>
    <col min="2824" max="2824" width="19.85546875" style="58" customWidth="1"/>
    <col min="2825" max="2825" width="9" style="58" customWidth="1"/>
    <col min="2826" max="3072" width="9.140625" style="58"/>
    <col min="3073" max="3073" width="5.5703125" style="58" customWidth="1"/>
    <col min="3074" max="3074" width="29.5703125" style="58" customWidth="1"/>
    <col min="3075" max="3075" width="5.5703125" style="58" customWidth="1"/>
    <col min="3076" max="3076" width="2.5703125" style="58" customWidth="1"/>
    <col min="3077" max="3077" width="25.5703125" style="58" customWidth="1"/>
    <col min="3078" max="3079" width="9" style="58" customWidth="1"/>
    <col min="3080" max="3080" width="19.85546875" style="58" customWidth="1"/>
    <col min="3081" max="3081" width="9" style="58" customWidth="1"/>
    <col min="3082" max="3328" width="9.140625" style="58"/>
    <col min="3329" max="3329" width="5.5703125" style="58" customWidth="1"/>
    <col min="3330" max="3330" width="29.5703125" style="58" customWidth="1"/>
    <col min="3331" max="3331" width="5.5703125" style="58" customWidth="1"/>
    <col min="3332" max="3332" width="2.5703125" style="58" customWidth="1"/>
    <col min="3333" max="3333" width="25.5703125" style="58" customWidth="1"/>
    <col min="3334" max="3335" width="9" style="58" customWidth="1"/>
    <col min="3336" max="3336" width="19.85546875" style="58" customWidth="1"/>
    <col min="3337" max="3337" width="9" style="58" customWidth="1"/>
    <col min="3338" max="3584" width="9.140625" style="58"/>
    <col min="3585" max="3585" width="5.5703125" style="58" customWidth="1"/>
    <col min="3586" max="3586" width="29.5703125" style="58" customWidth="1"/>
    <col min="3587" max="3587" width="5.5703125" style="58" customWidth="1"/>
    <col min="3588" max="3588" width="2.5703125" style="58" customWidth="1"/>
    <col min="3589" max="3589" width="25.5703125" style="58" customWidth="1"/>
    <col min="3590" max="3591" width="9" style="58" customWidth="1"/>
    <col min="3592" max="3592" width="19.85546875" style="58" customWidth="1"/>
    <col min="3593" max="3593" width="9" style="58" customWidth="1"/>
    <col min="3594" max="3840" width="9.140625" style="58"/>
    <col min="3841" max="3841" width="5.5703125" style="58" customWidth="1"/>
    <col min="3842" max="3842" width="29.5703125" style="58" customWidth="1"/>
    <col min="3843" max="3843" width="5.5703125" style="58" customWidth="1"/>
    <col min="3844" max="3844" width="2.5703125" style="58" customWidth="1"/>
    <col min="3845" max="3845" width="25.5703125" style="58" customWidth="1"/>
    <col min="3846" max="3847" width="9" style="58" customWidth="1"/>
    <col min="3848" max="3848" width="19.85546875" style="58" customWidth="1"/>
    <col min="3849" max="3849" width="9" style="58" customWidth="1"/>
    <col min="3850" max="4096" width="9.140625" style="58"/>
    <col min="4097" max="4097" width="5.5703125" style="58" customWidth="1"/>
    <col min="4098" max="4098" width="29.5703125" style="58" customWidth="1"/>
    <col min="4099" max="4099" width="5.5703125" style="58" customWidth="1"/>
    <col min="4100" max="4100" width="2.5703125" style="58" customWidth="1"/>
    <col min="4101" max="4101" width="25.5703125" style="58" customWidth="1"/>
    <col min="4102" max="4103" width="9" style="58" customWidth="1"/>
    <col min="4104" max="4104" width="19.85546875" style="58" customWidth="1"/>
    <col min="4105" max="4105" width="9" style="58" customWidth="1"/>
    <col min="4106" max="4352" width="9.140625" style="58"/>
    <col min="4353" max="4353" width="5.5703125" style="58" customWidth="1"/>
    <col min="4354" max="4354" width="29.5703125" style="58" customWidth="1"/>
    <col min="4355" max="4355" width="5.5703125" style="58" customWidth="1"/>
    <col min="4356" max="4356" width="2.5703125" style="58" customWidth="1"/>
    <col min="4357" max="4357" width="25.5703125" style="58" customWidth="1"/>
    <col min="4358" max="4359" width="9" style="58" customWidth="1"/>
    <col min="4360" max="4360" width="19.85546875" style="58" customWidth="1"/>
    <col min="4361" max="4361" width="9" style="58" customWidth="1"/>
    <col min="4362" max="4608" width="9.140625" style="58"/>
    <col min="4609" max="4609" width="5.5703125" style="58" customWidth="1"/>
    <col min="4610" max="4610" width="29.5703125" style="58" customWidth="1"/>
    <col min="4611" max="4611" width="5.5703125" style="58" customWidth="1"/>
    <col min="4612" max="4612" width="2.5703125" style="58" customWidth="1"/>
    <col min="4613" max="4613" width="25.5703125" style="58" customWidth="1"/>
    <col min="4614" max="4615" width="9" style="58" customWidth="1"/>
    <col min="4616" max="4616" width="19.85546875" style="58" customWidth="1"/>
    <col min="4617" max="4617" width="9" style="58" customWidth="1"/>
    <col min="4618" max="4864" width="9.140625" style="58"/>
    <col min="4865" max="4865" width="5.5703125" style="58" customWidth="1"/>
    <col min="4866" max="4866" width="29.5703125" style="58" customWidth="1"/>
    <col min="4867" max="4867" width="5.5703125" style="58" customWidth="1"/>
    <col min="4868" max="4868" width="2.5703125" style="58" customWidth="1"/>
    <col min="4869" max="4869" width="25.5703125" style="58" customWidth="1"/>
    <col min="4870" max="4871" width="9" style="58" customWidth="1"/>
    <col min="4872" max="4872" width="19.85546875" style="58" customWidth="1"/>
    <col min="4873" max="4873" width="9" style="58" customWidth="1"/>
    <col min="4874" max="5120" width="9.140625" style="58"/>
    <col min="5121" max="5121" width="5.5703125" style="58" customWidth="1"/>
    <col min="5122" max="5122" width="29.5703125" style="58" customWidth="1"/>
    <col min="5123" max="5123" width="5.5703125" style="58" customWidth="1"/>
    <col min="5124" max="5124" width="2.5703125" style="58" customWidth="1"/>
    <col min="5125" max="5125" width="25.5703125" style="58" customWidth="1"/>
    <col min="5126" max="5127" width="9" style="58" customWidth="1"/>
    <col min="5128" max="5128" width="19.85546875" style="58" customWidth="1"/>
    <col min="5129" max="5129" width="9" style="58" customWidth="1"/>
    <col min="5130" max="5376" width="9.140625" style="58"/>
    <col min="5377" max="5377" width="5.5703125" style="58" customWidth="1"/>
    <col min="5378" max="5378" width="29.5703125" style="58" customWidth="1"/>
    <col min="5379" max="5379" width="5.5703125" style="58" customWidth="1"/>
    <col min="5380" max="5380" width="2.5703125" style="58" customWidth="1"/>
    <col min="5381" max="5381" width="25.5703125" style="58" customWidth="1"/>
    <col min="5382" max="5383" width="9" style="58" customWidth="1"/>
    <col min="5384" max="5384" width="19.85546875" style="58" customWidth="1"/>
    <col min="5385" max="5385" width="9" style="58" customWidth="1"/>
    <col min="5386" max="5632" width="9.140625" style="58"/>
    <col min="5633" max="5633" width="5.5703125" style="58" customWidth="1"/>
    <col min="5634" max="5634" width="29.5703125" style="58" customWidth="1"/>
    <col min="5635" max="5635" width="5.5703125" style="58" customWidth="1"/>
    <col min="5636" max="5636" width="2.5703125" style="58" customWidth="1"/>
    <col min="5637" max="5637" width="25.5703125" style="58" customWidth="1"/>
    <col min="5638" max="5639" width="9" style="58" customWidth="1"/>
    <col min="5640" max="5640" width="19.85546875" style="58" customWidth="1"/>
    <col min="5641" max="5641" width="9" style="58" customWidth="1"/>
    <col min="5642" max="5888" width="9.140625" style="58"/>
    <col min="5889" max="5889" width="5.5703125" style="58" customWidth="1"/>
    <col min="5890" max="5890" width="29.5703125" style="58" customWidth="1"/>
    <col min="5891" max="5891" width="5.5703125" style="58" customWidth="1"/>
    <col min="5892" max="5892" width="2.5703125" style="58" customWidth="1"/>
    <col min="5893" max="5893" width="25.5703125" style="58" customWidth="1"/>
    <col min="5894" max="5895" width="9" style="58" customWidth="1"/>
    <col min="5896" max="5896" width="19.85546875" style="58" customWidth="1"/>
    <col min="5897" max="5897" width="9" style="58" customWidth="1"/>
    <col min="5898" max="6144" width="9.140625" style="58"/>
    <col min="6145" max="6145" width="5.5703125" style="58" customWidth="1"/>
    <col min="6146" max="6146" width="29.5703125" style="58" customWidth="1"/>
    <col min="6147" max="6147" width="5.5703125" style="58" customWidth="1"/>
    <col min="6148" max="6148" width="2.5703125" style="58" customWidth="1"/>
    <col min="6149" max="6149" width="25.5703125" style="58" customWidth="1"/>
    <col min="6150" max="6151" width="9" style="58" customWidth="1"/>
    <col min="6152" max="6152" width="19.85546875" style="58" customWidth="1"/>
    <col min="6153" max="6153" width="9" style="58" customWidth="1"/>
    <col min="6154" max="6400" width="9.140625" style="58"/>
    <col min="6401" max="6401" width="5.5703125" style="58" customWidth="1"/>
    <col min="6402" max="6402" width="29.5703125" style="58" customWidth="1"/>
    <col min="6403" max="6403" width="5.5703125" style="58" customWidth="1"/>
    <col min="6404" max="6404" width="2.5703125" style="58" customWidth="1"/>
    <col min="6405" max="6405" width="25.5703125" style="58" customWidth="1"/>
    <col min="6406" max="6407" width="9" style="58" customWidth="1"/>
    <col min="6408" max="6408" width="19.85546875" style="58" customWidth="1"/>
    <col min="6409" max="6409" width="9" style="58" customWidth="1"/>
    <col min="6410" max="6656" width="9.140625" style="58"/>
    <col min="6657" max="6657" width="5.5703125" style="58" customWidth="1"/>
    <col min="6658" max="6658" width="29.5703125" style="58" customWidth="1"/>
    <col min="6659" max="6659" width="5.5703125" style="58" customWidth="1"/>
    <col min="6660" max="6660" width="2.5703125" style="58" customWidth="1"/>
    <col min="6661" max="6661" width="25.5703125" style="58" customWidth="1"/>
    <col min="6662" max="6663" width="9" style="58" customWidth="1"/>
    <col min="6664" max="6664" width="19.85546875" style="58" customWidth="1"/>
    <col min="6665" max="6665" width="9" style="58" customWidth="1"/>
    <col min="6666" max="6912" width="9.140625" style="58"/>
    <col min="6913" max="6913" width="5.5703125" style="58" customWidth="1"/>
    <col min="6914" max="6914" width="29.5703125" style="58" customWidth="1"/>
    <col min="6915" max="6915" width="5.5703125" style="58" customWidth="1"/>
    <col min="6916" max="6916" width="2.5703125" style="58" customWidth="1"/>
    <col min="6917" max="6917" width="25.5703125" style="58" customWidth="1"/>
    <col min="6918" max="6919" width="9" style="58" customWidth="1"/>
    <col min="6920" max="6920" width="19.85546875" style="58" customWidth="1"/>
    <col min="6921" max="6921" width="9" style="58" customWidth="1"/>
    <col min="6922" max="7168" width="9.140625" style="58"/>
    <col min="7169" max="7169" width="5.5703125" style="58" customWidth="1"/>
    <col min="7170" max="7170" width="29.5703125" style="58" customWidth="1"/>
    <col min="7171" max="7171" width="5.5703125" style="58" customWidth="1"/>
    <col min="7172" max="7172" width="2.5703125" style="58" customWidth="1"/>
    <col min="7173" max="7173" width="25.5703125" style="58" customWidth="1"/>
    <col min="7174" max="7175" width="9" style="58" customWidth="1"/>
    <col min="7176" max="7176" width="19.85546875" style="58" customWidth="1"/>
    <col min="7177" max="7177" width="9" style="58" customWidth="1"/>
    <col min="7178" max="7424" width="9.140625" style="58"/>
    <col min="7425" max="7425" width="5.5703125" style="58" customWidth="1"/>
    <col min="7426" max="7426" width="29.5703125" style="58" customWidth="1"/>
    <col min="7427" max="7427" width="5.5703125" style="58" customWidth="1"/>
    <col min="7428" max="7428" width="2.5703125" style="58" customWidth="1"/>
    <col min="7429" max="7429" width="25.5703125" style="58" customWidth="1"/>
    <col min="7430" max="7431" width="9" style="58" customWidth="1"/>
    <col min="7432" max="7432" width="19.85546875" style="58" customWidth="1"/>
    <col min="7433" max="7433" width="9" style="58" customWidth="1"/>
    <col min="7434" max="7680" width="9.140625" style="58"/>
    <col min="7681" max="7681" width="5.5703125" style="58" customWidth="1"/>
    <col min="7682" max="7682" width="29.5703125" style="58" customWidth="1"/>
    <col min="7683" max="7683" width="5.5703125" style="58" customWidth="1"/>
    <col min="7684" max="7684" width="2.5703125" style="58" customWidth="1"/>
    <col min="7685" max="7685" width="25.5703125" style="58" customWidth="1"/>
    <col min="7686" max="7687" width="9" style="58" customWidth="1"/>
    <col min="7688" max="7688" width="19.85546875" style="58" customWidth="1"/>
    <col min="7689" max="7689" width="9" style="58" customWidth="1"/>
    <col min="7690" max="7936" width="9.140625" style="58"/>
    <col min="7937" max="7937" width="5.5703125" style="58" customWidth="1"/>
    <col min="7938" max="7938" width="29.5703125" style="58" customWidth="1"/>
    <col min="7939" max="7939" width="5.5703125" style="58" customWidth="1"/>
    <col min="7940" max="7940" width="2.5703125" style="58" customWidth="1"/>
    <col min="7941" max="7941" width="25.5703125" style="58" customWidth="1"/>
    <col min="7942" max="7943" width="9" style="58" customWidth="1"/>
    <col min="7944" max="7944" width="19.85546875" style="58" customWidth="1"/>
    <col min="7945" max="7945" width="9" style="58" customWidth="1"/>
    <col min="7946" max="8192" width="9.140625" style="58"/>
    <col min="8193" max="8193" width="5.5703125" style="58" customWidth="1"/>
    <col min="8194" max="8194" width="29.5703125" style="58" customWidth="1"/>
    <col min="8195" max="8195" width="5.5703125" style="58" customWidth="1"/>
    <col min="8196" max="8196" width="2.5703125" style="58" customWidth="1"/>
    <col min="8197" max="8197" width="25.5703125" style="58" customWidth="1"/>
    <col min="8198" max="8199" width="9" style="58" customWidth="1"/>
    <col min="8200" max="8200" width="19.85546875" style="58" customWidth="1"/>
    <col min="8201" max="8201" width="9" style="58" customWidth="1"/>
    <col min="8202" max="8448" width="9.140625" style="58"/>
    <col min="8449" max="8449" width="5.5703125" style="58" customWidth="1"/>
    <col min="8450" max="8450" width="29.5703125" style="58" customWidth="1"/>
    <col min="8451" max="8451" width="5.5703125" style="58" customWidth="1"/>
    <col min="8452" max="8452" width="2.5703125" style="58" customWidth="1"/>
    <col min="8453" max="8453" width="25.5703125" style="58" customWidth="1"/>
    <col min="8454" max="8455" width="9" style="58" customWidth="1"/>
    <col min="8456" max="8456" width="19.85546875" style="58" customWidth="1"/>
    <col min="8457" max="8457" width="9" style="58" customWidth="1"/>
    <col min="8458" max="8704" width="9.140625" style="58"/>
    <col min="8705" max="8705" width="5.5703125" style="58" customWidth="1"/>
    <col min="8706" max="8706" width="29.5703125" style="58" customWidth="1"/>
    <col min="8707" max="8707" width="5.5703125" style="58" customWidth="1"/>
    <col min="8708" max="8708" width="2.5703125" style="58" customWidth="1"/>
    <col min="8709" max="8709" width="25.5703125" style="58" customWidth="1"/>
    <col min="8710" max="8711" width="9" style="58" customWidth="1"/>
    <col min="8712" max="8712" width="19.85546875" style="58" customWidth="1"/>
    <col min="8713" max="8713" width="9" style="58" customWidth="1"/>
    <col min="8714" max="8960" width="9.140625" style="58"/>
    <col min="8961" max="8961" width="5.5703125" style="58" customWidth="1"/>
    <col min="8962" max="8962" width="29.5703125" style="58" customWidth="1"/>
    <col min="8963" max="8963" width="5.5703125" style="58" customWidth="1"/>
    <col min="8964" max="8964" width="2.5703125" style="58" customWidth="1"/>
    <col min="8965" max="8965" width="25.5703125" style="58" customWidth="1"/>
    <col min="8966" max="8967" width="9" style="58" customWidth="1"/>
    <col min="8968" max="8968" width="19.85546875" style="58" customWidth="1"/>
    <col min="8969" max="8969" width="9" style="58" customWidth="1"/>
    <col min="8970" max="9216" width="9.140625" style="58"/>
    <col min="9217" max="9217" width="5.5703125" style="58" customWidth="1"/>
    <col min="9218" max="9218" width="29.5703125" style="58" customWidth="1"/>
    <col min="9219" max="9219" width="5.5703125" style="58" customWidth="1"/>
    <col min="9220" max="9220" width="2.5703125" style="58" customWidth="1"/>
    <col min="9221" max="9221" width="25.5703125" style="58" customWidth="1"/>
    <col min="9222" max="9223" width="9" style="58" customWidth="1"/>
    <col min="9224" max="9224" width="19.85546875" style="58" customWidth="1"/>
    <col min="9225" max="9225" width="9" style="58" customWidth="1"/>
    <col min="9226" max="9472" width="9.140625" style="58"/>
    <col min="9473" max="9473" width="5.5703125" style="58" customWidth="1"/>
    <col min="9474" max="9474" width="29.5703125" style="58" customWidth="1"/>
    <col min="9475" max="9475" width="5.5703125" style="58" customWidth="1"/>
    <col min="9476" max="9476" width="2.5703125" style="58" customWidth="1"/>
    <col min="9477" max="9477" width="25.5703125" style="58" customWidth="1"/>
    <col min="9478" max="9479" width="9" style="58" customWidth="1"/>
    <col min="9480" max="9480" width="19.85546875" style="58" customWidth="1"/>
    <col min="9481" max="9481" width="9" style="58" customWidth="1"/>
    <col min="9482" max="9728" width="9.140625" style="58"/>
    <col min="9729" max="9729" width="5.5703125" style="58" customWidth="1"/>
    <col min="9730" max="9730" width="29.5703125" style="58" customWidth="1"/>
    <col min="9731" max="9731" width="5.5703125" style="58" customWidth="1"/>
    <col min="9732" max="9732" width="2.5703125" style="58" customWidth="1"/>
    <col min="9733" max="9733" width="25.5703125" style="58" customWidth="1"/>
    <col min="9734" max="9735" width="9" style="58" customWidth="1"/>
    <col min="9736" max="9736" width="19.85546875" style="58" customWidth="1"/>
    <col min="9737" max="9737" width="9" style="58" customWidth="1"/>
    <col min="9738" max="9984" width="9.140625" style="58"/>
    <col min="9985" max="9985" width="5.5703125" style="58" customWidth="1"/>
    <col min="9986" max="9986" width="29.5703125" style="58" customWidth="1"/>
    <col min="9987" max="9987" width="5.5703125" style="58" customWidth="1"/>
    <col min="9988" max="9988" width="2.5703125" style="58" customWidth="1"/>
    <col min="9989" max="9989" width="25.5703125" style="58" customWidth="1"/>
    <col min="9990" max="9991" width="9" style="58" customWidth="1"/>
    <col min="9992" max="9992" width="19.85546875" style="58" customWidth="1"/>
    <col min="9993" max="9993" width="9" style="58" customWidth="1"/>
    <col min="9994" max="10240" width="9.140625" style="58"/>
    <col min="10241" max="10241" width="5.5703125" style="58" customWidth="1"/>
    <col min="10242" max="10242" width="29.5703125" style="58" customWidth="1"/>
    <col min="10243" max="10243" width="5.5703125" style="58" customWidth="1"/>
    <col min="10244" max="10244" width="2.5703125" style="58" customWidth="1"/>
    <col min="10245" max="10245" width="25.5703125" style="58" customWidth="1"/>
    <col min="10246" max="10247" width="9" style="58" customWidth="1"/>
    <col min="10248" max="10248" width="19.85546875" style="58" customWidth="1"/>
    <col min="10249" max="10249" width="9" style="58" customWidth="1"/>
    <col min="10250" max="10496" width="9.140625" style="58"/>
    <col min="10497" max="10497" width="5.5703125" style="58" customWidth="1"/>
    <col min="10498" max="10498" width="29.5703125" style="58" customWidth="1"/>
    <col min="10499" max="10499" width="5.5703125" style="58" customWidth="1"/>
    <col min="10500" max="10500" width="2.5703125" style="58" customWidth="1"/>
    <col min="10501" max="10501" width="25.5703125" style="58" customWidth="1"/>
    <col min="10502" max="10503" width="9" style="58" customWidth="1"/>
    <col min="10504" max="10504" width="19.85546875" style="58" customWidth="1"/>
    <col min="10505" max="10505" width="9" style="58" customWidth="1"/>
    <col min="10506" max="10752" width="9.140625" style="58"/>
    <col min="10753" max="10753" width="5.5703125" style="58" customWidth="1"/>
    <col min="10754" max="10754" width="29.5703125" style="58" customWidth="1"/>
    <col min="10755" max="10755" width="5.5703125" style="58" customWidth="1"/>
    <col min="10756" max="10756" width="2.5703125" style="58" customWidth="1"/>
    <col min="10757" max="10757" width="25.5703125" style="58" customWidth="1"/>
    <col min="10758" max="10759" width="9" style="58" customWidth="1"/>
    <col min="10760" max="10760" width="19.85546875" style="58" customWidth="1"/>
    <col min="10761" max="10761" width="9" style="58" customWidth="1"/>
    <col min="10762" max="11008" width="9.140625" style="58"/>
    <col min="11009" max="11009" width="5.5703125" style="58" customWidth="1"/>
    <col min="11010" max="11010" width="29.5703125" style="58" customWidth="1"/>
    <col min="11011" max="11011" width="5.5703125" style="58" customWidth="1"/>
    <col min="11012" max="11012" width="2.5703125" style="58" customWidth="1"/>
    <col min="11013" max="11013" width="25.5703125" style="58" customWidth="1"/>
    <col min="11014" max="11015" width="9" style="58" customWidth="1"/>
    <col min="11016" max="11016" width="19.85546875" style="58" customWidth="1"/>
    <col min="11017" max="11017" width="9" style="58" customWidth="1"/>
    <col min="11018" max="11264" width="9.140625" style="58"/>
    <col min="11265" max="11265" width="5.5703125" style="58" customWidth="1"/>
    <col min="11266" max="11266" width="29.5703125" style="58" customWidth="1"/>
    <col min="11267" max="11267" width="5.5703125" style="58" customWidth="1"/>
    <col min="11268" max="11268" width="2.5703125" style="58" customWidth="1"/>
    <col min="11269" max="11269" width="25.5703125" style="58" customWidth="1"/>
    <col min="11270" max="11271" width="9" style="58" customWidth="1"/>
    <col min="11272" max="11272" width="19.85546875" style="58" customWidth="1"/>
    <col min="11273" max="11273" width="9" style="58" customWidth="1"/>
    <col min="11274" max="11520" width="9.140625" style="58"/>
    <col min="11521" max="11521" width="5.5703125" style="58" customWidth="1"/>
    <col min="11522" max="11522" width="29.5703125" style="58" customWidth="1"/>
    <col min="11523" max="11523" width="5.5703125" style="58" customWidth="1"/>
    <col min="11524" max="11524" width="2.5703125" style="58" customWidth="1"/>
    <col min="11525" max="11525" width="25.5703125" style="58" customWidth="1"/>
    <col min="11526" max="11527" width="9" style="58" customWidth="1"/>
    <col min="11528" max="11528" width="19.85546875" style="58" customWidth="1"/>
    <col min="11529" max="11529" width="9" style="58" customWidth="1"/>
    <col min="11530" max="11776" width="9.140625" style="58"/>
    <col min="11777" max="11777" width="5.5703125" style="58" customWidth="1"/>
    <col min="11778" max="11778" width="29.5703125" style="58" customWidth="1"/>
    <col min="11779" max="11779" width="5.5703125" style="58" customWidth="1"/>
    <col min="11780" max="11780" width="2.5703125" style="58" customWidth="1"/>
    <col min="11781" max="11781" width="25.5703125" style="58" customWidth="1"/>
    <col min="11782" max="11783" width="9" style="58" customWidth="1"/>
    <col min="11784" max="11784" width="19.85546875" style="58" customWidth="1"/>
    <col min="11785" max="11785" width="9" style="58" customWidth="1"/>
    <col min="11786" max="12032" width="9.140625" style="58"/>
    <col min="12033" max="12033" width="5.5703125" style="58" customWidth="1"/>
    <col min="12034" max="12034" width="29.5703125" style="58" customWidth="1"/>
    <col min="12035" max="12035" width="5.5703125" style="58" customWidth="1"/>
    <col min="12036" max="12036" width="2.5703125" style="58" customWidth="1"/>
    <col min="12037" max="12037" width="25.5703125" style="58" customWidth="1"/>
    <col min="12038" max="12039" width="9" style="58" customWidth="1"/>
    <col min="12040" max="12040" width="19.85546875" style="58" customWidth="1"/>
    <col min="12041" max="12041" width="9" style="58" customWidth="1"/>
    <col min="12042" max="12288" width="9.140625" style="58"/>
    <col min="12289" max="12289" width="5.5703125" style="58" customWidth="1"/>
    <col min="12290" max="12290" width="29.5703125" style="58" customWidth="1"/>
    <col min="12291" max="12291" width="5.5703125" style="58" customWidth="1"/>
    <col min="12292" max="12292" width="2.5703125" style="58" customWidth="1"/>
    <col min="12293" max="12293" width="25.5703125" style="58" customWidth="1"/>
    <col min="12294" max="12295" width="9" style="58" customWidth="1"/>
    <col min="12296" max="12296" width="19.85546875" style="58" customWidth="1"/>
    <col min="12297" max="12297" width="9" style="58" customWidth="1"/>
    <col min="12298" max="12544" width="9.140625" style="58"/>
    <col min="12545" max="12545" width="5.5703125" style="58" customWidth="1"/>
    <col min="12546" max="12546" width="29.5703125" style="58" customWidth="1"/>
    <col min="12547" max="12547" width="5.5703125" style="58" customWidth="1"/>
    <col min="12548" max="12548" width="2.5703125" style="58" customWidth="1"/>
    <col min="12549" max="12549" width="25.5703125" style="58" customWidth="1"/>
    <col min="12550" max="12551" width="9" style="58" customWidth="1"/>
    <col min="12552" max="12552" width="19.85546875" style="58" customWidth="1"/>
    <col min="12553" max="12553" width="9" style="58" customWidth="1"/>
    <col min="12554" max="12800" width="9.140625" style="58"/>
    <col min="12801" max="12801" width="5.5703125" style="58" customWidth="1"/>
    <col min="12802" max="12802" width="29.5703125" style="58" customWidth="1"/>
    <col min="12803" max="12803" width="5.5703125" style="58" customWidth="1"/>
    <col min="12804" max="12804" width="2.5703125" style="58" customWidth="1"/>
    <col min="12805" max="12805" width="25.5703125" style="58" customWidth="1"/>
    <col min="12806" max="12807" width="9" style="58" customWidth="1"/>
    <col min="12808" max="12808" width="19.85546875" style="58" customWidth="1"/>
    <col min="12809" max="12809" width="9" style="58" customWidth="1"/>
    <col min="12810" max="13056" width="9.140625" style="58"/>
    <col min="13057" max="13057" width="5.5703125" style="58" customWidth="1"/>
    <col min="13058" max="13058" width="29.5703125" style="58" customWidth="1"/>
    <col min="13059" max="13059" width="5.5703125" style="58" customWidth="1"/>
    <col min="13060" max="13060" width="2.5703125" style="58" customWidth="1"/>
    <col min="13061" max="13061" width="25.5703125" style="58" customWidth="1"/>
    <col min="13062" max="13063" width="9" style="58" customWidth="1"/>
    <col min="13064" max="13064" width="19.85546875" style="58" customWidth="1"/>
    <col min="13065" max="13065" width="9" style="58" customWidth="1"/>
    <col min="13066" max="13312" width="9.140625" style="58"/>
    <col min="13313" max="13313" width="5.5703125" style="58" customWidth="1"/>
    <col min="13314" max="13314" width="29.5703125" style="58" customWidth="1"/>
    <col min="13315" max="13315" width="5.5703125" style="58" customWidth="1"/>
    <col min="13316" max="13316" width="2.5703125" style="58" customWidth="1"/>
    <col min="13317" max="13317" width="25.5703125" style="58" customWidth="1"/>
    <col min="13318" max="13319" width="9" style="58" customWidth="1"/>
    <col min="13320" max="13320" width="19.85546875" style="58" customWidth="1"/>
    <col min="13321" max="13321" width="9" style="58" customWidth="1"/>
    <col min="13322" max="13568" width="9.140625" style="58"/>
    <col min="13569" max="13569" width="5.5703125" style="58" customWidth="1"/>
    <col min="13570" max="13570" width="29.5703125" style="58" customWidth="1"/>
    <col min="13571" max="13571" width="5.5703125" style="58" customWidth="1"/>
    <col min="13572" max="13572" width="2.5703125" style="58" customWidth="1"/>
    <col min="13573" max="13573" width="25.5703125" style="58" customWidth="1"/>
    <col min="13574" max="13575" width="9" style="58" customWidth="1"/>
    <col min="13576" max="13576" width="19.85546875" style="58" customWidth="1"/>
    <col min="13577" max="13577" width="9" style="58" customWidth="1"/>
    <col min="13578" max="13824" width="9.140625" style="58"/>
    <col min="13825" max="13825" width="5.5703125" style="58" customWidth="1"/>
    <col min="13826" max="13826" width="29.5703125" style="58" customWidth="1"/>
    <col min="13827" max="13827" width="5.5703125" style="58" customWidth="1"/>
    <col min="13828" max="13828" width="2.5703125" style="58" customWidth="1"/>
    <col min="13829" max="13829" width="25.5703125" style="58" customWidth="1"/>
    <col min="13830" max="13831" width="9" style="58" customWidth="1"/>
    <col min="13832" max="13832" width="19.85546875" style="58" customWidth="1"/>
    <col min="13833" max="13833" width="9" style="58" customWidth="1"/>
    <col min="13834" max="14080" width="9.140625" style="58"/>
    <col min="14081" max="14081" width="5.5703125" style="58" customWidth="1"/>
    <col min="14082" max="14082" width="29.5703125" style="58" customWidth="1"/>
    <col min="14083" max="14083" width="5.5703125" style="58" customWidth="1"/>
    <col min="14084" max="14084" width="2.5703125" style="58" customWidth="1"/>
    <col min="14085" max="14085" width="25.5703125" style="58" customWidth="1"/>
    <col min="14086" max="14087" width="9" style="58" customWidth="1"/>
    <col min="14088" max="14088" width="19.85546875" style="58" customWidth="1"/>
    <col min="14089" max="14089" width="9" style="58" customWidth="1"/>
    <col min="14090" max="14336" width="9.140625" style="58"/>
    <col min="14337" max="14337" width="5.5703125" style="58" customWidth="1"/>
    <col min="14338" max="14338" width="29.5703125" style="58" customWidth="1"/>
    <col min="14339" max="14339" width="5.5703125" style="58" customWidth="1"/>
    <col min="14340" max="14340" width="2.5703125" style="58" customWidth="1"/>
    <col min="14341" max="14341" width="25.5703125" style="58" customWidth="1"/>
    <col min="14342" max="14343" width="9" style="58" customWidth="1"/>
    <col min="14344" max="14344" width="19.85546875" style="58" customWidth="1"/>
    <col min="14345" max="14345" width="9" style="58" customWidth="1"/>
    <col min="14346" max="14592" width="9.140625" style="58"/>
    <col min="14593" max="14593" width="5.5703125" style="58" customWidth="1"/>
    <col min="14594" max="14594" width="29.5703125" style="58" customWidth="1"/>
    <col min="14595" max="14595" width="5.5703125" style="58" customWidth="1"/>
    <col min="14596" max="14596" width="2.5703125" style="58" customWidth="1"/>
    <col min="14597" max="14597" width="25.5703125" style="58" customWidth="1"/>
    <col min="14598" max="14599" width="9" style="58" customWidth="1"/>
    <col min="14600" max="14600" width="19.85546875" style="58" customWidth="1"/>
    <col min="14601" max="14601" width="9" style="58" customWidth="1"/>
    <col min="14602" max="14848" width="9.140625" style="58"/>
    <col min="14849" max="14849" width="5.5703125" style="58" customWidth="1"/>
    <col min="14850" max="14850" width="29.5703125" style="58" customWidth="1"/>
    <col min="14851" max="14851" width="5.5703125" style="58" customWidth="1"/>
    <col min="14852" max="14852" width="2.5703125" style="58" customWidth="1"/>
    <col min="14853" max="14853" width="25.5703125" style="58" customWidth="1"/>
    <col min="14854" max="14855" width="9" style="58" customWidth="1"/>
    <col min="14856" max="14856" width="19.85546875" style="58" customWidth="1"/>
    <col min="14857" max="14857" width="9" style="58" customWidth="1"/>
    <col min="14858" max="15104" width="9.140625" style="58"/>
    <col min="15105" max="15105" width="5.5703125" style="58" customWidth="1"/>
    <col min="15106" max="15106" width="29.5703125" style="58" customWidth="1"/>
    <col min="15107" max="15107" width="5.5703125" style="58" customWidth="1"/>
    <col min="15108" max="15108" width="2.5703125" style="58" customWidth="1"/>
    <col min="15109" max="15109" width="25.5703125" style="58" customWidth="1"/>
    <col min="15110" max="15111" width="9" style="58" customWidth="1"/>
    <col min="15112" max="15112" width="19.85546875" style="58" customWidth="1"/>
    <col min="15113" max="15113" width="9" style="58" customWidth="1"/>
    <col min="15114" max="15360" width="9.140625" style="58"/>
    <col min="15361" max="15361" width="5.5703125" style="58" customWidth="1"/>
    <col min="15362" max="15362" width="29.5703125" style="58" customWidth="1"/>
    <col min="15363" max="15363" width="5.5703125" style="58" customWidth="1"/>
    <col min="15364" max="15364" width="2.5703125" style="58" customWidth="1"/>
    <col min="15365" max="15365" width="25.5703125" style="58" customWidth="1"/>
    <col min="15366" max="15367" width="9" style="58" customWidth="1"/>
    <col min="15368" max="15368" width="19.85546875" style="58" customWidth="1"/>
    <col min="15369" max="15369" width="9" style="58" customWidth="1"/>
    <col min="15370" max="15616" width="9.140625" style="58"/>
    <col min="15617" max="15617" width="5.5703125" style="58" customWidth="1"/>
    <col min="15618" max="15618" width="29.5703125" style="58" customWidth="1"/>
    <col min="15619" max="15619" width="5.5703125" style="58" customWidth="1"/>
    <col min="15620" max="15620" width="2.5703125" style="58" customWidth="1"/>
    <col min="15621" max="15621" width="25.5703125" style="58" customWidth="1"/>
    <col min="15622" max="15623" width="9" style="58" customWidth="1"/>
    <col min="15624" max="15624" width="19.85546875" style="58" customWidth="1"/>
    <col min="15625" max="15625" width="9" style="58" customWidth="1"/>
    <col min="15626" max="15872" width="9.140625" style="58"/>
    <col min="15873" max="15873" width="5.5703125" style="58" customWidth="1"/>
    <col min="15874" max="15874" width="29.5703125" style="58" customWidth="1"/>
    <col min="15875" max="15875" width="5.5703125" style="58" customWidth="1"/>
    <col min="15876" max="15876" width="2.5703125" style="58" customWidth="1"/>
    <col min="15877" max="15877" width="25.5703125" style="58" customWidth="1"/>
    <col min="15878" max="15879" width="9" style="58" customWidth="1"/>
    <col min="15880" max="15880" width="19.85546875" style="58" customWidth="1"/>
    <col min="15881" max="15881" width="9" style="58" customWidth="1"/>
    <col min="15882" max="16128" width="9.140625" style="58"/>
    <col min="16129" max="16129" width="5.5703125" style="58" customWidth="1"/>
    <col min="16130" max="16130" width="29.5703125" style="58" customWidth="1"/>
    <col min="16131" max="16131" width="5.5703125" style="58" customWidth="1"/>
    <col min="16132" max="16132" width="2.5703125" style="58" customWidth="1"/>
    <col min="16133" max="16133" width="25.5703125" style="58" customWidth="1"/>
    <col min="16134" max="16135" width="9" style="58" customWidth="1"/>
    <col min="16136" max="16136" width="19.85546875" style="58" customWidth="1"/>
    <col min="16137" max="16137" width="9" style="58" customWidth="1"/>
    <col min="16138" max="16384" width="9.140625" style="58"/>
  </cols>
  <sheetData>
    <row r="1" spans="1:9" s="51" customFormat="1" ht="12.95" customHeight="1" x14ac:dyDescent="0.2">
      <c r="A1" s="228" t="s">
        <v>685</v>
      </c>
      <c r="B1" s="231" t="s">
        <v>686</v>
      </c>
      <c r="C1" s="50" t="s">
        <v>687</v>
      </c>
      <c r="D1" s="233" t="s">
        <v>58</v>
      </c>
      <c r="E1" s="233"/>
      <c r="F1" s="233"/>
      <c r="G1" s="233"/>
      <c r="H1" s="234" t="s">
        <v>59</v>
      </c>
      <c r="I1" s="234"/>
    </row>
    <row r="2" spans="1:9" s="51" customFormat="1" x14ac:dyDescent="0.2">
      <c r="A2" s="229" t="s">
        <v>688</v>
      </c>
      <c r="B2" s="232"/>
      <c r="C2" s="52" t="s">
        <v>689</v>
      </c>
      <c r="D2" s="53">
        <v>1</v>
      </c>
      <c r="E2" s="54" t="s">
        <v>690</v>
      </c>
      <c r="F2" s="235" t="s">
        <v>691</v>
      </c>
      <c r="G2" s="236"/>
      <c r="H2" s="234"/>
      <c r="I2" s="234"/>
    </row>
    <row r="3" spans="1:9" s="51" customFormat="1" ht="12.95" customHeight="1" x14ac:dyDescent="0.2">
      <c r="A3" s="230" t="s">
        <v>40</v>
      </c>
      <c r="B3" s="53" t="s">
        <v>41</v>
      </c>
      <c r="C3" s="55" t="s">
        <v>42</v>
      </c>
      <c r="D3" s="56"/>
      <c r="E3" s="55" t="s">
        <v>692</v>
      </c>
      <c r="F3" s="237"/>
      <c r="G3" s="238"/>
      <c r="H3" s="233" t="s">
        <v>693</v>
      </c>
      <c r="I3" s="233"/>
    </row>
    <row r="4" spans="1:9" s="51" customFormat="1" ht="27.95" customHeight="1" x14ac:dyDescent="0.2">
      <c r="A4" s="223"/>
      <c r="B4" s="224" t="s">
        <v>694</v>
      </c>
      <c r="C4" s="225" t="s">
        <v>695</v>
      </c>
      <c r="D4" s="227">
        <f>D6+D68+D136</f>
        <v>1634453</v>
      </c>
      <c r="E4" s="227"/>
      <c r="F4" s="227">
        <f>F6+F68+F136</f>
        <v>964001</v>
      </c>
      <c r="G4" s="227"/>
      <c r="H4" s="227"/>
      <c r="I4" s="57" t="s">
        <v>696</v>
      </c>
    </row>
    <row r="5" spans="1:9" ht="27.95" customHeight="1" x14ac:dyDescent="0.2">
      <c r="A5" s="223"/>
      <c r="B5" s="224"/>
      <c r="C5" s="226"/>
      <c r="D5" s="227">
        <f>D7+D69+D137</f>
        <v>670452</v>
      </c>
      <c r="E5" s="227"/>
      <c r="F5" s="57"/>
      <c r="G5" s="227">
        <f>G7+G69+G137</f>
        <v>824311</v>
      </c>
      <c r="H5" s="227"/>
      <c r="I5" s="227"/>
    </row>
    <row r="6" spans="1:9" ht="27.95" customHeight="1" x14ac:dyDescent="0.2">
      <c r="A6" s="242" t="s">
        <v>407</v>
      </c>
      <c r="B6" s="243" t="s">
        <v>697</v>
      </c>
      <c r="C6" s="240" t="s">
        <v>698</v>
      </c>
      <c r="D6" s="227">
        <f>D8+D24+D47</f>
        <v>1104159</v>
      </c>
      <c r="E6" s="227"/>
      <c r="F6" s="227">
        <f>F8+F24+F47</f>
        <v>526686</v>
      </c>
      <c r="G6" s="227"/>
      <c r="H6" s="227"/>
      <c r="I6" s="57" t="s">
        <v>696</v>
      </c>
    </row>
    <row r="7" spans="1:9" ht="27.95" customHeight="1" x14ac:dyDescent="0.2">
      <c r="A7" s="242"/>
      <c r="B7" s="243"/>
      <c r="C7" s="241"/>
      <c r="D7" s="227">
        <f>D9+D25+D48</f>
        <v>577473</v>
      </c>
      <c r="E7" s="227"/>
      <c r="F7" s="57" t="s">
        <v>696</v>
      </c>
      <c r="G7" s="227">
        <f>G9+G25+G48</f>
        <v>437764</v>
      </c>
      <c r="H7" s="227"/>
      <c r="I7" s="227"/>
    </row>
    <row r="8" spans="1:9" ht="27.95" customHeight="1" x14ac:dyDescent="0.2">
      <c r="A8" s="239" t="s">
        <v>699</v>
      </c>
      <c r="B8" s="224" t="s">
        <v>700</v>
      </c>
      <c r="C8" s="240" t="s">
        <v>701</v>
      </c>
      <c r="D8" s="227">
        <f>D10+D12+D14+D16+D18+D20+D22</f>
        <v>2086</v>
      </c>
      <c r="E8" s="227"/>
      <c r="F8" s="227">
        <f>F10+F12+F14+F16+F18+F20+F22</f>
        <v>0</v>
      </c>
      <c r="G8" s="227"/>
      <c r="H8" s="227"/>
      <c r="I8" s="57" t="s">
        <v>696</v>
      </c>
    </row>
    <row r="9" spans="1:9" ht="27.95" customHeight="1" x14ac:dyDescent="0.2">
      <c r="A9" s="239"/>
      <c r="B9" s="224"/>
      <c r="C9" s="241"/>
      <c r="D9" s="227">
        <f>D11+D13+D15+D17+D19+D21+D23</f>
        <v>2086</v>
      </c>
      <c r="E9" s="227"/>
      <c r="F9" s="57" t="s">
        <v>696</v>
      </c>
      <c r="G9" s="227">
        <f>G11+G13+G15+G17+G19+G21+G23</f>
        <v>0</v>
      </c>
      <c r="H9" s="227"/>
      <c r="I9" s="227"/>
    </row>
    <row r="10" spans="1:9" ht="27.95" customHeight="1" x14ac:dyDescent="0.2">
      <c r="A10" s="252" t="s">
        <v>702</v>
      </c>
      <c r="B10" s="245" t="s">
        <v>703</v>
      </c>
      <c r="C10" s="246" t="s">
        <v>704</v>
      </c>
      <c r="D10" s="254"/>
      <c r="E10" s="254"/>
      <c r="F10" s="249">
        <f>D10-D11</f>
        <v>0</v>
      </c>
      <c r="G10" s="250"/>
      <c r="H10" s="251"/>
      <c r="I10" s="59"/>
    </row>
    <row r="11" spans="1:9" ht="27.95" customHeight="1" x14ac:dyDescent="0.2">
      <c r="A11" s="253"/>
      <c r="B11" s="245"/>
      <c r="C11" s="247"/>
      <c r="D11" s="248"/>
      <c r="E11" s="248"/>
      <c r="F11" s="59"/>
      <c r="G11" s="248"/>
      <c r="H11" s="248"/>
      <c r="I11" s="248"/>
    </row>
    <row r="12" spans="1:9" ht="28.5" customHeight="1" x14ac:dyDescent="0.2">
      <c r="A12" s="244" t="s">
        <v>705</v>
      </c>
      <c r="B12" s="245" t="s">
        <v>706</v>
      </c>
      <c r="C12" s="246" t="s">
        <v>707</v>
      </c>
      <c r="D12" s="248">
        <v>2086</v>
      </c>
      <c r="E12" s="248"/>
      <c r="F12" s="249">
        <f>D12-D13</f>
        <v>0</v>
      </c>
      <c r="G12" s="250"/>
      <c r="H12" s="251"/>
      <c r="I12" s="59"/>
    </row>
    <row r="13" spans="1:9" ht="27.95" customHeight="1" x14ac:dyDescent="0.2">
      <c r="A13" s="244"/>
      <c r="B13" s="245"/>
      <c r="C13" s="247"/>
      <c r="D13" s="248">
        <v>2086</v>
      </c>
      <c r="E13" s="248"/>
      <c r="F13" s="59"/>
      <c r="G13" s="248"/>
      <c r="H13" s="248"/>
      <c r="I13" s="248"/>
    </row>
    <row r="14" spans="1:9" ht="27.95" customHeight="1" x14ac:dyDescent="0.2">
      <c r="A14" s="244" t="s">
        <v>708</v>
      </c>
      <c r="B14" s="245" t="s">
        <v>709</v>
      </c>
      <c r="C14" s="246" t="s">
        <v>710</v>
      </c>
      <c r="D14" s="254"/>
      <c r="E14" s="254"/>
      <c r="F14" s="249">
        <f>D14-D15</f>
        <v>0</v>
      </c>
      <c r="G14" s="250"/>
      <c r="H14" s="251"/>
      <c r="I14" s="59"/>
    </row>
    <row r="15" spans="1:9" ht="27.95" customHeight="1" x14ac:dyDescent="0.2">
      <c r="A15" s="244"/>
      <c r="B15" s="245"/>
      <c r="C15" s="247"/>
      <c r="D15" s="248"/>
      <c r="E15" s="248"/>
      <c r="F15" s="59"/>
      <c r="G15" s="248"/>
      <c r="H15" s="248"/>
      <c r="I15" s="248"/>
    </row>
    <row r="16" spans="1:9" ht="27.95" customHeight="1" x14ac:dyDescent="0.2">
      <c r="A16" s="244" t="s">
        <v>711</v>
      </c>
      <c r="B16" s="255" t="s">
        <v>712</v>
      </c>
      <c r="C16" s="246" t="s">
        <v>713</v>
      </c>
      <c r="D16" s="248"/>
      <c r="E16" s="248"/>
      <c r="F16" s="249">
        <f>D16-D17</f>
        <v>0</v>
      </c>
      <c r="G16" s="250"/>
      <c r="H16" s="251"/>
      <c r="I16" s="59"/>
    </row>
    <row r="17" spans="1:9" ht="27.95" customHeight="1" x14ac:dyDescent="0.2">
      <c r="A17" s="244"/>
      <c r="B17" s="255"/>
      <c r="C17" s="247"/>
      <c r="D17" s="248"/>
      <c r="E17" s="248"/>
      <c r="F17" s="59"/>
      <c r="G17" s="248"/>
      <c r="H17" s="248"/>
      <c r="I17" s="248"/>
    </row>
    <row r="18" spans="1:9" ht="27.95" customHeight="1" x14ac:dyDescent="0.2">
      <c r="A18" s="244" t="s">
        <v>714</v>
      </c>
      <c r="B18" s="255" t="s">
        <v>715</v>
      </c>
      <c r="C18" s="246" t="s">
        <v>716</v>
      </c>
      <c r="D18" s="248"/>
      <c r="E18" s="248"/>
      <c r="F18" s="249">
        <f>D18-D19</f>
        <v>0</v>
      </c>
      <c r="G18" s="250"/>
      <c r="H18" s="251"/>
      <c r="I18" s="59"/>
    </row>
    <row r="19" spans="1:9" ht="27.95" customHeight="1" x14ac:dyDescent="0.2">
      <c r="A19" s="244"/>
      <c r="B19" s="255"/>
      <c r="C19" s="247"/>
      <c r="D19" s="248"/>
      <c r="E19" s="248"/>
      <c r="F19" s="59"/>
      <c r="G19" s="248"/>
      <c r="H19" s="248"/>
      <c r="I19" s="248"/>
    </row>
    <row r="20" spans="1:9" ht="27.95" customHeight="1" x14ac:dyDescent="0.2">
      <c r="A20" s="244" t="s">
        <v>717</v>
      </c>
      <c r="B20" s="245" t="s">
        <v>718</v>
      </c>
      <c r="C20" s="246" t="s">
        <v>719</v>
      </c>
      <c r="D20" s="248"/>
      <c r="E20" s="248"/>
      <c r="F20" s="249">
        <f>D20-D21</f>
        <v>0</v>
      </c>
      <c r="G20" s="250"/>
      <c r="H20" s="251"/>
      <c r="I20" s="59"/>
    </row>
    <row r="21" spans="1:9" ht="27.95" customHeight="1" x14ac:dyDescent="0.2">
      <c r="A21" s="244"/>
      <c r="B21" s="245"/>
      <c r="C21" s="247"/>
      <c r="D21" s="248"/>
      <c r="E21" s="248"/>
      <c r="F21" s="59"/>
      <c r="G21" s="248"/>
      <c r="H21" s="248"/>
      <c r="I21" s="248"/>
    </row>
    <row r="22" spans="1:9" ht="27.95" customHeight="1" x14ac:dyDescent="0.2">
      <c r="A22" s="244" t="s">
        <v>720</v>
      </c>
      <c r="B22" s="245" t="s">
        <v>721</v>
      </c>
      <c r="C22" s="246" t="s">
        <v>722</v>
      </c>
      <c r="D22" s="248"/>
      <c r="E22" s="248"/>
      <c r="F22" s="249">
        <f>D22-D23</f>
        <v>0</v>
      </c>
      <c r="G22" s="250"/>
      <c r="H22" s="251"/>
      <c r="I22" s="59"/>
    </row>
    <row r="23" spans="1:9" ht="27.95" customHeight="1" x14ac:dyDescent="0.2">
      <c r="A23" s="244"/>
      <c r="B23" s="245"/>
      <c r="C23" s="247"/>
      <c r="D23" s="248"/>
      <c r="E23" s="248"/>
      <c r="F23" s="59"/>
      <c r="G23" s="248"/>
      <c r="H23" s="248"/>
      <c r="I23" s="248"/>
    </row>
    <row r="24" spans="1:9" ht="27.95" customHeight="1" x14ac:dyDescent="0.2">
      <c r="A24" s="256" t="s">
        <v>723</v>
      </c>
      <c r="B24" s="224" t="s">
        <v>724</v>
      </c>
      <c r="C24" s="240" t="s">
        <v>725</v>
      </c>
      <c r="D24" s="227">
        <f>D26+D28+D30</f>
        <v>1102073</v>
      </c>
      <c r="E24" s="227"/>
      <c r="F24" s="257">
        <f>F26+F28+F30+F35+F37+F39+F41+F43+F45</f>
        <v>526686</v>
      </c>
      <c r="G24" s="258"/>
      <c r="H24" s="259"/>
      <c r="I24" s="57" t="s">
        <v>696</v>
      </c>
    </row>
    <row r="25" spans="1:9" ht="27.95" customHeight="1" x14ac:dyDescent="0.2">
      <c r="A25" s="256"/>
      <c r="B25" s="224"/>
      <c r="C25" s="241"/>
      <c r="D25" s="227">
        <f>D27+D29+D31+D36+D38+D40+D42+D44+D46</f>
        <v>575387</v>
      </c>
      <c r="E25" s="227"/>
      <c r="F25" s="57" t="s">
        <v>696</v>
      </c>
      <c r="G25" s="227">
        <f>G27+G29+G31+G36+G38+G40+G42+G44+G46</f>
        <v>437764</v>
      </c>
      <c r="H25" s="227"/>
      <c r="I25" s="227"/>
    </row>
    <row r="26" spans="1:9" ht="27.95" customHeight="1" x14ac:dyDescent="0.2">
      <c r="A26" s="244" t="s">
        <v>726</v>
      </c>
      <c r="B26" s="245" t="s">
        <v>727</v>
      </c>
      <c r="C26" s="246" t="s">
        <v>728</v>
      </c>
      <c r="D26" s="248"/>
      <c r="E26" s="248"/>
      <c r="F26" s="249">
        <f>D26-D27</f>
        <v>0</v>
      </c>
      <c r="G26" s="250"/>
      <c r="H26" s="251"/>
      <c r="I26" s="59"/>
    </row>
    <row r="27" spans="1:9" ht="27.75" customHeight="1" x14ac:dyDescent="0.2">
      <c r="A27" s="244"/>
      <c r="B27" s="245"/>
      <c r="C27" s="247"/>
      <c r="D27" s="248"/>
      <c r="E27" s="248"/>
      <c r="F27" s="59"/>
      <c r="G27" s="248"/>
      <c r="H27" s="248"/>
      <c r="I27" s="248"/>
    </row>
    <row r="28" spans="1:9" ht="27.75" customHeight="1" x14ac:dyDescent="0.2">
      <c r="A28" s="260" t="s">
        <v>729</v>
      </c>
      <c r="B28" s="245" t="s">
        <v>730</v>
      </c>
      <c r="C28" s="246" t="s">
        <v>731</v>
      </c>
      <c r="D28" s="248"/>
      <c r="E28" s="248"/>
      <c r="F28" s="249">
        <f>D28-D29</f>
        <v>0</v>
      </c>
      <c r="G28" s="250"/>
      <c r="H28" s="251"/>
      <c r="I28" s="59"/>
    </row>
    <row r="29" spans="1:9" ht="27.75" customHeight="1" x14ac:dyDescent="0.2">
      <c r="A29" s="261"/>
      <c r="B29" s="245"/>
      <c r="C29" s="247"/>
      <c r="D29" s="248"/>
      <c r="E29" s="248"/>
      <c r="F29" s="59"/>
      <c r="G29" s="248"/>
      <c r="H29" s="248"/>
      <c r="I29" s="248"/>
    </row>
    <row r="30" spans="1:9" ht="27.95" customHeight="1" x14ac:dyDescent="0.2">
      <c r="A30" s="260" t="s">
        <v>732</v>
      </c>
      <c r="B30" s="245" t="s">
        <v>733</v>
      </c>
      <c r="C30" s="246" t="s">
        <v>734</v>
      </c>
      <c r="D30" s="248">
        <v>1102073</v>
      </c>
      <c r="E30" s="248"/>
      <c r="F30" s="249">
        <f>D30-D31</f>
        <v>526686</v>
      </c>
      <c r="G30" s="250"/>
      <c r="H30" s="251"/>
      <c r="I30" s="59"/>
    </row>
    <row r="31" spans="1:9" ht="27.95" customHeight="1" x14ac:dyDescent="0.2">
      <c r="A31" s="261"/>
      <c r="B31" s="245"/>
      <c r="C31" s="247"/>
      <c r="D31" s="248">
        <v>575387</v>
      </c>
      <c r="E31" s="248"/>
      <c r="F31" s="59"/>
      <c r="G31" s="248">
        <v>437764</v>
      </c>
      <c r="H31" s="248"/>
      <c r="I31" s="248"/>
    </row>
    <row r="32" spans="1:9" s="51" customFormat="1" ht="12.95" customHeight="1" x14ac:dyDescent="0.2">
      <c r="A32" s="228" t="s">
        <v>685</v>
      </c>
      <c r="B32" s="231" t="s">
        <v>686</v>
      </c>
      <c r="C32" s="50" t="s">
        <v>687</v>
      </c>
      <c r="D32" s="237" t="s">
        <v>58</v>
      </c>
      <c r="E32" s="262"/>
      <c r="F32" s="262"/>
      <c r="G32" s="238"/>
      <c r="H32" s="234" t="s">
        <v>59</v>
      </c>
      <c r="I32" s="234"/>
    </row>
    <row r="33" spans="1:22" s="51" customFormat="1" ht="12.95" customHeight="1" x14ac:dyDescent="0.2">
      <c r="A33" s="229" t="s">
        <v>688</v>
      </c>
      <c r="B33" s="232"/>
      <c r="C33" s="52" t="s">
        <v>689</v>
      </c>
      <c r="D33" s="60">
        <v>1</v>
      </c>
      <c r="E33" s="61" t="s">
        <v>690</v>
      </c>
      <c r="F33" s="233" t="s">
        <v>691</v>
      </c>
      <c r="G33" s="233"/>
      <c r="H33" s="234"/>
      <c r="I33" s="234"/>
    </row>
    <row r="34" spans="1:22" s="51" customFormat="1" ht="16.5" customHeight="1" x14ac:dyDescent="0.2">
      <c r="A34" s="230" t="s">
        <v>40</v>
      </c>
      <c r="B34" s="53" t="s">
        <v>41</v>
      </c>
      <c r="C34" s="55" t="s">
        <v>42</v>
      </c>
      <c r="D34" s="62"/>
      <c r="E34" s="61" t="s">
        <v>692</v>
      </c>
      <c r="F34" s="233" t="s">
        <v>696</v>
      </c>
      <c r="G34" s="233"/>
      <c r="H34" s="233" t="s">
        <v>693</v>
      </c>
      <c r="I34" s="233"/>
    </row>
    <row r="35" spans="1:22" ht="27.95" customHeight="1" x14ac:dyDescent="0.2">
      <c r="A35" s="263" t="s">
        <v>735</v>
      </c>
      <c r="B35" s="255" t="s">
        <v>736</v>
      </c>
      <c r="C35" s="264" t="s">
        <v>737</v>
      </c>
      <c r="D35" s="248"/>
      <c r="E35" s="248"/>
      <c r="F35" s="249">
        <f>D35-D36</f>
        <v>0</v>
      </c>
      <c r="G35" s="250"/>
      <c r="H35" s="251"/>
      <c r="I35" s="59"/>
    </row>
    <row r="36" spans="1:22" ht="27.95" customHeight="1" x14ac:dyDescent="0.2">
      <c r="A36" s="263"/>
      <c r="B36" s="255"/>
      <c r="C36" s="264"/>
      <c r="D36" s="248"/>
      <c r="E36" s="248"/>
      <c r="F36" s="59"/>
      <c r="G36" s="248"/>
      <c r="H36" s="248"/>
      <c r="I36" s="248"/>
      <c r="U36" s="63"/>
      <c r="V36" s="63"/>
    </row>
    <row r="37" spans="1:22" ht="27.95" customHeight="1" x14ac:dyDescent="0.2">
      <c r="A37" s="263" t="s">
        <v>738</v>
      </c>
      <c r="B37" s="245" t="s">
        <v>739</v>
      </c>
      <c r="C37" s="264" t="s">
        <v>740</v>
      </c>
      <c r="D37" s="248"/>
      <c r="E37" s="248"/>
      <c r="F37" s="249">
        <f>D37-D38</f>
        <v>0</v>
      </c>
      <c r="G37" s="250"/>
      <c r="H37" s="251"/>
      <c r="I37" s="59"/>
    </row>
    <row r="38" spans="1:22" ht="27.95" customHeight="1" x14ac:dyDescent="0.2">
      <c r="A38" s="263"/>
      <c r="B38" s="245"/>
      <c r="C38" s="264"/>
      <c r="D38" s="248"/>
      <c r="E38" s="248"/>
      <c r="F38" s="59"/>
      <c r="G38" s="248"/>
      <c r="H38" s="248"/>
      <c r="I38" s="248"/>
    </row>
    <row r="39" spans="1:22" ht="27.95" customHeight="1" x14ac:dyDescent="0.2">
      <c r="A39" s="263" t="s">
        <v>741</v>
      </c>
      <c r="B39" s="245" t="s">
        <v>742</v>
      </c>
      <c r="C39" s="264" t="s">
        <v>743</v>
      </c>
      <c r="D39" s="248"/>
      <c r="E39" s="248"/>
      <c r="F39" s="249">
        <f>D39-D40</f>
        <v>0</v>
      </c>
      <c r="G39" s="250"/>
      <c r="H39" s="251"/>
      <c r="I39" s="59"/>
    </row>
    <row r="40" spans="1:22" ht="27.95" customHeight="1" x14ac:dyDescent="0.2">
      <c r="A40" s="263"/>
      <c r="B40" s="245"/>
      <c r="C40" s="264"/>
      <c r="D40" s="248"/>
      <c r="E40" s="248"/>
      <c r="F40" s="59"/>
      <c r="G40" s="248"/>
      <c r="H40" s="248"/>
      <c r="I40" s="248"/>
    </row>
    <row r="41" spans="1:22" ht="27.95" customHeight="1" x14ac:dyDescent="0.2">
      <c r="A41" s="263" t="s">
        <v>744</v>
      </c>
      <c r="B41" s="245" t="s">
        <v>745</v>
      </c>
      <c r="C41" s="264" t="s">
        <v>746</v>
      </c>
      <c r="D41" s="248"/>
      <c r="E41" s="248"/>
      <c r="F41" s="249">
        <f>D41-D42</f>
        <v>0</v>
      </c>
      <c r="G41" s="250"/>
      <c r="H41" s="251"/>
      <c r="I41" s="59"/>
    </row>
    <row r="42" spans="1:22" ht="27.95" customHeight="1" x14ac:dyDescent="0.2">
      <c r="A42" s="263"/>
      <c r="B42" s="245"/>
      <c r="C42" s="264"/>
      <c r="D42" s="248"/>
      <c r="E42" s="248"/>
      <c r="F42" s="59"/>
      <c r="G42" s="248"/>
      <c r="H42" s="248"/>
      <c r="I42" s="248"/>
    </row>
    <row r="43" spans="1:22" ht="27.95" customHeight="1" x14ac:dyDescent="0.2">
      <c r="A43" s="263" t="s">
        <v>747</v>
      </c>
      <c r="B43" s="245" t="s">
        <v>748</v>
      </c>
      <c r="C43" s="264" t="s">
        <v>749</v>
      </c>
      <c r="D43" s="248"/>
      <c r="E43" s="248"/>
      <c r="F43" s="249">
        <f>D43-D44</f>
        <v>0</v>
      </c>
      <c r="G43" s="250"/>
      <c r="H43" s="251"/>
      <c r="I43" s="59"/>
    </row>
    <row r="44" spans="1:22" ht="27.95" customHeight="1" x14ac:dyDescent="0.2">
      <c r="A44" s="263"/>
      <c r="B44" s="245"/>
      <c r="C44" s="264"/>
      <c r="D44" s="248"/>
      <c r="E44" s="248"/>
      <c r="F44" s="59"/>
      <c r="G44" s="248"/>
      <c r="H44" s="248"/>
      <c r="I44" s="248"/>
    </row>
    <row r="45" spans="1:22" ht="27.95" customHeight="1" x14ac:dyDescent="0.2">
      <c r="A45" s="263" t="s">
        <v>750</v>
      </c>
      <c r="B45" s="245" t="s">
        <v>751</v>
      </c>
      <c r="C45" s="264" t="s">
        <v>752</v>
      </c>
      <c r="D45" s="248"/>
      <c r="E45" s="248"/>
      <c r="F45" s="249">
        <f>D45-D46</f>
        <v>0</v>
      </c>
      <c r="G45" s="250"/>
      <c r="H45" s="251"/>
      <c r="I45" s="59"/>
    </row>
    <row r="46" spans="1:22" ht="27.95" customHeight="1" x14ac:dyDescent="0.2">
      <c r="A46" s="263"/>
      <c r="B46" s="245"/>
      <c r="C46" s="264"/>
      <c r="D46" s="248"/>
      <c r="E46" s="248"/>
      <c r="F46" s="59"/>
      <c r="G46" s="248"/>
      <c r="H46" s="248"/>
      <c r="I46" s="248"/>
    </row>
    <row r="47" spans="1:22" ht="27.95" customHeight="1" x14ac:dyDescent="0.2">
      <c r="A47" s="265" t="s">
        <v>753</v>
      </c>
      <c r="B47" s="243" t="s">
        <v>754</v>
      </c>
      <c r="C47" s="266" t="s">
        <v>755</v>
      </c>
      <c r="D47" s="227">
        <f>D49+D51+D53+D55+D57+D59+D61+D66</f>
        <v>0</v>
      </c>
      <c r="E47" s="227"/>
      <c r="F47" s="227">
        <f>D47-D48</f>
        <v>0</v>
      </c>
      <c r="G47" s="227"/>
      <c r="H47" s="227"/>
      <c r="I47" s="59"/>
    </row>
    <row r="48" spans="1:22" ht="27.95" customHeight="1" x14ac:dyDescent="0.2">
      <c r="A48" s="265"/>
      <c r="B48" s="243"/>
      <c r="C48" s="266"/>
      <c r="D48" s="227">
        <f>D50+D52+D54+D56+D58+D60+D62+D67</f>
        <v>0</v>
      </c>
      <c r="E48" s="227"/>
      <c r="F48" s="59"/>
      <c r="G48" s="227">
        <f>G50+G52+G54+G56+G58+G60+G62+G67</f>
        <v>0</v>
      </c>
      <c r="H48" s="227"/>
      <c r="I48" s="227"/>
    </row>
    <row r="49" spans="1:9" ht="27.95" customHeight="1" x14ac:dyDescent="0.2">
      <c r="A49" s="244" t="s">
        <v>756</v>
      </c>
      <c r="B49" s="255" t="s">
        <v>757</v>
      </c>
      <c r="C49" s="264" t="s">
        <v>758</v>
      </c>
      <c r="D49" s="248"/>
      <c r="E49" s="248"/>
      <c r="F49" s="249">
        <f>D49-D50</f>
        <v>0</v>
      </c>
      <c r="G49" s="250"/>
      <c r="H49" s="251"/>
      <c r="I49" s="59"/>
    </row>
    <row r="50" spans="1:9" ht="27.95" customHeight="1" x14ac:dyDescent="0.2">
      <c r="A50" s="244"/>
      <c r="B50" s="255"/>
      <c r="C50" s="264"/>
      <c r="D50" s="248"/>
      <c r="E50" s="248"/>
      <c r="F50" s="59"/>
      <c r="G50" s="248"/>
      <c r="H50" s="248"/>
      <c r="I50" s="248"/>
    </row>
    <row r="51" spans="1:9" ht="27.95" customHeight="1" x14ac:dyDescent="0.2">
      <c r="A51" s="263" t="s">
        <v>729</v>
      </c>
      <c r="B51" s="245" t="s">
        <v>759</v>
      </c>
      <c r="C51" s="264" t="s">
        <v>760</v>
      </c>
      <c r="D51" s="248"/>
      <c r="E51" s="248"/>
      <c r="F51" s="249">
        <f>D51-D52</f>
        <v>0</v>
      </c>
      <c r="G51" s="250"/>
      <c r="H51" s="251"/>
      <c r="I51" s="59"/>
    </row>
    <row r="52" spans="1:9" ht="27.95" customHeight="1" x14ac:dyDescent="0.2">
      <c r="A52" s="263"/>
      <c r="B52" s="245"/>
      <c r="C52" s="264"/>
      <c r="D52" s="248"/>
      <c r="E52" s="248"/>
      <c r="F52" s="59"/>
      <c r="G52" s="248"/>
      <c r="H52" s="248"/>
      <c r="I52" s="248"/>
    </row>
    <row r="53" spans="1:9" ht="27.95" customHeight="1" x14ac:dyDescent="0.2">
      <c r="A53" s="263" t="s">
        <v>732</v>
      </c>
      <c r="B53" s="245" t="s">
        <v>761</v>
      </c>
      <c r="C53" s="264" t="s">
        <v>762</v>
      </c>
      <c r="D53" s="248"/>
      <c r="E53" s="248"/>
      <c r="F53" s="249">
        <f>D53-D54</f>
        <v>0</v>
      </c>
      <c r="G53" s="250"/>
      <c r="H53" s="251"/>
      <c r="I53" s="59"/>
    </row>
    <row r="54" spans="1:9" ht="27.95" customHeight="1" x14ac:dyDescent="0.2">
      <c r="A54" s="263"/>
      <c r="B54" s="245"/>
      <c r="C54" s="264"/>
      <c r="D54" s="248"/>
      <c r="E54" s="248"/>
      <c r="F54" s="59"/>
      <c r="G54" s="248"/>
      <c r="H54" s="248"/>
      <c r="I54" s="248"/>
    </row>
    <row r="55" spans="1:9" ht="27.95" customHeight="1" x14ac:dyDescent="0.2">
      <c r="A55" s="263" t="s">
        <v>735</v>
      </c>
      <c r="B55" s="245" t="s">
        <v>763</v>
      </c>
      <c r="C55" s="264" t="s">
        <v>764</v>
      </c>
      <c r="D55" s="248"/>
      <c r="E55" s="248"/>
      <c r="F55" s="249">
        <f>D55-D56</f>
        <v>0</v>
      </c>
      <c r="G55" s="250"/>
      <c r="H55" s="251"/>
      <c r="I55" s="59"/>
    </row>
    <row r="56" spans="1:9" ht="27.95" customHeight="1" x14ac:dyDescent="0.2">
      <c r="A56" s="263"/>
      <c r="B56" s="245"/>
      <c r="C56" s="264"/>
      <c r="D56" s="248"/>
      <c r="E56" s="248"/>
      <c r="F56" s="59"/>
      <c r="G56" s="248"/>
      <c r="H56" s="248"/>
      <c r="I56" s="248"/>
    </row>
    <row r="57" spans="1:9" ht="27.95" customHeight="1" x14ac:dyDescent="0.2">
      <c r="A57" s="263" t="s">
        <v>738</v>
      </c>
      <c r="B57" s="245" t="s">
        <v>765</v>
      </c>
      <c r="C57" s="264" t="s">
        <v>766</v>
      </c>
      <c r="D57" s="248"/>
      <c r="E57" s="248"/>
      <c r="F57" s="249">
        <f>D57-D58</f>
        <v>0</v>
      </c>
      <c r="G57" s="250"/>
      <c r="H57" s="251"/>
      <c r="I57" s="59"/>
    </row>
    <row r="58" spans="1:9" ht="27.75" customHeight="1" x14ac:dyDescent="0.2">
      <c r="A58" s="263"/>
      <c r="B58" s="245"/>
      <c r="C58" s="264"/>
      <c r="D58" s="248"/>
      <c r="E58" s="248"/>
      <c r="F58" s="59"/>
      <c r="G58" s="248"/>
      <c r="H58" s="248"/>
      <c r="I58" s="248"/>
    </row>
    <row r="59" spans="1:9" ht="27.75" customHeight="1" x14ac:dyDescent="0.2">
      <c r="A59" s="263" t="s">
        <v>767</v>
      </c>
      <c r="B59" s="245" t="s">
        <v>768</v>
      </c>
      <c r="C59" s="264" t="s">
        <v>769</v>
      </c>
      <c r="D59" s="248"/>
      <c r="E59" s="248"/>
      <c r="F59" s="249">
        <f>D59-D60</f>
        <v>0</v>
      </c>
      <c r="G59" s="250"/>
      <c r="H59" s="251"/>
      <c r="I59" s="59"/>
    </row>
    <row r="60" spans="1:9" ht="27.75" customHeight="1" x14ac:dyDescent="0.2">
      <c r="A60" s="263"/>
      <c r="B60" s="245"/>
      <c r="C60" s="264"/>
      <c r="D60" s="248"/>
      <c r="E60" s="248"/>
      <c r="F60" s="59"/>
      <c r="G60" s="248"/>
      <c r="H60" s="248"/>
      <c r="I60" s="248"/>
    </row>
    <row r="61" spans="1:9" ht="27.95" customHeight="1" x14ac:dyDescent="0.2">
      <c r="A61" s="263" t="s">
        <v>770</v>
      </c>
      <c r="B61" s="245" t="s">
        <v>771</v>
      </c>
      <c r="C61" s="264" t="s">
        <v>772</v>
      </c>
      <c r="D61" s="248"/>
      <c r="E61" s="248"/>
      <c r="F61" s="249">
        <f>D61-D62</f>
        <v>0</v>
      </c>
      <c r="G61" s="250"/>
      <c r="H61" s="251"/>
      <c r="I61" s="59"/>
    </row>
    <row r="62" spans="1:9" ht="27.95" customHeight="1" x14ac:dyDescent="0.2">
      <c r="A62" s="263"/>
      <c r="B62" s="245"/>
      <c r="C62" s="264"/>
      <c r="D62" s="248"/>
      <c r="E62" s="248"/>
      <c r="F62" s="59"/>
      <c r="G62" s="248"/>
      <c r="H62" s="248"/>
      <c r="I62" s="248"/>
    </row>
    <row r="63" spans="1:9" s="51" customFormat="1" ht="12.95" customHeight="1" x14ac:dyDescent="0.2">
      <c r="A63" s="228" t="s">
        <v>685</v>
      </c>
      <c r="B63" s="231" t="s">
        <v>686</v>
      </c>
      <c r="C63" s="50" t="s">
        <v>687</v>
      </c>
      <c r="D63" s="237" t="s">
        <v>58</v>
      </c>
      <c r="E63" s="262"/>
      <c r="F63" s="262"/>
      <c r="G63" s="238"/>
      <c r="H63" s="234" t="s">
        <v>59</v>
      </c>
      <c r="I63" s="234"/>
    </row>
    <row r="64" spans="1:9" s="51" customFormat="1" ht="12.95" customHeight="1" x14ac:dyDescent="0.2">
      <c r="A64" s="229" t="s">
        <v>688</v>
      </c>
      <c r="B64" s="232"/>
      <c r="C64" s="52" t="s">
        <v>689</v>
      </c>
      <c r="D64" s="60">
        <v>1</v>
      </c>
      <c r="E64" s="61" t="s">
        <v>690</v>
      </c>
      <c r="F64" s="233" t="s">
        <v>691</v>
      </c>
      <c r="G64" s="233"/>
      <c r="H64" s="234"/>
      <c r="I64" s="234"/>
    </row>
    <row r="65" spans="1:9" s="51" customFormat="1" ht="12.95" customHeight="1" x14ac:dyDescent="0.2">
      <c r="A65" s="230" t="s">
        <v>40</v>
      </c>
      <c r="B65" s="53" t="s">
        <v>41</v>
      </c>
      <c r="C65" s="55" t="s">
        <v>42</v>
      </c>
      <c r="D65" s="62"/>
      <c r="E65" s="61" t="s">
        <v>692</v>
      </c>
      <c r="F65" s="233" t="s">
        <v>696</v>
      </c>
      <c r="G65" s="233"/>
      <c r="H65" s="233" t="s">
        <v>693</v>
      </c>
      <c r="I65" s="233"/>
    </row>
    <row r="66" spans="1:9" ht="27.95" customHeight="1" x14ac:dyDescent="0.2">
      <c r="A66" s="263" t="s">
        <v>773</v>
      </c>
      <c r="B66" s="255" t="s">
        <v>774</v>
      </c>
      <c r="C66" s="264" t="s">
        <v>775</v>
      </c>
      <c r="D66" s="248"/>
      <c r="E66" s="248"/>
      <c r="F66" s="249">
        <f>D66-D67</f>
        <v>0</v>
      </c>
      <c r="G66" s="250"/>
      <c r="H66" s="251"/>
      <c r="I66" s="59"/>
    </row>
    <row r="67" spans="1:9" ht="27.95" customHeight="1" x14ac:dyDescent="0.2">
      <c r="A67" s="263"/>
      <c r="B67" s="255"/>
      <c r="C67" s="264"/>
      <c r="D67" s="248"/>
      <c r="E67" s="248"/>
      <c r="F67" s="59"/>
      <c r="G67" s="248"/>
      <c r="H67" s="248"/>
      <c r="I67" s="248"/>
    </row>
    <row r="68" spans="1:9" ht="27.95" customHeight="1" x14ac:dyDescent="0.2">
      <c r="A68" s="239" t="s">
        <v>410</v>
      </c>
      <c r="B68" s="224" t="s">
        <v>776</v>
      </c>
      <c r="C68" s="266" t="s">
        <v>777</v>
      </c>
      <c r="D68" s="227">
        <f>D70+D84+D103+D121</f>
        <v>521816</v>
      </c>
      <c r="E68" s="227"/>
      <c r="F68" s="227">
        <f>D68-D69</f>
        <v>428837</v>
      </c>
      <c r="G68" s="227"/>
      <c r="H68" s="227"/>
      <c r="I68" s="57"/>
    </row>
    <row r="69" spans="1:9" ht="27.95" customHeight="1" x14ac:dyDescent="0.2">
      <c r="A69" s="239"/>
      <c r="B69" s="224"/>
      <c r="C69" s="266"/>
      <c r="D69" s="227">
        <f>D71+D85+D104+D122</f>
        <v>92979</v>
      </c>
      <c r="E69" s="227"/>
      <c r="F69" s="57"/>
      <c r="G69" s="227">
        <f>G71+G85+G104+G122</f>
        <v>374735</v>
      </c>
      <c r="H69" s="227"/>
      <c r="I69" s="227"/>
    </row>
    <row r="70" spans="1:9" ht="27.95" customHeight="1" x14ac:dyDescent="0.2">
      <c r="A70" s="239" t="s">
        <v>778</v>
      </c>
      <c r="B70" s="224" t="s">
        <v>779</v>
      </c>
      <c r="C70" s="266" t="s">
        <v>780</v>
      </c>
      <c r="D70" s="227">
        <f>D72+D74+D76+D78+D80+D82</f>
        <v>20134</v>
      </c>
      <c r="E70" s="227"/>
      <c r="F70" s="227">
        <f>D70-D71</f>
        <v>20134</v>
      </c>
      <c r="G70" s="227"/>
      <c r="H70" s="227"/>
      <c r="I70" s="59"/>
    </row>
    <row r="71" spans="1:9" ht="27.95" customHeight="1" x14ac:dyDescent="0.2">
      <c r="A71" s="239"/>
      <c r="B71" s="224"/>
      <c r="C71" s="266"/>
      <c r="D71" s="227">
        <f>D73+D75+D77+D79+D81+D83</f>
        <v>0</v>
      </c>
      <c r="E71" s="227"/>
      <c r="F71" s="59"/>
      <c r="G71" s="227">
        <f>G73+G75+G77+G79+G81+G83</f>
        <v>31118</v>
      </c>
      <c r="H71" s="227"/>
      <c r="I71" s="227"/>
    </row>
    <row r="72" spans="1:9" ht="27.95" customHeight="1" x14ac:dyDescent="0.2">
      <c r="A72" s="244" t="s">
        <v>781</v>
      </c>
      <c r="B72" s="245" t="s">
        <v>782</v>
      </c>
      <c r="C72" s="264" t="s">
        <v>783</v>
      </c>
      <c r="D72" s="248">
        <v>20134</v>
      </c>
      <c r="E72" s="248"/>
      <c r="F72" s="249"/>
      <c r="G72" s="250"/>
      <c r="H72" s="251"/>
      <c r="I72" s="59"/>
    </row>
    <row r="73" spans="1:9" ht="27.95" customHeight="1" x14ac:dyDescent="0.2">
      <c r="A73" s="244"/>
      <c r="B73" s="245"/>
      <c r="C73" s="264"/>
      <c r="D73" s="248"/>
      <c r="E73" s="248"/>
      <c r="F73" s="59"/>
      <c r="G73" s="248">
        <v>31118</v>
      </c>
      <c r="H73" s="248"/>
      <c r="I73" s="248"/>
    </row>
    <row r="74" spans="1:9" ht="27.95" customHeight="1" x14ac:dyDescent="0.2">
      <c r="A74" s="263" t="s">
        <v>705</v>
      </c>
      <c r="B74" s="245" t="s">
        <v>784</v>
      </c>
      <c r="C74" s="264" t="s">
        <v>785</v>
      </c>
      <c r="D74" s="248"/>
      <c r="E74" s="248"/>
      <c r="F74" s="249">
        <f>D74-D75</f>
        <v>0</v>
      </c>
      <c r="G74" s="250"/>
      <c r="H74" s="251"/>
      <c r="I74" s="59"/>
    </row>
    <row r="75" spans="1:9" ht="27.95" customHeight="1" x14ac:dyDescent="0.2">
      <c r="A75" s="263"/>
      <c r="B75" s="245"/>
      <c r="C75" s="264"/>
      <c r="D75" s="248"/>
      <c r="E75" s="248"/>
      <c r="F75" s="59"/>
      <c r="G75" s="248"/>
      <c r="H75" s="248"/>
      <c r="I75" s="248"/>
    </row>
    <row r="76" spans="1:9" ht="27.95" customHeight="1" x14ac:dyDescent="0.2">
      <c r="A76" s="263" t="s">
        <v>205</v>
      </c>
      <c r="B76" s="255" t="s">
        <v>786</v>
      </c>
      <c r="C76" s="264" t="s">
        <v>787</v>
      </c>
      <c r="D76" s="248"/>
      <c r="E76" s="248"/>
      <c r="F76" s="249">
        <f>D76-D77</f>
        <v>0</v>
      </c>
      <c r="G76" s="250"/>
      <c r="H76" s="251"/>
      <c r="I76" s="59"/>
    </row>
    <row r="77" spans="1:9" ht="27.95" customHeight="1" x14ac:dyDescent="0.2">
      <c r="A77" s="263"/>
      <c r="B77" s="255"/>
      <c r="C77" s="264"/>
      <c r="D77" s="248"/>
      <c r="E77" s="248"/>
      <c r="F77" s="59"/>
      <c r="G77" s="248"/>
      <c r="H77" s="248"/>
      <c r="I77" s="248"/>
    </row>
    <row r="78" spans="1:9" ht="27.95" customHeight="1" x14ac:dyDescent="0.2">
      <c r="A78" s="263" t="s">
        <v>788</v>
      </c>
      <c r="B78" s="255" t="s">
        <v>789</v>
      </c>
      <c r="C78" s="264" t="s">
        <v>790</v>
      </c>
      <c r="D78" s="248"/>
      <c r="E78" s="248"/>
      <c r="F78" s="249">
        <f>D78-D79</f>
        <v>0</v>
      </c>
      <c r="G78" s="250"/>
      <c r="H78" s="251"/>
      <c r="I78" s="59"/>
    </row>
    <row r="79" spans="1:9" ht="27.95" customHeight="1" x14ac:dyDescent="0.2">
      <c r="A79" s="263"/>
      <c r="B79" s="255"/>
      <c r="C79" s="264"/>
      <c r="D79" s="248"/>
      <c r="E79" s="248"/>
      <c r="F79" s="59"/>
      <c r="G79" s="248"/>
      <c r="H79" s="248"/>
      <c r="I79" s="248"/>
    </row>
    <row r="80" spans="1:9" ht="27.95" customHeight="1" x14ac:dyDescent="0.2">
      <c r="A80" s="263" t="s">
        <v>791</v>
      </c>
      <c r="B80" s="245" t="s">
        <v>792</v>
      </c>
      <c r="C80" s="264" t="s">
        <v>793</v>
      </c>
      <c r="D80" s="248"/>
      <c r="E80" s="248"/>
      <c r="F80" s="249">
        <f>D80-D81</f>
        <v>0</v>
      </c>
      <c r="G80" s="250"/>
      <c r="H80" s="251"/>
      <c r="I80" s="59"/>
    </row>
    <row r="81" spans="1:9" ht="27.95" customHeight="1" x14ac:dyDescent="0.2">
      <c r="A81" s="263"/>
      <c r="B81" s="245"/>
      <c r="C81" s="264"/>
      <c r="D81" s="248"/>
      <c r="E81" s="248"/>
      <c r="F81" s="59"/>
      <c r="G81" s="248"/>
      <c r="H81" s="248"/>
      <c r="I81" s="248"/>
    </row>
    <row r="82" spans="1:9" ht="27.95" customHeight="1" x14ac:dyDescent="0.2">
      <c r="A82" s="263" t="s">
        <v>767</v>
      </c>
      <c r="B82" s="245" t="s">
        <v>794</v>
      </c>
      <c r="C82" s="264" t="s">
        <v>795</v>
      </c>
      <c r="D82" s="248"/>
      <c r="E82" s="248"/>
      <c r="F82" s="249">
        <f>D82-D83</f>
        <v>0</v>
      </c>
      <c r="G82" s="250"/>
      <c r="H82" s="251"/>
      <c r="I82" s="59"/>
    </row>
    <row r="83" spans="1:9" ht="27.95" customHeight="1" x14ac:dyDescent="0.2">
      <c r="A83" s="263"/>
      <c r="B83" s="245"/>
      <c r="C83" s="264"/>
      <c r="D83" s="248"/>
      <c r="E83" s="248"/>
      <c r="F83" s="59"/>
      <c r="G83" s="248"/>
      <c r="H83" s="248"/>
      <c r="I83" s="248"/>
    </row>
    <row r="84" spans="1:9" ht="27.95" customHeight="1" x14ac:dyDescent="0.2">
      <c r="A84" s="256" t="s">
        <v>796</v>
      </c>
      <c r="B84" s="224" t="s">
        <v>797</v>
      </c>
      <c r="C84" s="266" t="s">
        <v>798</v>
      </c>
      <c r="D84" s="227">
        <f>D86+D88+D90+D92+D97+D99+D101</f>
        <v>0</v>
      </c>
      <c r="E84" s="227"/>
      <c r="F84" s="227">
        <f>D84-D85</f>
        <v>0</v>
      </c>
      <c r="G84" s="227"/>
      <c r="H84" s="227"/>
      <c r="I84" s="59"/>
    </row>
    <row r="85" spans="1:9" ht="27.95" customHeight="1" x14ac:dyDescent="0.2">
      <c r="A85" s="256"/>
      <c r="B85" s="224"/>
      <c r="C85" s="266"/>
      <c r="D85" s="227">
        <f>D87+D89+D91+D93+D98+D100+D102</f>
        <v>0</v>
      </c>
      <c r="E85" s="227"/>
      <c r="F85" s="59"/>
      <c r="G85" s="227">
        <f>G87+G89+G91+G93+G98+G100+G102</f>
        <v>0</v>
      </c>
      <c r="H85" s="227"/>
      <c r="I85" s="227"/>
    </row>
    <row r="86" spans="1:9" ht="27.95" customHeight="1" x14ac:dyDescent="0.2">
      <c r="A86" s="244" t="s">
        <v>799</v>
      </c>
      <c r="B86" s="245" t="s">
        <v>800</v>
      </c>
      <c r="C86" s="264" t="s">
        <v>801</v>
      </c>
      <c r="D86" s="248"/>
      <c r="E86" s="248"/>
      <c r="F86" s="248">
        <f>D86-D87</f>
        <v>0</v>
      </c>
      <c r="G86" s="248"/>
      <c r="H86" s="248"/>
      <c r="I86" s="59"/>
    </row>
    <row r="87" spans="1:9" ht="27.75" customHeight="1" x14ac:dyDescent="0.2">
      <c r="A87" s="244"/>
      <c r="B87" s="245"/>
      <c r="C87" s="264"/>
      <c r="D87" s="248"/>
      <c r="E87" s="248"/>
      <c r="F87" s="59"/>
      <c r="G87" s="248"/>
      <c r="H87" s="248"/>
      <c r="I87" s="248"/>
    </row>
    <row r="88" spans="1:9" ht="27.75" customHeight="1" x14ac:dyDescent="0.2">
      <c r="A88" s="263" t="s">
        <v>802</v>
      </c>
      <c r="B88" s="245" t="s">
        <v>803</v>
      </c>
      <c r="C88" s="264" t="s">
        <v>804</v>
      </c>
      <c r="D88" s="248"/>
      <c r="E88" s="248"/>
      <c r="F88" s="248">
        <f>D88-D89</f>
        <v>0</v>
      </c>
      <c r="G88" s="248"/>
      <c r="H88" s="248"/>
      <c r="I88" s="59"/>
    </row>
    <row r="89" spans="1:9" ht="27.75" customHeight="1" x14ac:dyDescent="0.2">
      <c r="A89" s="263"/>
      <c r="B89" s="245"/>
      <c r="C89" s="264"/>
      <c r="D89" s="248"/>
      <c r="E89" s="248"/>
      <c r="F89" s="59"/>
      <c r="G89" s="248"/>
      <c r="H89" s="248"/>
      <c r="I89" s="248"/>
    </row>
    <row r="90" spans="1:9" ht="27.95" customHeight="1" x14ac:dyDescent="0.2">
      <c r="A90" s="263" t="s">
        <v>805</v>
      </c>
      <c r="B90" s="245" t="s">
        <v>806</v>
      </c>
      <c r="C90" s="264" t="s">
        <v>807</v>
      </c>
      <c r="D90" s="248"/>
      <c r="E90" s="248"/>
      <c r="F90" s="248">
        <f>D90-D91</f>
        <v>0</v>
      </c>
      <c r="G90" s="248"/>
      <c r="H90" s="248"/>
      <c r="I90" s="59"/>
    </row>
    <row r="91" spans="1:9" ht="27.95" customHeight="1" x14ac:dyDescent="0.2">
      <c r="A91" s="263"/>
      <c r="B91" s="245"/>
      <c r="C91" s="264"/>
      <c r="D91" s="248"/>
      <c r="E91" s="248"/>
      <c r="F91" s="59"/>
      <c r="G91" s="248"/>
      <c r="H91" s="248"/>
      <c r="I91" s="248"/>
    </row>
    <row r="92" spans="1:9" ht="27.95" customHeight="1" x14ac:dyDescent="0.2">
      <c r="A92" s="263" t="s">
        <v>808</v>
      </c>
      <c r="B92" s="245" t="s">
        <v>809</v>
      </c>
      <c r="C92" s="264" t="s">
        <v>810</v>
      </c>
      <c r="D92" s="248"/>
      <c r="E92" s="248"/>
      <c r="F92" s="248">
        <f>D92-D93</f>
        <v>0</v>
      </c>
      <c r="G92" s="248"/>
      <c r="H92" s="248"/>
      <c r="I92" s="59"/>
    </row>
    <row r="93" spans="1:9" ht="27.95" customHeight="1" x14ac:dyDescent="0.2">
      <c r="A93" s="263"/>
      <c r="B93" s="245"/>
      <c r="C93" s="264"/>
      <c r="D93" s="248"/>
      <c r="E93" s="248"/>
      <c r="F93" s="59"/>
      <c r="G93" s="248"/>
      <c r="H93" s="248"/>
      <c r="I93" s="248"/>
    </row>
    <row r="94" spans="1:9" s="51" customFormat="1" ht="12.95" customHeight="1" x14ac:dyDescent="0.2">
      <c r="A94" s="234" t="s">
        <v>685</v>
      </c>
      <c r="B94" s="233" t="s">
        <v>686</v>
      </c>
      <c r="C94" s="61" t="s">
        <v>687</v>
      </c>
      <c r="D94" s="233" t="s">
        <v>58</v>
      </c>
      <c r="E94" s="233"/>
      <c r="F94" s="233"/>
      <c r="G94" s="233"/>
      <c r="H94" s="234" t="s">
        <v>59</v>
      </c>
      <c r="I94" s="234"/>
    </row>
    <row r="95" spans="1:9" s="51" customFormat="1" ht="12.95" customHeight="1" x14ac:dyDescent="0.2">
      <c r="A95" s="234" t="s">
        <v>688</v>
      </c>
      <c r="B95" s="233"/>
      <c r="C95" s="61" t="s">
        <v>689</v>
      </c>
      <c r="D95" s="64">
        <v>1</v>
      </c>
      <c r="E95" s="61" t="s">
        <v>690</v>
      </c>
      <c r="F95" s="233" t="s">
        <v>691</v>
      </c>
      <c r="G95" s="233"/>
      <c r="H95" s="234"/>
      <c r="I95" s="234"/>
    </row>
    <row r="96" spans="1:9" s="51" customFormat="1" ht="12.95" customHeight="1" x14ac:dyDescent="0.2">
      <c r="A96" s="234" t="s">
        <v>40</v>
      </c>
      <c r="B96" s="61" t="s">
        <v>41</v>
      </c>
      <c r="C96" s="61" t="s">
        <v>42</v>
      </c>
      <c r="D96" s="64"/>
      <c r="E96" s="61" t="s">
        <v>692</v>
      </c>
      <c r="F96" s="233" t="s">
        <v>696</v>
      </c>
      <c r="G96" s="233"/>
      <c r="H96" s="233" t="s">
        <v>693</v>
      </c>
      <c r="I96" s="233"/>
    </row>
    <row r="97" spans="1:9" ht="27.95" customHeight="1" x14ac:dyDescent="0.2">
      <c r="A97" s="263" t="s">
        <v>811</v>
      </c>
      <c r="B97" s="255" t="s">
        <v>812</v>
      </c>
      <c r="C97" s="264" t="s">
        <v>813</v>
      </c>
      <c r="D97" s="248"/>
      <c r="E97" s="248"/>
      <c r="F97" s="248">
        <f>D97-D98</f>
        <v>0</v>
      </c>
      <c r="G97" s="248"/>
      <c r="H97" s="248"/>
      <c r="I97" s="59"/>
    </row>
    <row r="98" spans="1:9" ht="27.95" customHeight="1" x14ac:dyDescent="0.2">
      <c r="A98" s="263"/>
      <c r="B98" s="255"/>
      <c r="C98" s="264"/>
      <c r="D98" s="248"/>
      <c r="E98" s="248"/>
      <c r="F98" s="59"/>
      <c r="G98" s="248"/>
      <c r="H98" s="248"/>
      <c r="I98" s="248"/>
    </row>
    <row r="99" spans="1:9" ht="27.95" customHeight="1" x14ac:dyDescent="0.2">
      <c r="A99" s="263" t="s">
        <v>814</v>
      </c>
      <c r="B99" s="245" t="s">
        <v>815</v>
      </c>
      <c r="C99" s="264" t="s">
        <v>816</v>
      </c>
      <c r="D99" s="248"/>
      <c r="E99" s="248"/>
      <c r="F99" s="248">
        <f>D99-D100</f>
        <v>0</v>
      </c>
      <c r="G99" s="248"/>
      <c r="H99" s="248"/>
      <c r="I99" s="59"/>
    </row>
    <row r="100" spans="1:9" ht="27.95" customHeight="1" x14ac:dyDescent="0.2">
      <c r="A100" s="263"/>
      <c r="B100" s="245"/>
      <c r="C100" s="264"/>
      <c r="D100" s="248"/>
      <c r="E100" s="248"/>
      <c r="F100" s="59"/>
      <c r="G100" s="248"/>
      <c r="H100" s="248"/>
      <c r="I100" s="248"/>
    </row>
    <row r="101" spans="1:9" ht="27.95" customHeight="1" x14ac:dyDescent="0.2">
      <c r="A101" s="263" t="s">
        <v>817</v>
      </c>
      <c r="B101" s="245" t="s">
        <v>818</v>
      </c>
      <c r="C101" s="267" t="s">
        <v>819</v>
      </c>
      <c r="D101" s="248"/>
      <c r="E101" s="248"/>
      <c r="F101" s="248">
        <f>D101-D102</f>
        <v>0</v>
      </c>
      <c r="G101" s="248"/>
      <c r="H101" s="248"/>
      <c r="I101" s="59"/>
    </row>
    <row r="102" spans="1:9" ht="27.95" customHeight="1" x14ac:dyDescent="0.2">
      <c r="A102" s="263"/>
      <c r="B102" s="245"/>
      <c r="C102" s="267"/>
      <c r="D102" s="248"/>
      <c r="E102" s="248"/>
      <c r="F102" s="59"/>
      <c r="G102" s="248"/>
      <c r="H102" s="248"/>
      <c r="I102" s="248"/>
    </row>
    <row r="103" spans="1:9" ht="27.95" customHeight="1" x14ac:dyDescent="0.2">
      <c r="A103" s="256" t="s">
        <v>820</v>
      </c>
      <c r="B103" s="224" t="s">
        <v>821</v>
      </c>
      <c r="C103" s="266" t="s">
        <v>822</v>
      </c>
      <c r="D103" s="227">
        <f>D105+D107+D109+D111+D113+D115+D117+D119</f>
        <v>424280</v>
      </c>
      <c r="E103" s="227"/>
      <c r="F103" s="227">
        <f>D103-D104</f>
        <v>331301</v>
      </c>
      <c r="G103" s="227"/>
      <c r="H103" s="227"/>
      <c r="I103" s="59"/>
    </row>
    <row r="104" spans="1:9" ht="27.95" customHeight="1" x14ac:dyDescent="0.2">
      <c r="A104" s="256"/>
      <c r="B104" s="224"/>
      <c r="C104" s="266"/>
      <c r="D104" s="227">
        <f>D106+D108+D110+D112+D114+D116+D118+D120</f>
        <v>92979</v>
      </c>
      <c r="E104" s="227"/>
      <c r="F104" s="59"/>
      <c r="G104" s="227">
        <f>G106+G108+G110+G112+G114+G116+G118+G120</f>
        <v>331073</v>
      </c>
      <c r="H104" s="227"/>
      <c r="I104" s="227"/>
    </row>
    <row r="105" spans="1:9" ht="27.95" customHeight="1" x14ac:dyDescent="0.2">
      <c r="A105" s="244" t="s">
        <v>823</v>
      </c>
      <c r="B105" s="245" t="s">
        <v>824</v>
      </c>
      <c r="C105" s="267" t="s">
        <v>825</v>
      </c>
      <c r="D105" s="248">
        <v>397145</v>
      </c>
      <c r="E105" s="248"/>
      <c r="F105" s="248"/>
      <c r="G105" s="248"/>
      <c r="H105" s="248"/>
      <c r="I105" s="59"/>
    </row>
    <row r="106" spans="1:9" ht="27.95" customHeight="1" x14ac:dyDescent="0.2">
      <c r="A106" s="244"/>
      <c r="B106" s="245"/>
      <c r="C106" s="267"/>
      <c r="D106" s="248">
        <v>92979</v>
      </c>
      <c r="E106" s="248"/>
      <c r="F106" s="59"/>
      <c r="G106" s="248">
        <v>308963</v>
      </c>
      <c r="H106" s="248"/>
      <c r="I106" s="248"/>
    </row>
    <row r="107" spans="1:9" ht="27.95" customHeight="1" x14ac:dyDescent="0.2">
      <c r="A107" s="263" t="s">
        <v>802</v>
      </c>
      <c r="B107" s="245" t="s">
        <v>803</v>
      </c>
      <c r="C107" s="267" t="s">
        <v>826</v>
      </c>
      <c r="D107" s="248"/>
      <c r="E107" s="248"/>
      <c r="F107" s="248">
        <f>D107-D108</f>
        <v>0</v>
      </c>
      <c r="G107" s="248"/>
      <c r="H107" s="248"/>
      <c r="I107" s="59"/>
    </row>
    <row r="108" spans="1:9" ht="27.95" customHeight="1" x14ac:dyDescent="0.2">
      <c r="A108" s="263"/>
      <c r="B108" s="245"/>
      <c r="C108" s="267"/>
      <c r="D108" s="248"/>
      <c r="E108" s="248"/>
      <c r="F108" s="59"/>
      <c r="G108" s="248"/>
      <c r="H108" s="248"/>
      <c r="I108" s="248"/>
    </row>
    <row r="109" spans="1:9" ht="27.95" customHeight="1" x14ac:dyDescent="0.2">
      <c r="A109" s="263" t="s">
        <v>805</v>
      </c>
      <c r="B109" s="245" t="s">
        <v>806</v>
      </c>
      <c r="C109" s="267" t="s">
        <v>827</v>
      </c>
      <c r="D109" s="248"/>
      <c r="E109" s="248"/>
      <c r="F109" s="248">
        <f>D109-D110</f>
        <v>0</v>
      </c>
      <c r="G109" s="248"/>
      <c r="H109" s="248"/>
      <c r="I109" s="59"/>
    </row>
    <row r="110" spans="1:9" ht="27.95" customHeight="1" x14ac:dyDescent="0.2">
      <c r="A110" s="263"/>
      <c r="B110" s="245"/>
      <c r="C110" s="267"/>
      <c r="D110" s="248"/>
      <c r="E110" s="248"/>
      <c r="F110" s="59"/>
      <c r="G110" s="248"/>
      <c r="H110" s="248"/>
      <c r="I110" s="248"/>
    </row>
    <row r="111" spans="1:9" ht="27.95" customHeight="1" x14ac:dyDescent="0.2">
      <c r="A111" s="263" t="s">
        <v>808</v>
      </c>
      <c r="B111" s="255" t="s">
        <v>809</v>
      </c>
      <c r="C111" s="267" t="s">
        <v>828</v>
      </c>
      <c r="D111" s="248"/>
      <c r="E111" s="248"/>
      <c r="F111" s="248">
        <f>D111-D112</f>
        <v>0</v>
      </c>
      <c r="G111" s="248"/>
      <c r="H111" s="248"/>
      <c r="I111" s="59"/>
    </row>
    <row r="112" spans="1:9" ht="27.95" customHeight="1" x14ac:dyDescent="0.2">
      <c r="A112" s="263"/>
      <c r="B112" s="255"/>
      <c r="C112" s="267"/>
      <c r="D112" s="248"/>
      <c r="E112" s="248"/>
      <c r="F112" s="59"/>
      <c r="G112" s="248"/>
      <c r="H112" s="248"/>
      <c r="I112" s="248"/>
    </row>
    <row r="113" spans="1:9" ht="27.95" customHeight="1" x14ac:dyDescent="0.2">
      <c r="A113" s="263" t="s">
        <v>811</v>
      </c>
      <c r="B113" s="255" t="s">
        <v>829</v>
      </c>
      <c r="C113" s="267" t="s">
        <v>830</v>
      </c>
      <c r="D113" s="248"/>
      <c r="E113" s="248"/>
      <c r="F113" s="248">
        <f>D113-D114</f>
        <v>0</v>
      </c>
      <c r="G113" s="248"/>
      <c r="H113" s="248"/>
      <c r="I113" s="59"/>
    </row>
    <row r="114" spans="1:9" ht="27.95" customHeight="1" x14ac:dyDescent="0.2">
      <c r="A114" s="263"/>
      <c r="B114" s="255"/>
      <c r="C114" s="267"/>
      <c r="D114" s="248"/>
      <c r="E114" s="248"/>
      <c r="F114" s="59"/>
      <c r="G114" s="248"/>
      <c r="H114" s="248"/>
      <c r="I114" s="248"/>
    </row>
    <row r="115" spans="1:9" ht="27.95" customHeight="1" x14ac:dyDescent="0.2">
      <c r="A115" s="263" t="s">
        <v>814</v>
      </c>
      <c r="B115" s="245" t="s">
        <v>831</v>
      </c>
      <c r="C115" s="267" t="s">
        <v>832</v>
      </c>
      <c r="D115" s="248"/>
      <c r="E115" s="248"/>
      <c r="F115" s="248">
        <f>D115-D116</f>
        <v>0</v>
      </c>
      <c r="G115" s="248"/>
      <c r="H115" s="248"/>
      <c r="I115" s="59"/>
    </row>
    <row r="116" spans="1:9" ht="27.95" customHeight="1" x14ac:dyDescent="0.2">
      <c r="A116" s="263"/>
      <c r="B116" s="245"/>
      <c r="C116" s="267"/>
      <c r="D116" s="248"/>
      <c r="E116" s="248"/>
      <c r="F116" s="59"/>
      <c r="G116" s="248"/>
      <c r="H116" s="248"/>
      <c r="I116" s="248"/>
    </row>
    <row r="117" spans="1:9" ht="27.95" customHeight="1" x14ac:dyDescent="0.2">
      <c r="A117" s="263" t="s">
        <v>833</v>
      </c>
      <c r="B117" s="245" t="s">
        <v>834</v>
      </c>
      <c r="C117" s="267" t="s">
        <v>835</v>
      </c>
      <c r="D117" s="248">
        <v>16233</v>
      </c>
      <c r="E117" s="248"/>
      <c r="F117" s="248">
        <f>D117-D118</f>
        <v>16233</v>
      </c>
      <c r="G117" s="248"/>
      <c r="H117" s="248"/>
      <c r="I117" s="59"/>
    </row>
    <row r="118" spans="1:9" ht="27.95" customHeight="1" x14ac:dyDescent="0.2">
      <c r="A118" s="263"/>
      <c r="B118" s="245"/>
      <c r="C118" s="267"/>
      <c r="D118" s="248"/>
      <c r="E118" s="248"/>
      <c r="F118" s="59"/>
      <c r="G118" s="248">
        <v>12932</v>
      </c>
      <c r="H118" s="248"/>
      <c r="I118" s="248"/>
    </row>
    <row r="119" spans="1:9" ht="27.95" customHeight="1" x14ac:dyDescent="0.2">
      <c r="A119" s="263" t="s">
        <v>836</v>
      </c>
      <c r="B119" s="245" t="s">
        <v>815</v>
      </c>
      <c r="C119" s="267" t="s">
        <v>837</v>
      </c>
      <c r="D119" s="248">
        <v>10902</v>
      </c>
      <c r="E119" s="248"/>
      <c r="F119" s="248">
        <f>D119-D120</f>
        <v>10902</v>
      </c>
      <c r="G119" s="248"/>
      <c r="H119" s="248"/>
      <c r="I119" s="59"/>
    </row>
    <row r="120" spans="1:9" ht="27.75" customHeight="1" x14ac:dyDescent="0.2">
      <c r="A120" s="263"/>
      <c r="B120" s="245"/>
      <c r="C120" s="267"/>
      <c r="D120" s="248"/>
      <c r="E120" s="248"/>
      <c r="F120" s="59"/>
      <c r="G120" s="248">
        <v>9178</v>
      </c>
      <c r="H120" s="248"/>
      <c r="I120" s="248"/>
    </row>
    <row r="121" spans="1:9" ht="27.95" customHeight="1" x14ac:dyDescent="0.2">
      <c r="A121" s="268" t="s">
        <v>838</v>
      </c>
      <c r="B121" s="270" t="s">
        <v>839</v>
      </c>
      <c r="C121" s="266" t="s">
        <v>840</v>
      </c>
      <c r="D121" s="257">
        <f>D123+D128+D130+D132+D134</f>
        <v>77402</v>
      </c>
      <c r="E121" s="259"/>
      <c r="F121" s="257">
        <f>D121-D122</f>
        <v>77402</v>
      </c>
      <c r="G121" s="258"/>
      <c r="H121" s="259"/>
      <c r="I121" s="57"/>
    </row>
    <row r="122" spans="1:9" ht="27.75" customHeight="1" x14ac:dyDescent="0.2">
      <c r="A122" s="269"/>
      <c r="B122" s="271"/>
      <c r="C122" s="266"/>
      <c r="D122" s="257">
        <f>D124+D129+D131+D133+D135</f>
        <v>0</v>
      </c>
      <c r="E122" s="259"/>
      <c r="F122" s="57"/>
      <c r="G122" s="257">
        <f>G124+G129+G131+G133+G135</f>
        <v>12544</v>
      </c>
      <c r="H122" s="258"/>
      <c r="I122" s="259"/>
    </row>
    <row r="123" spans="1:9" ht="27.95" customHeight="1" x14ac:dyDescent="0.2">
      <c r="A123" s="244" t="s">
        <v>841</v>
      </c>
      <c r="B123" s="245" t="s">
        <v>842</v>
      </c>
      <c r="C123" s="267" t="s">
        <v>843</v>
      </c>
      <c r="D123" s="248">
        <v>10192</v>
      </c>
      <c r="E123" s="248"/>
      <c r="F123" s="248">
        <f>D123-D124</f>
        <v>10192</v>
      </c>
      <c r="G123" s="248"/>
      <c r="H123" s="248"/>
      <c r="I123" s="59"/>
    </row>
    <row r="124" spans="1:9" ht="27.75" customHeight="1" x14ac:dyDescent="0.2">
      <c r="A124" s="244"/>
      <c r="B124" s="245"/>
      <c r="C124" s="267"/>
      <c r="D124" s="248"/>
      <c r="E124" s="248"/>
      <c r="F124" s="59"/>
      <c r="G124" s="248">
        <v>7533</v>
      </c>
      <c r="H124" s="248"/>
      <c r="I124" s="248"/>
    </row>
    <row r="125" spans="1:9" s="51" customFormat="1" ht="12.95" customHeight="1" x14ac:dyDescent="0.2">
      <c r="A125" s="228" t="s">
        <v>685</v>
      </c>
      <c r="B125" s="231" t="s">
        <v>686</v>
      </c>
      <c r="C125" s="50" t="s">
        <v>687</v>
      </c>
      <c r="D125" s="237" t="s">
        <v>58</v>
      </c>
      <c r="E125" s="262"/>
      <c r="F125" s="262"/>
      <c r="G125" s="238"/>
      <c r="H125" s="234" t="s">
        <v>59</v>
      </c>
      <c r="I125" s="234"/>
    </row>
    <row r="126" spans="1:9" s="51" customFormat="1" ht="12.95" customHeight="1" x14ac:dyDescent="0.2">
      <c r="A126" s="229" t="s">
        <v>688</v>
      </c>
      <c r="B126" s="232"/>
      <c r="C126" s="52" t="s">
        <v>689</v>
      </c>
      <c r="D126" s="60">
        <v>1</v>
      </c>
      <c r="E126" s="61" t="s">
        <v>690</v>
      </c>
      <c r="F126" s="233" t="s">
        <v>691</v>
      </c>
      <c r="G126" s="233"/>
      <c r="H126" s="234"/>
      <c r="I126" s="234"/>
    </row>
    <row r="127" spans="1:9" s="51" customFormat="1" ht="12.95" customHeight="1" x14ac:dyDescent="0.2">
      <c r="A127" s="230" t="s">
        <v>40</v>
      </c>
      <c r="B127" s="65" t="s">
        <v>41</v>
      </c>
      <c r="C127" s="54" t="s">
        <v>42</v>
      </c>
      <c r="D127" s="62"/>
      <c r="E127" s="61" t="s">
        <v>692</v>
      </c>
      <c r="F127" s="233" t="s">
        <v>696</v>
      </c>
      <c r="G127" s="233"/>
      <c r="H127" s="233" t="s">
        <v>693</v>
      </c>
      <c r="I127" s="233"/>
    </row>
    <row r="128" spans="1:9" ht="27.95" customHeight="1" x14ac:dyDescent="0.2">
      <c r="A128" s="263" t="s">
        <v>729</v>
      </c>
      <c r="B128" s="245" t="s">
        <v>844</v>
      </c>
      <c r="C128" s="264" t="s">
        <v>845</v>
      </c>
      <c r="D128" s="248">
        <v>67210</v>
      </c>
      <c r="E128" s="248"/>
      <c r="F128" s="248">
        <f>D128-D129</f>
        <v>67210</v>
      </c>
      <c r="G128" s="248"/>
      <c r="H128" s="248"/>
      <c r="I128" s="59"/>
    </row>
    <row r="129" spans="1:9" ht="27.75" customHeight="1" x14ac:dyDescent="0.2">
      <c r="A129" s="263"/>
      <c r="B129" s="245"/>
      <c r="C129" s="264"/>
      <c r="D129" s="248"/>
      <c r="E129" s="248"/>
      <c r="F129" s="59"/>
      <c r="G129" s="248">
        <v>5011</v>
      </c>
      <c r="H129" s="248"/>
      <c r="I129" s="248"/>
    </row>
    <row r="130" spans="1:9" ht="27.95" customHeight="1" x14ac:dyDescent="0.2">
      <c r="A130" s="263" t="s">
        <v>732</v>
      </c>
      <c r="B130" s="245" t="s">
        <v>846</v>
      </c>
      <c r="C130" s="264" t="s">
        <v>847</v>
      </c>
      <c r="D130" s="248"/>
      <c r="E130" s="248"/>
      <c r="F130" s="248">
        <f>D130-D131</f>
        <v>0</v>
      </c>
      <c r="G130" s="248"/>
      <c r="H130" s="248"/>
      <c r="I130" s="59"/>
    </row>
    <row r="131" spans="1:9" ht="27.75" customHeight="1" x14ac:dyDescent="0.2">
      <c r="A131" s="263"/>
      <c r="B131" s="245"/>
      <c r="C131" s="264"/>
      <c r="D131" s="248"/>
      <c r="E131" s="248"/>
      <c r="F131" s="59"/>
      <c r="G131" s="248"/>
      <c r="H131" s="248"/>
      <c r="I131" s="248"/>
    </row>
    <row r="132" spans="1:9" ht="27.95" customHeight="1" x14ac:dyDescent="0.2">
      <c r="A132" s="263" t="s">
        <v>735</v>
      </c>
      <c r="B132" s="245" t="s">
        <v>848</v>
      </c>
      <c r="C132" s="264" t="s">
        <v>849</v>
      </c>
      <c r="D132" s="248"/>
      <c r="E132" s="248"/>
      <c r="F132" s="248">
        <f>D132-D133</f>
        <v>0</v>
      </c>
      <c r="G132" s="248"/>
      <c r="H132" s="248"/>
      <c r="I132" s="59"/>
    </row>
    <row r="133" spans="1:9" ht="27.75" customHeight="1" x14ac:dyDescent="0.2">
      <c r="A133" s="263"/>
      <c r="B133" s="245"/>
      <c r="C133" s="264"/>
      <c r="D133" s="248"/>
      <c r="E133" s="248"/>
      <c r="F133" s="59"/>
      <c r="G133" s="248"/>
      <c r="H133" s="248"/>
      <c r="I133" s="248"/>
    </row>
    <row r="134" spans="1:9" ht="27.95" customHeight="1" x14ac:dyDescent="0.2">
      <c r="A134" s="263" t="s">
        <v>850</v>
      </c>
      <c r="B134" s="245" t="s">
        <v>851</v>
      </c>
      <c r="C134" s="264" t="s">
        <v>852</v>
      </c>
      <c r="D134" s="248"/>
      <c r="E134" s="248"/>
      <c r="F134" s="248">
        <f>D134-D135</f>
        <v>0</v>
      </c>
      <c r="G134" s="248"/>
      <c r="H134" s="248"/>
      <c r="I134" s="59"/>
    </row>
    <row r="135" spans="1:9" ht="27.75" customHeight="1" x14ac:dyDescent="0.2">
      <c r="A135" s="263"/>
      <c r="B135" s="245"/>
      <c r="C135" s="264"/>
      <c r="D135" s="248"/>
      <c r="E135" s="248"/>
      <c r="F135" s="59"/>
      <c r="G135" s="248"/>
      <c r="H135" s="248"/>
      <c r="I135" s="248"/>
    </row>
    <row r="136" spans="1:9" ht="27.95" customHeight="1" x14ac:dyDescent="0.2">
      <c r="A136" s="256" t="s">
        <v>411</v>
      </c>
      <c r="B136" s="224" t="s">
        <v>853</v>
      </c>
      <c r="C136" s="272" t="s">
        <v>854</v>
      </c>
      <c r="D136" s="227">
        <f>D138+D140+D142+D144</f>
        <v>8478</v>
      </c>
      <c r="E136" s="227"/>
      <c r="F136" s="227">
        <f>D136-D137</f>
        <v>8478</v>
      </c>
      <c r="G136" s="227"/>
      <c r="H136" s="227"/>
      <c r="I136" s="57"/>
    </row>
    <row r="137" spans="1:9" ht="27.75" customHeight="1" x14ac:dyDescent="0.2">
      <c r="A137" s="256"/>
      <c r="B137" s="224"/>
      <c r="C137" s="272"/>
      <c r="D137" s="227">
        <f>D139+D141+D143+D145</f>
        <v>0</v>
      </c>
      <c r="E137" s="227"/>
      <c r="F137" s="57"/>
      <c r="G137" s="227">
        <f>G139+G141+G143+G145</f>
        <v>11812</v>
      </c>
      <c r="H137" s="227"/>
      <c r="I137" s="227"/>
    </row>
    <row r="138" spans="1:9" ht="27.95" customHeight="1" x14ac:dyDescent="0.2">
      <c r="A138" s="244" t="s">
        <v>412</v>
      </c>
      <c r="B138" s="245" t="s">
        <v>855</v>
      </c>
      <c r="C138" s="264" t="s">
        <v>856</v>
      </c>
      <c r="D138" s="248">
        <v>3045</v>
      </c>
      <c r="E138" s="248"/>
      <c r="F138" s="248">
        <f>D138-D139</f>
        <v>3045</v>
      </c>
      <c r="G138" s="248"/>
      <c r="H138" s="248"/>
      <c r="I138" s="59"/>
    </row>
    <row r="139" spans="1:9" ht="27.75" customHeight="1" x14ac:dyDescent="0.2">
      <c r="A139" s="244"/>
      <c r="B139" s="245"/>
      <c r="C139" s="264"/>
      <c r="D139" s="248"/>
      <c r="E139" s="248"/>
      <c r="F139" s="59"/>
      <c r="G139" s="248">
        <v>6379</v>
      </c>
      <c r="H139" s="248"/>
      <c r="I139" s="248"/>
    </row>
    <row r="140" spans="1:9" ht="27.95" customHeight="1" x14ac:dyDescent="0.2">
      <c r="A140" s="263" t="s">
        <v>705</v>
      </c>
      <c r="B140" s="245" t="s">
        <v>857</v>
      </c>
      <c r="C140" s="264" t="s">
        <v>858</v>
      </c>
      <c r="D140" s="248">
        <v>5433</v>
      </c>
      <c r="E140" s="248"/>
      <c r="F140" s="248">
        <f>D140-D141</f>
        <v>5433</v>
      </c>
      <c r="G140" s="248"/>
      <c r="H140" s="248"/>
      <c r="I140" s="59"/>
    </row>
    <row r="141" spans="1:9" ht="27.75" customHeight="1" x14ac:dyDescent="0.2">
      <c r="A141" s="263"/>
      <c r="B141" s="245"/>
      <c r="C141" s="264"/>
      <c r="D141" s="248"/>
      <c r="E141" s="248"/>
      <c r="F141" s="59"/>
      <c r="G141" s="248">
        <v>5433</v>
      </c>
      <c r="H141" s="248"/>
      <c r="I141" s="248"/>
    </row>
    <row r="142" spans="1:9" ht="27.75" customHeight="1" x14ac:dyDescent="0.2">
      <c r="A142" s="263" t="s">
        <v>708</v>
      </c>
      <c r="B142" s="245" t="s">
        <v>859</v>
      </c>
      <c r="C142" s="264" t="s">
        <v>860</v>
      </c>
      <c r="D142" s="248"/>
      <c r="E142" s="248"/>
      <c r="F142" s="248">
        <f>D142-D143</f>
        <v>0</v>
      </c>
      <c r="G142" s="248"/>
      <c r="H142" s="248"/>
      <c r="I142" s="59"/>
    </row>
    <row r="143" spans="1:9" ht="27.75" customHeight="1" x14ac:dyDescent="0.2">
      <c r="A143" s="263"/>
      <c r="B143" s="245"/>
      <c r="C143" s="264"/>
      <c r="D143" s="248"/>
      <c r="E143" s="248"/>
      <c r="F143" s="59"/>
      <c r="G143" s="248"/>
      <c r="H143" s="248"/>
      <c r="I143" s="248"/>
    </row>
    <row r="144" spans="1:9" ht="27.75" customHeight="1" x14ac:dyDescent="0.2">
      <c r="A144" s="263" t="s">
        <v>711</v>
      </c>
      <c r="B144" s="245" t="s">
        <v>861</v>
      </c>
      <c r="C144" s="264" t="s">
        <v>862</v>
      </c>
      <c r="D144" s="248"/>
      <c r="E144" s="248"/>
      <c r="F144" s="248">
        <f>D144-D145</f>
        <v>0</v>
      </c>
      <c r="G144" s="248"/>
      <c r="H144" s="248"/>
      <c r="I144" s="59"/>
    </row>
    <row r="145" spans="1:9" ht="27.75" customHeight="1" x14ac:dyDescent="0.2">
      <c r="A145" s="263"/>
      <c r="B145" s="245"/>
      <c r="C145" s="264"/>
      <c r="D145" s="248"/>
      <c r="E145" s="248"/>
      <c r="F145" s="59"/>
      <c r="G145" s="248"/>
      <c r="H145" s="248"/>
      <c r="I145" s="248"/>
    </row>
    <row r="146" spans="1:9" x14ac:dyDescent="0.2">
      <c r="D146" s="69"/>
      <c r="E146" s="69"/>
      <c r="F146" s="69"/>
      <c r="G146" s="69"/>
      <c r="H146" s="69"/>
      <c r="I146" s="69"/>
    </row>
    <row r="147" spans="1:9" x14ac:dyDescent="0.2">
      <c r="D147" s="69"/>
      <c r="E147" s="69"/>
      <c r="F147" s="69"/>
      <c r="G147" s="69"/>
      <c r="H147" s="69"/>
      <c r="I147" s="69"/>
    </row>
    <row r="148" spans="1:9" x14ac:dyDescent="0.2">
      <c r="D148" s="69"/>
      <c r="E148" s="69"/>
      <c r="F148" s="69"/>
      <c r="G148" s="69"/>
      <c r="H148" s="69"/>
      <c r="I148" s="69"/>
    </row>
    <row r="149" spans="1:9" x14ac:dyDescent="0.2">
      <c r="D149" s="69"/>
      <c r="E149" s="69"/>
      <c r="F149" s="69"/>
      <c r="G149" s="69"/>
      <c r="H149" s="69"/>
      <c r="I149" s="69"/>
    </row>
    <row r="150" spans="1:9" x14ac:dyDescent="0.2">
      <c r="D150" s="69"/>
      <c r="E150" s="69"/>
      <c r="F150" s="69"/>
      <c r="G150" s="69"/>
      <c r="H150" s="69"/>
      <c r="I150" s="69"/>
    </row>
    <row r="151" spans="1:9" x14ac:dyDescent="0.2">
      <c r="D151" s="69"/>
      <c r="E151" s="69"/>
      <c r="F151" s="69"/>
      <c r="G151" s="69"/>
      <c r="H151" s="69"/>
      <c r="I151" s="69"/>
    </row>
    <row r="152" spans="1:9" x14ac:dyDescent="0.2">
      <c r="D152" s="69"/>
      <c r="E152" s="69"/>
      <c r="F152" s="69"/>
      <c r="G152" s="69"/>
      <c r="H152" s="69"/>
      <c r="I152" s="69"/>
    </row>
    <row r="153" spans="1:9" x14ac:dyDescent="0.2">
      <c r="D153" s="69"/>
      <c r="E153" s="69"/>
      <c r="F153" s="69"/>
      <c r="G153" s="69"/>
      <c r="H153" s="69"/>
      <c r="I153" s="69"/>
    </row>
    <row r="154" spans="1:9" x14ac:dyDescent="0.2">
      <c r="D154" s="69"/>
      <c r="E154" s="69"/>
      <c r="F154" s="69"/>
      <c r="G154" s="69"/>
      <c r="H154" s="69"/>
      <c r="I154" s="69"/>
    </row>
    <row r="155" spans="1:9" x14ac:dyDescent="0.2">
      <c r="D155" s="69"/>
      <c r="E155" s="69"/>
      <c r="F155" s="69"/>
      <c r="G155" s="69"/>
      <c r="H155" s="69"/>
      <c r="I155" s="69"/>
    </row>
    <row r="156" spans="1:9" x14ac:dyDescent="0.2">
      <c r="D156" s="69"/>
      <c r="E156" s="69"/>
      <c r="F156" s="69"/>
      <c r="G156" s="69"/>
      <c r="H156" s="69"/>
      <c r="I156" s="69"/>
    </row>
    <row r="157" spans="1:9" x14ac:dyDescent="0.2">
      <c r="D157" s="69"/>
      <c r="E157" s="69"/>
      <c r="F157" s="69"/>
      <c r="G157" s="69"/>
      <c r="H157" s="69"/>
      <c r="I157" s="69"/>
    </row>
    <row r="158" spans="1:9" x14ac:dyDescent="0.2">
      <c r="D158" s="69"/>
      <c r="E158" s="69"/>
      <c r="F158" s="69"/>
      <c r="G158" s="69"/>
      <c r="H158" s="69"/>
      <c r="I158" s="69"/>
    </row>
    <row r="159" spans="1:9" x14ac:dyDescent="0.2">
      <c r="D159" s="69"/>
      <c r="E159" s="69"/>
      <c r="F159" s="69"/>
      <c r="G159" s="69"/>
      <c r="H159" s="69"/>
      <c r="I159" s="69"/>
    </row>
    <row r="160" spans="1:9" x14ac:dyDescent="0.2">
      <c r="D160" s="69"/>
      <c r="E160" s="69"/>
      <c r="F160" s="69"/>
      <c r="G160" s="69"/>
      <c r="H160" s="69"/>
      <c r="I160" s="69"/>
    </row>
    <row r="161" spans="4:9" x14ac:dyDescent="0.2">
      <c r="D161" s="69"/>
      <c r="E161" s="69"/>
      <c r="F161" s="69"/>
      <c r="G161" s="69"/>
      <c r="H161" s="69"/>
      <c r="I161" s="69"/>
    </row>
    <row r="162" spans="4:9" x14ac:dyDescent="0.2">
      <c r="D162" s="69"/>
      <c r="E162" s="69"/>
      <c r="F162" s="69"/>
      <c r="G162" s="69"/>
      <c r="H162" s="69"/>
      <c r="I162" s="69"/>
    </row>
    <row r="163" spans="4:9" x14ac:dyDescent="0.2">
      <c r="D163" s="69"/>
      <c r="E163" s="69"/>
      <c r="F163" s="69"/>
      <c r="G163" s="69"/>
      <c r="H163" s="69"/>
      <c r="I163" s="69"/>
    </row>
    <row r="164" spans="4:9" x14ac:dyDescent="0.2">
      <c r="D164" s="69"/>
      <c r="E164" s="69"/>
      <c r="F164" s="69"/>
      <c r="G164" s="69"/>
      <c r="H164" s="69"/>
      <c r="I164" s="69"/>
    </row>
    <row r="165" spans="4:9" x14ac:dyDescent="0.2">
      <c r="D165" s="69"/>
      <c r="E165" s="69"/>
      <c r="F165" s="69"/>
      <c r="G165" s="69"/>
      <c r="H165" s="69"/>
      <c r="I165" s="69"/>
    </row>
    <row r="166" spans="4:9" x14ac:dyDescent="0.2">
      <c r="D166" s="69"/>
      <c r="E166" s="69"/>
      <c r="F166" s="69"/>
      <c r="G166" s="69"/>
      <c r="H166" s="69"/>
      <c r="I166" s="69"/>
    </row>
    <row r="167" spans="4:9" x14ac:dyDescent="0.2">
      <c r="D167" s="69"/>
      <c r="E167" s="69"/>
      <c r="F167" s="69"/>
      <c r="G167" s="69"/>
      <c r="H167" s="69"/>
      <c r="I167" s="69"/>
    </row>
    <row r="168" spans="4:9" x14ac:dyDescent="0.2">
      <c r="D168" s="69"/>
      <c r="E168" s="69"/>
      <c r="F168" s="69"/>
      <c r="G168" s="69"/>
      <c r="H168" s="69"/>
      <c r="I168" s="69"/>
    </row>
    <row r="169" spans="4:9" x14ac:dyDescent="0.2">
      <c r="D169" s="69"/>
      <c r="E169" s="69"/>
      <c r="F169" s="69"/>
      <c r="G169" s="69"/>
      <c r="H169" s="69"/>
      <c r="I169" s="69"/>
    </row>
    <row r="170" spans="4:9" x14ac:dyDescent="0.2">
      <c r="D170" s="69"/>
      <c r="E170" s="69"/>
      <c r="F170" s="69"/>
      <c r="G170" s="69"/>
      <c r="H170" s="69"/>
      <c r="I170" s="69"/>
    </row>
    <row r="171" spans="4:9" x14ac:dyDescent="0.2">
      <c r="D171" s="69"/>
      <c r="E171" s="69"/>
      <c r="F171" s="69"/>
      <c r="G171" s="69"/>
      <c r="H171" s="69"/>
      <c r="I171" s="69"/>
    </row>
    <row r="172" spans="4:9" x14ac:dyDescent="0.2">
      <c r="D172" s="69"/>
      <c r="E172" s="69"/>
      <c r="F172" s="69"/>
      <c r="G172" s="69"/>
      <c r="H172" s="69"/>
      <c r="I172" s="69"/>
    </row>
    <row r="173" spans="4:9" x14ac:dyDescent="0.2">
      <c r="D173" s="69"/>
      <c r="E173" s="69"/>
      <c r="F173" s="69"/>
      <c r="G173" s="69"/>
      <c r="H173" s="69"/>
      <c r="I173" s="69"/>
    </row>
    <row r="174" spans="4:9" x14ac:dyDescent="0.2">
      <c r="D174" s="69"/>
      <c r="E174" s="69"/>
      <c r="F174" s="69"/>
      <c r="G174" s="69"/>
      <c r="H174" s="69"/>
      <c r="I174" s="69"/>
    </row>
    <row r="175" spans="4:9" x14ac:dyDescent="0.2">
      <c r="D175" s="69"/>
      <c r="E175" s="69"/>
      <c r="F175" s="69"/>
      <c r="G175" s="69"/>
      <c r="H175" s="69"/>
      <c r="I175" s="69"/>
    </row>
    <row r="176" spans="4:9" x14ac:dyDescent="0.2">
      <c r="D176" s="69"/>
      <c r="E176" s="69"/>
      <c r="F176" s="69"/>
      <c r="G176" s="69"/>
      <c r="H176" s="69"/>
      <c r="I176" s="69"/>
    </row>
    <row r="177" spans="4:9" x14ac:dyDescent="0.2">
      <c r="D177" s="69"/>
      <c r="E177" s="69"/>
      <c r="F177" s="69"/>
      <c r="G177" s="69"/>
      <c r="H177" s="69"/>
      <c r="I177" s="69"/>
    </row>
    <row r="178" spans="4:9" x14ac:dyDescent="0.2">
      <c r="D178" s="69"/>
      <c r="E178" s="69"/>
      <c r="F178" s="69"/>
      <c r="G178" s="69"/>
      <c r="H178" s="69"/>
      <c r="I178" s="69"/>
    </row>
    <row r="179" spans="4:9" x14ac:dyDescent="0.2">
      <c r="D179" s="69"/>
      <c r="E179" s="69"/>
      <c r="F179" s="69"/>
      <c r="G179" s="69"/>
      <c r="H179" s="69"/>
      <c r="I179" s="69"/>
    </row>
    <row r="180" spans="4:9" x14ac:dyDescent="0.2">
      <c r="D180" s="69"/>
      <c r="E180" s="69"/>
      <c r="F180" s="69"/>
      <c r="G180" s="69"/>
      <c r="H180" s="69"/>
      <c r="I180" s="69"/>
    </row>
    <row r="181" spans="4:9" x14ac:dyDescent="0.2">
      <c r="D181" s="69"/>
      <c r="E181" s="69"/>
      <c r="F181" s="69"/>
      <c r="G181" s="69"/>
      <c r="H181" s="69"/>
      <c r="I181" s="69"/>
    </row>
    <row r="182" spans="4:9" x14ac:dyDescent="0.2">
      <c r="D182" s="69"/>
      <c r="E182" s="69"/>
      <c r="F182" s="69"/>
      <c r="G182" s="69"/>
      <c r="H182" s="69"/>
      <c r="I182" s="69"/>
    </row>
    <row r="183" spans="4:9" x14ac:dyDescent="0.2">
      <c r="D183" s="69"/>
      <c r="E183" s="69"/>
      <c r="F183" s="69"/>
      <c r="G183" s="69"/>
      <c r="H183" s="69"/>
      <c r="I183" s="69"/>
    </row>
    <row r="184" spans="4:9" x14ac:dyDescent="0.2">
      <c r="D184" s="69"/>
      <c r="E184" s="69"/>
      <c r="F184" s="69"/>
      <c r="G184" s="69"/>
      <c r="H184" s="69"/>
      <c r="I184" s="69"/>
    </row>
    <row r="185" spans="4:9" x14ac:dyDescent="0.2">
      <c r="D185" s="69"/>
      <c r="E185" s="69"/>
      <c r="F185" s="69"/>
      <c r="G185" s="69"/>
      <c r="H185" s="69"/>
      <c r="I185" s="69"/>
    </row>
    <row r="186" spans="4:9" x14ac:dyDescent="0.2">
      <c r="D186" s="69"/>
      <c r="E186" s="69"/>
      <c r="F186" s="69"/>
      <c r="G186" s="69"/>
      <c r="H186" s="69"/>
      <c r="I186" s="69"/>
    </row>
    <row r="187" spans="4:9" x14ac:dyDescent="0.2">
      <c r="D187" s="69"/>
      <c r="E187" s="69"/>
      <c r="F187" s="69"/>
      <c r="G187" s="69"/>
      <c r="H187" s="69"/>
      <c r="I187" s="69"/>
    </row>
    <row r="188" spans="4:9" x14ac:dyDescent="0.2">
      <c r="D188" s="69"/>
      <c r="E188" s="69"/>
      <c r="F188" s="69"/>
      <c r="G188" s="69"/>
      <c r="H188" s="69"/>
      <c r="I188" s="69"/>
    </row>
    <row r="189" spans="4:9" x14ac:dyDescent="0.2">
      <c r="D189" s="69"/>
      <c r="E189" s="69"/>
      <c r="F189" s="69"/>
      <c r="G189" s="69"/>
      <c r="H189" s="69"/>
      <c r="I189" s="69"/>
    </row>
    <row r="190" spans="4:9" x14ac:dyDescent="0.2">
      <c r="D190" s="69"/>
      <c r="E190" s="69"/>
      <c r="F190" s="69"/>
      <c r="G190" s="69"/>
      <c r="H190" s="69"/>
      <c r="I190" s="69"/>
    </row>
    <row r="191" spans="4:9" x14ac:dyDescent="0.2">
      <c r="D191" s="69"/>
      <c r="E191" s="69"/>
      <c r="F191" s="69"/>
      <c r="G191" s="69"/>
      <c r="H191" s="69"/>
      <c r="I191" s="69"/>
    </row>
    <row r="192" spans="4:9" x14ac:dyDescent="0.2">
      <c r="D192" s="69"/>
      <c r="E192" s="69"/>
      <c r="F192" s="69"/>
      <c r="G192" s="69"/>
      <c r="H192" s="69"/>
      <c r="I192" s="69"/>
    </row>
    <row r="193" spans="4:9" x14ac:dyDescent="0.2">
      <c r="D193" s="69"/>
      <c r="E193" s="69"/>
      <c r="F193" s="69"/>
      <c r="G193" s="69"/>
      <c r="H193" s="69"/>
      <c r="I193" s="69"/>
    </row>
    <row r="194" spans="4:9" x14ac:dyDescent="0.2">
      <c r="D194" s="69"/>
      <c r="E194" s="69"/>
      <c r="F194" s="69"/>
      <c r="G194" s="69"/>
      <c r="H194" s="69"/>
      <c r="I194" s="69"/>
    </row>
    <row r="195" spans="4:9" x14ac:dyDescent="0.2">
      <c r="D195" s="69"/>
      <c r="E195" s="69"/>
      <c r="F195" s="69"/>
      <c r="G195" s="69"/>
      <c r="H195" s="69"/>
      <c r="I195" s="69"/>
    </row>
    <row r="196" spans="4:9" x14ac:dyDescent="0.2">
      <c r="D196" s="69"/>
      <c r="E196" s="69"/>
      <c r="F196" s="69"/>
      <c r="G196" s="69"/>
      <c r="H196" s="69"/>
      <c r="I196" s="69"/>
    </row>
    <row r="197" spans="4:9" x14ac:dyDescent="0.2">
      <c r="D197" s="69"/>
      <c r="E197" s="69"/>
      <c r="F197" s="69"/>
      <c r="G197" s="69"/>
      <c r="H197" s="69"/>
      <c r="I197" s="69"/>
    </row>
    <row r="198" spans="4:9" x14ac:dyDescent="0.2">
      <c r="D198" s="69"/>
      <c r="E198" s="69"/>
      <c r="F198" s="69"/>
      <c r="G198" s="69"/>
      <c r="H198" s="69"/>
      <c r="I198" s="69"/>
    </row>
    <row r="199" spans="4:9" x14ac:dyDescent="0.2">
      <c r="D199" s="69"/>
      <c r="E199" s="69"/>
      <c r="F199" s="69"/>
      <c r="G199" s="69"/>
      <c r="H199" s="69"/>
      <c r="I199" s="69"/>
    </row>
    <row r="200" spans="4:9" x14ac:dyDescent="0.2">
      <c r="D200" s="69"/>
      <c r="E200" s="69"/>
      <c r="F200" s="69"/>
      <c r="G200" s="69"/>
      <c r="H200" s="69"/>
      <c r="I200" s="69"/>
    </row>
    <row r="201" spans="4:9" x14ac:dyDescent="0.2">
      <c r="D201" s="69"/>
      <c r="E201" s="69"/>
      <c r="F201" s="69"/>
      <c r="G201" s="69"/>
      <c r="H201" s="69"/>
      <c r="I201" s="69"/>
    </row>
    <row r="202" spans="4:9" x14ac:dyDescent="0.2">
      <c r="D202" s="69"/>
      <c r="E202" s="69"/>
      <c r="F202" s="69"/>
      <c r="G202" s="69"/>
      <c r="H202" s="69"/>
      <c r="I202" s="69"/>
    </row>
    <row r="203" spans="4:9" x14ac:dyDescent="0.2">
      <c r="D203" s="69"/>
      <c r="E203" s="69"/>
      <c r="F203" s="69"/>
      <c r="G203" s="69"/>
      <c r="H203" s="69"/>
      <c r="I203" s="69"/>
    </row>
    <row r="204" spans="4:9" x14ac:dyDescent="0.2">
      <c r="D204" s="69"/>
      <c r="E204" s="69"/>
      <c r="F204" s="69"/>
      <c r="G204" s="69"/>
      <c r="H204" s="69"/>
      <c r="I204" s="69"/>
    </row>
    <row r="205" spans="4:9" x14ac:dyDescent="0.2">
      <c r="D205" s="69"/>
      <c r="E205" s="69"/>
      <c r="F205" s="69"/>
      <c r="G205" s="69"/>
      <c r="H205" s="69"/>
      <c r="I205" s="69"/>
    </row>
    <row r="206" spans="4:9" x14ac:dyDescent="0.2">
      <c r="D206" s="69"/>
      <c r="E206" s="69"/>
      <c r="F206" s="69"/>
      <c r="G206" s="69"/>
      <c r="H206" s="69"/>
      <c r="I206" s="69"/>
    </row>
    <row r="207" spans="4:9" x14ac:dyDescent="0.2">
      <c r="D207" s="69"/>
      <c r="E207" s="69"/>
      <c r="F207" s="69"/>
      <c r="G207" s="69"/>
      <c r="H207" s="69"/>
      <c r="I207" s="69"/>
    </row>
    <row r="208" spans="4:9" x14ac:dyDescent="0.2">
      <c r="D208" s="69"/>
      <c r="E208" s="69"/>
      <c r="F208" s="69"/>
      <c r="G208" s="69"/>
      <c r="H208" s="69"/>
      <c r="I208" s="69"/>
    </row>
    <row r="209" spans="4:9" x14ac:dyDescent="0.2">
      <c r="D209" s="69"/>
      <c r="E209" s="69"/>
      <c r="F209" s="69"/>
      <c r="G209" s="69"/>
      <c r="H209" s="69"/>
      <c r="I209" s="69"/>
    </row>
    <row r="210" spans="4:9" x14ac:dyDescent="0.2">
      <c r="D210" s="69"/>
      <c r="E210" s="69"/>
      <c r="F210" s="69"/>
      <c r="G210" s="69"/>
      <c r="H210" s="69"/>
      <c r="I210" s="69"/>
    </row>
    <row r="211" spans="4:9" x14ac:dyDescent="0.2">
      <c r="D211" s="69"/>
      <c r="E211" s="69"/>
      <c r="F211" s="69"/>
      <c r="G211" s="69"/>
      <c r="H211" s="69"/>
      <c r="I211" s="69"/>
    </row>
    <row r="212" spans="4:9" x14ac:dyDescent="0.2">
      <c r="D212" s="69"/>
      <c r="E212" s="69"/>
      <c r="F212" s="69"/>
      <c r="G212" s="69"/>
      <c r="H212" s="69"/>
      <c r="I212" s="69"/>
    </row>
    <row r="213" spans="4:9" x14ac:dyDescent="0.2">
      <c r="D213" s="69"/>
      <c r="E213" s="69"/>
      <c r="F213" s="69"/>
      <c r="G213" s="69"/>
      <c r="H213" s="69"/>
      <c r="I213" s="69"/>
    </row>
    <row r="214" spans="4:9" x14ac:dyDescent="0.2">
      <c r="D214" s="69"/>
      <c r="E214" s="69"/>
      <c r="F214" s="69"/>
      <c r="G214" s="69"/>
      <c r="H214" s="69"/>
      <c r="I214" s="69"/>
    </row>
    <row r="215" spans="4:9" x14ac:dyDescent="0.2">
      <c r="D215" s="69"/>
      <c r="E215" s="69"/>
      <c r="F215" s="69"/>
      <c r="G215" s="69"/>
      <c r="H215" s="69"/>
      <c r="I215" s="69"/>
    </row>
    <row r="216" spans="4:9" x14ac:dyDescent="0.2">
      <c r="D216" s="69"/>
      <c r="E216" s="69"/>
      <c r="F216" s="69"/>
      <c r="G216" s="69"/>
      <c r="H216" s="69"/>
      <c r="I216" s="69"/>
    </row>
    <row r="217" spans="4:9" x14ac:dyDescent="0.2">
      <c r="D217" s="69"/>
      <c r="E217" s="69"/>
      <c r="F217" s="69"/>
      <c r="G217" s="69"/>
      <c r="H217" s="69"/>
      <c r="I217" s="69"/>
    </row>
    <row r="218" spans="4:9" x14ac:dyDescent="0.2">
      <c r="D218" s="69"/>
      <c r="E218" s="69"/>
      <c r="F218" s="69"/>
      <c r="G218" s="69"/>
      <c r="H218" s="69"/>
      <c r="I218" s="69"/>
    </row>
    <row r="219" spans="4:9" x14ac:dyDescent="0.2">
      <c r="D219" s="69"/>
      <c r="E219" s="69"/>
      <c r="F219" s="69"/>
      <c r="G219" s="69"/>
      <c r="H219" s="69"/>
      <c r="I219" s="69"/>
    </row>
    <row r="220" spans="4:9" x14ac:dyDescent="0.2">
      <c r="D220" s="69"/>
      <c r="E220" s="69"/>
      <c r="F220" s="69"/>
      <c r="G220" s="69"/>
      <c r="H220" s="69"/>
      <c r="I220" s="69"/>
    </row>
    <row r="221" spans="4:9" x14ac:dyDescent="0.2">
      <c r="D221" s="69"/>
      <c r="E221" s="69"/>
      <c r="F221" s="69"/>
      <c r="G221" s="69"/>
      <c r="H221" s="69"/>
      <c r="I221" s="69"/>
    </row>
    <row r="222" spans="4:9" x14ac:dyDescent="0.2">
      <c r="D222" s="69"/>
      <c r="E222" s="69"/>
      <c r="F222" s="69"/>
      <c r="G222" s="69"/>
      <c r="H222" s="69"/>
      <c r="I222" s="69"/>
    </row>
    <row r="223" spans="4:9" x14ac:dyDescent="0.2">
      <c r="D223" s="69"/>
      <c r="E223" s="69"/>
      <c r="F223" s="69"/>
      <c r="G223" s="69"/>
      <c r="H223" s="69"/>
      <c r="I223" s="69"/>
    </row>
    <row r="224" spans="4:9" x14ac:dyDescent="0.2">
      <c r="D224" s="69"/>
      <c r="E224" s="69"/>
      <c r="F224" s="69"/>
      <c r="G224" s="69"/>
      <c r="H224" s="69"/>
      <c r="I224" s="69"/>
    </row>
    <row r="225" spans="4:9" x14ac:dyDescent="0.2">
      <c r="D225" s="69"/>
      <c r="E225" s="69"/>
      <c r="F225" s="69"/>
      <c r="G225" s="69"/>
      <c r="H225" s="69"/>
      <c r="I225" s="69"/>
    </row>
    <row r="226" spans="4:9" x14ac:dyDescent="0.2">
      <c r="D226" s="69"/>
      <c r="E226" s="69"/>
      <c r="F226" s="69"/>
      <c r="G226" s="69"/>
      <c r="H226" s="69"/>
      <c r="I226" s="69"/>
    </row>
    <row r="227" spans="4:9" x14ac:dyDescent="0.2">
      <c r="D227" s="69"/>
      <c r="E227" s="69"/>
      <c r="F227" s="69"/>
      <c r="G227" s="69"/>
      <c r="H227" s="69"/>
      <c r="I227" s="69"/>
    </row>
    <row r="228" spans="4:9" x14ac:dyDescent="0.2">
      <c r="D228" s="69"/>
      <c r="E228" s="69"/>
      <c r="F228" s="69"/>
      <c r="G228" s="69"/>
      <c r="H228" s="69"/>
      <c r="I228" s="69"/>
    </row>
    <row r="229" spans="4:9" x14ac:dyDescent="0.2">
      <c r="D229" s="69"/>
      <c r="E229" s="69"/>
      <c r="F229" s="69"/>
      <c r="G229" s="69"/>
      <c r="H229" s="69"/>
      <c r="I229" s="69"/>
    </row>
    <row r="230" spans="4:9" x14ac:dyDescent="0.2">
      <c r="D230" s="69"/>
      <c r="E230" s="69"/>
      <c r="F230" s="69"/>
      <c r="G230" s="69"/>
      <c r="H230" s="69"/>
      <c r="I230" s="69"/>
    </row>
    <row r="231" spans="4:9" x14ac:dyDescent="0.2">
      <c r="D231" s="69"/>
      <c r="E231" s="69"/>
      <c r="F231" s="69"/>
      <c r="G231" s="69"/>
      <c r="H231" s="69"/>
      <c r="I231" s="69"/>
    </row>
    <row r="232" spans="4:9" x14ac:dyDescent="0.2">
      <c r="D232" s="69"/>
      <c r="E232" s="69"/>
      <c r="F232" s="69"/>
      <c r="G232" s="69"/>
      <c r="H232" s="69"/>
      <c r="I232" s="69"/>
    </row>
    <row r="233" spans="4:9" x14ac:dyDescent="0.2">
      <c r="D233" s="69"/>
      <c r="E233" s="69"/>
      <c r="F233" s="69"/>
      <c r="G233" s="69"/>
      <c r="H233" s="69"/>
      <c r="I233" s="69"/>
    </row>
    <row r="234" spans="4:9" x14ac:dyDescent="0.2">
      <c r="D234" s="69"/>
      <c r="E234" s="69"/>
      <c r="F234" s="69"/>
      <c r="G234" s="69"/>
      <c r="H234" s="69"/>
      <c r="I234" s="69"/>
    </row>
    <row r="235" spans="4:9" x14ac:dyDescent="0.2">
      <c r="D235" s="69"/>
      <c r="E235" s="69"/>
      <c r="F235" s="69"/>
      <c r="G235" s="69"/>
      <c r="H235" s="69"/>
      <c r="I235" s="69"/>
    </row>
    <row r="236" spans="4:9" x14ac:dyDescent="0.2">
      <c r="D236" s="69"/>
      <c r="E236" s="69"/>
      <c r="F236" s="69"/>
      <c r="G236" s="69"/>
      <c r="H236" s="69"/>
      <c r="I236" s="69"/>
    </row>
    <row r="237" spans="4:9" x14ac:dyDescent="0.2">
      <c r="D237" s="69"/>
      <c r="E237" s="69"/>
      <c r="F237" s="69"/>
      <c r="G237" s="69"/>
      <c r="H237" s="69"/>
      <c r="I237" s="69"/>
    </row>
    <row r="238" spans="4:9" x14ac:dyDescent="0.2">
      <c r="D238" s="69"/>
      <c r="E238" s="69"/>
      <c r="F238" s="69"/>
      <c r="G238" s="69"/>
      <c r="H238" s="69"/>
      <c r="I238" s="69"/>
    </row>
    <row r="239" spans="4:9" x14ac:dyDescent="0.2">
      <c r="D239" s="69"/>
      <c r="E239" s="69"/>
      <c r="F239" s="69"/>
      <c r="G239" s="69"/>
      <c r="H239" s="69"/>
      <c r="I239" s="69"/>
    </row>
    <row r="240" spans="4:9" x14ac:dyDescent="0.2">
      <c r="D240" s="69"/>
      <c r="E240" s="69"/>
      <c r="F240" s="69"/>
      <c r="G240" s="69"/>
      <c r="H240" s="69"/>
      <c r="I240" s="69"/>
    </row>
    <row r="241" spans="4:9" x14ac:dyDescent="0.2">
      <c r="D241" s="69"/>
      <c r="E241" s="69"/>
      <c r="F241" s="69"/>
      <c r="G241" s="69"/>
      <c r="H241" s="69"/>
      <c r="I241" s="69"/>
    </row>
    <row r="242" spans="4:9" x14ac:dyDescent="0.2">
      <c r="D242" s="69"/>
      <c r="E242" s="69"/>
      <c r="F242" s="69"/>
      <c r="G242" s="69"/>
      <c r="H242" s="69"/>
      <c r="I242" s="69"/>
    </row>
    <row r="243" spans="4:9" x14ac:dyDescent="0.2">
      <c r="D243" s="69"/>
      <c r="E243" s="69"/>
      <c r="F243" s="69"/>
      <c r="G243" s="69"/>
      <c r="H243" s="69"/>
      <c r="I243" s="69"/>
    </row>
    <row r="244" spans="4:9" x14ac:dyDescent="0.2">
      <c r="D244" s="69"/>
      <c r="E244" s="69"/>
      <c r="F244" s="69"/>
      <c r="G244" s="69"/>
      <c r="H244" s="69"/>
      <c r="I244" s="69"/>
    </row>
    <row r="245" spans="4:9" x14ac:dyDescent="0.2">
      <c r="D245" s="69"/>
      <c r="E245" s="69"/>
      <c r="F245" s="69"/>
      <c r="G245" s="69"/>
      <c r="H245" s="69"/>
      <c r="I245" s="69"/>
    </row>
    <row r="246" spans="4:9" x14ac:dyDescent="0.2">
      <c r="D246" s="69"/>
      <c r="E246" s="69"/>
      <c r="F246" s="69"/>
      <c r="G246" s="69"/>
      <c r="H246" s="69"/>
      <c r="I246" s="69"/>
    </row>
    <row r="247" spans="4:9" x14ac:dyDescent="0.2">
      <c r="D247" s="69"/>
      <c r="E247" s="69"/>
      <c r="F247" s="69"/>
      <c r="G247" s="69"/>
      <c r="H247" s="69"/>
      <c r="I247" s="69"/>
    </row>
    <row r="248" spans="4:9" x14ac:dyDescent="0.2">
      <c r="D248" s="69"/>
      <c r="E248" s="69"/>
      <c r="F248" s="69"/>
      <c r="G248" s="69"/>
      <c r="H248" s="69"/>
      <c r="I248" s="69"/>
    </row>
    <row r="249" spans="4:9" x14ac:dyDescent="0.2">
      <c r="D249" s="69"/>
      <c r="E249" s="69"/>
      <c r="F249" s="69"/>
      <c r="G249" s="69"/>
      <c r="H249" s="69"/>
      <c r="I249" s="69"/>
    </row>
    <row r="250" spans="4:9" x14ac:dyDescent="0.2">
      <c r="D250" s="69"/>
      <c r="E250" s="69"/>
      <c r="F250" s="69"/>
      <c r="G250" s="69"/>
      <c r="H250" s="69"/>
      <c r="I250" s="69"/>
    </row>
    <row r="251" spans="4:9" x14ac:dyDescent="0.2">
      <c r="D251" s="69"/>
      <c r="E251" s="69"/>
      <c r="F251" s="69"/>
      <c r="G251" s="69"/>
      <c r="H251" s="69"/>
      <c r="I251" s="69"/>
    </row>
    <row r="252" spans="4:9" x14ac:dyDescent="0.2">
      <c r="D252" s="69"/>
      <c r="E252" s="69"/>
      <c r="F252" s="69"/>
      <c r="G252" s="69"/>
      <c r="H252" s="69"/>
      <c r="I252" s="69"/>
    </row>
    <row r="253" spans="4:9" x14ac:dyDescent="0.2">
      <c r="D253" s="69"/>
      <c r="E253" s="69"/>
      <c r="F253" s="69"/>
      <c r="G253" s="69"/>
      <c r="H253" s="69"/>
      <c r="I253" s="69"/>
    </row>
    <row r="254" spans="4:9" x14ac:dyDescent="0.2">
      <c r="D254" s="69"/>
      <c r="E254" s="69"/>
      <c r="F254" s="69"/>
      <c r="G254" s="69"/>
      <c r="H254" s="69"/>
      <c r="I254" s="69"/>
    </row>
    <row r="255" spans="4:9" x14ac:dyDescent="0.2">
      <c r="D255" s="69"/>
      <c r="E255" s="69"/>
      <c r="F255" s="69"/>
      <c r="G255" s="69"/>
      <c r="H255" s="69"/>
      <c r="I255" s="69"/>
    </row>
    <row r="256" spans="4:9" x14ac:dyDescent="0.2">
      <c r="D256" s="69"/>
      <c r="E256" s="69"/>
      <c r="F256" s="69"/>
      <c r="G256" s="69"/>
      <c r="H256" s="69"/>
      <c r="I256" s="69"/>
    </row>
    <row r="257" spans="4:9" x14ac:dyDescent="0.2">
      <c r="D257" s="69"/>
      <c r="E257" s="69"/>
      <c r="F257" s="69"/>
      <c r="G257" s="69"/>
      <c r="H257" s="69"/>
      <c r="I257" s="69"/>
    </row>
    <row r="258" spans="4:9" x14ac:dyDescent="0.2">
      <c r="D258" s="69"/>
      <c r="E258" s="69"/>
      <c r="F258" s="69"/>
      <c r="G258" s="69"/>
      <c r="H258" s="69"/>
      <c r="I258" s="69"/>
    </row>
    <row r="259" spans="4:9" x14ac:dyDescent="0.2">
      <c r="D259" s="69"/>
      <c r="E259" s="69"/>
      <c r="F259" s="69"/>
      <c r="G259" s="69"/>
      <c r="H259" s="69"/>
      <c r="I259" s="69"/>
    </row>
    <row r="260" spans="4:9" x14ac:dyDescent="0.2">
      <c r="D260" s="69"/>
      <c r="E260" s="69"/>
      <c r="F260" s="69"/>
      <c r="G260" s="69"/>
      <c r="H260" s="69"/>
      <c r="I260" s="69"/>
    </row>
    <row r="261" spans="4:9" x14ac:dyDescent="0.2">
      <c r="D261" s="69"/>
      <c r="E261" s="69"/>
      <c r="F261" s="69"/>
      <c r="G261" s="69"/>
      <c r="H261" s="69"/>
      <c r="I261" s="69"/>
    </row>
    <row r="262" spans="4:9" x14ac:dyDescent="0.2">
      <c r="D262" s="69"/>
      <c r="E262" s="69"/>
      <c r="F262" s="69"/>
      <c r="G262" s="69"/>
      <c r="H262" s="69"/>
      <c r="I262" s="69"/>
    </row>
    <row r="263" spans="4:9" x14ac:dyDescent="0.2">
      <c r="D263" s="69"/>
      <c r="E263" s="69"/>
      <c r="F263" s="69"/>
      <c r="G263" s="69"/>
      <c r="H263" s="69"/>
      <c r="I263" s="69"/>
    </row>
    <row r="264" spans="4:9" x14ac:dyDescent="0.2">
      <c r="D264" s="69"/>
      <c r="E264" s="69"/>
      <c r="F264" s="69"/>
      <c r="G264" s="69"/>
      <c r="H264" s="69"/>
      <c r="I264" s="69"/>
    </row>
    <row r="265" spans="4:9" x14ac:dyDescent="0.2">
      <c r="D265" s="69"/>
      <c r="E265" s="69"/>
      <c r="F265" s="69"/>
      <c r="G265" s="69"/>
      <c r="H265" s="69"/>
      <c r="I265" s="69"/>
    </row>
    <row r="266" spans="4:9" x14ac:dyDescent="0.2">
      <c r="D266" s="69"/>
      <c r="E266" s="69"/>
      <c r="F266" s="69"/>
      <c r="G266" s="69"/>
      <c r="H266" s="69"/>
      <c r="I266" s="69"/>
    </row>
    <row r="267" spans="4:9" x14ac:dyDescent="0.2">
      <c r="D267" s="69"/>
      <c r="E267" s="69"/>
      <c r="F267" s="69"/>
      <c r="G267" s="69"/>
      <c r="H267" s="69"/>
      <c r="I267" s="69"/>
    </row>
    <row r="268" spans="4:9" x14ac:dyDescent="0.2">
      <c r="D268" s="69"/>
      <c r="E268" s="69"/>
      <c r="F268" s="69"/>
      <c r="G268" s="69"/>
      <c r="H268" s="69"/>
      <c r="I268" s="69"/>
    </row>
    <row r="269" spans="4:9" x14ac:dyDescent="0.2">
      <c r="D269" s="69"/>
      <c r="E269" s="69"/>
      <c r="F269" s="69"/>
      <c r="G269" s="69"/>
      <c r="H269" s="69"/>
      <c r="I269" s="69"/>
    </row>
    <row r="270" spans="4:9" x14ac:dyDescent="0.2">
      <c r="D270" s="69"/>
      <c r="E270" s="69"/>
      <c r="F270" s="69"/>
      <c r="G270" s="69"/>
      <c r="H270" s="69"/>
      <c r="I270" s="69"/>
    </row>
    <row r="271" spans="4:9" x14ac:dyDescent="0.2">
      <c r="D271" s="69"/>
      <c r="E271" s="69"/>
      <c r="F271" s="69"/>
      <c r="G271" s="69"/>
      <c r="H271" s="69"/>
      <c r="I271" s="69"/>
    </row>
    <row r="272" spans="4:9" x14ac:dyDescent="0.2">
      <c r="D272" s="69"/>
      <c r="E272" s="69"/>
      <c r="F272" s="69"/>
      <c r="G272" s="69"/>
      <c r="H272" s="69"/>
      <c r="I272" s="69"/>
    </row>
    <row r="273" spans="4:9" x14ac:dyDescent="0.2">
      <c r="D273" s="69"/>
      <c r="E273" s="69"/>
      <c r="F273" s="69"/>
      <c r="G273" s="69"/>
      <c r="H273" s="69"/>
      <c r="I273" s="69"/>
    </row>
    <row r="274" spans="4:9" x14ac:dyDescent="0.2">
      <c r="D274" s="69"/>
      <c r="E274" s="69"/>
      <c r="F274" s="69"/>
      <c r="G274" s="69"/>
      <c r="H274" s="69"/>
      <c r="I274" s="69"/>
    </row>
    <row r="275" spans="4:9" x14ac:dyDescent="0.2">
      <c r="D275" s="69"/>
      <c r="E275" s="69"/>
      <c r="F275" s="69"/>
      <c r="G275" s="69"/>
      <c r="H275" s="69"/>
      <c r="I275" s="69"/>
    </row>
    <row r="276" spans="4:9" x14ac:dyDescent="0.2">
      <c r="D276" s="69"/>
      <c r="E276" s="69"/>
      <c r="F276" s="69"/>
      <c r="G276" s="69"/>
      <c r="H276" s="69"/>
      <c r="I276" s="69"/>
    </row>
    <row r="277" spans="4:9" x14ac:dyDescent="0.2">
      <c r="D277" s="69"/>
      <c r="E277" s="69"/>
      <c r="F277" s="69"/>
      <c r="G277" s="69"/>
      <c r="H277" s="69"/>
      <c r="I277" s="69"/>
    </row>
    <row r="278" spans="4:9" x14ac:dyDescent="0.2">
      <c r="D278" s="69"/>
      <c r="E278" s="69"/>
      <c r="F278" s="69"/>
      <c r="G278" s="69"/>
      <c r="H278" s="69"/>
      <c r="I278" s="69"/>
    </row>
    <row r="279" spans="4:9" x14ac:dyDescent="0.2">
      <c r="D279" s="69"/>
      <c r="E279" s="69"/>
      <c r="F279" s="69"/>
      <c r="G279" s="69"/>
      <c r="H279" s="69"/>
      <c r="I279" s="69"/>
    </row>
    <row r="280" spans="4:9" x14ac:dyDescent="0.2">
      <c r="D280" s="69"/>
      <c r="E280" s="69"/>
      <c r="F280" s="69"/>
      <c r="G280" s="69"/>
      <c r="H280" s="69"/>
      <c r="I280" s="69"/>
    </row>
    <row r="281" spans="4:9" x14ac:dyDescent="0.2">
      <c r="D281" s="69"/>
      <c r="E281" s="69"/>
      <c r="F281" s="69"/>
      <c r="G281" s="69"/>
      <c r="H281" s="69"/>
      <c r="I281" s="69"/>
    </row>
    <row r="282" spans="4:9" x14ac:dyDescent="0.2">
      <c r="D282" s="69"/>
      <c r="E282" s="69"/>
      <c r="F282" s="69"/>
      <c r="G282" s="69"/>
      <c r="H282" s="69"/>
      <c r="I282" s="69"/>
    </row>
    <row r="283" spans="4:9" x14ac:dyDescent="0.2">
      <c r="D283" s="69"/>
      <c r="E283" s="69"/>
      <c r="F283" s="69"/>
      <c r="G283" s="69"/>
      <c r="H283" s="69"/>
      <c r="I283" s="69"/>
    </row>
    <row r="284" spans="4:9" x14ac:dyDescent="0.2">
      <c r="D284" s="69"/>
      <c r="E284" s="69"/>
      <c r="F284" s="69"/>
      <c r="G284" s="69"/>
      <c r="H284" s="69"/>
      <c r="I284" s="69"/>
    </row>
    <row r="285" spans="4:9" x14ac:dyDescent="0.2">
      <c r="D285" s="69"/>
      <c r="E285" s="69"/>
      <c r="F285" s="69"/>
      <c r="G285" s="69"/>
      <c r="H285" s="69"/>
      <c r="I285" s="69"/>
    </row>
    <row r="286" spans="4:9" x14ac:dyDescent="0.2">
      <c r="D286" s="69"/>
      <c r="E286" s="69"/>
      <c r="F286" s="69"/>
      <c r="G286" s="69"/>
      <c r="H286" s="69"/>
      <c r="I286" s="69"/>
    </row>
    <row r="287" spans="4:9" x14ac:dyDescent="0.2">
      <c r="D287" s="69"/>
      <c r="E287" s="69"/>
      <c r="F287" s="69"/>
      <c r="G287" s="69"/>
      <c r="H287" s="69"/>
      <c r="I287" s="69"/>
    </row>
    <row r="288" spans="4:9" x14ac:dyDescent="0.2">
      <c r="D288" s="69"/>
      <c r="E288" s="69"/>
      <c r="F288" s="69"/>
      <c r="G288" s="69"/>
      <c r="H288" s="69"/>
      <c r="I288" s="69"/>
    </row>
    <row r="289" spans="4:9" x14ac:dyDescent="0.2">
      <c r="D289" s="69"/>
      <c r="E289" s="69"/>
      <c r="F289" s="69"/>
      <c r="G289" s="69"/>
      <c r="H289" s="69"/>
      <c r="I289" s="69"/>
    </row>
    <row r="290" spans="4:9" x14ac:dyDescent="0.2">
      <c r="D290" s="69"/>
      <c r="E290" s="69"/>
      <c r="F290" s="69"/>
      <c r="G290" s="69"/>
      <c r="H290" s="69"/>
      <c r="I290" s="69"/>
    </row>
    <row r="291" spans="4:9" x14ac:dyDescent="0.2">
      <c r="D291" s="69"/>
      <c r="E291" s="69"/>
      <c r="F291" s="69"/>
      <c r="G291" s="69"/>
      <c r="H291" s="69"/>
      <c r="I291" s="69"/>
    </row>
    <row r="292" spans="4:9" x14ac:dyDescent="0.2">
      <c r="D292" s="69"/>
      <c r="E292" s="69"/>
      <c r="F292" s="69"/>
      <c r="G292" s="69"/>
      <c r="H292" s="69"/>
      <c r="I292" s="69"/>
    </row>
    <row r="293" spans="4:9" x14ac:dyDescent="0.2">
      <c r="D293" s="69"/>
      <c r="E293" s="69"/>
      <c r="F293" s="69"/>
      <c r="G293" s="69"/>
      <c r="H293" s="69"/>
      <c r="I293" s="69"/>
    </row>
    <row r="294" spans="4:9" x14ac:dyDescent="0.2">
      <c r="D294" s="69"/>
      <c r="E294" s="69"/>
      <c r="F294" s="69"/>
      <c r="G294" s="69"/>
      <c r="H294" s="69"/>
      <c r="I294" s="69"/>
    </row>
    <row r="295" spans="4:9" x14ac:dyDescent="0.2">
      <c r="D295" s="69"/>
      <c r="E295" s="69"/>
      <c r="F295" s="69"/>
      <c r="G295" s="69"/>
      <c r="H295" s="69"/>
      <c r="I295" s="69"/>
    </row>
    <row r="296" spans="4:9" x14ac:dyDescent="0.2">
      <c r="D296" s="69"/>
      <c r="E296" s="69"/>
      <c r="F296" s="69"/>
      <c r="G296" s="69"/>
      <c r="H296" s="69"/>
      <c r="I296" s="69"/>
    </row>
    <row r="297" spans="4:9" x14ac:dyDescent="0.2">
      <c r="D297" s="69"/>
      <c r="E297" s="69"/>
      <c r="F297" s="69"/>
      <c r="G297" s="69"/>
      <c r="H297" s="69"/>
      <c r="I297" s="69"/>
    </row>
    <row r="298" spans="4:9" x14ac:dyDescent="0.2">
      <c r="D298" s="69"/>
      <c r="E298" s="69"/>
      <c r="F298" s="69"/>
      <c r="G298" s="69"/>
      <c r="H298" s="69"/>
      <c r="I298" s="69"/>
    </row>
    <row r="299" spans="4:9" x14ac:dyDescent="0.2">
      <c r="D299" s="69"/>
      <c r="E299" s="69"/>
      <c r="F299" s="69"/>
      <c r="G299" s="69"/>
      <c r="H299" s="69"/>
      <c r="I299" s="69"/>
    </row>
    <row r="300" spans="4:9" x14ac:dyDescent="0.2">
      <c r="D300" s="69"/>
      <c r="E300" s="69"/>
      <c r="F300" s="69"/>
      <c r="G300" s="69"/>
      <c r="H300" s="69"/>
      <c r="I300" s="69"/>
    </row>
    <row r="301" spans="4:9" x14ac:dyDescent="0.2">
      <c r="D301" s="69"/>
      <c r="E301" s="69"/>
      <c r="F301" s="69"/>
      <c r="G301" s="69"/>
      <c r="H301" s="69"/>
      <c r="I301" s="69"/>
    </row>
    <row r="302" spans="4:9" x14ac:dyDescent="0.2">
      <c r="D302" s="69"/>
      <c r="E302" s="69"/>
      <c r="F302" s="69"/>
      <c r="G302" s="69"/>
      <c r="H302" s="69"/>
      <c r="I302" s="69"/>
    </row>
    <row r="303" spans="4:9" x14ac:dyDescent="0.2">
      <c r="D303" s="69"/>
      <c r="E303" s="69"/>
      <c r="F303" s="69"/>
      <c r="G303" s="69"/>
      <c r="H303" s="69"/>
      <c r="I303" s="69"/>
    </row>
    <row r="304" spans="4:9" x14ac:dyDescent="0.2">
      <c r="D304" s="69"/>
      <c r="E304" s="69"/>
      <c r="F304" s="69"/>
      <c r="G304" s="69"/>
      <c r="H304" s="69"/>
      <c r="I304" s="69"/>
    </row>
    <row r="305" spans="4:9" x14ac:dyDescent="0.2">
      <c r="D305" s="69"/>
      <c r="E305" s="69"/>
      <c r="F305" s="69"/>
      <c r="G305" s="69"/>
      <c r="H305" s="69"/>
      <c r="I305" s="69"/>
    </row>
    <row r="306" spans="4:9" x14ac:dyDescent="0.2">
      <c r="D306" s="69"/>
      <c r="E306" s="69"/>
      <c r="F306" s="69"/>
      <c r="G306" s="69"/>
      <c r="H306" s="69"/>
      <c r="I306" s="69"/>
    </row>
    <row r="307" spans="4:9" x14ac:dyDescent="0.2">
      <c r="D307" s="69"/>
      <c r="E307" s="69"/>
      <c r="F307" s="69"/>
      <c r="G307" s="69"/>
      <c r="H307" s="69"/>
      <c r="I307" s="69"/>
    </row>
    <row r="308" spans="4:9" x14ac:dyDescent="0.2">
      <c r="D308" s="69"/>
      <c r="E308" s="69"/>
      <c r="F308" s="69"/>
      <c r="G308" s="69"/>
      <c r="H308" s="69"/>
      <c r="I308" s="69"/>
    </row>
    <row r="309" spans="4:9" x14ac:dyDescent="0.2">
      <c r="D309" s="69"/>
      <c r="E309" s="69"/>
      <c r="F309" s="69"/>
      <c r="G309" s="69"/>
      <c r="H309" s="69"/>
      <c r="I309" s="69"/>
    </row>
    <row r="310" spans="4:9" x14ac:dyDescent="0.2">
      <c r="D310" s="69"/>
      <c r="E310" s="69"/>
      <c r="F310" s="69"/>
      <c r="G310" s="69"/>
      <c r="H310" s="69"/>
      <c r="I310" s="69"/>
    </row>
    <row r="311" spans="4:9" x14ac:dyDescent="0.2">
      <c r="D311" s="69"/>
      <c r="E311" s="69"/>
      <c r="F311" s="69"/>
      <c r="G311" s="69"/>
      <c r="H311" s="69"/>
      <c r="I311" s="69"/>
    </row>
    <row r="312" spans="4:9" x14ac:dyDescent="0.2">
      <c r="D312" s="69"/>
      <c r="E312" s="69"/>
      <c r="F312" s="69"/>
      <c r="G312" s="69"/>
      <c r="H312" s="69"/>
      <c r="I312" s="69"/>
    </row>
    <row r="313" spans="4:9" x14ac:dyDescent="0.2">
      <c r="D313" s="69"/>
      <c r="E313" s="69"/>
      <c r="F313" s="69"/>
      <c r="G313" s="69"/>
      <c r="H313" s="69"/>
      <c r="I313" s="69"/>
    </row>
    <row r="314" spans="4:9" x14ac:dyDescent="0.2">
      <c r="D314" s="69"/>
      <c r="E314" s="69"/>
      <c r="F314" s="69"/>
      <c r="G314" s="69"/>
      <c r="H314" s="69"/>
      <c r="I314" s="69"/>
    </row>
    <row r="315" spans="4:9" x14ac:dyDescent="0.2">
      <c r="D315" s="69"/>
      <c r="E315" s="69"/>
      <c r="F315" s="69"/>
      <c r="G315" s="69"/>
      <c r="H315" s="69"/>
      <c r="I315" s="69"/>
    </row>
    <row r="316" spans="4:9" x14ac:dyDescent="0.2">
      <c r="D316" s="69"/>
      <c r="E316" s="69"/>
      <c r="F316" s="69"/>
      <c r="G316" s="69"/>
      <c r="H316" s="69"/>
      <c r="I316" s="69"/>
    </row>
    <row r="317" spans="4:9" x14ac:dyDescent="0.2">
      <c r="D317" s="69"/>
      <c r="E317" s="69"/>
      <c r="F317" s="69"/>
      <c r="G317" s="69"/>
      <c r="H317" s="69"/>
      <c r="I317" s="69"/>
    </row>
    <row r="318" spans="4:9" x14ac:dyDescent="0.2">
      <c r="D318" s="69"/>
      <c r="E318" s="69"/>
      <c r="F318" s="69"/>
      <c r="G318" s="69"/>
      <c r="H318" s="69"/>
      <c r="I318" s="69"/>
    </row>
    <row r="319" spans="4:9" x14ac:dyDescent="0.2">
      <c r="D319" s="69"/>
      <c r="E319" s="69"/>
      <c r="F319" s="69"/>
      <c r="G319" s="69"/>
      <c r="H319" s="69"/>
      <c r="I319" s="69"/>
    </row>
    <row r="320" spans="4:9" x14ac:dyDescent="0.2">
      <c r="D320" s="69"/>
      <c r="E320" s="69"/>
      <c r="F320" s="69"/>
      <c r="G320" s="69"/>
      <c r="H320" s="69"/>
      <c r="I320" s="69"/>
    </row>
    <row r="321" spans="4:9" x14ac:dyDescent="0.2">
      <c r="D321" s="69"/>
      <c r="E321" s="69"/>
      <c r="F321" s="69"/>
      <c r="G321" s="69"/>
      <c r="H321" s="69"/>
      <c r="I321" s="69"/>
    </row>
    <row r="322" spans="4:9" x14ac:dyDescent="0.2">
      <c r="D322" s="69"/>
      <c r="E322" s="69"/>
      <c r="F322" s="69"/>
      <c r="G322" s="69"/>
      <c r="H322" s="69"/>
      <c r="I322" s="69"/>
    </row>
    <row r="323" spans="4:9" x14ac:dyDescent="0.2">
      <c r="D323" s="69"/>
      <c r="E323" s="69"/>
      <c r="F323" s="69"/>
      <c r="G323" s="69"/>
      <c r="H323" s="69"/>
      <c r="I323" s="69"/>
    </row>
    <row r="324" spans="4:9" x14ac:dyDescent="0.2">
      <c r="D324" s="69"/>
      <c r="E324" s="69"/>
      <c r="F324" s="69"/>
      <c r="G324" s="69"/>
      <c r="H324" s="69"/>
      <c r="I324" s="69"/>
    </row>
    <row r="325" spans="4:9" x14ac:dyDescent="0.2">
      <c r="D325" s="69"/>
      <c r="E325" s="69"/>
      <c r="F325" s="69"/>
      <c r="G325" s="69"/>
      <c r="H325" s="69"/>
      <c r="I325" s="69"/>
    </row>
    <row r="326" spans="4:9" x14ac:dyDescent="0.2">
      <c r="D326" s="69"/>
      <c r="E326" s="69"/>
      <c r="F326" s="69"/>
      <c r="G326" s="69"/>
      <c r="H326" s="69"/>
      <c r="I326" s="69"/>
    </row>
    <row r="327" spans="4:9" x14ac:dyDescent="0.2">
      <c r="D327" s="69"/>
      <c r="E327" s="69"/>
      <c r="F327" s="69"/>
      <c r="G327" s="69"/>
      <c r="H327" s="69"/>
      <c r="I327" s="69"/>
    </row>
    <row r="328" spans="4:9" x14ac:dyDescent="0.2">
      <c r="D328" s="69"/>
      <c r="E328" s="69"/>
      <c r="F328" s="69"/>
      <c r="G328" s="69"/>
      <c r="H328" s="69"/>
      <c r="I328" s="69"/>
    </row>
    <row r="329" spans="4:9" x14ac:dyDescent="0.2">
      <c r="D329" s="69"/>
      <c r="E329" s="69"/>
      <c r="F329" s="69"/>
      <c r="G329" s="69"/>
      <c r="H329" s="69"/>
      <c r="I329" s="69"/>
    </row>
    <row r="330" spans="4:9" x14ac:dyDescent="0.2">
      <c r="D330" s="69"/>
      <c r="E330" s="69"/>
      <c r="F330" s="69"/>
      <c r="G330" s="69"/>
      <c r="H330" s="69"/>
      <c r="I330" s="69"/>
    </row>
    <row r="331" spans="4:9" x14ac:dyDescent="0.2">
      <c r="D331" s="69"/>
      <c r="E331" s="69"/>
      <c r="F331" s="69"/>
      <c r="G331" s="69"/>
      <c r="H331" s="69"/>
      <c r="I331" s="69"/>
    </row>
    <row r="332" spans="4:9" x14ac:dyDescent="0.2">
      <c r="D332" s="69"/>
      <c r="E332" s="69"/>
      <c r="F332" s="69"/>
      <c r="G332" s="69"/>
      <c r="H332" s="69"/>
      <c r="I332" s="69"/>
    </row>
    <row r="333" spans="4:9" x14ac:dyDescent="0.2">
      <c r="D333" s="69"/>
      <c r="E333" s="69"/>
      <c r="F333" s="69"/>
      <c r="G333" s="69"/>
      <c r="H333" s="69"/>
      <c r="I333" s="69"/>
    </row>
    <row r="334" spans="4:9" x14ac:dyDescent="0.2">
      <c r="D334" s="69"/>
      <c r="E334" s="69"/>
      <c r="F334" s="69"/>
      <c r="G334" s="69"/>
      <c r="H334" s="69"/>
      <c r="I334" s="69"/>
    </row>
    <row r="335" spans="4:9" x14ac:dyDescent="0.2">
      <c r="D335" s="69"/>
      <c r="E335" s="69"/>
      <c r="F335" s="69"/>
      <c r="G335" s="69"/>
      <c r="H335" s="69"/>
      <c r="I335" s="69"/>
    </row>
    <row r="336" spans="4:9" x14ac:dyDescent="0.2">
      <c r="D336" s="69"/>
      <c r="E336" s="69"/>
      <c r="F336" s="69"/>
      <c r="G336" s="69"/>
      <c r="H336" s="69"/>
      <c r="I336" s="69"/>
    </row>
    <row r="337" spans="4:9" x14ac:dyDescent="0.2">
      <c r="D337" s="69"/>
      <c r="E337" s="69"/>
      <c r="F337" s="69"/>
      <c r="G337" s="69"/>
      <c r="H337" s="69"/>
      <c r="I337" s="69"/>
    </row>
    <row r="338" spans="4:9" x14ac:dyDescent="0.2">
      <c r="D338" s="69"/>
      <c r="E338" s="69"/>
      <c r="F338" s="69"/>
      <c r="G338" s="69"/>
      <c r="H338" s="69"/>
      <c r="I338" s="69"/>
    </row>
    <row r="339" spans="4:9" x14ac:dyDescent="0.2">
      <c r="D339" s="69"/>
      <c r="E339" s="69"/>
      <c r="F339" s="69"/>
      <c r="G339" s="69"/>
      <c r="H339" s="69"/>
      <c r="I339" s="69"/>
    </row>
    <row r="340" spans="4:9" x14ac:dyDescent="0.2">
      <c r="D340" s="69"/>
      <c r="E340" s="69"/>
      <c r="F340" s="69"/>
      <c r="G340" s="69"/>
      <c r="H340" s="69"/>
      <c r="I340" s="69"/>
    </row>
    <row r="341" spans="4:9" x14ac:dyDescent="0.2">
      <c r="D341" s="69"/>
      <c r="E341" s="69"/>
      <c r="F341" s="69"/>
      <c r="G341" s="69"/>
      <c r="H341" s="69"/>
      <c r="I341" s="69"/>
    </row>
    <row r="342" spans="4:9" x14ac:dyDescent="0.2">
      <c r="D342" s="69"/>
      <c r="E342" s="69"/>
      <c r="F342" s="69"/>
      <c r="G342" s="69"/>
      <c r="H342" s="69"/>
      <c r="I342" s="69"/>
    </row>
    <row r="343" spans="4:9" x14ac:dyDescent="0.2">
      <c r="D343" s="69"/>
      <c r="E343" s="69"/>
      <c r="F343" s="69"/>
      <c r="G343" s="69"/>
      <c r="H343" s="69"/>
      <c r="I343" s="69"/>
    </row>
    <row r="344" spans="4:9" x14ac:dyDescent="0.2">
      <c r="D344" s="69"/>
      <c r="E344" s="69"/>
      <c r="F344" s="69"/>
      <c r="G344" s="69"/>
      <c r="H344" s="69"/>
      <c r="I344" s="69"/>
    </row>
    <row r="345" spans="4:9" x14ac:dyDescent="0.2">
      <c r="D345" s="69"/>
      <c r="E345" s="69"/>
      <c r="F345" s="69"/>
      <c r="G345" s="69"/>
      <c r="H345" s="69"/>
      <c r="I345" s="69"/>
    </row>
    <row r="346" spans="4:9" x14ac:dyDescent="0.2">
      <c r="D346" s="69"/>
      <c r="E346" s="69"/>
      <c r="F346" s="69"/>
      <c r="G346" s="69"/>
      <c r="H346" s="69"/>
      <c r="I346" s="69"/>
    </row>
    <row r="347" spans="4:9" x14ac:dyDescent="0.2">
      <c r="D347" s="69"/>
      <c r="E347" s="69"/>
      <c r="F347" s="69"/>
      <c r="G347" s="69"/>
      <c r="H347" s="69"/>
      <c r="I347" s="69"/>
    </row>
    <row r="348" spans="4:9" x14ac:dyDescent="0.2">
      <c r="D348" s="69"/>
      <c r="E348" s="69"/>
      <c r="F348" s="69"/>
      <c r="G348" s="69"/>
      <c r="H348" s="69"/>
      <c r="I348" s="69"/>
    </row>
    <row r="349" spans="4:9" x14ac:dyDescent="0.2">
      <c r="D349" s="69"/>
      <c r="E349" s="69"/>
      <c r="F349" s="69"/>
      <c r="G349" s="69"/>
      <c r="H349" s="69"/>
      <c r="I349" s="69"/>
    </row>
    <row r="350" spans="4:9" x14ac:dyDescent="0.2">
      <c r="D350" s="69"/>
      <c r="E350" s="69"/>
      <c r="F350" s="69"/>
      <c r="G350" s="69"/>
      <c r="H350" s="69"/>
      <c r="I350" s="69"/>
    </row>
    <row r="351" spans="4:9" x14ac:dyDescent="0.2">
      <c r="D351" s="69"/>
      <c r="E351" s="69"/>
      <c r="F351" s="69"/>
      <c r="G351" s="69"/>
      <c r="H351" s="69"/>
      <c r="I351" s="69"/>
    </row>
    <row r="352" spans="4:9" x14ac:dyDescent="0.2">
      <c r="D352" s="69"/>
      <c r="E352" s="69"/>
      <c r="F352" s="69"/>
      <c r="G352" s="69"/>
      <c r="H352" s="69"/>
      <c r="I352" s="69"/>
    </row>
    <row r="353" spans="4:9" x14ac:dyDescent="0.2">
      <c r="D353" s="69"/>
      <c r="E353" s="69"/>
      <c r="F353" s="69"/>
      <c r="G353" s="69"/>
      <c r="H353" s="69"/>
      <c r="I353" s="69"/>
    </row>
    <row r="354" spans="4:9" x14ac:dyDescent="0.2">
      <c r="D354" s="69"/>
      <c r="E354" s="69"/>
      <c r="F354" s="69"/>
      <c r="G354" s="69"/>
      <c r="H354" s="69"/>
      <c r="I354" s="69"/>
    </row>
    <row r="355" spans="4:9" x14ac:dyDescent="0.2">
      <c r="D355" s="69"/>
      <c r="E355" s="69"/>
      <c r="F355" s="69"/>
      <c r="G355" s="69"/>
      <c r="H355" s="69"/>
      <c r="I355" s="69"/>
    </row>
    <row r="356" spans="4:9" x14ac:dyDescent="0.2">
      <c r="D356" s="69"/>
      <c r="E356" s="69"/>
      <c r="F356" s="69"/>
      <c r="G356" s="69"/>
      <c r="H356" s="69"/>
      <c r="I356" s="69"/>
    </row>
    <row r="357" spans="4:9" x14ac:dyDescent="0.2">
      <c r="D357" s="69"/>
      <c r="E357" s="69"/>
      <c r="F357" s="69"/>
      <c r="G357" s="69"/>
      <c r="H357" s="69"/>
      <c r="I357" s="69"/>
    </row>
    <row r="358" spans="4:9" x14ac:dyDescent="0.2">
      <c r="D358" s="69"/>
      <c r="E358" s="69"/>
      <c r="F358" s="69"/>
      <c r="G358" s="69"/>
      <c r="H358" s="69"/>
      <c r="I358" s="69"/>
    </row>
    <row r="359" spans="4:9" x14ac:dyDescent="0.2">
      <c r="D359" s="69"/>
      <c r="E359" s="69"/>
      <c r="F359" s="69"/>
      <c r="G359" s="69"/>
      <c r="H359" s="69"/>
      <c r="I359" s="69"/>
    </row>
    <row r="360" spans="4:9" x14ac:dyDescent="0.2">
      <c r="D360" s="69"/>
      <c r="E360" s="69"/>
      <c r="F360" s="69"/>
      <c r="G360" s="69"/>
      <c r="H360" s="69"/>
      <c r="I360" s="69"/>
    </row>
    <row r="361" spans="4:9" x14ac:dyDescent="0.2">
      <c r="D361" s="69"/>
      <c r="E361" s="69"/>
      <c r="F361" s="69"/>
      <c r="G361" s="69"/>
      <c r="H361" s="69"/>
      <c r="I361" s="69"/>
    </row>
    <row r="362" spans="4:9" x14ac:dyDescent="0.2">
      <c r="D362" s="69"/>
      <c r="E362" s="69"/>
      <c r="F362" s="69"/>
      <c r="G362" s="69"/>
      <c r="H362" s="69"/>
      <c r="I362" s="69"/>
    </row>
    <row r="363" spans="4:9" x14ac:dyDescent="0.2">
      <c r="D363" s="69"/>
      <c r="E363" s="69"/>
      <c r="F363" s="69"/>
      <c r="G363" s="69"/>
      <c r="H363" s="69"/>
      <c r="I363" s="69"/>
    </row>
    <row r="364" spans="4:9" x14ac:dyDescent="0.2">
      <c r="D364" s="69"/>
      <c r="E364" s="69"/>
      <c r="F364" s="69"/>
      <c r="G364" s="69"/>
      <c r="H364" s="69"/>
      <c r="I364" s="69"/>
    </row>
    <row r="365" spans="4:9" x14ac:dyDescent="0.2">
      <c r="D365" s="69"/>
      <c r="E365" s="69"/>
      <c r="F365" s="69"/>
      <c r="G365" s="69"/>
      <c r="H365" s="69"/>
      <c r="I365" s="69"/>
    </row>
    <row r="366" spans="4:9" x14ac:dyDescent="0.2">
      <c r="D366" s="69"/>
      <c r="E366" s="69"/>
      <c r="F366" s="69"/>
      <c r="G366" s="69"/>
      <c r="H366" s="69"/>
      <c r="I366" s="69"/>
    </row>
    <row r="367" spans="4:9" x14ac:dyDescent="0.2">
      <c r="D367" s="69"/>
      <c r="E367" s="69"/>
      <c r="F367" s="69"/>
      <c r="G367" s="69"/>
      <c r="H367" s="69"/>
      <c r="I367" s="69"/>
    </row>
    <row r="368" spans="4:9" x14ac:dyDescent="0.2">
      <c r="D368" s="69"/>
      <c r="E368" s="69"/>
      <c r="F368" s="69"/>
      <c r="G368" s="69"/>
      <c r="H368" s="69"/>
      <c r="I368" s="69"/>
    </row>
    <row r="369" spans="4:9" x14ac:dyDescent="0.2">
      <c r="D369" s="69"/>
      <c r="E369" s="69"/>
      <c r="F369" s="69"/>
      <c r="G369" s="69"/>
      <c r="H369" s="69"/>
      <c r="I369" s="69"/>
    </row>
    <row r="370" spans="4:9" x14ac:dyDescent="0.2">
      <c r="D370" s="69"/>
      <c r="E370" s="69"/>
      <c r="F370" s="69"/>
      <c r="G370" s="69"/>
      <c r="H370" s="69"/>
      <c r="I370" s="69"/>
    </row>
    <row r="371" spans="4:9" x14ac:dyDescent="0.2">
      <c r="D371" s="69"/>
      <c r="E371" s="69"/>
      <c r="F371" s="69"/>
      <c r="G371" s="69"/>
      <c r="H371" s="69"/>
      <c r="I371" s="69"/>
    </row>
    <row r="372" spans="4:9" x14ac:dyDescent="0.2">
      <c r="D372" s="69"/>
      <c r="E372" s="69"/>
      <c r="F372" s="69"/>
      <c r="G372" s="69"/>
      <c r="H372" s="69"/>
      <c r="I372" s="69"/>
    </row>
    <row r="373" spans="4:9" x14ac:dyDescent="0.2">
      <c r="D373" s="69"/>
      <c r="E373" s="69"/>
      <c r="F373" s="69"/>
      <c r="G373" s="69"/>
      <c r="H373" s="69"/>
      <c r="I373" s="69"/>
    </row>
    <row r="374" spans="4:9" x14ac:dyDescent="0.2">
      <c r="D374" s="69"/>
      <c r="E374" s="69"/>
      <c r="F374" s="69"/>
      <c r="G374" s="69"/>
      <c r="H374" s="69"/>
      <c r="I374" s="69"/>
    </row>
    <row r="375" spans="4:9" x14ac:dyDescent="0.2">
      <c r="D375" s="69"/>
      <c r="E375" s="69"/>
      <c r="F375" s="69"/>
      <c r="G375" s="69"/>
      <c r="H375" s="69"/>
      <c r="I375" s="69"/>
    </row>
    <row r="376" spans="4:9" x14ac:dyDescent="0.2">
      <c r="D376" s="69"/>
      <c r="E376" s="69"/>
      <c r="F376" s="69"/>
      <c r="G376" s="69"/>
      <c r="H376" s="69"/>
      <c r="I376" s="69"/>
    </row>
    <row r="377" spans="4:9" x14ac:dyDescent="0.2">
      <c r="D377" s="69"/>
      <c r="E377" s="69"/>
      <c r="F377" s="69"/>
      <c r="G377" s="69"/>
      <c r="H377" s="69"/>
      <c r="I377" s="69"/>
    </row>
    <row r="378" spans="4:9" x14ac:dyDescent="0.2">
      <c r="D378" s="69"/>
      <c r="E378" s="69"/>
      <c r="F378" s="69"/>
      <c r="G378" s="69"/>
      <c r="H378" s="69"/>
      <c r="I378" s="69"/>
    </row>
    <row r="379" spans="4:9" x14ac:dyDescent="0.2">
      <c r="D379" s="69"/>
      <c r="E379" s="69"/>
      <c r="F379" s="69"/>
      <c r="G379" s="69"/>
      <c r="H379" s="69"/>
      <c r="I379" s="69"/>
    </row>
    <row r="380" spans="4:9" x14ac:dyDescent="0.2">
      <c r="D380" s="69"/>
      <c r="E380" s="69"/>
      <c r="F380" s="69"/>
      <c r="G380" s="69"/>
      <c r="H380" s="69"/>
      <c r="I380" s="69"/>
    </row>
    <row r="381" spans="4:9" x14ac:dyDescent="0.2">
      <c r="D381" s="69"/>
      <c r="E381" s="69"/>
      <c r="F381" s="69"/>
      <c r="G381" s="69"/>
      <c r="H381" s="69"/>
      <c r="I381" s="69"/>
    </row>
    <row r="382" spans="4:9" x14ac:dyDescent="0.2">
      <c r="D382" s="69"/>
      <c r="E382" s="69"/>
      <c r="F382" s="69"/>
      <c r="G382" s="69"/>
      <c r="H382" s="69"/>
      <c r="I382" s="69"/>
    </row>
    <row r="383" spans="4:9" x14ac:dyDescent="0.2">
      <c r="D383" s="69"/>
      <c r="E383" s="69"/>
      <c r="F383" s="69"/>
      <c r="G383" s="69"/>
      <c r="H383" s="69"/>
      <c r="I383" s="69"/>
    </row>
    <row r="384" spans="4:9" x14ac:dyDescent="0.2">
      <c r="D384" s="69"/>
      <c r="E384" s="69"/>
      <c r="F384" s="69"/>
      <c r="G384" s="69"/>
      <c r="H384" s="69"/>
      <c r="I384" s="69"/>
    </row>
    <row r="385" spans="4:9" x14ac:dyDescent="0.2">
      <c r="D385" s="69"/>
      <c r="E385" s="69"/>
      <c r="F385" s="69"/>
      <c r="G385" s="69"/>
      <c r="H385" s="69"/>
      <c r="I385" s="69"/>
    </row>
    <row r="386" spans="4:9" x14ac:dyDescent="0.2">
      <c r="D386" s="69"/>
      <c r="E386" s="69"/>
      <c r="F386" s="69"/>
      <c r="G386" s="69"/>
      <c r="H386" s="69"/>
      <c r="I386" s="69"/>
    </row>
    <row r="387" spans="4:9" x14ac:dyDescent="0.2">
      <c r="D387" s="69"/>
      <c r="E387" s="69"/>
      <c r="F387" s="69"/>
      <c r="G387" s="69"/>
      <c r="H387" s="69"/>
      <c r="I387" s="69"/>
    </row>
    <row r="388" spans="4:9" x14ac:dyDescent="0.2">
      <c r="D388" s="69"/>
      <c r="E388" s="69"/>
      <c r="F388" s="69"/>
      <c r="G388" s="69"/>
      <c r="H388" s="69"/>
      <c r="I388" s="69"/>
    </row>
    <row r="389" spans="4:9" x14ac:dyDescent="0.2">
      <c r="D389" s="69"/>
      <c r="E389" s="69"/>
      <c r="F389" s="69"/>
      <c r="G389" s="69"/>
      <c r="H389" s="69"/>
      <c r="I389" s="69"/>
    </row>
    <row r="390" spans="4:9" x14ac:dyDescent="0.2">
      <c r="D390" s="69"/>
      <c r="E390" s="69"/>
      <c r="F390" s="69"/>
      <c r="G390" s="69"/>
      <c r="H390" s="69"/>
      <c r="I390" s="69"/>
    </row>
    <row r="391" spans="4:9" x14ac:dyDescent="0.2">
      <c r="D391" s="69"/>
      <c r="E391" s="69"/>
      <c r="F391" s="69"/>
      <c r="G391" s="69"/>
      <c r="H391" s="69"/>
      <c r="I391" s="69"/>
    </row>
    <row r="392" spans="4:9" x14ac:dyDescent="0.2">
      <c r="D392" s="69"/>
      <c r="E392" s="69"/>
      <c r="F392" s="69"/>
      <c r="G392" s="69"/>
      <c r="H392" s="69"/>
      <c r="I392" s="69"/>
    </row>
    <row r="393" spans="4:9" x14ac:dyDescent="0.2">
      <c r="D393" s="69"/>
      <c r="E393" s="69"/>
      <c r="F393" s="69"/>
      <c r="G393" s="69"/>
      <c r="H393" s="69"/>
      <c r="I393" s="69"/>
    </row>
    <row r="394" spans="4:9" x14ac:dyDescent="0.2">
      <c r="D394" s="69"/>
      <c r="E394" s="69"/>
      <c r="F394" s="69"/>
      <c r="G394" s="69"/>
      <c r="H394" s="69"/>
      <c r="I394" s="69"/>
    </row>
    <row r="395" spans="4:9" x14ac:dyDescent="0.2">
      <c r="D395" s="69"/>
      <c r="E395" s="69"/>
      <c r="F395" s="69"/>
      <c r="G395" s="69"/>
      <c r="H395" s="69"/>
      <c r="I395" s="69"/>
    </row>
    <row r="396" spans="4:9" x14ac:dyDescent="0.2">
      <c r="D396" s="69"/>
      <c r="E396" s="69"/>
      <c r="F396" s="69"/>
      <c r="G396" s="69"/>
      <c r="H396" s="69"/>
      <c r="I396" s="69"/>
    </row>
    <row r="397" spans="4:9" x14ac:dyDescent="0.2">
      <c r="D397" s="69"/>
      <c r="E397" s="69"/>
      <c r="F397" s="69"/>
      <c r="G397" s="69"/>
      <c r="H397" s="69"/>
      <c r="I397" s="69"/>
    </row>
    <row r="398" spans="4:9" x14ac:dyDescent="0.2">
      <c r="D398" s="69"/>
      <c r="E398" s="69"/>
      <c r="F398" s="69"/>
      <c r="G398" s="69"/>
      <c r="H398" s="69"/>
      <c r="I398" s="69"/>
    </row>
    <row r="399" spans="4:9" x14ac:dyDescent="0.2">
      <c r="D399" s="69"/>
      <c r="E399" s="69"/>
      <c r="F399" s="69"/>
      <c r="G399" s="69"/>
      <c r="H399" s="69"/>
      <c r="I399" s="69"/>
    </row>
    <row r="400" spans="4:9" x14ac:dyDescent="0.2">
      <c r="D400" s="69"/>
      <c r="E400" s="69"/>
      <c r="F400" s="69"/>
      <c r="G400" s="69"/>
      <c r="H400" s="69"/>
      <c r="I400" s="69"/>
    </row>
    <row r="401" spans="4:9" x14ac:dyDescent="0.2">
      <c r="D401" s="69"/>
      <c r="E401" s="69"/>
      <c r="F401" s="69"/>
      <c r="G401" s="69"/>
      <c r="H401" s="69"/>
      <c r="I401" s="69"/>
    </row>
    <row r="402" spans="4:9" x14ac:dyDescent="0.2">
      <c r="D402" s="69"/>
      <c r="E402" s="69"/>
      <c r="F402" s="69"/>
      <c r="G402" s="69"/>
      <c r="H402" s="69"/>
      <c r="I402" s="69"/>
    </row>
    <row r="403" spans="4:9" x14ac:dyDescent="0.2">
      <c r="D403" s="69"/>
      <c r="E403" s="69"/>
      <c r="F403" s="69"/>
      <c r="G403" s="69"/>
      <c r="H403" s="69"/>
      <c r="I403" s="69"/>
    </row>
    <row r="404" spans="4:9" x14ac:dyDescent="0.2">
      <c r="D404" s="69"/>
      <c r="E404" s="69"/>
      <c r="F404" s="69"/>
      <c r="G404" s="69"/>
      <c r="H404" s="69"/>
      <c r="I404" s="69"/>
    </row>
    <row r="405" spans="4:9" x14ac:dyDescent="0.2">
      <c r="D405" s="69"/>
      <c r="E405" s="69"/>
      <c r="F405" s="69"/>
      <c r="G405" s="69"/>
      <c r="H405" s="69"/>
      <c r="I405" s="69"/>
    </row>
    <row r="406" spans="4:9" x14ac:dyDescent="0.2">
      <c r="D406" s="69"/>
      <c r="E406" s="69"/>
      <c r="F406" s="69"/>
      <c r="G406" s="69"/>
      <c r="H406" s="69"/>
      <c r="I406" s="69"/>
    </row>
    <row r="407" spans="4:9" x14ac:dyDescent="0.2">
      <c r="D407" s="69"/>
      <c r="E407" s="69"/>
      <c r="F407" s="69"/>
      <c r="G407" s="69"/>
      <c r="H407" s="69"/>
      <c r="I407" s="69"/>
    </row>
    <row r="408" spans="4:9" x14ac:dyDescent="0.2">
      <c r="D408" s="69"/>
      <c r="E408" s="69"/>
      <c r="F408" s="69"/>
      <c r="G408" s="69"/>
      <c r="H408" s="69"/>
      <c r="I408" s="69"/>
    </row>
    <row r="409" spans="4:9" x14ac:dyDescent="0.2">
      <c r="D409" s="69"/>
      <c r="E409" s="69"/>
      <c r="F409" s="69"/>
      <c r="G409" s="69"/>
      <c r="H409" s="69"/>
      <c r="I409" s="69"/>
    </row>
    <row r="410" spans="4:9" x14ac:dyDescent="0.2">
      <c r="D410" s="69"/>
      <c r="E410" s="69"/>
      <c r="F410" s="69"/>
      <c r="G410" s="69"/>
      <c r="H410" s="69"/>
      <c r="I410" s="69"/>
    </row>
    <row r="411" spans="4:9" x14ac:dyDescent="0.2">
      <c r="D411" s="69"/>
      <c r="E411" s="69"/>
      <c r="F411" s="69"/>
      <c r="G411" s="69"/>
      <c r="H411" s="69"/>
      <c r="I411" s="69"/>
    </row>
    <row r="412" spans="4:9" x14ac:dyDescent="0.2">
      <c r="D412" s="69"/>
      <c r="E412" s="69"/>
      <c r="F412" s="69"/>
      <c r="G412" s="69"/>
      <c r="H412" s="69"/>
      <c r="I412" s="69"/>
    </row>
    <row r="413" spans="4:9" x14ac:dyDescent="0.2">
      <c r="D413" s="69"/>
      <c r="E413" s="69"/>
      <c r="F413" s="69"/>
      <c r="G413" s="69"/>
      <c r="H413" s="69"/>
      <c r="I413" s="69"/>
    </row>
    <row r="414" spans="4:9" x14ac:dyDescent="0.2">
      <c r="D414" s="69"/>
      <c r="E414" s="69"/>
      <c r="F414" s="69"/>
      <c r="G414" s="69"/>
      <c r="H414" s="69"/>
      <c r="I414" s="69"/>
    </row>
    <row r="415" spans="4:9" x14ac:dyDescent="0.2">
      <c r="D415" s="69"/>
      <c r="E415" s="69"/>
      <c r="F415" s="69"/>
      <c r="G415" s="69"/>
      <c r="H415" s="69"/>
      <c r="I415" s="69"/>
    </row>
    <row r="416" spans="4:9" x14ac:dyDescent="0.2">
      <c r="D416" s="69"/>
      <c r="E416" s="69"/>
      <c r="F416" s="69"/>
      <c r="G416" s="69"/>
      <c r="H416" s="69"/>
      <c r="I416" s="69"/>
    </row>
    <row r="417" spans="4:9" x14ac:dyDescent="0.2">
      <c r="D417" s="69"/>
      <c r="E417" s="69"/>
      <c r="F417" s="69"/>
      <c r="G417" s="69"/>
      <c r="H417" s="69"/>
      <c r="I417" s="69"/>
    </row>
    <row r="418" spans="4:9" x14ac:dyDescent="0.2">
      <c r="D418" s="69"/>
      <c r="E418" s="69"/>
      <c r="F418" s="69"/>
      <c r="G418" s="69"/>
      <c r="H418" s="69"/>
      <c r="I418" s="69"/>
    </row>
    <row r="419" spans="4:9" x14ac:dyDescent="0.2">
      <c r="D419" s="69"/>
      <c r="E419" s="69"/>
      <c r="F419" s="69"/>
      <c r="G419" s="69"/>
      <c r="H419" s="69"/>
      <c r="I419" s="69"/>
    </row>
    <row r="420" spans="4:9" x14ac:dyDescent="0.2">
      <c r="D420" s="69"/>
      <c r="E420" s="69"/>
      <c r="F420" s="69"/>
      <c r="G420" s="69"/>
      <c r="H420" s="69"/>
      <c r="I420" s="69"/>
    </row>
    <row r="421" spans="4:9" x14ac:dyDescent="0.2">
      <c r="D421" s="69"/>
      <c r="E421" s="69"/>
      <c r="F421" s="69"/>
      <c r="G421" s="69"/>
      <c r="H421" s="69"/>
      <c r="I421" s="69"/>
    </row>
    <row r="422" spans="4:9" x14ac:dyDescent="0.2">
      <c r="D422" s="69"/>
      <c r="E422" s="69"/>
      <c r="F422" s="69"/>
      <c r="G422" s="69"/>
      <c r="H422" s="69"/>
      <c r="I422" s="69"/>
    </row>
    <row r="423" spans="4:9" x14ac:dyDescent="0.2">
      <c r="D423" s="69"/>
      <c r="E423" s="69"/>
      <c r="F423" s="69"/>
      <c r="G423" s="69"/>
      <c r="H423" s="69"/>
      <c r="I423" s="69"/>
    </row>
    <row r="424" spans="4:9" x14ac:dyDescent="0.2">
      <c r="D424" s="69"/>
      <c r="E424" s="69"/>
      <c r="F424" s="69"/>
      <c r="G424" s="69"/>
      <c r="H424" s="69"/>
      <c r="I424" s="69"/>
    </row>
    <row r="425" spans="4:9" x14ac:dyDescent="0.2">
      <c r="D425" s="69"/>
      <c r="E425" s="69"/>
      <c r="F425" s="69"/>
      <c r="G425" s="69"/>
      <c r="H425" s="69"/>
      <c r="I425" s="69"/>
    </row>
    <row r="426" spans="4:9" x14ac:dyDescent="0.2">
      <c r="D426" s="69"/>
      <c r="E426" s="69"/>
      <c r="F426" s="69"/>
      <c r="G426" s="69"/>
      <c r="H426" s="69"/>
      <c r="I426" s="69"/>
    </row>
    <row r="427" spans="4:9" x14ac:dyDescent="0.2">
      <c r="D427" s="69"/>
      <c r="E427" s="69"/>
      <c r="F427" s="69"/>
      <c r="G427" s="69"/>
      <c r="H427" s="69"/>
      <c r="I427" s="69"/>
    </row>
    <row r="428" spans="4:9" x14ac:dyDescent="0.2">
      <c r="D428" s="69"/>
      <c r="E428" s="69"/>
      <c r="F428" s="69"/>
      <c r="G428" s="69"/>
      <c r="H428" s="69"/>
      <c r="I428" s="69"/>
    </row>
    <row r="429" spans="4:9" x14ac:dyDescent="0.2">
      <c r="D429" s="69"/>
      <c r="E429" s="69"/>
      <c r="F429" s="69"/>
      <c r="G429" s="69"/>
      <c r="H429" s="69"/>
      <c r="I429" s="69"/>
    </row>
    <row r="430" spans="4:9" x14ac:dyDescent="0.2">
      <c r="D430" s="69"/>
      <c r="E430" s="69"/>
      <c r="F430" s="69"/>
      <c r="G430" s="69"/>
      <c r="H430" s="69"/>
      <c r="I430" s="69"/>
    </row>
    <row r="431" spans="4:9" x14ac:dyDescent="0.2">
      <c r="D431" s="69"/>
      <c r="E431" s="69"/>
      <c r="F431" s="69"/>
      <c r="G431" s="69"/>
      <c r="H431" s="69"/>
      <c r="I431" s="69"/>
    </row>
    <row r="432" spans="4:9" x14ac:dyDescent="0.2">
      <c r="D432" s="69"/>
      <c r="E432" s="69"/>
      <c r="F432" s="69"/>
      <c r="G432" s="69"/>
      <c r="H432" s="69"/>
      <c r="I432" s="69"/>
    </row>
    <row r="433" spans="4:9" x14ac:dyDescent="0.2">
      <c r="D433" s="69"/>
      <c r="E433" s="69"/>
      <c r="F433" s="69"/>
      <c r="G433" s="69"/>
      <c r="H433" s="69"/>
      <c r="I433" s="69"/>
    </row>
    <row r="434" spans="4:9" x14ac:dyDescent="0.2">
      <c r="D434" s="69"/>
      <c r="E434" s="69"/>
      <c r="F434" s="69"/>
      <c r="G434" s="69"/>
      <c r="H434" s="69"/>
      <c r="I434" s="69"/>
    </row>
    <row r="435" spans="4:9" x14ac:dyDescent="0.2">
      <c r="D435" s="69"/>
      <c r="E435" s="69"/>
      <c r="F435" s="69"/>
      <c r="G435" s="69"/>
      <c r="H435" s="69"/>
      <c r="I435" s="69"/>
    </row>
    <row r="436" spans="4:9" x14ac:dyDescent="0.2">
      <c r="D436" s="69"/>
      <c r="E436" s="69"/>
      <c r="F436" s="69"/>
      <c r="G436" s="69"/>
      <c r="H436" s="69"/>
      <c r="I436" s="69"/>
    </row>
    <row r="437" spans="4:9" x14ac:dyDescent="0.2">
      <c r="D437" s="69"/>
      <c r="E437" s="69"/>
      <c r="F437" s="69"/>
      <c r="G437" s="69"/>
      <c r="H437" s="69"/>
      <c r="I437" s="69"/>
    </row>
    <row r="438" spans="4:9" x14ac:dyDescent="0.2">
      <c r="D438" s="69"/>
      <c r="E438" s="69"/>
      <c r="F438" s="69"/>
      <c r="G438" s="69"/>
      <c r="H438" s="69"/>
      <c r="I438" s="69"/>
    </row>
    <row r="439" spans="4:9" x14ac:dyDescent="0.2">
      <c r="D439" s="69"/>
      <c r="E439" s="69"/>
      <c r="F439" s="69"/>
      <c r="G439" s="69"/>
      <c r="H439" s="69"/>
      <c r="I439" s="69"/>
    </row>
    <row r="440" spans="4:9" x14ac:dyDescent="0.2">
      <c r="D440" s="69"/>
      <c r="E440" s="69"/>
      <c r="F440" s="69"/>
      <c r="G440" s="69"/>
      <c r="H440" s="69"/>
      <c r="I440" s="69"/>
    </row>
    <row r="441" spans="4:9" x14ac:dyDescent="0.2">
      <c r="D441" s="69"/>
      <c r="E441" s="69"/>
      <c r="F441" s="69"/>
      <c r="G441" s="69"/>
      <c r="H441" s="69"/>
      <c r="I441" s="69"/>
    </row>
    <row r="442" spans="4:9" x14ac:dyDescent="0.2">
      <c r="D442" s="69"/>
      <c r="E442" s="69"/>
      <c r="F442" s="69"/>
      <c r="G442" s="69"/>
      <c r="H442" s="69"/>
      <c r="I442" s="69"/>
    </row>
    <row r="443" spans="4:9" x14ac:dyDescent="0.2">
      <c r="D443" s="69"/>
      <c r="E443" s="69"/>
      <c r="F443" s="69"/>
      <c r="G443" s="69"/>
      <c r="H443" s="69"/>
      <c r="I443" s="69"/>
    </row>
    <row r="444" spans="4:9" x14ac:dyDescent="0.2">
      <c r="D444" s="69"/>
      <c r="E444" s="69"/>
      <c r="F444" s="69"/>
      <c r="G444" s="69"/>
      <c r="H444" s="69"/>
      <c r="I444" s="69"/>
    </row>
    <row r="445" spans="4:9" x14ac:dyDescent="0.2">
      <c r="D445" s="69"/>
      <c r="E445" s="69"/>
      <c r="F445" s="69"/>
      <c r="G445" s="69"/>
      <c r="H445" s="69"/>
      <c r="I445" s="69"/>
    </row>
    <row r="446" spans="4:9" x14ac:dyDescent="0.2">
      <c r="D446" s="69"/>
      <c r="E446" s="69"/>
      <c r="F446" s="69"/>
      <c r="G446" s="69"/>
      <c r="H446" s="69"/>
      <c r="I446" s="69"/>
    </row>
    <row r="447" spans="4:9" x14ac:dyDescent="0.2">
      <c r="D447" s="69"/>
      <c r="E447" s="69"/>
      <c r="F447" s="69"/>
      <c r="G447" s="69"/>
      <c r="H447" s="69"/>
      <c r="I447" s="69"/>
    </row>
    <row r="448" spans="4:9" x14ac:dyDescent="0.2">
      <c r="D448" s="69"/>
      <c r="E448" s="69"/>
      <c r="F448" s="69"/>
      <c r="G448" s="69"/>
      <c r="H448" s="69"/>
      <c r="I448" s="69"/>
    </row>
    <row r="449" spans="4:9" x14ac:dyDescent="0.2">
      <c r="D449" s="69"/>
      <c r="E449" s="69"/>
      <c r="F449" s="69"/>
      <c r="G449" s="69"/>
      <c r="H449" s="69"/>
      <c r="I449" s="69"/>
    </row>
    <row r="450" spans="4:9" x14ac:dyDescent="0.2">
      <c r="D450" s="69"/>
      <c r="E450" s="69"/>
      <c r="F450" s="69"/>
      <c r="G450" s="69"/>
      <c r="H450" s="69"/>
      <c r="I450" s="69"/>
    </row>
    <row r="451" spans="4:9" x14ac:dyDescent="0.2">
      <c r="D451" s="69"/>
      <c r="E451" s="69"/>
      <c r="F451" s="69"/>
      <c r="G451" s="69"/>
      <c r="H451" s="69"/>
      <c r="I451" s="69"/>
    </row>
    <row r="452" spans="4:9" x14ac:dyDescent="0.2">
      <c r="D452" s="69"/>
      <c r="E452" s="69"/>
      <c r="F452" s="69"/>
      <c r="G452" s="69"/>
      <c r="H452" s="69"/>
      <c r="I452" s="69"/>
    </row>
    <row r="453" spans="4:9" x14ac:dyDescent="0.2">
      <c r="D453" s="69"/>
      <c r="E453" s="69"/>
      <c r="F453" s="69"/>
      <c r="G453" s="69"/>
      <c r="H453" s="69"/>
      <c r="I453" s="69"/>
    </row>
    <row r="454" spans="4:9" x14ac:dyDescent="0.2">
      <c r="D454" s="69"/>
      <c r="E454" s="69"/>
      <c r="F454" s="69"/>
      <c r="G454" s="69"/>
      <c r="H454" s="69"/>
      <c r="I454" s="69"/>
    </row>
    <row r="455" spans="4:9" x14ac:dyDescent="0.2">
      <c r="D455" s="69"/>
      <c r="E455" s="69"/>
      <c r="F455" s="69"/>
      <c r="G455" s="69"/>
      <c r="H455" s="69"/>
      <c r="I455" s="69"/>
    </row>
    <row r="456" spans="4:9" x14ac:dyDescent="0.2">
      <c r="D456" s="69"/>
      <c r="E456" s="69"/>
      <c r="F456" s="69"/>
      <c r="G456" s="69"/>
      <c r="H456" s="69"/>
      <c r="I456" s="69"/>
    </row>
    <row r="457" spans="4:9" x14ac:dyDescent="0.2">
      <c r="D457" s="69"/>
      <c r="E457" s="69"/>
      <c r="F457" s="69"/>
      <c r="G457" s="69"/>
      <c r="H457" s="69"/>
      <c r="I457" s="69"/>
    </row>
    <row r="458" spans="4:9" x14ac:dyDescent="0.2">
      <c r="D458" s="69"/>
      <c r="E458" s="69"/>
      <c r="F458" s="69"/>
      <c r="G458" s="69"/>
      <c r="H458" s="69"/>
      <c r="I458" s="69"/>
    </row>
    <row r="459" spans="4:9" x14ac:dyDescent="0.2">
      <c r="D459" s="69"/>
      <c r="E459" s="69"/>
      <c r="F459" s="69"/>
      <c r="G459" s="69"/>
      <c r="H459" s="69"/>
      <c r="I459" s="69"/>
    </row>
    <row r="460" spans="4:9" x14ac:dyDescent="0.2">
      <c r="D460" s="69"/>
      <c r="E460" s="69"/>
      <c r="F460" s="69"/>
      <c r="G460" s="69"/>
      <c r="H460" s="69"/>
      <c r="I460" s="69"/>
    </row>
    <row r="461" spans="4:9" x14ac:dyDescent="0.2">
      <c r="D461" s="69"/>
      <c r="E461" s="69"/>
      <c r="F461" s="69"/>
      <c r="G461" s="69"/>
      <c r="H461" s="69"/>
      <c r="I461" s="69"/>
    </row>
    <row r="462" spans="4:9" x14ac:dyDescent="0.2">
      <c r="D462" s="69"/>
      <c r="E462" s="69"/>
      <c r="F462" s="69"/>
      <c r="G462" s="69"/>
      <c r="H462" s="69"/>
      <c r="I462" s="69"/>
    </row>
    <row r="463" spans="4:9" x14ac:dyDescent="0.2">
      <c r="D463" s="69"/>
      <c r="E463" s="69"/>
      <c r="F463" s="69"/>
      <c r="G463" s="69"/>
      <c r="H463" s="69"/>
      <c r="I463" s="69"/>
    </row>
    <row r="464" spans="4:9" x14ac:dyDescent="0.2">
      <c r="D464" s="69"/>
      <c r="E464" s="69"/>
      <c r="F464" s="69"/>
      <c r="G464" s="69"/>
      <c r="H464" s="69"/>
      <c r="I464" s="69"/>
    </row>
    <row r="465" spans="4:9" x14ac:dyDescent="0.2">
      <c r="D465" s="69"/>
      <c r="E465" s="69"/>
      <c r="F465" s="69"/>
      <c r="G465" s="69"/>
      <c r="H465" s="69"/>
      <c r="I465" s="69"/>
    </row>
    <row r="466" spans="4:9" x14ac:dyDescent="0.2">
      <c r="D466" s="69"/>
      <c r="E466" s="69"/>
      <c r="F466" s="69"/>
      <c r="G466" s="69"/>
      <c r="H466" s="69"/>
      <c r="I466" s="69"/>
    </row>
    <row r="467" spans="4:9" x14ac:dyDescent="0.2">
      <c r="D467" s="69"/>
      <c r="E467" s="69"/>
      <c r="F467" s="69"/>
      <c r="G467" s="69"/>
      <c r="H467" s="69"/>
      <c r="I467" s="69"/>
    </row>
    <row r="468" spans="4:9" x14ac:dyDescent="0.2">
      <c r="D468" s="69"/>
      <c r="E468" s="69"/>
      <c r="F468" s="69"/>
      <c r="G468" s="69"/>
      <c r="H468" s="69"/>
      <c r="I468" s="69"/>
    </row>
    <row r="469" spans="4:9" x14ac:dyDescent="0.2">
      <c r="D469" s="69"/>
      <c r="E469" s="69"/>
      <c r="F469" s="69"/>
      <c r="G469" s="69"/>
      <c r="H469" s="69"/>
      <c r="I469" s="69"/>
    </row>
    <row r="470" spans="4:9" x14ac:dyDescent="0.2">
      <c r="D470" s="69"/>
      <c r="E470" s="69"/>
      <c r="F470" s="69"/>
      <c r="G470" s="69"/>
      <c r="H470" s="69"/>
      <c r="I470" s="69"/>
    </row>
    <row r="471" spans="4:9" x14ac:dyDescent="0.2">
      <c r="D471" s="69"/>
      <c r="E471" s="69"/>
      <c r="F471" s="69"/>
      <c r="G471" s="69"/>
      <c r="H471" s="69"/>
      <c r="I471" s="69"/>
    </row>
    <row r="472" spans="4:9" x14ac:dyDescent="0.2">
      <c r="D472" s="69"/>
      <c r="E472" s="69"/>
      <c r="F472" s="69"/>
      <c r="G472" s="69"/>
      <c r="H472" s="69"/>
      <c r="I472" s="69"/>
    </row>
    <row r="473" spans="4:9" x14ac:dyDescent="0.2">
      <c r="D473" s="69"/>
      <c r="E473" s="69"/>
      <c r="F473" s="69"/>
      <c r="G473" s="69"/>
      <c r="H473" s="69"/>
      <c r="I473" s="69"/>
    </row>
    <row r="474" spans="4:9" x14ac:dyDescent="0.2">
      <c r="D474" s="69"/>
      <c r="E474" s="69"/>
      <c r="F474" s="69"/>
      <c r="G474" s="69"/>
      <c r="H474" s="69"/>
      <c r="I474" s="69"/>
    </row>
    <row r="475" spans="4:9" x14ac:dyDescent="0.2">
      <c r="D475" s="69"/>
      <c r="E475" s="69"/>
      <c r="F475" s="69"/>
      <c r="G475" s="69"/>
      <c r="H475" s="69"/>
      <c r="I475" s="69"/>
    </row>
    <row r="476" spans="4:9" x14ac:dyDescent="0.2">
      <c r="D476" s="69"/>
      <c r="E476" s="69"/>
      <c r="F476" s="69"/>
      <c r="G476" s="69"/>
      <c r="H476" s="69"/>
      <c r="I476" s="69"/>
    </row>
    <row r="477" spans="4:9" x14ac:dyDescent="0.2">
      <c r="D477" s="69"/>
      <c r="E477" s="69"/>
      <c r="F477" s="69"/>
      <c r="G477" s="69"/>
      <c r="H477" s="69"/>
      <c r="I477" s="69"/>
    </row>
    <row r="478" spans="4:9" x14ac:dyDescent="0.2">
      <c r="D478" s="69"/>
      <c r="E478" s="69"/>
      <c r="F478" s="69"/>
      <c r="G478" s="69"/>
      <c r="H478" s="69"/>
      <c r="I478" s="69"/>
    </row>
    <row r="479" spans="4:9" x14ac:dyDescent="0.2">
      <c r="D479" s="69"/>
      <c r="E479" s="69"/>
      <c r="F479" s="69"/>
      <c r="G479" s="69"/>
      <c r="H479" s="69"/>
      <c r="I479" s="69"/>
    </row>
    <row r="480" spans="4:9" x14ac:dyDescent="0.2">
      <c r="D480" s="69"/>
      <c r="E480" s="69"/>
      <c r="F480" s="69"/>
      <c r="G480" s="69"/>
      <c r="H480" s="69"/>
      <c r="I480" s="69"/>
    </row>
    <row r="481" spans="4:9" x14ac:dyDescent="0.2">
      <c r="D481" s="69"/>
      <c r="E481" s="69"/>
      <c r="F481" s="69"/>
      <c r="G481" s="69"/>
      <c r="H481" s="69"/>
      <c r="I481" s="69"/>
    </row>
    <row r="482" spans="4:9" x14ac:dyDescent="0.2">
      <c r="D482" s="69"/>
      <c r="E482" s="69"/>
      <c r="F482" s="69"/>
      <c r="G482" s="69"/>
      <c r="H482" s="69"/>
      <c r="I482" s="69"/>
    </row>
    <row r="483" spans="4:9" x14ac:dyDescent="0.2">
      <c r="D483" s="69"/>
      <c r="E483" s="69"/>
      <c r="F483" s="69"/>
      <c r="G483" s="69"/>
      <c r="H483" s="69"/>
      <c r="I483" s="69"/>
    </row>
    <row r="484" spans="4:9" x14ac:dyDescent="0.2">
      <c r="D484" s="69"/>
      <c r="E484" s="69"/>
      <c r="F484" s="69"/>
      <c r="G484" s="69"/>
      <c r="H484" s="69"/>
      <c r="I484" s="69"/>
    </row>
    <row r="485" spans="4:9" x14ac:dyDescent="0.2">
      <c r="D485" s="69"/>
      <c r="E485" s="69"/>
      <c r="F485" s="69"/>
      <c r="G485" s="69"/>
      <c r="H485" s="69"/>
      <c r="I485" s="69"/>
    </row>
    <row r="486" spans="4:9" x14ac:dyDescent="0.2">
      <c r="D486" s="69"/>
      <c r="E486" s="69"/>
      <c r="F486" s="69"/>
      <c r="G486" s="69"/>
      <c r="H486" s="69"/>
      <c r="I486" s="69"/>
    </row>
    <row r="487" spans="4:9" x14ac:dyDescent="0.2">
      <c r="D487" s="69"/>
      <c r="E487" s="69"/>
      <c r="F487" s="69"/>
      <c r="G487" s="69"/>
      <c r="H487" s="69"/>
      <c r="I487" s="69"/>
    </row>
    <row r="488" spans="4:9" x14ac:dyDescent="0.2">
      <c r="D488" s="69"/>
      <c r="E488" s="69"/>
      <c r="F488" s="69"/>
      <c r="G488" s="69"/>
      <c r="H488" s="69"/>
      <c r="I488" s="69"/>
    </row>
    <row r="489" spans="4:9" x14ac:dyDescent="0.2">
      <c r="D489" s="69"/>
      <c r="E489" s="69"/>
      <c r="F489" s="69"/>
      <c r="G489" s="69"/>
      <c r="H489" s="69"/>
      <c r="I489" s="69"/>
    </row>
    <row r="490" spans="4:9" x14ac:dyDescent="0.2">
      <c r="D490" s="69"/>
      <c r="E490" s="69"/>
      <c r="F490" s="69"/>
      <c r="G490" s="69"/>
      <c r="H490" s="69"/>
      <c r="I490" s="69"/>
    </row>
    <row r="491" spans="4:9" x14ac:dyDescent="0.2">
      <c r="D491" s="69"/>
      <c r="E491" s="69"/>
      <c r="F491" s="69"/>
      <c r="G491" s="69"/>
      <c r="H491" s="69"/>
      <c r="I491" s="69"/>
    </row>
    <row r="492" spans="4:9" x14ac:dyDescent="0.2">
      <c r="D492" s="69"/>
      <c r="E492" s="69"/>
      <c r="F492" s="69"/>
      <c r="G492" s="69"/>
      <c r="H492" s="69"/>
      <c r="I492" s="69"/>
    </row>
    <row r="493" spans="4:9" x14ac:dyDescent="0.2">
      <c r="D493" s="69"/>
      <c r="E493" s="69"/>
      <c r="F493" s="69"/>
      <c r="G493" s="69"/>
      <c r="H493" s="69"/>
      <c r="I493" s="69"/>
    </row>
    <row r="494" spans="4:9" x14ac:dyDescent="0.2">
      <c r="D494" s="69"/>
      <c r="E494" s="69"/>
      <c r="F494" s="69"/>
      <c r="G494" s="69"/>
      <c r="H494" s="69"/>
      <c r="I494" s="69"/>
    </row>
    <row r="495" spans="4:9" x14ac:dyDescent="0.2">
      <c r="D495" s="69"/>
      <c r="E495" s="69"/>
      <c r="F495" s="69"/>
      <c r="G495" s="69"/>
      <c r="H495" s="69"/>
      <c r="I495" s="69"/>
    </row>
    <row r="496" spans="4:9" x14ac:dyDescent="0.2">
      <c r="D496" s="69"/>
      <c r="E496" s="69"/>
      <c r="F496" s="69"/>
      <c r="G496" s="69"/>
      <c r="H496" s="69"/>
      <c r="I496" s="69"/>
    </row>
    <row r="497" spans="4:9" x14ac:dyDescent="0.2">
      <c r="D497" s="69"/>
      <c r="E497" s="69"/>
      <c r="F497" s="69"/>
      <c r="G497" s="69"/>
      <c r="H497" s="69"/>
      <c r="I497" s="69"/>
    </row>
    <row r="498" spans="4:9" x14ac:dyDescent="0.2">
      <c r="D498" s="69"/>
      <c r="E498" s="69"/>
      <c r="F498" s="69"/>
      <c r="G498" s="69"/>
      <c r="H498" s="69"/>
      <c r="I498" s="69"/>
    </row>
    <row r="499" spans="4:9" x14ac:dyDescent="0.2">
      <c r="D499" s="69"/>
      <c r="E499" s="69"/>
      <c r="F499" s="69"/>
      <c r="G499" s="69"/>
      <c r="H499" s="69"/>
      <c r="I499" s="69"/>
    </row>
    <row r="500" spans="4:9" x14ac:dyDescent="0.2">
      <c r="D500" s="69"/>
      <c r="E500" s="69"/>
      <c r="F500" s="69"/>
      <c r="G500" s="69"/>
      <c r="H500" s="69"/>
      <c r="I500" s="69"/>
    </row>
    <row r="501" spans="4:9" x14ac:dyDescent="0.2">
      <c r="D501" s="69"/>
      <c r="E501" s="69"/>
      <c r="F501" s="69"/>
      <c r="G501" s="69"/>
      <c r="H501" s="69"/>
      <c r="I501" s="69"/>
    </row>
    <row r="502" spans="4:9" x14ac:dyDescent="0.2">
      <c r="D502" s="69"/>
      <c r="E502" s="69"/>
      <c r="F502" s="69"/>
      <c r="G502" s="69"/>
      <c r="H502" s="69"/>
      <c r="I502" s="69"/>
    </row>
    <row r="503" spans="4:9" x14ac:dyDescent="0.2">
      <c r="D503" s="69"/>
      <c r="E503" s="69"/>
      <c r="F503" s="69"/>
      <c r="G503" s="69"/>
      <c r="H503" s="69"/>
      <c r="I503" s="69"/>
    </row>
    <row r="504" spans="4:9" x14ac:dyDescent="0.2">
      <c r="D504" s="69"/>
      <c r="E504" s="69"/>
      <c r="F504" s="69"/>
      <c r="G504" s="69"/>
      <c r="H504" s="69"/>
      <c r="I504" s="69"/>
    </row>
    <row r="505" spans="4:9" x14ac:dyDescent="0.2">
      <c r="D505" s="69"/>
      <c r="E505" s="69"/>
      <c r="F505" s="69"/>
      <c r="G505" s="69"/>
      <c r="H505" s="69"/>
      <c r="I505" s="69"/>
    </row>
    <row r="506" spans="4:9" x14ac:dyDescent="0.2">
      <c r="D506" s="69"/>
      <c r="E506" s="69"/>
      <c r="F506" s="69"/>
      <c r="G506" s="69"/>
      <c r="H506" s="69"/>
      <c r="I506" s="69"/>
    </row>
    <row r="507" spans="4:9" x14ac:dyDescent="0.2">
      <c r="D507" s="69"/>
      <c r="E507" s="69"/>
      <c r="F507" s="69"/>
      <c r="G507" s="69"/>
      <c r="H507" s="69"/>
      <c r="I507" s="69"/>
    </row>
    <row r="508" spans="4:9" x14ac:dyDescent="0.2">
      <c r="D508" s="69"/>
      <c r="E508" s="69"/>
      <c r="F508" s="69"/>
      <c r="G508" s="69"/>
      <c r="H508" s="69"/>
      <c r="I508" s="69"/>
    </row>
    <row r="509" spans="4:9" x14ac:dyDescent="0.2">
      <c r="D509" s="69"/>
      <c r="E509" s="69"/>
      <c r="F509" s="69"/>
      <c r="G509" s="69"/>
      <c r="H509" s="69"/>
      <c r="I509" s="69"/>
    </row>
    <row r="510" spans="4:9" x14ac:dyDescent="0.2">
      <c r="D510" s="69"/>
      <c r="E510" s="69"/>
      <c r="F510" s="69"/>
      <c r="G510" s="69"/>
      <c r="H510" s="69"/>
      <c r="I510" s="69"/>
    </row>
    <row r="511" spans="4:9" x14ac:dyDescent="0.2">
      <c r="D511" s="69"/>
      <c r="E511" s="69"/>
      <c r="F511" s="69"/>
      <c r="G511" s="69"/>
      <c r="H511" s="69"/>
      <c r="I511" s="69"/>
    </row>
    <row r="512" spans="4:9" x14ac:dyDescent="0.2">
      <c r="D512" s="69"/>
      <c r="E512" s="69"/>
      <c r="F512" s="69"/>
      <c r="G512" s="69"/>
      <c r="H512" s="69"/>
      <c r="I512" s="69"/>
    </row>
    <row r="513" spans="4:9" x14ac:dyDescent="0.2">
      <c r="D513" s="69"/>
      <c r="E513" s="69"/>
      <c r="F513" s="69"/>
      <c r="G513" s="69"/>
      <c r="H513" s="69"/>
      <c r="I513" s="69"/>
    </row>
    <row r="514" spans="4:9" x14ac:dyDescent="0.2">
      <c r="D514" s="69"/>
      <c r="E514" s="69"/>
      <c r="F514" s="69"/>
      <c r="G514" s="69"/>
      <c r="H514" s="69"/>
      <c r="I514" s="69"/>
    </row>
    <row r="515" spans="4:9" x14ac:dyDescent="0.2">
      <c r="D515" s="69"/>
      <c r="E515" s="69"/>
      <c r="F515" s="69"/>
      <c r="G515" s="69"/>
      <c r="H515" s="69"/>
      <c r="I515" s="69"/>
    </row>
    <row r="516" spans="4:9" x14ac:dyDescent="0.2">
      <c r="D516" s="69"/>
      <c r="E516" s="69"/>
      <c r="F516" s="69"/>
      <c r="G516" s="69"/>
      <c r="H516" s="69"/>
      <c r="I516" s="69"/>
    </row>
    <row r="517" spans="4:9" x14ac:dyDescent="0.2">
      <c r="D517" s="69"/>
      <c r="E517" s="69"/>
      <c r="F517" s="69"/>
      <c r="G517" s="69"/>
      <c r="H517" s="69"/>
      <c r="I517" s="69"/>
    </row>
    <row r="518" spans="4:9" x14ac:dyDescent="0.2">
      <c r="D518" s="69"/>
      <c r="E518" s="69"/>
      <c r="F518" s="69"/>
      <c r="G518" s="69"/>
      <c r="H518" s="69"/>
      <c r="I518" s="69"/>
    </row>
    <row r="519" spans="4:9" x14ac:dyDescent="0.2">
      <c r="D519" s="69"/>
      <c r="E519" s="69"/>
      <c r="F519" s="69"/>
      <c r="G519" s="69"/>
      <c r="H519" s="69"/>
      <c r="I519" s="69"/>
    </row>
    <row r="520" spans="4:9" x14ac:dyDescent="0.2">
      <c r="D520" s="69"/>
      <c r="E520" s="69"/>
      <c r="F520" s="69"/>
      <c r="G520" s="69"/>
      <c r="H520" s="69"/>
      <c r="I520" s="69"/>
    </row>
    <row r="521" spans="4:9" x14ac:dyDescent="0.2">
      <c r="D521" s="69"/>
      <c r="E521" s="69"/>
      <c r="F521" s="69"/>
      <c r="G521" s="69"/>
      <c r="H521" s="69"/>
      <c r="I521" s="69"/>
    </row>
    <row r="522" spans="4:9" x14ac:dyDescent="0.2">
      <c r="D522" s="69"/>
      <c r="E522" s="69"/>
      <c r="F522" s="69"/>
      <c r="G522" s="69"/>
      <c r="H522" s="69"/>
      <c r="I522" s="69"/>
    </row>
    <row r="523" spans="4:9" x14ac:dyDescent="0.2">
      <c r="D523" s="69"/>
      <c r="E523" s="69"/>
      <c r="F523" s="69"/>
      <c r="G523" s="69"/>
      <c r="H523" s="69"/>
      <c r="I523" s="69"/>
    </row>
    <row r="524" spans="4:9" x14ac:dyDescent="0.2">
      <c r="D524" s="69"/>
      <c r="E524" s="69"/>
      <c r="F524" s="69"/>
      <c r="G524" s="69"/>
      <c r="H524" s="69"/>
      <c r="I524" s="69"/>
    </row>
    <row r="525" spans="4:9" x14ac:dyDescent="0.2">
      <c r="D525" s="69"/>
      <c r="E525" s="69"/>
      <c r="F525" s="69"/>
      <c r="G525" s="69"/>
      <c r="H525" s="69"/>
      <c r="I525" s="69"/>
    </row>
    <row r="526" spans="4:9" x14ac:dyDescent="0.2">
      <c r="D526" s="69"/>
      <c r="E526" s="69"/>
      <c r="F526" s="69"/>
      <c r="G526" s="69"/>
      <c r="H526" s="69"/>
      <c r="I526" s="69"/>
    </row>
    <row r="527" spans="4:9" x14ac:dyDescent="0.2">
      <c r="D527" s="69"/>
      <c r="E527" s="69"/>
      <c r="F527" s="69"/>
      <c r="G527" s="69"/>
      <c r="H527" s="69"/>
      <c r="I527" s="69"/>
    </row>
    <row r="528" spans="4:9" x14ac:dyDescent="0.2">
      <c r="D528" s="69"/>
      <c r="E528" s="69"/>
      <c r="F528" s="69"/>
      <c r="G528" s="69"/>
      <c r="H528" s="69"/>
      <c r="I528" s="69"/>
    </row>
    <row r="529" spans="4:9" x14ac:dyDescent="0.2">
      <c r="D529" s="69"/>
      <c r="E529" s="69"/>
      <c r="F529" s="69"/>
      <c r="G529" s="69"/>
      <c r="H529" s="69"/>
      <c r="I529" s="69"/>
    </row>
    <row r="530" spans="4:9" x14ac:dyDescent="0.2">
      <c r="D530" s="69"/>
      <c r="E530" s="69"/>
      <c r="F530" s="69"/>
      <c r="G530" s="69"/>
      <c r="H530" s="69"/>
      <c r="I530" s="69"/>
    </row>
    <row r="531" spans="4:9" x14ac:dyDescent="0.2">
      <c r="D531" s="69"/>
      <c r="E531" s="69"/>
      <c r="F531" s="69"/>
      <c r="G531" s="69"/>
      <c r="H531" s="69"/>
      <c r="I531" s="69"/>
    </row>
    <row r="532" spans="4:9" x14ac:dyDescent="0.2">
      <c r="D532" s="69"/>
      <c r="E532" s="69"/>
      <c r="F532" s="69"/>
      <c r="G532" s="69"/>
      <c r="H532" s="69"/>
      <c r="I532" s="69"/>
    </row>
    <row r="533" spans="4:9" x14ac:dyDescent="0.2">
      <c r="D533" s="69"/>
      <c r="E533" s="69"/>
      <c r="F533" s="69"/>
      <c r="G533" s="69"/>
      <c r="H533" s="69"/>
      <c r="I533" s="69"/>
    </row>
    <row r="534" spans="4:9" x14ac:dyDescent="0.2">
      <c r="D534" s="69"/>
      <c r="E534" s="69"/>
      <c r="F534" s="69"/>
      <c r="G534" s="69"/>
      <c r="H534" s="69"/>
      <c r="I534" s="69"/>
    </row>
    <row r="535" spans="4:9" x14ac:dyDescent="0.2">
      <c r="D535" s="69"/>
      <c r="E535" s="69"/>
      <c r="F535" s="69"/>
      <c r="G535" s="69"/>
      <c r="H535" s="69"/>
      <c r="I535" s="69"/>
    </row>
    <row r="536" spans="4:9" x14ac:dyDescent="0.2">
      <c r="D536" s="69"/>
      <c r="E536" s="69"/>
      <c r="F536" s="69"/>
      <c r="G536" s="69"/>
      <c r="H536" s="69"/>
      <c r="I536" s="69"/>
    </row>
    <row r="537" spans="4:9" x14ac:dyDescent="0.2">
      <c r="D537" s="69"/>
      <c r="E537" s="69"/>
      <c r="F537" s="69"/>
      <c r="G537" s="69"/>
      <c r="H537" s="69"/>
      <c r="I537" s="69"/>
    </row>
    <row r="538" spans="4:9" x14ac:dyDescent="0.2">
      <c r="D538" s="69"/>
      <c r="E538" s="69"/>
      <c r="F538" s="69"/>
      <c r="G538" s="69"/>
      <c r="H538" s="69"/>
      <c r="I538" s="69"/>
    </row>
    <row r="539" spans="4:9" x14ac:dyDescent="0.2">
      <c r="D539" s="69"/>
      <c r="E539" s="69"/>
      <c r="F539" s="69"/>
      <c r="G539" s="69"/>
      <c r="H539" s="69"/>
      <c r="I539" s="69"/>
    </row>
    <row r="540" spans="4:9" x14ac:dyDescent="0.2">
      <c r="D540" s="69"/>
      <c r="E540" s="69"/>
      <c r="F540" s="69"/>
      <c r="G540" s="69"/>
      <c r="H540" s="69"/>
      <c r="I540" s="69"/>
    </row>
    <row r="541" spans="4:9" x14ac:dyDescent="0.2">
      <c r="D541" s="69"/>
      <c r="E541" s="69"/>
      <c r="F541" s="69"/>
      <c r="G541" s="69"/>
      <c r="H541" s="69"/>
      <c r="I541" s="69"/>
    </row>
    <row r="542" spans="4:9" x14ac:dyDescent="0.2">
      <c r="D542" s="69"/>
      <c r="E542" s="69"/>
      <c r="F542" s="69"/>
      <c r="G542" s="69"/>
      <c r="H542" s="69"/>
      <c r="I542" s="69"/>
    </row>
    <row r="543" spans="4:9" x14ac:dyDescent="0.2">
      <c r="D543" s="69"/>
      <c r="E543" s="69"/>
      <c r="F543" s="69"/>
      <c r="G543" s="69"/>
      <c r="H543" s="69"/>
      <c r="I543" s="69"/>
    </row>
    <row r="544" spans="4:9" x14ac:dyDescent="0.2">
      <c r="D544" s="69"/>
      <c r="E544" s="69"/>
      <c r="F544" s="69"/>
      <c r="G544" s="69"/>
      <c r="H544" s="69"/>
      <c r="I544" s="69"/>
    </row>
    <row r="545" spans="4:9" x14ac:dyDescent="0.2">
      <c r="D545" s="69"/>
      <c r="E545" s="69"/>
      <c r="F545" s="69"/>
      <c r="G545" s="69"/>
      <c r="H545" s="69"/>
      <c r="I545" s="69"/>
    </row>
    <row r="546" spans="4:9" x14ac:dyDescent="0.2">
      <c r="D546" s="69"/>
      <c r="E546" s="69"/>
      <c r="F546" s="69"/>
      <c r="G546" s="69"/>
      <c r="H546" s="69"/>
      <c r="I546" s="69"/>
    </row>
    <row r="547" spans="4:9" x14ac:dyDescent="0.2">
      <c r="D547" s="69"/>
      <c r="E547" s="69"/>
      <c r="F547" s="69"/>
      <c r="G547" s="69"/>
      <c r="H547" s="69"/>
      <c r="I547" s="69"/>
    </row>
    <row r="548" spans="4:9" x14ac:dyDescent="0.2">
      <c r="D548" s="69"/>
      <c r="E548" s="69"/>
      <c r="F548" s="69"/>
      <c r="G548" s="69"/>
      <c r="H548" s="69"/>
      <c r="I548" s="69"/>
    </row>
    <row r="549" spans="4:9" x14ac:dyDescent="0.2">
      <c r="D549" s="69"/>
      <c r="E549" s="69"/>
      <c r="F549" s="69"/>
      <c r="G549" s="69"/>
      <c r="H549" s="69"/>
      <c r="I549" s="69"/>
    </row>
    <row r="550" spans="4:9" x14ac:dyDescent="0.2">
      <c r="D550" s="69"/>
      <c r="E550" s="69"/>
      <c r="F550" s="69"/>
      <c r="G550" s="69"/>
      <c r="H550" s="69"/>
      <c r="I550" s="69"/>
    </row>
    <row r="551" spans="4:9" x14ac:dyDescent="0.2">
      <c r="D551" s="69"/>
      <c r="E551" s="69"/>
      <c r="F551" s="69"/>
      <c r="G551" s="69"/>
      <c r="H551" s="69"/>
      <c r="I551" s="69"/>
    </row>
    <row r="552" spans="4:9" x14ac:dyDescent="0.2">
      <c r="D552" s="69"/>
      <c r="E552" s="69"/>
      <c r="F552" s="69"/>
      <c r="G552" s="69"/>
      <c r="H552" s="69"/>
      <c r="I552" s="69"/>
    </row>
    <row r="553" spans="4:9" x14ac:dyDescent="0.2">
      <c r="D553" s="69"/>
      <c r="E553" s="69"/>
      <c r="F553" s="69"/>
      <c r="G553" s="69"/>
      <c r="H553" s="69"/>
      <c r="I553" s="69"/>
    </row>
    <row r="554" spans="4:9" x14ac:dyDescent="0.2">
      <c r="D554" s="69"/>
      <c r="E554" s="69"/>
      <c r="F554" s="69"/>
      <c r="G554" s="69"/>
      <c r="H554" s="69"/>
      <c r="I554" s="69"/>
    </row>
    <row r="555" spans="4:9" x14ac:dyDescent="0.2">
      <c r="D555" s="69"/>
      <c r="E555" s="69"/>
      <c r="F555" s="69"/>
      <c r="G555" s="69"/>
      <c r="H555" s="69"/>
      <c r="I555" s="69"/>
    </row>
    <row r="556" spans="4:9" x14ac:dyDescent="0.2">
      <c r="D556" s="69"/>
      <c r="E556" s="69"/>
      <c r="F556" s="69"/>
      <c r="G556" s="69"/>
      <c r="H556" s="69"/>
      <c r="I556" s="69"/>
    </row>
    <row r="557" spans="4:9" x14ac:dyDescent="0.2">
      <c r="D557" s="69"/>
      <c r="E557" s="69"/>
      <c r="F557" s="69"/>
      <c r="G557" s="69"/>
      <c r="H557" s="69"/>
      <c r="I557" s="69"/>
    </row>
    <row r="558" spans="4:9" x14ac:dyDescent="0.2">
      <c r="D558" s="69"/>
      <c r="E558" s="69"/>
      <c r="F558" s="69"/>
      <c r="G558" s="69"/>
      <c r="H558" s="69"/>
      <c r="I558" s="69"/>
    </row>
    <row r="559" spans="4:9" x14ac:dyDescent="0.2">
      <c r="D559" s="69"/>
      <c r="E559" s="69"/>
      <c r="F559" s="69"/>
      <c r="G559" s="69"/>
      <c r="H559" s="69"/>
      <c r="I559" s="69"/>
    </row>
    <row r="560" spans="4:9" x14ac:dyDescent="0.2">
      <c r="D560" s="69"/>
      <c r="E560" s="69"/>
      <c r="F560" s="69"/>
      <c r="G560" s="69"/>
      <c r="H560" s="69"/>
      <c r="I560" s="69"/>
    </row>
    <row r="561" spans="4:9" x14ac:dyDescent="0.2">
      <c r="D561" s="69"/>
      <c r="E561" s="69"/>
      <c r="F561" s="69"/>
      <c r="G561" s="69"/>
      <c r="H561" s="69"/>
      <c r="I561" s="69"/>
    </row>
    <row r="562" spans="4:9" x14ac:dyDescent="0.2">
      <c r="D562" s="69"/>
      <c r="E562" s="69"/>
      <c r="F562" s="69"/>
      <c r="G562" s="69"/>
      <c r="H562" s="69"/>
      <c r="I562" s="69"/>
    </row>
    <row r="563" spans="4:9" x14ac:dyDescent="0.2">
      <c r="D563" s="69"/>
      <c r="E563" s="69"/>
      <c r="F563" s="69"/>
      <c r="G563" s="69"/>
      <c r="H563" s="69"/>
      <c r="I563" s="69"/>
    </row>
    <row r="564" spans="4:9" x14ac:dyDescent="0.2">
      <c r="D564" s="69"/>
      <c r="E564" s="69"/>
      <c r="F564" s="69"/>
      <c r="G564" s="69"/>
      <c r="H564" s="69"/>
      <c r="I564" s="69"/>
    </row>
    <row r="565" spans="4:9" x14ac:dyDescent="0.2">
      <c r="D565" s="69"/>
      <c r="E565" s="69"/>
      <c r="F565" s="69"/>
      <c r="G565" s="69"/>
      <c r="H565" s="69"/>
      <c r="I565" s="69"/>
    </row>
    <row r="566" spans="4:9" x14ac:dyDescent="0.2">
      <c r="D566" s="69"/>
      <c r="E566" s="69"/>
      <c r="F566" s="69"/>
      <c r="G566" s="69"/>
      <c r="H566" s="69"/>
      <c r="I566" s="69"/>
    </row>
    <row r="567" spans="4:9" x14ac:dyDescent="0.2">
      <c r="D567" s="69"/>
      <c r="E567" s="69"/>
      <c r="F567" s="69"/>
      <c r="G567" s="69"/>
      <c r="H567" s="69"/>
      <c r="I567" s="69"/>
    </row>
    <row r="568" spans="4:9" x14ac:dyDescent="0.2">
      <c r="D568" s="69"/>
      <c r="E568" s="69"/>
      <c r="F568" s="69"/>
      <c r="G568" s="69"/>
      <c r="H568" s="69"/>
      <c r="I568" s="69"/>
    </row>
    <row r="569" spans="4:9" x14ac:dyDescent="0.2">
      <c r="D569" s="69"/>
      <c r="E569" s="69"/>
      <c r="F569" s="69"/>
      <c r="G569" s="69"/>
      <c r="H569" s="69"/>
      <c r="I569" s="69"/>
    </row>
    <row r="570" spans="4:9" x14ac:dyDescent="0.2">
      <c r="D570" s="69"/>
      <c r="E570" s="69"/>
      <c r="F570" s="69"/>
      <c r="G570" s="69"/>
      <c r="H570" s="69"/>
      <c r="I570" s="69"/>
    </row>
    <row r="571" spans="4:9" x14ac:dyDescent="0.2">
      <c r="D571" s="69"/>
      <c r="E571" s="69"/>
      <c r="F571" s="69"/>
      <c r="G571" s="69"/>
      <c r="H571" s="69"/>
      <c r="I571" s="69"/>
    </row>
    <row r="572" spans="4:9" x14ac:dyDescent="0.2">
      <c r="D572" s="69"/>
      <c r="E572" s="69"/>
      <c r="F572" s="69"/>
      <c r="G572" s="69"/>
      <c r="H572" s="69"/>
      <c r="I572" s="69"/>
    </row>
    <row r="573" spans="4:9" x14ac:dyDescent="0.2">
      <c r="D573" s="69"/>
      <c r="E573" s="69"/>
      <c r="F573" s="69"/>
      <c r="G573" s="69"/>
      <c r="H573" s="69"/>
      <c r="I573" s="69"/>
    </row>
    <row r="574" spans="4:9" x14ac:dyDescent="0.2">
      <c r="D574" s="69"/>
      <c r="E574" s="69"/>
      <c r="F574" s="69"/>
      <c r="G574" s="69"/>
      <c r="H574" s="69"/>
      <c r="I574" s="69"/>
    </row>
    <row r="575" spans="4:9" x14ac:dyDescent="0.2">
      <c r="D575" s="69"/>
      <c r="E575" s="69"/>
      <c r="F575" s="69"/>
      <c r="G575" s="69"/>
      <c r="H575" s="69"/>
      <c r="I575" s="69"/>
    </row>
    <row r="576" spans="4:9" x14ac:dyDescent="0.2">
      <c r="D576" s="69"/>
      <c r="E576" s="69"/>
      <c r="F576" s="69"/>
      <c r="G576" s="69"/>
      <c r="H576" s="69"/>
      <c r="I576" s="69"/>
    </row>
    <row r="577" spans="4:9" x14ac:dyDescent="0.2">
      <c r="D577" s="69"/>
      <c r="E577" s="69"/>
      <c r="F577" s="69"/>
      <c r="G577" s="69"/>
      <c r="H577" s="69"/>
      <c r="I577" s="69"/>
    </row>
    <row r="578" spans="4:9" x14ac:dyDescent="0.2">
      <c r="D578" s="69"/>
      <c r="E578" s="69"/>
      <c r="F578" s="69"/>
      <c r="G578" s="69"/>
      <c r="H578" s="69"/>
      <c r="I578" s="69"/>
    </row>
    <row r="579" spans="4:9" x14ac:dyDescent="0.2">
      <c r="D579" s="69"/>
      <c r="E579" s="69"/>
      <c r="F579" s="69"/>
      <c r="G579" s="69"/>
      <c r="H579" s="69"/>
      <c r="I579" s="69"/>
    </row>
    <row r="580" spans="4:9" x14ac:dyDescent="0.2">
      <c r="D580" s="69"/>
      <c r="E580" s="69"/>
      <c r="F580" s="69"/>
      <c r="G580" s="69"/>
      <c r="H580" s="69"/>
      <c r="I580" s="69"/>
    </row>
    <row r="581" spans="4:9" x14ac:dyDescent="0.2">
      <c r="D581" s="69"/>
      <c r="E581" s="69"/>
      <c r="F581" s="69"/>
      <c r="G581" s="69"/>
      <c r="H581" s="69"/>
      <c r="I581" s="69"/>
    </row>
    <row r="582" spans="4:9" x14ac:dyDescent="0.2">
      <c r="D582" s="69"/>
      <c r="E582" s="69"/>
      <c r="F582" s="69"/>
      <c r="G582" s="69"/>
      <c r="H582" s="69"/>
      <c r="I582" s="69"/>
    </row>
    <row r="583" spans="4:9" x14ac:dyDescent="0.2">
      <c r="D583" s="69"/>
      <c r="E583" s="69"/>
      <c r="F583" s="69"/>
      <c r="G583" s="69"/>
      <c r="H583" s="69"/>
      <c r="I583" s="69"/>
    </row>
    <row r="584" spans="4:9" x14ac:dyDescent="0.2">
      <c r="D584" s="69"/>
      <c r="E584" s="69"/>
      <c r="F584" s="69"/>
      <c r="G584" s="69"/>
      <c r="H584" s="69"/>
      <c r="I584" s="69"/>
    </row>
    <row r="585" spans="4:9" x14ac:dyDescent="0.2">
      <c r="D585" s="69"/>
      <c r="E585" s="69"/>
      <c r="F585" s="69"/>
      <c r="G585" s="69"/>
      <c r="H585" s="69"/>
      <c r="I585" s="69"/>
    </row>
    <row r="586" spans="4:9" x14ac:dyDescent="0.2">
      <c r="D586" s="69"/>
      <c r="E586" s="69"/>
      <c r="F586" s="69"/>
      <c r="G586" s="69"/>
      <c r="H586" s="69"/>
      <c r="I586" s="69"/>
    </row>
    <row r="587" spans="4:9" x14ac:dyDescent="0.2">
      <c r="D587" s="69"/>
      <c r="E587" s="69"/>
      <c r="F587" s="69"/>
      <c r="G587" s="69"/>
      <c r="H587" s="69"/>
      <c r="I587" s="69"/>
    </row>
    <row r="588" spans="4:9" x14ac:dyDescent="0.2">
      <c r="D588" s="69"/>
      <c r="E588" s="69"/>
      <c r="F588" s="69"/>
      <c r="G588" s="69"/>
      <c r="H588" s="69"/>
      <c r="I588" s="69"/>
    </row>
    <row r="589" spans="4:9" x14ac:dyDescent="0.2">
      <c r="D589" s="69"/>
      <c r="E589" s="69"/>
      <c r="F589" s="69"/>
      <c r="G589" s="69"/>
      <c r="H589" s="69"/>
      <c r="I589" s="69"/>
    </row>
    <row r="590" spans="4:9" x14ac:dyDescent="0.2">
      <c r="D590" s="69"/>
      <c r="E590" s="69"/>
      <c r="F590" s="69"/>
      <c r="G590" s="69"/>
      <c r="H590" s="69"/>
      <c r="I590" s="69"/>
    </row>
    <row r="591" spans="4:9" x14ac:dyDescent="0.2">
      <c r="D591" s="69"/>
      <c r="E591" s="69"/>
      <c r="F591" s="69"/>
      <c r="G591" s="69"/>
      <c r="H591" s="69"/>
      <c r="I591" s="69"/>
    </row>
    <row r="592" spans="4:9" x14ac:dyDescent="0.2">
      <c r="D592" s="69"/>
      <c r="E592" s="69"/>
      <c r="F592" s="69"/>
      <c r="G592" s="69"/>
      <c r="H592" s="69"/>
      <c r="I592" s="69"/>
    </row>
    <row r="593" spans="4:9" x14ac:dyDescent="0.2">
      <c r="D593" s="69"/>
      <c r="E593" s="69"/>
      <c r="F593" s="69"/>
      <c r="G593" s="69"/>
      <c r="H593" s="69"/>
      <c r="I593" s="69"/>
    </row>
    <row r="594" spans="4:9" x14ac:dyDescent="0.2">
      <c r="D594" s="69"/>
      <c r="E594" s="69"/>
      <c r="F594" s="69"/>
      <c r="G594" s="69"/>
      <c r="H594" s="69"/>
      <c r="I594" s="69"/>
    </row>
    <row r="595" spans="4:9" x14ac:dyDescent="0.2">
      <c r="D595" s="69"/>
      <c r="E595" s="69"/>
      <c r="F595" s="69"/>
      <c r="G595" s="69"/>
      <c r="H595" s="69"/>
      <c r="I595" s="69"/>
    </row>
    <row r="596" spans="4:9" x14ac:dyDescent="0.2">
      <c r="D596" s="69"/>
      <c r="E596" s="69"/>
      <c r="F596" s="69"/>
      <c r="G596" s="69"/>
      <c r="H596" s="69"/>
      <c r="I596" s="69"/>
    </row>
    <row r="597" spans="4:9" x14ac:dyDescent="0.2">
      <c r="D597" s="69"/>
      <c r="E597" s="69"/>
      <c r="F597" s="69"/>
      <c r="G597" s="69"/>
      <c r="H597" s="69"/>
      <c r="I597" s="69"/>
    </row>
    <row r="598" spans="4:9" x14ac:dyDescent="0.2">
      <c r="D598" s="69"/>
      <c r="E598" s="69"/>
      <c r="F598" s="69"/>
      <c r="G598" s="69"/>
      <c r="H598" s="69"/>
      <c r="I598" s="69"/>
    </row>
    <row r="599" spans="4:9" x14ac:dyDescent="0.2">
      <c r="D599" s="69"/>
      <c r="E599" s="69"/>
      <c r="F599" s="69"/>
      <c r="G599" s="69"/>
      <c r="H599" s="69"/>
      <c r="I599" s="69"/>
    </row>
    <row r="600" spans="4:9" x14ac:dyDescent="0.2">
      <c r="D600" s="69"/>
      <c r="E600" s="69"/>
      <c r="F600" s="69"/>
      <c r="G600" s="69"/>
      <c r="H600" s="69"/>
      <c r="I600" s="69"/>
    </row>
    <row r="601" spans="4:9" x14ac:dyDescent="0.2">
      <c r="D601" s="69"/>
      <c r="E601" s="69"/>
      <c r="F601" s="69"/>
      <c r="G601" s="69"/>
      <c r="H601" s="69"/>
      <c r="I601" s="69"/>
    </row>
    <row r="602" spans="4:9" x14ac:dyDescent="0.2">
      <c r="D602" s="69"/>
      <c r="E602" s="69"/>
      <c r="F602" s="69"/>
      <c r="G602" s="69"/>
      <c r="H602" s="69"/>
      <c r="I602" s="69"/>
    </row>
    <row r="603" spans="4:9" x14ac:dyDescent="0.2">
      <c r="D603" s="69"/>
      <c r="E603" s="69"/>
      <c r="F603" s="69"/>
      <c r="G603" s="69"/>
      <c r="H603" s="69"/>
      <c r="I603" s="69"/>
    </row>
    <row r="604" spans="4:9" x14ac:dyDescent="0.2">
      <c r="D604" s="69"/>
      <c r="E604" s="69"/>
      <c r="F604" s="69"/>
      <c r="G604" s="69"/>
      <c r="H604" s="69"/>
      <c r="I604" s="69"/>
    </row>
    <row r="605" spans="4:9" x14ac:dyDescent="0.2">
      <c r="D605" s="69"/>
      <c r="E605" s="69"/>
      <c r="F605" s="69"/>
      <c r="G605" s="69"/>
      <c r="H605" s="69"/>
      <c r="I605" s="69"/>
    </row>
    <row r="606" spans="4:9" x14ac:dyDescent="0.2">
      <c r="D606" s="69"/>
      <c r="E606" s="69"/>
      <c r="F606" s="69"/>
      <c r="G606" s="69"/>
      <c r="H606" s="69"/>
      <c r="I606" s="69"/>
    </row>
    <row r="607" spans="4:9" x14ac:dyDescent="0.2">
      <c r="D607" s="69"/>
      <c r="E607" s="69"/>
      <c r="F607" s="69"/>
      <c r="G607" s="69"/>
      <c r="H607" s="69"/>
      <c r="I607" s="69"/>
    </row>
    <row r="608" spans="4:9" x14ac:dyDescent="0.2">
      <c r="D608" s="69"/>
      <c r="E608" s="69"/>
      <c r="F608" s="69"/>
      <c r="G608" s="69"/>
      <c r="H608" s="69"/>
      <c r="I608" s="69"/>
    </row>
    <row r="609" spans="4:9" x14ac:dyDescent="0.2">
      <c r="D609" s="69"/>
      <c r="E609" s="69"/>
      <c r="F609" s="69"/>
      <c r="G609" s="69"/>
      <c r="H609" s="69"/>
      <c r="I609" s="69"/>
    </row>
    <row r="610" spans="4:9" x14ac:dyDescent="0.2">
      <c r="D610" s="69"/>
      <c r="E610" s="69"/>
      <c r="F610" s="69"/>
      <c r="G610" s="69"/>
      <c r="H610" s="69"/>
      <c r="I610" s="69"/>
    </row>
    <row r="611" spans="4:9" x14ac:dyDescent="0.2">
      <c r="D611" s="69"/>
      <c r="E611" s="69"/>
      <c r="F611" s="69"/>
      <c r="G611" s="69"/>
      <c r="H611" s="69"/>
      <c r="I611" s="69"/>
    </row>
    <row r="612" spans="4:9" x14ac:dyDescent="0.2">
      <c r="D612" s="69"/>
      <c r="E612" s="69"/>
      <c r="F612" s="69"/>
      <c r="G612" s="69"/>
      <c r="H612" s="69"/>
      <c r="I612" s="69"/>
    </row>
    <row r="613" spans="4:9" x14ac:dyDescent="0.2">
      <c r="D613" s="69"/>
      <c r="E613" s="69"/>
      <c r="F613" s="69"/>
      <c r="G613" s="69"/>
      <c r="H613" s="69"/>
      <c r="I613" s="69"/>
    </row>
    <row r="614" spans="4:9" x14ac:dyDescent="0.2">
      <c r="D614" s="69"/>
      <c r="E614" s="69"/>
      <c r="F614" s="69"/>
      <c r="G614" s="69"/>
      <c r="H614" s="69"/>
      <c r="I614" s="69"/>
    </row>
    <row r="615" spans="4:9" x14ac:dyDescent="0.2">
      <c r="D615" s="69"/>
      <c r="E615" s="69"/>
      <c r="F615" s="69"/>
      <c r="G615" s="69"/>
      <c r="H615" s="69"/>
      <c r="I615" s="69"/>
    </row>
    <row r="616" spans="4:9" x14ac:dyDescent="0.2">
      <c r="D616" s="69"/>
      <c r="E616" s="69"/>
      <c r="F616" s="69"/>
      <c r="G616" s="69"/>
      <c r="H616" s="69"/>
      <c r="I616" s="69"/>
    </row>
    <row r="617" spans="4:9" x14ac:dyDescent="0.2">
      <c r="D617" s="69"/>
      <c r="E617" s="69"/>
      <c r="F617" s="69"/>
      <c r="G617" s="69"/>
      <c r="H617" s="69"/>
      <c r="I617" s="69"/>
    </row>
    <row r="618" spans="4:9" x14ac:dyDescent="0.2">
      <c r="D618" s="69"/>
      <c r="E618" s="69"/>
      <c r="F618" s="69"/>
      <c r="G618" s="69"/>
      <c r="H618" s="69"/>
      <c r="I618" s="69"/>
    </row>
    <row r="619" spans="4:9" x14ac:dyDescent="0.2">
      <c r="D619" s="69"/>
      <c r="E619" s="69"/>
      <c r="F619" s="69"/>
      <c r="G619" s="69"/>
      <c r="H619" s="69"/>
      <c r="I619" s="69"/>
    </row>
    <row r="620" spans="4:9" x14ac:dyDescent="0.2">
      <c r="D620" s="69"/>
      <c r="E620" s="69"/>
      <c r="F620" s="69"/>
      <c r="G620" s="69"/>
      <c r="H620" s="69"/>
      <c r="I620" s="69"/>
    </row>
    <row r="621" spans="4:9" x14ac:dyDescent="0.2">
      <c r="D621" s="69"/>
      <c r="E621" s="69"/>
      <c r="F621" s="69"/>
      <c r="G621" s="69"/>
      <c r="H621" s="69"/>
      <c r="I621" s="69"/>
    </row>
    <row r="622" spans="4:9" x14ac:dyDescent="0.2">
      <c r="D622" s="69"/>
      <c r="E622" s="69"/>
      <c r="F622" s="69"/>
      <c r="G622" s="69"/>
      <c r="H622" s="69"/>
      <c r="I622" s="69"/>
    </row>
    <row r="623" spans="4:9" x14ac:dyDescent="0.2">
      <c r="D623" s="69"/>
      <c r="E623" s="69"/>
      <c r="F623" s="69"/>
      <c r="G623" s="69"/>
      <c r="H623" s="69"/>
      <c r="I623" s="69"/>
    </row>
    <row r="624" spans="4:9" x14ac:dyDescent="0.2">
      <c r="D624" s="69"/>
      <c r="E624" s="69"/>
      <c r="F624" s="69"/>
      <c r="G624" s="69"/>
      <c r="H624" s="69"/>
      <c r="I624" s="69"/>
    </row>
    <row r="625" spans="4:9" x14ac:dyDescent="0.2">
      <c r="D625" s="69"/>
      <c r="E625" s="69"/>
      <c r="F625" s="69"/>
      <c r="G625" s="69"/>
      <c r="H625" s="69"/>
      <c r="I625" s="69"/>
    </row>
    <row r="626" spans="4:9" x14ac:dyDescent="0.2">
      <c r="D626" s="69"/>
      <c r="E626" s="69"/>
      <c r="F626" s="69"/>
      <c r="G626" s="69"/>
      <c r="H626" s="69"/>
      <c r="I626" s="69"/>
    </row>
    <row r="627" spans="4:9" x14ac:dyDescent="0.2">
      <c r="D627" s="69"/>
      <c r="E627" s="69"/>
      <c r="F627" s="69"/>
      <c r="G627" s="69"/>
      <c r="H627" s="69"/>
      <c r="I627" s="69"/>
    </row>
    <row r="628" spans="4:9" x14ac:dyDescent="0.2">
      <c r="D628" s="69"/>
      <c r="E628" s="69"/>
      <c r="F628" s="69"/>
      <c r="G628" s="69"/>
      <c r="H628" s="69"/>
      <c r="I628" s="69"/>
    </row>
    <row r="629" spans="4:9" x14ac:dyDescent="0.2">
      <c r="D629" s="69"/>
      <c r="E629" s="69"/>
      <c r="F629" s="69"/>
      <c r="G629" s="69"/>
      <c r="H629" s="69"/>
      <c r="I629" s="69"/>
    </row>
    <row r="630" spans="4:9" x14ac:dyDescent="0.2">
      <c r="D630" s="69"/>
      <c r="E630" s="69"/>
      <c r="F630" s="69"/>
      <c r="G630" s="69"/>
      <c r="H630" s="69"/>
      <c r="I630" s="69"/>
    </row>
    <row r="631" spans="4:9" x14ac:dyDescent="0.2">
      <c r="D631" s="69"/>
      <c r="E631" s="69"/>
      <c r="F631" s="69"/>
      <c r="G631" s="69"/>
      <c r="H631" s="69"/>
      <c r="I631" s="69"/>
    </row>
    <row r="632" spans="4:9" x14ac:dyDescent="0.2">
      <c r="D632" s="69"/>
      <c r="E632" s="69"/>
      <c r="F632" s="69"/>
      <c r="G632" s="69"/>
      <c r="H632" s="69"/>
      <c r="I632" s="69"/>
    </row>
    <row r="633" spans="4:9" x14ac:dyDescent="0.2">
      <c r="D633" s="69"/>
      <c r="E633" s="69"/>
      <c r="F633" s="69"/>
      <c r="G633" s="69"/>
      <c r="H633" s="69"/>
      <c r="I633" s="69"/>
    </row>
    <row r="634" spans="4:9" x14ac:dyDescent="0.2">
      <c r="D634" s="69"/>
      <c r="E634" s="69"/>
      <c r="F634" s="69"/>
      <c r="G634" s="69"/>
      <c r="H634" s="69"/>
      <c r="I634" s="69"/>
    </row>
    <row r="635" spans="4:9" x14ac:dyDescent="0.2">
      <c r="D635" s="69"/>
      <c r="E635" s="69"/>
      <c r="F635" s="69"/>
      <c r="G635" s="69"/>
      <c r="H635" s="69"/>
      <c r="I635" s="69"/>
    </row>
    <row r="636" spans="4:9" x14ac:dyDescent="0.2">
      <c r="D636" s="69"/>
      <c r="E636" s="69"/>
      <c r="F636" s="69"/>
      <c r="G636" s="69"/>
      <c r="H636" s="69"/>
      <c r="I636" s="69"/>
    </row>
    <row r="637" spans="4:9" x14ac:dyDescent="0.2">
      <c r="D637" s="69"/>
      <c r="E637" s="69"/>
      <c r="F637" s="69"/>
      <c r="G637" s="69"/>
      <c r="H637" s="69"/>
      <c r="I637" s="69"/>
    </row>
    <row r="638" spans="4:9" x14ac:dyDescent="0.2">
      <c r="D638" s="69"/>
      <c r="E638" s="69"/>
      <c r="F638" s="69"/>
      <c r="G638" s="69"/>
      <c r="H638" s="69"/>
      <c r="I638" s="69"/>
    </row>
    <row r="639" spans="4:9" x14ac:dyDescent="0.2">
      <c r="D639" s="69"/>
      <c r="E639" s="69"/>
      <c r="F639" s="69"/>
      <c r="G639" s="69"/>
      <c r="H639" s="69"/>
      <c r="I639" s="69"/>
    </row>
    <row r="640" spans="4:9" x14ac:dyDescent="0.2">
      <c r="D640" s="69"/>
      <c r="E640" s="69"/>
      <c r="F640" s="69"/>
      <c r="G640" s="69"/>
      <c r="H640" s="69"/>
      <c r="I640" s="69"/>
    </row>
    <row r="641" spans="4:9" x14ac:dyDescent="0.2">
      <c r="D641" s="69"/>
      <c r="E641" s="69"/>
      <c r="F641" s="69"/>
      <c r="G641" s="69"/>
      <c r="H641" s="69"/>
      <c r="I641" s="69"/>
    </row>
    <row r="642" spans="4:9" x14ac:dyDescent="0.2">
      <c r="D642" s="69"/>
      <c r="E642" s="69"/>
      <c r="F642" s="69"/>
      <c r="G642" s="69"/>
      <c r="H642" s="69"/>
      <c r="I642" s="69"/>
    </row>
    <row r="643" spans="4:9" x14ac:dyDescent="0.2">
      <c r="D643" s="69"/>
      <c r="E643" s="69"/>
      <c r="F643" s="69"/>
      <c r="G643" s="69"/>
      <c r="H643" s="69"/>
      <c r="I643" s="69"/>
    </row>
    <row r="644" spans="4:9" x14ac:dyDescent="0.2">
      <c r="D644" s="69"/>
      <c r="E644" s="69"/>
      <c r="F644" s="69"/>
      <c r="G644" s="69"/>
      <c r="H644" s="69"/>
      <c r="I644" s="69"/>
    </row>
    <row r="645" spans="4:9" x14ac:dyDescent="0.2">
      <c r="D645" s="69"/>
      <c r="E645" s="69"/>
      <c r="F645" s="69"/>
      <c r="G645" s="69"/>
      <c r="H645" s="69"/>
      <c r="I645" s="69"/>
    </row>
    <row r="646" spans="4:9" x14ac:dyDescent="0.2">
      <c r="D646" s="69"/>
      <c r="E646" s="69"/>
      <c r="F646" s="69"/>
      <c r="G646" s="69"/>
      <c r="H646" s="69"/>
      <c r="I646" s="69"/>
    </row>
    <row r="647" spans="4:9" x14ac:dyDescent="0.2">
      <c r="D647" s="69"/>
      <c r="E647" s="69"/>
      <c r="F647" s="69"/>
      <c r="G647" s="69"/>
      <c r="H647" s="69"/>
      <c r="I647" s="69"/>
    </row>
    <row r="648" spans="4:9" x14ac:dyDescent="0.2">
      <c r="D648" s="69"/>
      <c r="E648" s="69"/>
      <c r="F648" s="69"/>
      <c r="G648" s="69"/>
      <c r="H648" s="69"/>
      <c r="I648" s="69"/>
    </row>
    <row r="649" spans="4:9" x14ac:dyDescent="0.2">
      <c r="D649" s="69"/>
      <c r="E649" s="69"/>
      <c r="F649" s="69"/>
      <c r="G649" s="69"/>
      <c r="H649" s="69"/>
      <c r="I649" s="69"/>
    </row>
    <row r="650" spans="4:9" x14ac:dyDescent="0.2">
      <c r="D650" s="69"/>
      <c r="E650" s="69"/>
      <c r="F650" s="69"/>
      <c r="G650" s="69"/>
      <c r="H650" s="69"/>
      <c r="I650" s="69"/>
    </row>
    <row r="651" spans="4:9" x14ac:dyDescent="0.2">
      <c r="D651" s="69"/>
      <c r="E651" s="69"/>
      <c r="F651" s="69"/>
      <c r="G651" s="69"/>
      <c r="H651" s="69"/>
      <c r="I651" s="69"/>
    </row>
    <row r="652" spans="4:9" x14ac:dyDescent="0.2">
      <c r="D652" s="69"/>
      <c r="E652" s="69"/>
      <c r="F652" s="69"/>
      <c r="G652" s="69"/>
      <c r="H652" s="69"/>
      <c r="I652" s="69"/>
    </row>
    <row r="653" spans="4:9" x14ac:dyDescent="0.2">
      <c r="D653" s="69"/>
      <c r="E653" s="69"/>
      <c r="F653" s="69"/>
      <c r="G653" s="69"/>
      <c r="H653" s="69"/>
      <c r="I653" s="69"/>
    </row>
    <row r="654" spans="4:9" x14ac:dyDescent="0.2">
      <c r="D654" s="69"/>
      <c r="E654" s="69"/>
      <c r="F654" s="69"/>
      <c r="G654" s="69"/>
      <c r="H654" s="69"/>
      <c r="I654" s="69"/>
    </row>
    <row r="655" spans="4:9" x14ac:dyDescent="0.2">
      <c r="D655" s="69"/>
      <c r="E655" s="69"/>
      <c r="F655" s="69"/>
      <c r="G655" s="69"/>
      <c r="H655" s="69"/>
      <c r="I655" s="69"/>
    </row>
    <row r="656" spans="4:9" x14ac:dyDescent="0.2">
      <c r="D656" s="69"/>
      <c r="E656" s="69"/>
      <c r="F656" s="69"/>
      <c r="G656" s="69"/>
      <c r="H656" s="69"/>
      <c r="I656" s="69"/>
    </row>
    <row r="657" spans="4:9" x14ac:dyDescent="0.2">
      <c r="D657" s="69"/>
      <c r="E657" s="69"/>
      <c r="F657" s="69"/>
      <c r="G657" s="69"/>
      <c r="H657" s="69"/>
      <c r="I657" s="69"/>
    </row>
    <row r="658" spans="4:9" x14ac:dyDescent="0.2">
      <c r="D658" s="69"/>
      <c r="E658" s="69"/>
      <c r="F658" s="69"/>
      <c r="G658" s="69"/>
      <c r="H658" s="69"/>
      <c r="I658" s="69"/>
    </row>
    <row r="659" spans="4:9" x14ac:dyDescent="0.2">
      <c r="D659" s="69"/>
      <c r="E659" s="69"/>
      <c r="F659" s="69"/>
      <c r="G659" s="69"/>
      <c r="H659" s="69"/>
      <c r="I659" s="69"/>
    </row>
    <row r="660" spans="4:9" x14ac:dyDescent="0.2">
      <c r="D660" s="69"/>
      <c r="E660" s="69"/>
      <c r="F660" s="69"/>
      <c r="G660" s="69"/>
      <c r="H660" s="69"/>
      <c r="I660" s="69"/>
    </row>
    <row r="661" spans="4:9" x14ac:dyDescent="0.2">
      <c r="D661" s="69"/>
      <c r="E661" s="69"/>
      <c r="F661" s="69"/>
      <c r="G661" s="69"/>
      <c r="H661" s="69"/>
      <c r="I661" s="69"/>
    </row>
    <row r="662" spans="4:9" x14ac:dyDescent="0.2">
      <c r="D662" s="69"/>
      <c r="E662" s="69"/>
      <c r="F662" s="69"/>
      <c r="G662" s="69"/>
      <c r="H662" s="69"/>
      <c r="I662" s="69"/>
    </row>
    <row r="663" spans="4:9" x14ac:dyDescent="0.2">
      <c r="D663" s="69"/>
      <c r="E663" s="69"/>
      <c r="F663" s="69"/>
      <c r="G663" s="69"/>
      <c r="H663" s="69"/>
      <c r="I663" s="69"/>
    </row>
    <row r="664" spans="4:9" x14ac:dyDescent="0.2">
      <c r="D664" s="69"/>
      <c r="E664" s="69"/>
      <c r="F664" s="69"/>
      <c r="G664" s="69"/>
      <c r="H664" s="69"/>
      <c r="I664" s="69"/>
    </row>
    <row r="665" spans="4:9" x14ac:dyDescent="0.2">
      <c r="D665" s="69"/>
      <c r="E665" s="69"/>
      <c r="F665" s="69"/>
      <c r="G665" s="69"/>
      <c r="H665" s="69"/>
      <c r="I665" s="69"/>
    </row>
    <row r="666" spans="4:9" x14ac:dyDescent="0.2">
      <c r="D666" s="69"/>
      <c r="E666" s="69"/>
      <c r="F666" s="69"/>
      <c r="G666" s="69"/>
      <c r="H666" s="69"/>
      <c r="I666" s="69"/>
    </row>
    <row r="667" spans="4:9" x14ac:dyDescent="0.2">
      <c r="D667" s="69"/>
      <c r="E667" s="69"/>
      <c r="F667" s="69"/>
      <c r="G667" s="69"/>
      <c r="H667" s="69"/>
      <c r="I667" s="69"/>
    </row>
    <row r="668" spans="4:9" x14ac:dyDescent="0.2">
      <c r="D668" s="69"/>
      <c r="E668" s="69"/>
      <c r="F668" s="69"/>
      <c r="G668" s="69"/>
      <c r="H668" s="69"/>
      <c r="I668" s="69"/>
    </row>
    <row r="669" spans="4:9" x14ac:dyDescent="0.2">
      <c r="D669" s="69"/>
      <c r="E669" s="69"/>
      <c r="F669" s="69"/>
      <c r="G669" s="69"/>
      <c r="H669" s="69"/>
      <c r="I669" s="69"/>
    </row>
    <row r="670" spans="4:9" x14ac:dyDescent="0.2">
      <c r="D670" s="69"/>
      <c r="E670" s="69"/>
      <c r="F670" s="69"/>
      <c r="G670" s="69"/>
      <c r="H670" s="69"/>
      <c r="I670" s="69"/>
    </row>
    <row r="671" spans="4:9" x14ac:dyDescent="0.2">
      <c r="D671" s="69"/>
      <c r="E671" s="69"/>
      <c r="F671" s="69"/>
      <c r="G671" s="69"/>
      <c r="H671" s="69"/>
      <c r="I671" s="69"/>
    </row>
    <row r="672" spans="4:9" x14ac:dyDescent="0.2">
      <c r="D672" s="69"/>
      <c r="E672" s="69"/>
      <c r="F672" s="69"/>
      <c r="G672" s="69"/>
      <c r="H672" s="69"/>
      <c r="I672" s="69"/>
    </row>
    <row r="673" spans="4:9" x14ac:dyDescent="0.2">
      <c r="D673" s="69"/>
      <c r="E673" s="69"/>
      <c r="F673" s="69"/>
      <c r="G673" s="69"/>
      <c r="H673" s="69"/>
      <c r="I673" s="69"/>
    </row>
    <row r="674" spans="4:9" x14ac:dyDescent="0.2">
      <c r="D674" s="69"/>
      <c r="E674" s="69"/>
      <c r="F674" s="69"/>
      <c r="G674" s="69"/>
      <c r="H674" s="69"/>
      <c r="I674" s="69"/>
    </row>
    <row r="675" spans="4:9" x14ac:dyDescent="0.2">
      <c r="D675" s="69"/>
      <c r="E675" s="69"/>
      <c r="F675" s="69"/>
      <c r="G675" s="69"/>
      <c r="H675" s="69"/>
      <c r="I675" s="69"/>
    </row>
    <row r="676" spans="4:9" x14ac:dyDescent="0.2">
      <c r="D676" s="69"/>
      <c r="E676" s="69"/>
      <c r="F676" s="69"/>
      <c r="G676" s="69"/>
      <c r="H676" s="69"/>
      <c r="I676" s="69"/>
    </row>
    <row r="677" spans="4:9" x14ac:dyDescent="0.2">
      <c r="D677" s="69"/>
      <c r="E677" s="69"/>
      <c r="F677" s="69"/>
      <c r="G677" s="69"/>
      <c r="H677" s="69"/>
      <c r="I677" s="69"/>
    </row>
    <row r="678" spans="4:9" x14ac:dyDescent="0.2">
      <c r="D678" s="69"/>
      <c r="E678" s="69"/>
      <c r="F678" s="69"/>
      <c r="G678" s="69"/>
      <c r="H678" s="69"/>
      <c r="I678" s="69"/>
    </row>
    <row r="679" spans="4:9" x14ac:dyDescent="0.2">
      <c r="D679" s="69"/>
      <c r="E679" s="69"/>
      <c r="F679" s="69"/>
      <c r="G679" s="69"/>
      <c r="H679" s="69"/>
      <c r="I679" s="69"/>
    </row>
    <row r="680" spans="4:9" x14ac:dyDescent="0.2">
      <c r="D680" s="69"/>
      <c r="E680" s="69"/>
      <c r="F680" s="69"/>
      <c r="G680" s="69"/>
      <c r="H680" s="69"/>
      <c r="I680" s="69"/>
    </row>
    <row r="681" spans="4:9" x14ac:dyDescent="0.2">
      <c r="D681" s="69"/>
      <c r="E681" s="69"/>
      <c r="F681" s="69"/>
      <c r="G681" s="69"/>
      <c r="H681" s="69"/>
      <c r="I681" s="69"/>
    </row>
    <row r="682" spans="4:9" x14ac:dyDescent="0.2">
      <c r="D682" s="69"/>
      <c r="E682" s="69"/>
      <c r="F682" s="69"/>
      <c r="G682" s="69"/>
      <c r="H682" s="69"/>
      <c r="I682" s="69"/>
    </row>
    <row r="683" spans="4:9" x14ac:dyDescent="0.2">
      <c r="D683" s="69"/>
      <c r="E683" s="69"/>
      <c r="F683" s="69"/>
      <c r="G683" s="69"/>
      <c r="H683" s="69"/>
      <c r="I683" s="69"/>
    </row>
    <row r="684" spans="4:9" x14ac:dyDescent="0.2">
      <c r="D684" s="69"/>
      <c r="E684" s="69"/>
      <c r="F684" s="69"/>
      <c r="G684" s="69"/>
      <c r="H684" s="69"/>
      <c r="I684" s="69"/>
    </row>
    <row r="685" spans="4:9" x14ac:dyDescent="0.2">
      <c r="D685" s="69"/>
      <c r="E685" s="69"/>
      <c r="F685" s="69"/>
      <c r="G685" s="69"/>
      <c r="H685" s="69"/>
      <c r="I685" s="69"/>
    </row>
    <row r="686" spans="4:9" x14ac:dyDescent="0.2">
      <c r="D686" s="69"/>
      <c r="E686" s="69"/>
      <c r="F686" s="69"/>
      <c r="G686" s="69"/>
      <c r="H686" s="69"/>
      <c r="I686" s="69"/>
    </row>
    <row r="687" spans="4:9" x14ac:dyDescent="0.2">
      <c r="D687" s="69"/>
      <c r="E687" s="69"/>
      <c r="F687" s="69"/>
      <c r="G687" s="69"/>
      <c r="H687" s="69"/>
      <c r="I687" s="69"/>
    </row>
    <row r="688" spans="4:9" x14ac:dyDescent="0.2">
      <c r="D688" s="69"/>
      <c r="E688" s="69"/>
      <c r="F688" s="69"/>
      <c r="G688" s="69"/>
      <c r="H688" s="69"/>
      <c r="I688" s="69"/>
    </row>
    <row r="689" spans="4:9" x14ac:dyDescent="0.2">
      <c r="D689" s="69"/>
      <c r="E689" s="69"/>
      <c r="F689" s="69"/>
      <c r="G689" s="69"/>
      <c r="H689" s="69"/>
      <c r="I689" s="69"/>
    </row>
    <row r="690" spans="4:9" x14ac:dyDescent="0.2">
      <c r="D690" s="69"/>
      <c r="E690" s="69"/>
      <c r="F690" s="69"/>
      <c r="G690" s="69"/>
      <c r="H690" s="69"/>
      <c r="I690" s="69"/>
    </row>
    <row r="691" spans="4:9" x14ac:dyDescent="0.2">
      <c r="D691" s="69"/>
      <c r="E691" s="69"/>
      <c r="F691" s="69"/>
      <c r="G691" s="69"/>
      <c r="H691" s="69"/>
      <c r="I691" s="69"/>
    </row>
    <row r="692" spans="4:9" x14ac:dyDescent="0.2">
      <c r="D692" s="69"/>
      <c r="E692" s="69"/>
      <c r="F692" s="69"/>
      <c r="G692" s="69"/>
      <c r="H692" s="69"/>
      <c r="I692" s="69"/>
    </row>
    <row r="693" spans="4:9" x14ac:dyDescent="0.2">
      <c r="D693" s="69"/>
      <c r="E693" s="69"/>
      <c r="F693" s="69"/>
      <c r="G693" s="69"/>
      <c r="H693" s="69"/>
      <c r="I693" s="69"/>
    </row>
    <row r="694" spans="4:9" x14ac:dyDescent="0.2">
      <c r="D694" s="69"/>
      <c r="E694" s="69"/>
      <c r="F694" s="69"/>
      <c r="G694" s="69"/>
      <c r="H694" s="69"/>
      <c r="I694" s="69"/>
    </row>
    <row r="695" spans="4:9" x14ac:dyDescent="0.2">
      <c r="D695" s="69"/>
      <c r="E695" s="69"/>
      <c r="F695" s="69"/>
      <c r="G695" s="69"/>
      <c r="H695" s="69"/>
      <c r="I695" s="69"/>
    </row>
    <row r="696" spans="4:9" x14ac:dyDescent="0.2">
      <c r="D696" s="69"/>
      <c r="E696" s="69"/>
      <c r="F696" s="69"/>
      <c r="G696" s="69"/>
      <c r="H696" s="69"/>
      <c r="I696" s="69"/>
    </row>
    <row r="697" spans="4:9" x14ac:dyDescent="0.2">
      <c r="D697" s="69"/>
      <c r="E697" s="69"/>
      <c r="F697" s="69"/>
      <c r="G697" s="69"/>
      <c r="H697" s="69"/>
      <c r="I697" s="69"/>
    </row>
    <row r="698" spans="4:9" x14ac:dyDescent="0.2">
      <c r="D698" s="69"/>
      <c r="E698" s="69"/>
      <c r="F698" s="69"/>
      <c r="G698" s="69"/>
      <c r="H698" s="69"/>
      <c r="I698" s="69"/>
    </row>
    <row r="699" spans="4:9" x14ac:dyDescent="0.2">
      <c r="D699" s="69"/>
      <c r="E699" s="69"/>
      <c r="F699" s="69"/>
      <c r="G699" s="69"/>
      <c r="H699" s="69"/>
      <c r="I699" s="69"/>
    </row>
    <row r="700" spans="4:9" x14ac:dyDescent="0.2">
      <c r="D700" s="69"/>
      <c r="E700" s="69"/>
      <c r="F700" s="69"/>
      <c r="G700" s="69"/>
      <c r="H700" s="69"/>
      <c r="I700" s="69"/>
    </row>
    <row r="701" spans="4:9" x14ac:dyDescent="0.2">
      <c r="D701" s="69"/>
      <c r="E701" s="69"/>
      <c r="F701" s="69"/>
      <c r="G701" s="69"/>
      <c r="H701" s="69"/>
      <c r="I701" s="69"/>
    </row>
    <row r="702" spans="4:9" x14ac:dyDescent="0.2">
      <c r="D702" s="69"/>
      <c r="E702" s="69"/>
      <c r="F702" s="69"/>
      <c r="G702" s="69"/>
      <c r="H702" s="69"/>
      <c r="I702" s="69"/>
    </row>
    <row r="703" spans="4:9" x14ac:dyDescent="0.2">
      <c r="D703" s="69"/>
      <c r="E703" s="69"/>
      <c r="F703" s="69"/>
      <c r="G703" s="69"/>
      <c r="H703" s="69"/>
      <c r="I703" s="69"/>
    </row>
    <row r="704" spans="4:9" x14ac:dyDescent="0.2">
      <c r="D704" s="69"/>
      <c r="E704" s="69"/>
      <c r="F704" s="69"/>
      <c r="G704" s="69"/>
      <c r="H704" s="69"/>
      <c r="I704" s="69"/>
    </row>
    <row r="705" spans="4:9" x14ac:dyDescent="0.2">
      <c r="D705" s="69"/>
      <c r="E705" s="69"/>
      <c r="F705" s="69"/>
      <c r="G705" s="69"/>
      <c r="H705" s="69"/>
      <c r="I705" s="69"/>
    </row>
    <row r="706" spans="4:9" x14ac:dyDescent="0.2">
      <c r="D706" s="69"/>
      <c r="E706" s="69"/>
      <c r="F706" s="69"/>
      <c r="G706" s="69"/>
      <c r="H706" s="69"/>
      <c r="I706" s="69"/>
    </row>
    <row r="707" spans="4:9" x14ac:dyDescent="0.2">
      <c r="D707" s="69"/>
      <c r="E707" s="69"/>
      <c r="F707" s="69"/>
      <c r="G707" s="69"/>
      <c r="H707" s="69"/>
      <c r="I707" s="69"/>
    </row>
    <row r="708" spans="4:9" x14ac:dyDescent="0.2">
      <c r="D708" s="69"/>
      <c r="E708" s="69"/>
      <c r="F708" s="69"/>
      <c r="G708" s="69"/>
      <c r="H708" s="69"/>
      <c r="I708" s="69"/>
    </row>
    <row r="709" spans="4:9" x14ac:dyDescent="0.2">
      <c r="D709" s="69"/>
      <c r="E709" s="69"/>
      <c r="F709" s="69"/>
      <c r="G709" s="69"/>
      <c r="H709" s="69"/>
      <c r="I709" s="69"/>
    </row>
    <row r="710" spans="4:9" x14ac:dyDescent="0.2">
      <c r="D710" s="69"/>
      <c r="E710" s="69"/>
      <c r="F710" s="69"/>
      <c r="G710" s="69"/>
      <c r="H710" s="69"/>
      <c r="I710" s="69"/>
    </row>
    <row r="711" spans="4:9" x14ac:dyDescent="0.2">
      <c r="D711" s="69"/>
      <c r="E711" s="69"/>
      <c r="F711" s="69"/>
      <c r="G711" s="69"/>
      <c r="H711" s="69"/>
      <c r="I711" s="69"/>
    </row>
    <row r="712" spans="4:9" x14ac:dyDescent="0.2">
      <c r="D712" s="69"/>
      <c r="E712" s="69"/>
      <c r="F712" s="69"/>
      <c r="G712" s="69"/>
      <c r="H712" s="69"/>
      <c r="I712" s="69"/>
    </row>
    <row r="713" spans="4:9" x14ac:dyDescent="0.2">
      <c r="D713" s="69"/>
      <c r="E713" s="69"/>
      <c r="F713" s="69"/>
      <c r="G713" s="69"/>
      <c r="H713" s="69"/>
      <c r="I713" s="69"/>
    </row>
    <row r="714" spans="4:9" x14ac:dyDescent="0.2">
      <c r="D714" s="69"/>
      <c r="E714" s="69"/>
      <c r="F714" s="69"/>
      <c r="G714" s="69"/>
      <c r="H714" s="69"/>
      <c r="I714" s="69"/>
    </row>
    <row r="715" spans="4:9" x14ac:dyDescent="0.2">
      <c r="D715" s="69"/>
      <c r="E715" s="69"/>
      <c r="F715" s="69"/>
      <c r="G715" s="69"/>
      <c r="H715" s="69"/>
      <c r="I715" s="69"/>
    </row>
    <row r="716" spans="4:9" x14ac:dyDescent="0.2">
      <c r="D716" s="69"/>
      <c r="E716" s="69"/>
      <c r="F716" s="69"/>
      <c r="G716" s="69"/>
      <c r="H716" s="69"/>
      <c r="I716" s="69"/>
    </row>
    <row r="717" spans="4:9" x14ac:dyDescent="0.2">
      <c r="D717" s="69"/>
      <c r="E717" s="69"/>
      <c r="F717" s="69"/>
      <c r="G717" s="69"/>
      <c r="H717" s="69"/>
      <c r="I717" s="69"/>
    </row>
    <row r="718" spans="4:9" x14ac:dyDescent="0.2">
      <c r="D718" s="69"/>
      <c r="E718" s="69"/>
      <c r="F718" s="69"/>
      <c r="G718" s="69"/>
      <c r="H718" s="69"/>
      <c r="I718" s="69"/>
    </row>
    <row r="719" spans="4:9" x14ac:dyDescent="0.2">
      <c r="D719" s="69"/>
      <c r="E719" s="69"/>
      <c r="F719" s="69"/>
      <c r="G719" s="69"/>
      <c r="H719" s="69"/>
      <c r="I719" s="69"/>
    </row>
    <row r="720" spans="4:9" x14ac:dyDescent="0.2">
      <c r="D720" s="69"/>
      <c r="E720" s="69"/>
      <c r="F720" s="69"/>
      <c r="G720" s="69"/>
      <c r="H720" s="69"/>
      <c r="I720" s="69"/>
    </row>
    <row r="721" spans="4:9" x14ac:dyDescent="0.2">
      <c r="D721" s="69"/>
      <c r="E721" s="69"/>
      <c r="F721" s="69"/>
      <c r="G721" s="69"/>
      <c r="H721" s="69"/>
      <c r="I721" s="69"/>
    </row>
    <row r="722" spans="4:9" x14ac:dyDescent="0.2">
      <c r="D722" s="69"/>
      <c r="E722" s="69"/>
      <c r="F722" s="69"/>
      <c r="G722" s="69"/>
      <c r="H722" s="69"/>
      <c r="I722" s="69"/>
    </row>
    <row r="723" spans="4:9" x14ac:dyDescent="0.2">
      <c r="D723" s="69"/>
      <c r="E723" s="69"/>
      <c r="F723" s="69"/>
      <c r="G723" s="69"/>
      <c r="H723" s="69"/>
      <c r="I723" s="69"/>
    </row>
    <row r="724" spans="4:9" x14ac:dyDescent="0.2">
      <c r="D724" s="69"/>
      <c r="E724" s="69"/>
      <c r="F724" s="69"/>
      <c r="G724" s="69"/>
      <c r="H724" s="69"/>
      <c r="I724" s="69"/>
    </row>
    <row r="725" spans="4:9" x14ac:dyDescent="0.2">
      <c r="D725" s="69"/>
      <c r="E725" s="69"/>
      <c r="F725" s="69"/>
      <c r="G725" s="69"/>
      <c r="H725" s="69"/>
      <c r="I725" s="69"/>
    </row>
    <row r="726" spans="4:9" x14ac:dyDescent="0.2">
      <c r="D726" s="69"/>
      <c r="E726" s="69"/>
      <c r="F726" s="69"/>
      <c r="G726" s="69"/>
      <c r="H726" s="69"/>
      <c r="I726" s="69"/>
    </row>
    <row r="727" spans="4:9" x14ac:dyDescent="0.2">
      <c r="D727" s="69"/>
      <c r="E727" s="69"/>
      <c r="F727" s="69"/>
      <c r="G727" s="69"/>
      <c r="H727" s="69"/>
      <c r="I727" s="69"/>
    </row>
    <row r="728" spans="4:9" x14ac:dyDescent="0.2">
      <c r="D728" s="69"/>
      <c r="E728" s="69"/>
      <c r="F728" s="69"/>
      <c r="G728" s="69"/>
      <c r="H728" s="69"/>
      <c r="I728" s="69"/>
    </row>
    <row r="729" spans="4:9" x14ac:dyDescent="0.2">
      <c r="D729" s="69"/>
      <c r="E729" s="69"/>
      <c r="F729" s="69"/>
      <c r="G729" s="69"/>
      <c r="H729" s="69"/>
      <c r="I729" s="69"/>
    </row>
    <row r="730" spans="4:9" x14ac:dyDescent="0.2">
      <c r="D730" s="69"/>
      <c r="E730" s="69"/>
      <c r="F730" s="69"/>
      <c r="G730" s="69"/>
      <c r="H730" s="69"/>
      <c r="I730" s="69"/>
    </row>
    <row r="731" spans="4:9" x14ac:dyDescent="0.2">
      <c r="D731" s="69"/>
      <c r="E731" s="69"/>
      <c r="F731" s="69"/>
      <c r="G731" s="69"/>
      <c r="H731" s="69"/>
      <c r="I731" s="69"/>
    </row>
    <row r="732" spans="4:9" x14ac:dyDescent="0.2">
      <c r="D732" s="69"/>
      <c r="E732" s="69"/>
      <c r="F732" s="69"/>
      <c r="G732" s="69"/>
      <c r="H732" s="69"/>
      <c r="I732" s="69"/>
    </row>
  </sheetData>
  <mergeCells count="490">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pageMargins left="0.36" right="0.35433070866141736" top="0.51181102362204722" bottom="0.35433070866141736" header="0" footer="0.35433070866141736"/>
  <pageSetup paperSize="9" scale="83" fitToHeight="5" orientation="portrait" horizontalDpi="1200" verticalDpi="1200" r:id="rId1"/>
  <headerFooter alignWithMargins="0"/>
  <rowBreaks count="4" manualBreakCount="4">
    <brk id="31" max="8" man="1"/>
    <brk id="62" max="8" man="1"/>
    <brk id="93" max="8" man="1"/>
    <brk id="12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79"/>
  <sheetViews>
    <sheetView topLeftCell="A55" zoomScale="85" zoomScaleNormal="85" zoomScaleSheetLayoutView="100" workbookViewId="0">
      <selection activeCell="E44" sqref="E44"/>
    </sheetView>
  </sheetViews>
  <sheetFormatPr defaultRowHeight="12.75" x14ac:dyDescent="0.2"/>
  <cols>
    <col min="1" max="1" width="6.28515625" style="66" customWidth="1"/>
    <col min="2" max="2" width="42.28515625" style="67" customWidth="1"/>
    <col min="3" max="3" width="6.28515625" style="68" customWidth="1"/>
    <col min="4" max="4" width="26.140625" style="66" customWidth="1"/>
    <col min="5" max="5" width="29.140625" style="66" customWidth="1"/>
    <col min="6" max="7" width="12.140625" style="58" customWidth="1"/>
    <col min="8" max="256" width="9.140625" style="58"/>
    <col min="257" max="257" width="6.28515625" style="58" customWidth="1"/>
    <col min="258" max="258" width="42.28515625" style="58" customWidth="1"/>
    <col min="259" max="259" width="6.28515625" style="58" customWidth="1"/>
    <col min="260" max="260" width="26.140625" style="58" customWidth="1"/>
    <col min="261" max="261" width="29.140625" style="58" customWidth="1"/>
    <col min="262" max="263" width="12.140625" style="58" customWidth="1"/>
    <col min="264" max="512" width="9.140625" style="58"/>
    <col min="513" max="513" width="6.28515625" style="58" customWidth="1"/>
    <col min="514" max="514" width="42.28515625" style="58" customWidth="1"/>
    <col min="515" max="515" width="6.28515625" style="58" customWidth="1"/>
    <col min="516" max="516" width="26.140625" style="58" customWidth="1"/>
    <col min="517" max="517" width="29.140625" style="58" customWidth="1"/>
    <col min="518" max="519" width="12.140625" style="58" customWidth="1"/>
    <col min="520" max="768" width="9.140625" style="58"/>
    <col min="769" max="769" width="6.28515625" style="58" customWidth="1"/>
    <col min="770" max="770" width="42.28515625" style="58" customWidth="1"/>
    <col min="771" max="771" width="6.28515625" style="58" customWidth="1"/>
    <col min="772" max="772" width="26.140625" style="58" customWidth="1"/>
    <col min="773" max="773" width="29.140625" style="58" customWidth="1"/>
    <col min="774" max="775" width="12.140625" style="58" customWidth="1"/>
    <col min="776" max="1024" width="9.140625" style="58"/>
    <col min="1025" max="1025" width="6.28515625" style="58" customWidth="1"/>
    <col min="1026" max="1026" width="42.28515625" style="58" customWidth="1"/>
    <col min="1027" max="1027" width="6.28515625" style="58" customWidth="1"/>
    <col min="1028" max="1028" width="26.140625" style="58" customWidth="1"/>
    <col min="1029" max="1029" width="29.140625" style="58" customWidth="1"/>
    <col min="1030" max="1031" width="12.140625" style="58" customWidth="1"/>
    <col min="1032" max="1280" width="9.140625" style="58"/>
    <col min="1281" max="1281" width="6.28515625" style="58" customWidth="1"/>
    <col min="1282" max="1282" width="42.28515625" style="58" customWidth="1"/>
    <col min="1283" max="1283" width="6.28515625" style="58" customWidth="1"/>
    <col min="1284" max="1284" width="26.140625" style="58" customWidth="1"/>
    <col min="1285" max="1285" width="29.140625" style="58" customWidth="1"/>
    <col min="1286" max="1287" width="12.140625" style="58" customWidth="1"/>
    <col min="1288" max="1536" width="9.140625" style="58"/>
    <col min="1537" max="1537" width="6.28515625" style="58" customWidth="1"/>
    <col min="1538" max="1538" width="42.28515625" style="58" customWidth="1"/>
    <col min="1539" max="1539" width="6.28515625" style="58" customWidth="1"/>
    <col min="1540" max="1540" width="26.140625" style="58" customWidth="1"/>
    <col min="1541" max="1541" width="29.140625" style="58" customWidth="1"/>
    <col min="1542" max="1543" width="12.140625" style="58" customWidth="1"/>
    <col min="1544" max="1792" width="9.140625" style="58"/>
    <col min="1793" max="1793" width="6.28515625" style="58" customWidth="1"/>
    <col min="1794" max="1794" width="42.28515625" style="58" customWidth="1"/>
    <col min="1795" max="1795" width="6.28515625" style="58" customWidth="1"/>
    <col min="1796" max="1796" width="26.140625" style="58" customWidth="1"/>
    <col min="1797" max="1797" width="29.140625" style="58" customWidth="1"/>
    <col min="1798" max="1799" width="12.140625" style="58" customWidth="1"/>
    <col min="1800" max="2048" width="9.140625" style="58"/>
    <col min="2049" max="2049" width="6.28515625" style="58" customWidth="1"/>
    <col min="2050" max="2050" width="42.28515625" style="58" customWidth="1"/>
    <col min="2051" max="2051" width="6.28515625" style="58" customWidth="1"/>
    <col min="2052" max="2052" width="26.140625" style="58" customWidth="1"/>
    <col min="2053" max="2053" width="29.140625" style="58" customWidth="1"/>
    <col min="2054" max="2055" width="12.140625" style="58" customWidth="1"/>
    <col min="2056" max="2304" width="9.140625" style="58"/>
    <col min="2305" max="2305" width="6.28515625" style="58" customWidth="1"/>
    <col min="2306" max="2306" width="42.28515625" style="58" customWidth="1"/>
    <col min="2307" max="2307" width="6.28515625" style="58" customWidth="1"/>
    <col min="2308" max="2308" width="26.140625" style="58" customWidth="1"/>
    <col min="2309" max="2309" width="29.140625" style="58" customWidth="1"/>
    <col min="2310" max="2311" width="12.140625" style="58" customWidth="1"/>
    <col min="2312" max="2560" width="9.140625" style="58"/>
    <col min="2561" max="2561" width="6.28515625" style="58" customWidth="1"/>
    <col min="2562" max="2562" width="42.28515625" style="58" customWidth="1"/>
    <col min="2563" max="2563" width="6.28515625" style="58" customWidth="1"/>
    <col min="2564" max="2564" width="26.140625" style="58" customWidth="1"/>
    <col min="2565" max="2565" width="29.140625" style="58" customWidth="1"/>
    <col min="2566" max="2567" width="12.140625" style="58" customWidth="1"/>
    <col min="2568" max="2816" width="9.140625" style="58"/>
    <col min="2817" max="2817" width="6.28515625" style="58" customWidth="1"/>
    <col min="2818" max="2818" width="42.28515625" style="58" customWidth="1"/>
    <col min="2819" max="2819" width="6.28515625" style="58" customWidth="1"/>
    <col min="2820" max="2820" width="26.140625" style="58" customWidth="1"/>
    <col min="2821" max="2821" width="29.140625" style="58" customWidth="1"/>
    <col min="2822" max="2823" width="12.140625" style="58" customWidth="1"/>
    <col min="2824" max="3072" width="9.140625" style="58"/>
    <col min="3073" max="3073" width="6.28515625" style="58" customWidth="1"/>
    <col min="3074" max="3074" width="42.28515625" style="58" customWidth="1"/>
    <col min="3075" max="3075" width="6.28515625" style="58" customWidth="1"/>
    <col min="3076" max="3076" width="26.140625" style="58" customWidth="1"/>
    <col min="3077" max="3077" width="29.140625" style="58" customWidth="1"/>
    <col min="3078" max="3079" width="12.140625" style="58" customWidth="1"/>
    <col min="3080" max="3328" width="9.140625" style="58"/>
    <col min="3329" max="3329" width="6.28515625" style="58" customWidth="1"/>
    <col min="3330" max="3330" width="42.28515625" style="58" customWidth="1"/>
    <col min="3331" max="3331" width="6.28515625" style="58" customWidth="1"/>
    <col min="3332" max="3332" width="26.140625" style="58" customWidth="1"/>
    <col min="3333" max="3333" width="29.140625" style="58" customWidth="1"/>
    <col min="3334" max="3335" width="12.140625" style="58" customWidth="1"/>
    <col min="3336" max="3584" width="9.140625" style="58"/>
    <col min="3585" max="3585" width="6.28515625" style="58" customWidth="1"/>
    <col min="3586" max="3586" width="42.28515625" style="58" customWidth="1"/>
    <col min="3587" max="3587" width="6.28515625" style="58" customWidth="1"/>
    <col min="3588" max="3588" width="26.140625" style="58" customWidth="1"/>
    <col min="3589" max="3589" width="29.140625" style="58" customWidth="1"/>
    <col min="3590" max="3591" width="12.140625" style="58" customWidth="1"/>
    <col min="3592" max="3840" width="9.140625" style="58"/>
    <col min="3841" max="3841" width="6.28515625" style="58" customWidth="1"/>
    <col min="3842" max="3842" width="42.28515625" style="58" customWidth="1"/>
    <col min="3843" max="3843" width="6.28515625" style="58" customWidth="1"/>
    <col min="3844" max="3844" width="26.140625" style="58" customWidth="1"/>
    <col min="3845" max="3845" width="29.140625" style="58" customWidth="1"/>
    <col min="3846" max="3847" width="12.140625" style="58" customWidth="1"/>
    <col min="3848" max="4096" width="9.140625" style="58"/>
    <col min="4097" max="4097" width="6.28515625" style="58" customWidth="1"/>
    <col min="4098" max="4098" width="42.28515625" style="58" customWidth="1"/>
    <col min="4099" max="4099" width="6.28515625" style="58" customWidth="1"/>
    <col min="4100" max="4100" width="26.140625" style="58" customWidth="1"/>
    <col min="4101" max="4101" width="29.140625" style="58" customWidth="1"/>
    <col min="4102" max="4103" width="12.140625" style="58" customWidth="1"/>
    <col min="4104" max="4352" width="9.140625" style="58"/>
    <col min="4353" max="4353" width="6.28515625" style="58" customWidth="1"/>
    <col min="4354" max="4354" width="42.28515625" style="58" customWidth="1"/>
    <col min="4355" max="4355" width="6.28515625" style="58" customWidth="1"/>
    <col min="4356" max="4356" width="26.140625" style="58" customWidth="1"/>
    <col min="4357" max="4357" width="29.140625" style="58" customWidth="1"/>
    <col min="4358" max="4359" width="12.140625" style="58" customWidth="1"/>
    <col min="4360" max="4608" width="9.140625" style="58"/>
    <col min="4609" max="4609" width="6.28515625" style="58" customWidth="1"/>
    <col min="4610" max="4610" width="42.28515625" style="58" customWidth="1"/>
    <col min="4611" max="4611" width="6.28515625" style="58" customWidth="1"/>
    <col min="4612" max="4612" width="26.140625" style="58" customWidth="1"/>
    <col min="4613" max="4613" width="29.140625" style="58" customWidth="1"/>
    <col min="4614" max="4615" width="12.140625" style="58" customWidth="1"/>
    <col min="4616" max="4864" width="9.140625" style="58"/>
    <col min="4865" max="4865" width="6.28515625" style="58" customWidth="1"/>
    <col min="4866" max="4866" width="42.28515625" style="58" customWidth="1"/>
    <col min="4867" max="4867" width="6.28515625" style="58" customWidth="1"/>
    <col min="4868" max="4868" width="26.140625" style="58" customWidth="1"/>
    <col min="4869" max="4869" width="29.140625" style="58" customWidth="1"/>
    <col min="4870" max="4871" width="12.140625" style="58" customWidth="1"/>
    <col min="4872" max="5120" width="9.140625" style="58"/>
    <col min="5121" max="5121" width="6.28515625" style="58" customWidth="1"/>
    <col min="5122" max="5122" width="42.28515625" style="58" customWidth="1"/>
    <col min="5123" max="5123" width="6.28515625" style="58" customWidth="1"/>
    <col min="5124" max="5124" width="26.140625" style="58" customWidth="1"/>
    <col min="5125" max="5125" width="29.140625" style="58" customWidth="1"/>
    <col min="5126" max="5127" width="12.140625" style="58" customWidth="1"/>
    <col min="5128" max="5376" width="9.140625" style="58"/>
    <col min="5377" max="5377" width="6.28515625" style="58" customWidth="1"/>
    <col min="5378" max="5378" width="42.28515625" style="58" customWidth="1"/>
    <col min="5379" max="5379" width="6.28515625" style="58" customWidth="1"/>
    <col min="5380" max="5380" width="26.140625" style="58" customWidth="1"/>
    <col min="5381" max="5381" width="29.140625" style="58" customWidth="1"/>
    <col min="5382" max="5383" width="12.140625" style="58" customWidth="1"/>
    <col min="5384" max="5632" width="9.140625" style="58"/>
    <col min="5633" max="5633" width="6.28515625" style="58" customWidth="1"/>
    <col min="5634" max="5634" width="42.28515625" style="58" customWidth="1"/>
    <col min="5635" max="5635" width="6.28515625" style="58" customWidth="1"/>
    <col min="5636" max="5636" width="26.140625" style="58" customWidth="1"/>
    <col min="5637" max="5637" width="29.140625" style="58" customWidth="1"/>
    <col min="5638" max="5639" width="12.140625" style="58" customWidth="1"/>
    <col min="5640" max="5888" width="9.140625" style="58"/>
    <col min="5889" max="5889" width="6.28515625" style="58" customWidth="1"/>
    <col min="5890" max="5890" width="42.28515625" style="58" customWidth="1"/>
    <col min="5891" max="5891" width="6.28515625" style="58" customWidth="1"/>
    <col min="5892" max="5892" width="26.140625" style="58" customWidth="1"/>
    <col min="5893" max="5893" width="29.140625" style="58" customWidth="1"/>
    <col min="5894" max="5895" width="12.140625" style="58" customWidth="1"/>
    <col min="5896" max="6144" width="9.140625" style="58"/>
    <col min="6145" max="6145" width="6.28515625" style="58" customWidth="1"/>
    <col min="6146" max="6146" width="42.28515625" style="58" customWidth="1"/>
    <col min="6147" max="6147" width="6.28515625" style="58" customWidth="1"/>
    <col min="6148" max="6148" width="26.140625" style="58" customWidth="1"/>
    <col min="6149" max="6149" width="29.140625" style="58" customWidth="1"/>
    <col min="6150" max="6151" width="12.140625" style="58" customWidth="1"/>
    <col min="6152" max="6400" width="9.140625" style="58"/>
    <col min="6401" max="6401" width="6.28515625" style="58" customWidth="1"/>
    <col min="6402" max="6402" width="42.28515625" style="58" customWidth="1"/>
    <col min="6403" max="6403" width="6.28515625" style="58" customWidth="1"/>
    <col min="6404" max="6404" width="26.140625" style="58" customWidth="1"/>
    <col min="6405" max="6405" width="29.140625" style="58" customWidth="1"/>
    <col min="6406" max="6407" width="12.140625" style="58" customWidth="1"/>
    <col min="6408" max="6656" width="9.140625" style="58"/>
    <col min="6657" max="6657" width="6.28515625" style="58" customWidth="1"/>
    <col min="6658" max="6658" width="42.28515625" style="58" customWidth="1"/>
    <col min="6659" max="6659" width="6.28515625" style="58" customWidth="1"/>
    <col min="6660" max="6660" width="26.140625" style="58" customWidth="1"/>
    <col min="6661" max="6661" width="29.140625" style="58" customWidth="1"/>
    <col min="6662" max="6663" width="12.140625" style="58" customWidth="1"/>
    <col min="6664" max="6912" width="9.140625" style="58"/>
    <col min="6913" max="6913" width="6.28515625" style="58" customWidth="1"/>
    <col min="6914" max="6914" width="42.28515625" style="58" customWidth="1"/>
    <col min="6915" max="6915" width="6.28515625" style="58" customWidth="1"/>
    <col min="6916" max="6916" width="26.140625" style="58" customWidth="1"/>
    <col min="6917" max="6917" width="29.140625" style="58" customWidth="1"/>
    <col min="6918" max="6919" width="12.140625" style="58" customWidth="1"/>
    <col min="6920" max="7168" width="9.140625" style="58"/>
    <col min="7169" max="7169" width="6.28515625" style="58" customWidth="1"/>
    <col min="7170" max="7170" width="42.28515625" style="58" customWidth="1"/>
    <col min="7171" max="7171" width="6.28515625" style="58" customWidth="1"/>
    <col min="7172" max="7172" width="26.140625" style="58" customWidth="1"/>
    <col min="7173" max="7173" width="29.140625" style="58" customWidth="1"/>
    <col min="7174" max="7175" width="12.140625" style="58" customWidth="1"/>
    <col min="7176" max="7424" width="9.140625" style="58"/>
    <col min="7425" max="7425" width="6.28515625" style="58" customWidth="1"/>
    <col min="7426" max="7426" width="42.28515625" style="58" customWidth="1"/>
    <col min="7427" max="7427" width="6.28515625" style="58" customWidth="1"/>
    <col min="7428" max="7428" width="26.140625" style="58" customWidth="1"/>
    <col min="7429" max="7429" width="29.140625" style="58" customWidth="1"/>
    <col min="7430" max="7431" width="12.140625" style="58" customWidth="1"/>
    <col min="7432" max="7680" width="9.140625" style="58"/>
    <col min="7681" max="7681" width="6.28515625" style="58" customWidth="1"/>
    <col min="7682" max="7682" width="42.28515625" style="58" customWidth="1"/>
    <col min="7683" max="7683" width="6.28515625" style="58" customWidth="1"/>
    <col min="7684" max="7684" width="26.140625" style="58" customWidth="1"/>
    <col min="7685" max="7685" width="29.140625" style="58" customWidth="1"/>
    <col min="7686" max="7687" width="12.140625" style="58" customWidth="1"/>
    <col min="7688" max="7936" width="9.140625" style="58"/>
    <col min="7937" max="7937" width="6.28515625" style="58" customWidth="1"/>
    <col min="7938" max="7938" width="42.28515625" style="58" customWidth="1"/>
    <col min="7939" max="7939" width="6.28515625" style="58" customWidth="1"/>
    <col min="7940" max="7940" width="26.140625" style="58" customWidth="1"/>
    <col min="7941" max="7941" width="29.140625" style="58" customWidth="1"/>
    <col min="7942" max="7943" width="12.140625" style="58" customWidth="1"/>
    <col min="7944" max="8192" width="9.140625" style="58"/>
    <col min="8193" max="8193" width="6.28515625" style="58" customWidth="1"/>
    <col min="8194" max="8194" width="42.28515625" style="58" customWidth="1"/>
    <col min="8195" max="8195" width="6.28515625" style="58" customWidth="1"/>
    <col min="8196" max="8196" width="26.140625" style="58" customWidth="1"/>
    <col min="8197" max="8197" width="29.140625" style="58" customWidth="1"/>
    <col min="8198" max="8199" width="12.140625" style="58" customWidth="1"/>
    <col min="8200" max="8448" width="9.140625" style="58"/>
    <col min="8449" max="8449" width="6.28515625" style="58" customWidth="1"/>
    <col min="8450" max="8450" width="42.28515625" style="58" customWidth="1"/>
    <col min="8451" max="8451" width="6.28515625" style="58" customWidth="1"/>
    <col min="8452" max="8452" width="26.140625" style="58" customWidth="1"/>
    <col min="8453" max="8453" width="29.140625" style="58" customWidth="1"/>
    <col min="8454" max="8455" width="12.140625" style="58" customWidth="1"/>
    <col min="8456" max="8704" width="9.140625" style="58"/>
    <col min="8705" max="8705" width="6.28515625" style="58" customWidth="1"/>
    <col min="8706" max="8706" width="42.28515625" style="58" customWidth="1"/>
    <col min="8707" max="8707" width="6.28515625" style="58" customWidth="1"/>
    <col min="8708" max="8708" width="26.140625" style="58" customWidth="1"/>
    <col min="8709" max="8709" width="29.140625" style="58" customWidth="1"/>
    <col min="8710" max="8711" width="12.140625" style="58" customWidth="1"/>
    <col min="8712" max="8960" width="9.140625" style="58"/>
    <col min="8961" max="8961" width="6.28515625" style="58" customWidth="1"/>
    <col min="8962" max="8962" width="42.28515625" style="58" customWidth="1"/>
    <col min="8963" max="8963" width="6.28515625" style="58" customWidth="1"/>
    <col min="8964" max="8964" width="26.140625" style="58" customWidth="1"/>
    <col min="8965" max="8965" width="29.140625" style="58" customWidth="1"/>
    <col min="8966" max="8967" width="12.140625" style="58" customWidth="1"/>
    <col min="8968" max="9216" width="9.140625" style="58"/>
    <col min="9217" max="9217" width="6.28515625" style="58" customWidth="1"/>
    <col min="9218" max="9218" width="42.28515625" style="58" customWidth="1"/>
    <col min="9219" max="9219" width="6.28515625" style="58" customWidth="1"/>
    <col min="9220" max="9220" width="26.140625" style="58" customWidth="1"/>
    <col min="9221" max="9221" width="29.140625" style="58" customWidth="1"/>
    <col min="9222" max="9223" width="12.140625" style="58" customWidth="1"/>
    <col min="9224" max="9472" width="9.140625" style="58"/>
    <col min="9473" max="9473" width="6.28515625" style="58" customWidth="1"/>
    <col min="9474" max="9474" width="42.28515625" style="58" customWidth="1"/>
    <col min="9475" max="9475" width="6.28515625" style="58" customWidth="1"/>
    <col min="9476" max="9476" width="26.140625" style="58" customWidth="1"/>
    <col min="9477" max="9477" width="29.140625" style="58" customWidth="1"/>
    <col min="9478" max="9479" width="12.140625" style="58" customWidth="1"/>
    <col min="9480" max="9728" width="9.140625" style="58"/>
    <col min="9729" max="9729" width="6.28515625" style="58" customWidth="1"/>
    <col min="9730" max="9730" width="42.28515625" style="58" customWidth="1"/>
    <col min="9731" max="9731" width="6.28515625" style="58" customWidth="1"/>
    <col min="9732" max="9732" width="26.140625" style="58" customWidth="1"/>
    <col min="9733" max="9733" width="29.140625" style="58" customWidth="1"/>
    <col min="9734" max="9735" width="12.140625" style="58" customWidth="1"/>
    <col min="9736" max="9984" width="9.140625" style="58"/>
    <col min="9985" max="9985" width="6.28515625" style="58" customWidth="1"/>
    <col min="9986" max="9986" width="42.28515625" style="58" customWidth="1"/>
    <col min="9987" max="9987" width="6.28515625" style="58" customWidth="1"/>
    <col min="9988" max="9988" width="26.140625" style="58" customWidth="1"/>
    <col min="9989" max="9989" width="29.140625" style="58" customWidth="1"/>
    <col min="9990" max="9991" width="12.140625" style="58" customWidth="1"/>
    <col min="9992" max="10240" width="9.140625" style="58"/>
    <col min="10241" max="10241" width="6.28515625" style="58" customWidth="1"/>
    <col min="10242" max="10242" width="42.28515625" style="58" customWidth="1"/>
    <col min="10243" max="10243" width="6.28515625" style="58" customWidth="1"/>
    <col min="10244" max="10244" width="26.140625" style="58" customWidth="1"/>
    <col min="10245" max="10245" width="29.140625" style="58" customWidth="1"/>
    <col min="10246" max="10247" width="12.140625" style="58" customWidth="1"/>
    <col min="10248" max="10496" width="9.140625" style="58"/>
    <col min="10497" max="10497" width="6.28515625" style="58" customWidth="1"/>
    <col min="10498" max="10498" width="42.28515625" style="58" customWidth="1"/>
    <col min="10499" max="10499" width="6.28515625" style="58" customWidth="1"/>
    <col min="10500" max="10500" width="26.140625" style="58" customWidth="1"/>
    <col min="10501" max="10501" width="29.140625" style="58" customWidth="1"/>
    <col min="10502" max="10503" width="12.140625" style="58" customWidth="1"/>
    <col min="10504" max="10752" width="9.140625" style="58"/>
    <col min="10753" max="10753" width="6.28515625" style="58" customWidth="1"/>
    <col min="10754" max="10754" width="42.28515625" style="58" customWidth="1"/>
    <col min="10755" max="10755" width="6.28515625" style="58" customWidth="1"/>
    <col min="10756" max="10756" width="26.140625" style="58" customWidth="1"/>
    <col min="10757" max="10757" width="29.140625" style="58" customWidth="1"/>
    <col min="10758" max="10759" width="12.140625" style="58" customWidth="1"/>
    <col min="10760" max="11008" width="9.140625" style="58"/>
    <col min="11009" max="11009" width="6.28515625" style="58" customWidth="1"/>
    <col min="11010" max="11010" width="42.28515625" style="58" customWidth="1"/>
    <col min="11011" max="11011" width="6.28515625" style="58" customWidth="1"/>
    <col min="11012" max="11012" width="26.140625" style="58" customWidth="1"/>
    <col min="11013" max="11013" width="29.140625" style="58" customWidth="1"/>
    <col min="11014" max="11015" width="12.140625" style="58" customWidth="1"/>
    <col min="11016" max="11264" width="9.140625" style="58"/>
    <col min="11265" max="11265" width="6.28515625" style="58" customWidth="1"/>
    <col min="11266" max="11266" width="42.28515625" style="58" customWidth="1"/>
    <col min="11267" max="11267" width="6.28515625" style="58" customWidth="1"/>
    <col min="11268" max="11268" width="26.140625" style="58" customWidth="1"/>
    <col min="11269" max="11269" width="29.140625" style="58" customWidth="1"/>
    <col min="11270" max="11271" width="12.140625" style="58" customWidth="1"/>
    <col min="11272" max="11520" width="9.140625" style="58"/>
    <col min="11521" max="11521" width="6.28515625" style="58" customWidth="1"/>
    <col min="11522" max="11522" width="42.28515625" style="58" customWidth="1"/>
    <col min="11523" max="11523" width="6.28515625" style="58" customWidth="1"/>
    <col min="11524" max="11524" width="26.140625" style="58" customWidth="1"/>
    <col min="11525" max="11525" width="29.140625" style="58" customWidth="1"/>
    <col min="11526" max="11527" width="12.140625" style="58" customWidth="1"/>
    <col min="11528" max="11776" width="9.140625" style="58"/>
    <col min="11777" max="11777" width="6.28515625" style="58" customWidth="1"/>
    <col min="11778" max="11778" width="42.28515625" style="58" customWidth="1"/>
    <col min="11779" max="11779" width="6.28515625" style="58" customWidth="1"/>
    <col min="11780" max="11780" width="26.140625" style="58" customWidth="1"/>
    <col min="11781" max="11781" width="29.140625" style="58" customWidth="1"/>
    <col min="11782" max="11783" width="12.140625" style="58" customWidth="1"/>
    <col min="11784" max="12032" width="9.140625" style="58"/>
    <col min="12033" max="12033" width="6.28515625" style="58" customWidth="1"/>
    <col min="12034" max="12034" width="42.28515625" style="58" customWidth="1"/>
    <col min="12035" max="12035" width="6.28515625" style="58" customWidth="1"/>
    <col min="12036" max="12036" width="26.140625" style="58" customWidth="1"/>
    <col min="12037" max="12037" width="29.140625" style="58" customWidth="1"/>
    <col min="12038" max="12039" width="12.140625" style="58" customWidth="1"/>
    <col min="12040" max="12288" width="9.140625" style="58"/>
    <col min="12289" max="12289" width="6.28515625" style="58" customWidth="1"/>
    <col min="12290" max="12290" width="42.28515625" style="58" customWidth="1"/>
    <col min="12291" max="12291" width="6.28515625" style="58" customWidth="1"/>
    <col min="12292" max="12292" width="26.140625" style="58" customWidth="1"/>
    <col min="12293" max="12293" width="29.140625" style="58" customWidth="1"/>
    <col min="12294" max="12295" width="12.140625" style="58" customWidth="1"/>
    <col min="12296" max="12544" width="9.140625" style="58"/>
    <col min="12545" max="12545" width="6.28515625" style="58" customWidth="1"/>
    <col min="12546" max="12546" width="42.28515625" style="58" customWidth="1"/>
    <col min="12547" max="12547" width="6.28515625" style="58" customWidth="1"/>
    <col min="12548" max="12548" width="26.140625" style="58" customWidth="1"/>
    <col min="12549" max="12549" width="29.140625" style="58" customWidth="1"/>
    <col min="12550" max="12551" width="12.140625" style="58" customWidth="1"/>
    <col min="12552" max="12800" width="9.140625" style="58"/>
    <col min="12801" max="12801" width="6.28515625" style="58" customWidth="1"/>
    <col min="12802" max="12802" width="42.28515625" style="58" customWidth="1"/>
    <col min="12803" max="12803" width="6.28515625" style="58" customWidth="1"/>
    <col min="12804" max="12804" width="26.140625" style="58" customWidth="1"/>
    <col min="12805" max="12805" width="29.140625" style="58" customWidth="1"/>
    <col min="12806" max="12807" width="12.140625" style="58" customWidth="1"/>
    <col min="12808" max="13056" width="9.140625" style="58"/>
    <col min="13057" max="13057" width="6.28515625" style="58" customWidth="1"/>
    <col min="13058" max="13058" width="42.28515625" style="58" customWidth="1"/>
    <col min="13059" max="13059" width="6.28515625" style="58" customWidth="1"/>
    <col min="13060" max="13060" width="26.140625" style="58" customWidth="1"/>
    <col min="13061" max="13061" width="29.140625" style="58" customWidth="1"/>
    <col min="13062" max="13063" width="12.140625" style="58" customWidth="1"/>
    <col min="13064" max="13312" width="9.140625" style="58"/>
    <col min="13313" max="13313" width="6.28515625" style="58" customWidth="1"/>
    <col min="13314" max="13314" width="42.28515625" style="58" customWidth="1"/>
    <col min="13315" max="13315" width="6.28515625" style="58" customWidth="1"/>
    <col min="13316" max="13316" width="26.140625" style="58" customWidth="1"/>
    <col min="13317" max="13317" width="29.140625" style="58" customWidth="1"/>
    <col min="13318" max="13319" width="12.140625" style="58" customWidth="1"/>
    <col min="13320" max="13568" width="9.140625" style="58"/>
    <col min="13569" max="13569" width="6.28515625" style="58" customWidth="1"/>
    <col min="13570" max="13570" width="42.28515625" style="58" customWidth="1"/>
    <col min="13571" max="13571" width="6.28515625" style="58" customWidth="1"/>
    <col min="13572" max="13572" width="26.140625" style="58" customWidth="1"/>
    <col min="13573" max="13573" width="29.140625" style="58" customWidth="1"/>
    <col min="13574" max="13575" width="12.140625" style="58" customWidth="1"/>
    <col min="13576" max="13824" width="9.140625" style="58"/>
    <col min="13825" max="13825" width="6.28515625" style="58" customWidth="1"/>
    <col min="13826" max="13826" width="42.28515625" style="58" customWidth="1"/>
    <col min="13827" max="13827" width="6.28515625" style="58" customWidth="1"/>
    <col min="13828" max="13828" width="26.140625" style="58" customWidth="1"/>
    <col min="13829" max="13829" width="29.140625" style="58" customWidth="1"/>
    <col min="13830" max="13831" width="12.140625" style="58" customWidth="1"/>
    <col min="13832" max="14080" width="9.140625" style="58"/>
    <col min="14081" max="14081" width="6.28515625" style="58" customWidth="1"/>
    <col min="14082" max="14082" width="42.28515625" style="58" customWidth="1"/>
    <col min="14083" max="14083" width="6.28515625" style="58" customWidth="1"/>
    <col min="14084" max="14084" width="26.140625" style="58" customWidth="1"/>
    <col min="14085" max="14085" width="29.140625" style="58" customWidth="1"/>
    <col min="14086" max="14087" width="12.140625" style="58" customWidth="1"/>
    <col min="14088" max="14336" width="9.140625" style="58"/>
    <col min="14337" max="14337" width="6.28515625" style="58" customWidth="1"/>
    <col min="14338" max="14338" width="42.28515625" style="58" customWidth="1"/>
    <col min="14339" max="14339" width="6.28515625" style="58" customWidth="1"/>
    <col min="14340" max="14340" width="26.140625" style="58" customWidth="1"/>
    <col min="14341" max="14341" width="29.140625" style="58" customWidth="1"/>
    <col min="14342" max="14343" width="12.140625" style="58" customWidth="1"/>
    <col min="14344" max="14592" width="9.140625" style="58"/>
    <col min="14593" max="14593" width="6.28515625" style="58" customWidth="1"/>
    <col min="14594" max="14594" width="42.28515625" style="58" customWidth="1"/>
    <col min="14595" max="14595" width="6.28515625" style="58" customWidth="1"/>
    <col min="14596" max="14596" width="26.140625" style="58" customWidth="1"/>
    <col min="14597" max="14597" width="29.140625" style="58" customWidth="1"/>
    <col min="14598" max="14599" width="12.140625" style="58" customWidth="1"/>
    <col min="14600" max="14848" width="9.140625" style="58"/>
    <col min="14849" max="14849" width="6.28515625" style="58" customWidth="1"/>
    <col min="14850" max="14850" width="42.28515625" style="58" customWidth="1"/>
    <col min="14851" max="14851" width="6.28515625" style="58" customWidth="1"/>
    <col min="14852" max="14852" width="26.140625" style="58" customWidth="1"/>
    <col min="14853" max="14853" width="29.140625" style="58" customWidth="1"/>
    <col min="14854" max="14855" width="12.140625" style="58" customWidth="1"/>
    <col min="14856" max="15104" width="9.140625" style="58"/>
    <col min="15105" max="15105" width="6.28515625" style="58" customWidth="1"/>
    <col min="15106" max="15106" width="42.28515625" style="58" customWidth="1"/>
    <col min="15107" max="15107" width="6.28515625" style="58" customWidth="1"/>
    <col min="15108" max="15108" width="26.140625" style="58" customWidth="1"/>
    <col min="15109" max="15109" width="29.140625" style="58" customWidth="1"/>
    <col min="15110" max="15111" width="12.140625" style="58" customWidth="1"/>
    <col min="15112" max="15360" width="9.140625" style="58"/>
    <col min="15361" max="15361" width="6.28515625" style="58" customWidth="1"/>
    <col min="15362" max="15362" width="42.28515625" style="58" customWidth="1"/>
    <col min="15363" max="15363" width="6.28515625" style="58" customWidth="1"/>
    <col min="15364" max="15364" width="26.140625" style="58" customWidth="1"/>
    <col min="15365" max="15365" width="29.140625" style="58" customWidth="1"/>
    <col min="15366" max="15367" width="12.140625" style="58" customWidth="1"/>
    <col min="15368" max="15616" width="9.140625" style="58"/>
    <col min="15617" max="15617" width="6.28515625" style="58" customWidth="1"/>
    <col min="15618" max="15618" width="42.28515625" style="58" customWidth="1"/>
    <col min="15619" max="15619" width="6.28515625" style="58" customWidth="1"/>
    <col min="15620" max="15620" width="26.140625" style="58" customWidth="1"/>
    <col min="15621" max="15621" width="29.140625" style="58" customWidth="1"/>
    <col min="15622" max="15623" width="12.140625" style="58" customWidth="1"/>
    <col min="15624" max="15872" width="9.140625" style="58"/>
    <col min="15873" max="15873" width="6.28515625" style="58" customWidth="1"/>
    <col min="15874" max="15874" width="42.28515625" style="58" customWidth="1"/>
    <col min="15875" max="15875" width="6.28515625" style="58" customWidth="1"/>
    <col min="15876" max="15876" width="26.140625" style="58" customWidth="1"/>
    <col min="15877" max="15877" width="29.140625" style="58" customWidth="1"/>
    <col min="15878" max="15879" width="12.140625" style="58" customWidth="1"/>
    <col min="15880" max="16128" width="9.140625" style="58"/>
    <col min="16129" max="16129" width="6.28515625" style="58" customWidth="1"/>
    <col min="16130" max="16130" width="42.28515625" style="58" customWidth="1"/>
    <col min="16131" max="16131" width="6.28515625" style="58" customWidth="1"/>
    <col min="16132" max="16132" width="26.140625" style="58" customWidth="1"/>
    <col min="16133" max="16133" width="29.140625" style="58" customWidth="1"/>
    <col min="16134" max="16135" width="12.140625" style="58" customWidth="1"/>
    <col min="16136" max="16384" width="9.140625" style="58"/>
  </cols>
  <sheetData>
    <row r="1" spans="1:7" ht="42.75" x14ac:dyDescent="0.2">
      <c r="A1" s="70" t="s">
        <v>685</v>
      </c>
      <c r="B1" s="70" t="s">
        <v>863</v>
      </c>
      <c r="C1" s="71" t="s">
        <v>864</v>
      </c>
      <c r="D1" s="70" t="s">
        <v>865</v>
      </c>
      <c r="E1" s="70" t="s">
        <v>866</v>
      </c>
      <c r="F1" s="72"/>
      <c r="G1" s="72"/>
    </row>
    <row r="2" spans="1:7" ht="30" customHeight="1" x14ac:dyDescent="0.2">
      <c r="A2" s="73"/>
      <c r="B2" s="74" t="s">
        <v>867</v>
      </c>
      <c r="C2" s="75" t="s">
        <v>868</v>
      </c>
      <c r="D2" s="76">
        <f>D3+D24+D58</f>
        <v>964001</v>
      </c>
      <c r="E2" s="76">
        <f>E3+E24+E58</f>
        <v>824311</v>
      </c>
      <c r="F2" s="77"/>
      <c r="G2" s="77"/>
    </row>
    <row r="3" spans="1:7" ht="30" customHeight="1" x14ac:dyDescent="0.2">
      <c r="A3" s="78" t="s">
        <v>407</v>
      </c>
      <c r="B3" s="74" t="s">
        <v>869</v>
      </c>
      <c r="C3" s="75" t="s">
        <v>870</v>
      </c>
      <c r="D3" s="76">
        <f>D4+D9+D16+D20+D23</f>
        <v>182334</v>
      </c>
      <c r="E3" s="76">
        <f>E4+E9+E16+E20+E23</f>
        <v>150705</v>
      </c>
      <c r="F3" s="79"/>
      <c r="G3" s="79"/>
    </row>
    <row r="4" spans="1:7" ht="30" customHeight="1" x14ac:dyDescent="0.2">
      <c r="A4" s="78" t="s">
        <v>871</v>
      </c>
      <c r="B4" s="74" t="s">
        <v>872</v>
      </c>
      <c r="C4" s="75" t="s">
        <v>873</v>
      </c>
      <c r="D4" s="76">
        <f>D5+D6+D7+D8</f>
        <v>1222451</v>
      </c>
      <c r="E4" s="76">
        <f>E5+E6+E7+E8</f>
        <v>1222451</v>
      </c>
      <c r="F4" s="79"/>
      <c r="G4" s="79"/>
    </row>
    <row r="5" spans="1:7" ht="30" customHeight="1" x14ac:dyDescent="0.2">
      <c r="A5" s="80" t="s">
        <v>874</v>
      </c>
      <c r="B5" s="81" t="s">
        <v>875</v>
      </c>
      <c r="C5" s="82" t="s">
        <v>876</v>
      </c>
      <c r="D5" s="83">
        <v>1222451</v>
      </c>
      <c r="E5" s="83">
        <v>1222451</v>
      </c>
      <c r="F5" s="79"/>
      <c r="G5" s="79"/>
    </row>
    <row r="6" spans="1:7" ht="30" customHeight="1" x14ac:dyDescent="0.2">
      <c r="A6" s="80" t="s">
        <v>877</v>
      </c>
      <c r="B6" s="81" t="s">
        <v>878</v>
      </c>
      <c r="C6" s="82" t="s">
        <v>879</v>
      </c>
      <c r="D6" s="83"/>
      <c r="E6" s="83"/>
      <c r="F6" s="79"/>
      <c r="G6" s="79"/>
    </row>
    <row r="7" spans="1:7" ht="30" customHeight="1" x14ac:dyDescent="0.2">
      <c r="A7" s="80" t="s">
        <v>880</v>
      </c>
      <c r="B7" s="81" t="s">
        <v>881</v>
      </c>
      <c r="C7" s="82" t="s">
        <v>882</v>
      </c>
      <c r="D7" s="83"/>
      <c r="E7" s="83"/>
      <c r="F7" s="79"/>
      <c r="G7" s="79"/>
    </row>
    <row r="8" spans="1:7" ht="30" customHeight="1" x14ac:dyDescent="0.2">
      <c r="A8" s="80" t="s">
        <v>883</v>
      </c>
      <c r="B8" s="81" t="s">
        <v>884</v>
      </c>
      <c r="C8" s="82" t="s">
        <v>885</v>
      </c>
      <c r="D8" s="83"/>
      <c r="E8" s="83"/>
      <c r="F8" s="79"/>
      <c r="G8" s="79"/>
    </row>
    <row r="9" spans="1:7" ht="30" customHeight="1" x14ac:dyDescent="0.2">
      <c r="A9" s="78" t="s">
        <v>886</v>
      </c>
      <c r="B9" s="74" t="s">
        <v>887</v>
      </c>
      <c r="C9" s="75" t="s">
        <v>888</v>
      </c>
      <c r="D9" s="76">
        <f>D10+D11+D12+D13+D14+D15</f>
        <v>348</v>
      </c>
      <c r="E9" s="76">
        <f>E10+E11+E12+E13+E14+E15</f>
        <v>348</v>
      </c>
      <c r="F9" s="79"/>
      <c r="G9" s="79"/>
    </row>
    <row r="10" spans="1:7" ht="30" customHeight="1" x14ac:dyDescent="0.2">
      <c r="A10" s="80" t="s">
        <v>889</v>
      </c>
      <c r="B10" s="81" t="s">
        <v>890</v>
      </c>
      <c r="C10" s="82" t="s">
        <v>891</v>
      </c>
      <c r="D10" s="83"/>
      <c r="E10" s="76"/>
      <c r="F10" s="77"/>
      <c r="G10" s="77"/>
    </row>
    <row r="11" spans="1:7" ht="30" customHeight="1" x14ac:dyDescent="0.2">
      <c r="A11" s="80" t="s">
        <v>705</v>
      </c>
      <c r="B11" s="81" t="s">
        <v>892</v>
      </c>
      <c r="C11" s="82" t="s">
        <v>893</v>
      </c>
      <c r="D11" s="83">
        <v>16</v>
      </c>
      <c r="E11" s="83">
        <v>16</v>
      </c>
      <c r="F11" s="79"/>
      <c r="G11" s="79"/>
    </row>
    <row r="12" spans="1:7" ht="30" customHeight="1" x14ac:dyDescent="0.2">
      <c r="A12" s="80" t="s">
        <v>708</v>
      </c>
      <c r="B12" s="81" t="s">
        <v>894</v>
      </c>
      <c r="C12" s="82" t="s">
        <v>895</v>
      </c>
      <c r="D12" s="83">
        <v>332</v>
      </c>
      <c r="E12" s="83">
        <v>332</v>
      </c>
      <c r="F12" s="79"/>
      <c r="G12" s="79"/>
    </row>
    <row r="13" spans="1:7" ht="30" customHeight="1" x14ac:dyDescent="0.2">
      <c r="A13" s="80" t="s">
        <v>711</v>
      </c>
      <c r="B13" s="81" t="s">
        <v>896</v>
      </c>
      <c r="C13" s="82" t="s">
        <v>897</v>
      </c>
      <c r="D13" s="83"/>
      <c r="E13" s="83"/>
      <c r="F13" s="79"/>
      <c r="G13" s="79"/>
    </row>
    <row r="14" spans="1:7" ht="30" customHeight="1" x14ac:dyDescent="0.2">
      <c r="A14" s="80" t="s">
        <v>714</v>
      </c>
      <c r="B14" s="81" t="s">
        <v>898</v>
      </c>
      <c r="C14" s="82" t="s">
        <v>899</v>
      </c>
      <c r="D14" s="83"/>
      <c r="E14" s="83"/>
      <c r="F14" s="79"/>
      <c r="G14" s="79"/>
    </row>
    <row r="15" spans="1:7" ht="30" customHeight="1" x14ac:dyDescent="0.2">
      <c r="A15" s="80" t="s">
        <v>717</v>
      </c>
      <c r="B15" s="81" t="s">
        <v>900</v>
      </c>
      <c r="C15" s="82" t="s">
        <v>901</v>
      </c>
      <c r="D15" s="83"/>
      <c r="E15" s="83"/>
      <c r="F15" s="79"/>
      <c r="G15" s="79"/>
    </row>
    <row r="16" spans="1:7" ht="30" customHeight="1" x14ac:dyDescent="0.2">
      <c r="A16" s="78" t="s">
        <v>753</v>
      </c>
      <c r="B16" s="74" t="s">
        <v>902</v>
      </c>
      <c r="C16" s="75" t="s">
        <v>903</v>
      </c>
      <c r="D16" s="76">
        <f>D17+D18+D19</f>
        <v>8731</v>
      </c>
      <c r="E16" s="76">
        <f>E17+E18+E19</f>
        <v>6270</v>
      </c>
      <c r="F16" s="79"/>
      <c r="G16" s="79"/>
    </row>
    <row r="17" spans="1:7" ht="30" customHeight="1" x14ac:dyDescent="0.2">
      <c r="A17" s="80" t="s">
        <v>904</v>
      </c>
      <c r="B17" s="81" t="s">
        <v>905</v>
      </c>
      <c r="C17" s="82" t="s">
        <v>906</v>
      </c>
      <c r="D17" s="83">
        <v>8731</v>
      </c>
      <c r="E17" s="83">
        <v>6270</v>
      </c>
      <c r="F17" s="79"/>
      <c r="G17" s="79"/>
    </row>
    <row r="18" spans="1:7" ht="30" customHeight="1" x14ac:dyDescent="0.2">
      <c r="A18" s="84" t="s">
        <v>729</v>
      </c>
      <c r="B18" s="81" t="s">
        <v>907</v>
      </c>
      <c r="C18" s="82" t="s">
        <v>908</v>
      </c>
      <c r="D18" s="83"/>
      <c r="E18" s="83"/>
      <c r="F18" s="79"/>
      <c r="G18" s="79"/>
    </row>
    <row r="19" spans="1:7" ht="30" customHeight="1" x14ac:dyDescent="0.2">
      <c r="A19" s="84" t="s">
        <v>732</v>
      </c>
      <c r="B19" s="81" t="s">
        <v>909</v>
      </c>
      <c r="C19" s="82" t="s">
        <v>910</v>
      </c>
      <c r="D19" s="83"/>
      <c r="E19" s="76"/>
      <c r="F19" s="77"/>
      <c r="G19" s="77"/>
    </row>
    <row r="20" spans="1:7" ht="30" customHeight="1" x14ac:dyDescent="0.2">
      <c r="A20" s="78" t="s">
        <v>911</v>
      </c>
      <c r="B20" s="74" t="s">
        <v>912</v>
      </c>
      <c r="C20" s="75" t="s">
        <v>913</v>
      </c>
      <c r="D20" s="76">
        <f>D21+D22</f>
        <v>-1080825</v>
      </c>
      <c r="E20" s="76">
        <f>E21+E22</f>
        <v>-1127575</v>
      </c>
      <c r="F20" s="79"/>
      <c r="G20" s="79"/>
    </row>
    <row r="21" spans="1:7" ht="30" customHeight="1" x14ac:dyDescent="0.2">
      <c r="A21" s="80" t="s">
        <v>914</v>
      </c>
      <c r="B21" s="85" t="s">
        <v>915</v>
      </c>
      <c r="C21" s="86" t="s">
        <v>916</v>
      </c>
      <c r="D21" s="87"/>
      <c r="E21" s="87"/>
      <c r="F21" s="79"/>
      <c r="G21" s="79"/>
    </row>
    <row r="22" spans="1:7" ht="30" customHeight="1" x14ac:dyDescent="0.2">
      <c r="A22" s="80" t="s">
        <v>917</v>
      </c>
      <c r="B22" s="85" t="s">
        <v>918</v>
      </c>
      <c r="C22" s="86" t="s">
        <v>919</v>
      </c>
      <c r="D22" s="87">
        <v>-1080825</v>
      </c>
      <c r="E22" s="87">
        <v>-1127575</v>
      </c>
      <c r="F22" s="79"/>
      <c r="G22" s="79"/>
    </row>
    <row r="23" spans="1:7" ht="47.25" customHeight="1" x14ac:dyDescent="0.2">
      <c r="A23" s="78" t="s">
        <v>920</v>
      </c>
      <c r="B23" s="88" t="s">
        <v>921</v>
      </c>
      <c r="C23" s="89" t="s">
        <v>922</v>
      </c>
      <c r="D23" s="90">
        <f>VZAS!D67</f>
        <v>31629</v>
      </c>
      <c r="E23" s="90">
        <f>VZAS!E67</f>
        <v>49211</v>
      </c>
      <c r="F23" s="79"/>
      <c r="G23" s="79"/>
    </row>
    <row r="24" spans="1:7" ht="30" customHeight="1" x14ac:dyDescent="0.2">
      <c r="A24" s="78" t="s">
        <v>410</v>
      </c>
      <c r="B24" s="88" t="s">
        <v>923</v>
      </c>
      <c r="C24" s="89" t="s">
        <v>924</v>
      </c>
      <c r="D24" s="90">
        <f>D25+D30+D43+D54+D55</f>
        <v>781667</v>
      </c>
      <c r="E24" s="90">
        <f>E25+E30+E43+E54+E55</f>
        <v>672794</v>
      </c>
      <c r="F24" s="79"/>
      <c r="G24" s="79"/>
    </row>
    <row r="25" spans="1:7" ht="30" customHeight="1" x14ac:dyDescent="0.2">
      <c r="A25" s="78" t="s">
        <v>778</v>
      </c>
      <c r="B25" s="88" t="s">
        <v>925</v>
      </c>
      <c r="C25" s="89" t="s">
        <v>926</v>
      </c>
      <c r="D25" s="90">
        <f>D26+D27+D28+D29</f>
        <v>20102</v>
      </c>
      <c r="E25" s="90">
        <f>E26+E27+E28+E29</f>
        <v>21956</v>
      </c>
      <c r="F25" s="77"/>
      <c r="G25" s="77"/>
    </row>
    <row r="26" spans="1:7" ht="30" customHeight="1" x14ac:dyDescent="0.2">
      <c r="A26" s="80" t="s">
        <v>781</v>
      </c>
      <c r="B26" s="85" t="s">
        <v>927</v>
      </c>
      <c r="C26" s="86" t="s">
        <v>928</v>
      </c>
      <c r="D26" s="87"/>
      <c r="E26" s="87"/>
      <c r="F26" s="79"/>
      <c r="G26" s="79"/>
    </row>
    <row r="27" spans="1:7" ht="30" customHeight="1" x14ac:dyDescent="0.2">
      <c r="A27" s="80" t="s">
        <v>877</v>
      </c>
      <c r="B27" s="85" t="s">
        <v>929</v>
      </c>
      <c r="C27" s="86" t="s">
        <v>930</v>
      </c>
      <c r="D27" s="87">
        <v>11855</v>
      </c>
      <c r="E27" s="87">
        <v>8446</v>
      </c>
      <c r="F27" s="79"/>
      <c r="G27" s="79"/>
    </row>
    <row r="28" spans="1:7" ht="30" customHeight="1" x14ac:dyDescent="0.2">
      <c r="A28" s="80" t="s">
        <v>880</v>
      </c>
      <c r="B28" s="85" t="s">
        <v>931</v>
      </c>
      <c r="C28" s="86" t="s">
        <v>932</v>
      </c>
      <c r="D28" s="87">
        <v>7300</v>
      </c>
      <c r="E28" s="90">
        <v>7300</v>
      </c>
      <c r="F28" s="77"/>
      <c r="G28" s="77"/>
    </row>
    <row r="29" spans="1:7" ht="30" customHeight="1" x14ac:dyDescent="0.2">
      <c r="A29" s="80" t="s">
        <v>883</v>
      </c>
      <c r="B29" s="85" t="s">
        <v>933</v>
      </c>
      <c r="C29" s="86" t="s">
        <v>934</v>
      </c>
      <c r="D29" s="87">
        <v>947</v>
      </c>
      <c r="E29" s="90">
        <v>6210</v>
      </c>
      <c r="F29" s="77"/>
      <c r="G29" s="77"/>
    </row>
    <row r="30" spans="1:7" ht="30" customHeight="1" x14ac:dyDescent="0.2">
      <c r="A30" s="78" t="s">
        <v>796</v>
      </c>
      <c r="B30" s="88" t="s">
        <v>935</v>
      </c>
      <c r="C30" s="89" t="s">
        <v>936</v>
      </c>
      <c r="D30" s="90">
        <f>D32++D33+D34+D35+D36+D37+D38+D39+D40+D41+D42</f>
        <v>338859</v>
      </c>
      <c r="E30" s="90">
        <f>E32++E33+E34+E35+E36+E37+E38+E39+E40+E41+E42</f>
        <v>299851</v>
      </c>
      <c r="F30" s="79"/>
      <c r="G30" s="79"/>
    </row>
    <row r="31" spans="1:7" ht="42.75" x14ac:dyDescent="0.2">
      <c r="A31" s="70" t="s">
        <v>685</v>
      </c>
      <c r="B31" s="70" t="s">
        <v>863</v>
      </c>
      <c r="C31" s="71" t="s">
        <v>864</v>
      </c>
      <c r="D31" s="70" t="s">
        <v>865</v>
      </c>
      <c r="E31" s="70" t="s">
        <v>866</v>
      </c>
      <c r="F31" s="79"/>
      <c r="G31" s="79"/>
    </row>
    <row r="32" spans="1:7" ht="30" customHeight="1" x14ac:dyDescent="0.2">
      <c r="A32" s="80" t="s">
        <v>799</v>
      </c>
      <c r="B32" s="85" t="s">
        <v>937</v>
      </c>
      <c r="C32" s="86" t="s">
        <v>938</v>
      </c>
      <c r="D32" s="87"/>
      <c r="E32" s="87"/>
      <c r="F32" s="79"/>
      <c r="G32" s="79"/>
    </row>
    <row r="33" spans="1:20" ht="30" customHeight="1" x14ac:dyDescent="0.2">
      <c r="A33" s="80" t="s">
        <v>939</v>
      </c>
      <c r="B33" s="85" t="s">
        <v>940</v>
      </c>
      <c r="C33" s="86" t="s">
        <v>941</v>
      </c>
      <c r="D33" s="87"/>
      <c r="E33" s="87"/>
      <c r="F33" s="79"/>
      <c r="G33" s="79"/>
    </row>
    <row r="34" spans="1:20" ht="30" customHeight="1" x14ac:dyDescent="0.2">
      <c r="A34" s="80" t="s">
        <v>942</v>
      </c>
      <c r="B34" s="85" t="s">
        <v>943</v>
      </c>
      <c r="C34" s="86" t="s">
        <v>944</v>
      </c>
      <c r="D34" s="87"/>
      <c r="E34" s="87"/>
      <c r="F34" s="79"/>
      <c r="G34" s="79"/>
    </row>
    <row r="35" spans="1:20" ht="30" customHeight="1" x14ac:dyDescent="0.2">
      <c r="A35" s="80" t="s">
        <v>945</v>
      </c>
      <c r="B35" s="85" t="s">
        <v>946</v>
      </c>
      <c r="C35" s="86" t="s">
        <v>947</v>
      </c>
      <c r="D35" s="87"/>
      <c r="E35" s="87"/>
      <c r="F35" s="91"/>
      <c r="G35" s="92"/>
      <c r="H35" s="93"/>
    </row>
    <row r="36" spans="1:20" ht="30" customHeight="1" x14ac:dyDescent="0.2">
      <c r="A36" s="80" t="s">
        <v>714</v>
      </c>
      <c r="B36" s="85" t="s">
        <v>948</v>
      </c>
      <c r="C36" s="86" t="s">
        <v>949</v>
      </c>
      <c r="D36" s="87"/>
      <c r="E36" s="87"/>
      <c r="F36" s="79"/>
      <c r="G36" s="79"/>
    </row>
    <row r="37" spans="1:20" ht="30" customHeight="1" x14ac:dyDescent="0.2">
      <c r="A37" s="80" t="s">
        <v>950</v>
      </c>
      <c r="B37" s="85" t="s">
        <v>951</v>
      </c>
      <c r="C37" s="86" t="s">
        <v>952</v>
      </c>
      <c r="D37" s="87"/>
      <c r="E37" s="87"/>
      <c r="F37" s="79"/>
      <c r="G37" s="79"/>
    </row>
    <row r="38" spans="1:20" ht="30" customHeight="1" x14ac:dyDescent="0.2">
      <c r="A38" s="80" t="s">
        <v>953</v>
      </c>
      <c r="B38" s="85" t="s">
        <v>954</v>
      </c>
      <c r="C38" s="86" t="s">
        <v>955</v>
      </c>
      <c r="D38" s="87"/>
      <c r="E38" s="87"/>
      <c r="F38" s="79"/>
      <c r="G38" s="79"/>
    </row>
    <row r="39" spans="1:20" ht="30" customHeight="1" x14ac:dyDescent="0.2">
      <c r="A39" s="80" t="s">
        <v>956</v>
      </c>
      <c r="B39" s="85" t="s">
        <v>957</v>
      </c>
      <c r="C39" s="86" t="s">
        <v>958</v>
      </c>
      <c r="D39" s="87"/>
      <c r="E39" s="87"/>
      <c r="F39" s="79"/>
      <c r="G39" s="79"/>
    </row>
    <row r="40" spans="1:20" ht="30" customHeight="1" x14ac:dyDescent="0.2">
      <c r="A40" s="80" t="s">
        <v>959</v>
      </c>
      <c r="B40" s="85" t="s">
        <v>960</v>
      </c>
      <c r="C40" s="86" t="s">
        <v>961</v>
      </c>
      <c r="D40" s="87">
        <v>6289</v>
      </c>
      <c r="E40" s="87">
        <v>4218</v>
      </c>
      <c r="F40" s="79"/>
      <c r="G40" s="79"/>
    </row>
    <row r="41" spans="1:20" ht="30" customHeight="1" x14ac:dyDescent="0.2">
      <c r="A41" s="80" t="s">
        <v>962</v>
      </c>
      <c r="B41" s="85" t="s">
        <v>963</v>
      </c>
      <c r="C41" s="86" t="s">
        <v>964</v>
      </c>
      <c r="D41" s="87">
        <v>332570</v>
      </c>
      <c r="E41" s="87">
        <v>295633</v>
      </c>
      <c r="F41" s="79"/>
      <c r="G41" s="79"/>
    </row>
    <row r="42" spans="1:20" ht="30" customHeight="1" x14ac:dyDescent="0.2">
      <c r="A42" s="80" t="s">
        <v>965</v>
      </c>
      <c r="B42" s="85" t="s">
        <v>966</v>
      </c>
      <c r="C42" s="86" t="s">
        <v>967</v>
      </c>
      <c r="D42" s="87"/>
      <c r="E42" s="87"/>
      <c r="F42" s="79"/>
      <c r="G42" s="79"/>
    </row>
    <row r="43" spans="1:20" ht="30" customHeight="1" x14ac:dyDescent="0.2">
      <c r="A43" s="78" t="s">
        <v>820</v>
      </c>
      <c r="B43" s="88" t="s">
        <v>968</v>
      </c>
      <c r="C43" s="94" t="s">
        <v>969</v>
      </c>
      <c r="D43" s="90">
        <f>D44+D45+D46+D47+D48+D49+D50+D51+D52+D53</f>
        <v>422706</v>
      </c>
      <c r="E43" s="90">
        <v>350987</v>
      </c>
      <c r="F43" s="79"/>
      <c r="G43" s="79"/>
      <c r="S43" s="63"/>
      <c r="T43" s="63"/>
    </row>
    <row r="44" spans="1:20" ht="36" customHeight="1" x14ac:dyDescent="0.2">
      <c r="A44" s="80" t="s">
        <v>823</v>
      </c>
      <c r="B44" s="85" t="s">
        <v>970</v>
      </c>
      <c r="C44" s="86" t="s">
        <v>971</v>
      </c>
      <c r="D44" s="87">
        <v>104605</v>
      </c>
      <c r="E44" s="87">
        <v>126603</v>
      </c>
      <c r="F44" s="79"/>
      <c r="G44" s="79"/>
    </row>
    <row r="45" spans="1:20" ht="30" customHeight="1" x14ac:dyDescent="0.2">
      <c r="A45" s="95" t="s">
        <v>705</v>
      </c>
      <c r="B45" s="85" t="s">
        <v>940</v>
      </c>
      <c r="C45" s="86" t="s">
        <v>972</v>
      </c>
      <c r="D45" s="87"/>
      <c r="E45" s="87"/>
      <c r="F45" s="79"/>
      <c r="G45" s="79"/>
    </row>
    <row r="46" spans="1:20" ht="30" customHeight="1" x14ac:dyDescent="0.2">
      <c r="A46" s="96" t="s">
        <v>942</v>
      </c>
      <c r="B46" s="85" t="s">
        <v>973</v>
      </c>
      <c r="C46" s="86" t="s">
        <v>974</v>
      </c>
      <c r="D46" s="87">
        <v>154</v>
      </c>
      <c r="E46" s="87"/>
      <c r="F46" s="79"/>
      <c r="G46" s="79"/>
    </row>
    <row r="47" spans="1:20" ht="30" customHeight="1" x14ac:dyDescent="0.2">
      <c r="A47" s="96" t="s">
        <v>975</v>
      </c>
      <c r="B47" s="85" t="s">
        <v>976</v>
      </c>
      <c r="C47" s="86" t="s">
        <v>977</v>
      </c>
      <c r="D47" s="87">
        <v>84095</v>
      </c>
      <c r="E47" s="87">
        <v>111000</v>
      </c>
      <c r="F47" s="79"/>
      <c r="G47" s="79"/>
    </row>
    <row r="48" spans="1:20" ht="30" customHeight="1" x14ac:dyDescent="0.2">
      <c r="A48" s="95" t="s">
        <v>978</v>
      </c>
      <c r="B48" s="85" t="s">
        <v>979</v>
      </c>
      <c r="C48" s="86" t="s">
        <v>980</v>
      </c>
      <c r="D48" s="87"/>
      <c r="E48" s="87"/>
      <c r="F48" s="79"/>
      <c r="G48" s="79"/>
    </row>
    <row r="49" spans="1:7" ht="30" customHeight="1" x14ac:dyDescent="0.2">
      <c r="A49" s="96" t="s">
        <v>950</v>
      </c>
      <c r="B49" s="85" t="s">
        <v>981</v>
      </c>
      <c r="C49" s="86" t="s">
        <v>982</v>
      </c>
      <c r="D49" s="87">
        <v>42047</v>
      </c>
      <c r="E49" s="87"/>
      <c r="F49" s="79"/>
      <c r="G49" s="79"/>
    </row>
    <row r="50" spans="1:7" ht="30" customHeight="1" x14ac:dyDescent="0.2">
      <c r="A50" s="96" t="s">
        <v>953</v>
      </c>
      <c r="B50" s="85" t="s">
        <v>983</v>
      </c>
      <c r="C50" s="86" t="s">
        <v>984</v>
      </c>
      <c r="D50" s="87">
        <v>14477</v>
      </c>
      <c r="E50" s="87">
        <v>14362</v>
      </c>
      <c r="F50" s="79"/>
      <c r="G50" s="79"/>
    </row>
    <row r="51" spans="1:7" ht="30" customHeight="1" x14ac:dyDescent="0.2">
      <c r="A51" s="96" t="s">
        <v>956</v>
      </c>
      <c r="B51" s="85" t="s">
        <v>985</v>
      </c>
      <c r="C51" s="86" t="s">
        <v>986</v>
      </c>
      <c r="D51" s="87">
        <v>8750</v>
      </c>
      <c r="E51" s="87">
        <v>8801</v>
      </c>
      <c r="F51" s="79"/>
      <c r="G51" s="79"/>
    </row>
    <row r="52" spans="1:7" ht="30" customHeight="1" x14ac:dyDescent="0.2">
      <c r="A52" s="96" t="s">
        <v>987</v>
      </c>
      <c r="B52" s="85" t="s">
        <v>988</v>
      </c>
      <c r="C52" s="86" t="s">
        <v>989</v>
      </c>
      <c r="D52" s="87">
        <v>826</v>
      </c>
      <c r="E52" s="87">
        <v>676</v>
      </c>
      <c r="F52" s="79"/>
      <c r="G52" s="79"/>
    </row>
    <row r="53" spans="1:7" ht="30" customHeight="1" x14ac:dyDescent="0.2">
      <c r="A53" s="96" t="s">
        <v>990</v>
      </c>
      <c r="B53" s="85" t="s">
        <v>991</v>
      </c>
      <c r="C53" s="86" t="s">
        <v>992</v>
      </c>
      <c r="D53" s="87">
        <v>167752</v>
      </c>
      <c r="E53" s="87">
        <v>89546</v>
      </c>
      <c r="F53" s="79"/>
      <c r="G53" s="79"/>
    </row>
    <row r="54" spans="1:7" ht="30" customHeight="1" x14ac:dyDescent="0.2">
      <c r="A54" s="73" t="s">
        <v>838</v>
      </c>
      <c r="B54" s="88" t="s">
        <v>993</v>
      </c>
      <c r="C54" s="94" t="s">
        <v>994</v>
      </c>
      <c r="D54" s="97">
        <v>0</v>
      </c>
      <c r="E54" s="97">
        <v>0</v>
      </c>
      <c r="F54" s="79"/>
      <c r="G54" s="79"/>
    </row>
    <row r="55" spans="1:7" ht="30" customHeight="1" x14ac:dyDescent="0.2">
      <c r="A55" s="73" t="s">
        <v>995</v>
      </c>
      <c r="B55" s="88" t="s">
        <v>996</v>
      </c>
      <c r="C55" s="94" t="s">
        <v>997</v>
      </c>
      <c r="D55" s="97">
        <f>D56+D57</f>
        <v>0</v>
      </c>
      <c r="E55" s="97">
        <f>E56+E57</f>
        <v>0</v>
      </c>
      <c r="F55" s="79"/>
      <c r="G55" s="79"/>
    </row>
    <row r="56" spans="1:7" ht="30" customHeight="1" x14ac:dyDescent="0.2">
      <c r="A56" s="98" t="s">
        <v>998</v>
      </c>
      <c r="B56" s="85" t="s">
        <v>999</v>
      </c>
      <c r="C56" s="86" t="s">
        <v>1000</v>
      </c>
      <c r="D56" s="87"/>
      <c r="E56" s="87"/>
      <c r="F56" s="79"/>
      <c r="G56" s="79"/>
    </row>
    <row r="57" spans="1:7" ht="30" customHeight="1" x14ac:dyDescent="0.2">
      <c r="A57" s="98" t="s">
        <v>917</v>
      </c>
      <c r="B57" s="85" t="s">
        <v>1001</v>
      </c>
      <c r="C57" s="86" t="s">
        <v>1002</v>
      </c>
      <c r="D57" s="87"/>
      <c r="E57" s="87"/>
      <c r="F57" s="79"/>
      <c r="G57" s="79"/>
    </row>
    <row r="58" spans="1:7" ht="30" customHeight="1" x14ac:dyDescent="0.2">
      <c r="A58" s="73" t="s">
        <v>411</v>
      </c>
      <c r="B58" s="88" t="s">
        <v>1003</v>
      </c>
      <c r="C58" s="86" t="s">
        <v>1004</v>
      </c>
      <c r="D58" s="90">
        <f>D59+D60+D61+D62</f>
        <v>0</v>
      </c>
      <c r="E58" s="90">
        <f>E59+E60+E61+E62</f>
        <v>812</v>
      </c>
      <c r="F58" s="79"/>
      <c r="G58" s="79"/>
    </row>
    <row r="59" spans="1:7" ht="30" customHeight="1" x14ac:dyDescent="0.2">
      <c r="A59" s="98" t="s">
        <v>1005</v>
      </c>
      <c r="B59" s="85" t="s">
        <v>1006</v>
      </c>
      <c r="C59" s="86" t="s">
        <v>1007</v>
      </c>
      <c r="D59" s="87"/>
      <c r="E59" s="87"/>
      <c r="F59" s="79"/>
      <c r="G59" s="79"/>
    </row>
    <row r="60" spans="1:7" ht="30" customHeight="1" x14ac:dyDescent="0.2">
      <c r="A60" s="98" t="s">
        <v>877</v>
      </c>
      <c r="B60" s="85" t="s">
        <v>1008</v>
      </c>
      <c r="C60" s="86" t="s">
        <v>1009</v>
      </c>
      <c r="D60" s="87"/>
      <c r="E60" s="87">
        <v>812</v>
      </c>
      <c r="F60" s="79"/>
      <c r="G60" s="79"/>
    </row>
    <row r="61" spans="1:7" ht="30" customHeight="1" x14ac:dyDescent="0.2">
      <c r="A61" s="98" t="s">
        <v>880</v>
      </c>
      <c r="B61" s="85" t="s">
        <v>1010</v>
      </c>
      <c r="C61" s="86" t="s">
        <v>1011</v>
      </c>
      <c r="D61" s="87"/>
      <c r="E61" s="87"/>
      <c r="F61" s="79"/>
      <c r="G61" s="79"/>
    </row>
    <row r="62" spans="1:7" ht="30" customHeight="1" x14ac:dyDescent="0.2">
      <c r="A62" s="98" t="s">
        <v>883</v>
      </c>
      <c r="B62" s="85" t="s">
        <v>1012</v>
      </c>
      <c r="C62" s="86" t="s">
        <v>1013</v>
      </c>
      <c r="D62" s="87"/>
      <c r="E62" s="87"/>
      <c r="F62" s="79"/>
      <c r="G62" s="79"/>
    </row>
    <row r="63" spans="1:7" x14ac:dyDescent="0.2">
      <c r="F63" s="79"/>
      <c r="G63" s="79"/>
    </row>
    <row r="64" spans="1:7" x14ac:dyDescent="0.2">
      <c r="F64" s="79"/>
      <c r="G64" s="79"/>
    </row>
    <row r="65" spans="2:7" x14ac:dyDescent="0.2">
      <c r="B65" s="172" t="s">
        <v>1180</v>
      </c>
      <c r="C65" s="173"/>
      <c r="D65" s="174" t="str">
        <f>IF(ROUND(Aktíva!F4-Pasíva!D2,0)=0,"OK","CHYBA")</f>
        <v>OK</v>
      </c>
      <c r="E65" s="174" t="str">
        <f>IF(ROUND(Aktíva!G5-Pasíva!E2,0)=0,"OK","CHYBA")</f>
        <v>OK</v>
      </c>
      <c r="F65" s="79"/>
      <c r="G65" s="79"/>
    </row>
    <row r="66" spans="2:7" x14ac:dyDescent="0.2">
      <c r="B66" s="273" t="s">
        <v>1181</v>
      </c>
      <c r="C66" s="273"/>
      <c r="D66" s="174" t="str">
        <f>IF(ROUND(D23-VZAS!D67,0)=0,"OK","CHYBA")</f>
        <v>OK</v>
      </c>
      <c r="E66" s="174" t="str">
        <f>IF(ROUND(E23-VZAS!E67,0)=0,"OK","CHYBA")</f>
        <v>OK</v>
      </c>
      <c r="F66" s="79"/>
      <c r="G66" s="79"/>
    </row>
    <row r="67" spans="2:7" x14ac:dyDescent="0.2">
      <c r="F67" s="79"/>
      <c r="G67" s="79"/>
    </row>
    <row r="68" spans="2:7" x14ac:dyDescent="0.2">
      <c r="F68" s="79"/>
      <c r="G68" s="79"/>
    </row>
    <row r="69" spans="2:7" x14ac:dyDescent="0.2">
      <c r="F69" s="79"/>
      <c r="G69" s="79"/>
    </row>
    <row r="70" spans="2:7" x14ac:dyDescent="0.2">
      <c r="F70" s="79"/>
      <c r="G70" s="79"/>
    </row>
    <row r="71" spans="2:7" x14ac:dyDescent="0.2">
      <c r="F71" s="79"/>
      <c r="G71" s="79"/>
    </row>
    <row r="72" spans="2:7" x14ac:dyDescent="0.2">
      <c r="F72" s="79"/>
      <c r="G72" s="79"/>
    </row>
    <row r="73" spans="2:7" x14ac:dyDescent="0.2">
      <c r="F73" s="79"/>
      <c r="G73" s="79"/>
    </row>
    <row r="74" spans="2:7" x14ac:dyDescent="0.2">
      <c r="F74" s="79"/>
      <c r="G74" s="79"/>
    </row>
    <row r="75" spans="2:7" x14ac:dyDescent="0.2">
      <c r="F75" s="79"/>
      <c r="G75" s="79"/>
    </row>
    <row r="76" spans="2:7" x14ac:dyDescent="0.2">
      <c r="F76" s="79"/>
      <c r="G76" s="79"/>
    </row>
    <row r="77" spans="2:7" x14ac:dyDescent="0.2">
      <c r="F77" s="79"/>
      <c r="G77" s="79"/>
    </row>
    <row r="78" spans="2:7" x14ac:dyDescent="0.2">
      <c r="F78" s="79"/>
      <c r="G78" s="79"/>
    </row>
    <row r="79" spans="2:7" x14ac:dyDescent="0.2">
      <c r="F79" s="79"/>
      <c r="G79" s="79"/>
    </row>
    <row r="80" spans="2:7" x14ac:dyDescent="0.2">
      <c r="F80" s="79"/>
      <c r="G80" s="79"/>
    </row>
    <row r="81" spans="6:7" x14ac:dyDescent="0.2">
      <c r="F81" s="79"/>
      <c r="G81" s="79"/>
    </row>
    <row r="82" spans="6:7" x14ac:dyDescent="0.2">
      <c r="F82" s="79"/>
      <c r="G82" s="79"/>
    </row>
    <row r="83" spans="6:7" x14ac:dyDescent="0.2">
      <c r="F83" s="79"/>
      <c r="G83" s="79"/>
    </row>
    <row r="84" spans="6:7" x14ac:dyDescent="0.2">
      <c r="F84" s="79"/>
      <c r="G84" s="79"/>
    </row>
    <row r="85" spans="6:7" x14ac:dyDescent="0.2">
      <c r="F85" s="79"/>
      <c r="G85" s="79"/>
    </row>
    <row r="86" spans="6:7" x14ac:dyDescent="0.2">
      <c r="F86" s="79"/>
      <c r="G86" s="79"/>
    </row>
    <row r="87" spans="6:7" x14ac:dyDescent="0.2">
      <c r="F87" s="79"/>
      <c r="G87" s="79"/>
    </row>
    <row r="88" spans="6:7" x14ac:dyDescent="0.2">
      <c r="F88" s="79"/>
      <c r="G88" s="79"/>
    </row>
    <row r="89" spans="6:7" x14ac:dyDescent="0.2">
      <c r="F89" s="79"/>
      <c r="G89" s="79"/>
    </row>
    <row r="90" spans="6:7" x14ac:dyDescent="0.2">
      <c r="F90" s="79"/>
      <c r="G90" s="79"/>
    </row>
    <row r="91" spans="6:7" x14ac:dyDescent="0.2">
      <c r="F91" s="79"/>
      <c r="G91" s="79"/>
    </row>
    <row r="92" spans="6:7" x14ac:dyDescent="0.2">
      <c r="F92" s="79"/>
      <c r="G92" s="79"/>
    </row>
    <row r="93" spans="6:7" x14ac:dyDescent="0.2">
      <c r="F93" s="79"/>
      <c r="G93" s="79"/>
    </row>
    <row r="94" spans="6:7" x14ac:dyDescent="0.2">
      <c r="F94" s="79"/>
      <c r="G94" s="79"/>
    </row>
    <row r="95" spans="6:7" x14ac:dyDescent="0.2">
      <c r="F95" s="79"/>
      <c r="G95" s="79"/>
    </row>
    <row r="96" spans="6:7" x14ac:dyDescent="0.2">
      <c r="F96" s="79"/>
      <c r="G96" s="79"/>
    </row>
    <row r="97" spans="6:7" x14ac:dyDescent="0.2">
      <c r="F97" s="79"/>
      <c r="G97" s="79"/>
    </row>
    <row r="98" spans="6:7" x14ac:dyDescent="0.2">
      <c r="F98" s="79"/>
      <c r="G98" s="79"/>
    </row>
    <row r="99" spans="6:7" x14ac:dyDescent="0.2">
      <c r="F99" s="79"/>
      <c r="G99" s="79"/>
    </row>
    <row r="100" spans="6:7" x14ac:dyDescent="0.2">
      <c r="F100" s="79"/>
      <c r="G100" s="79"/>
    </row>
    <row r="101" spans="6:7" x14ac:dyDescent="0.2">
      <c r="F101" s="79"/>
      <c r="G101" s="79"/>
    </row>
    <row r="102" spans="6:7" x14ac:dyDescent="0.2">
      <c r="F102" s="79"/>
      <c r="G102" s="79"/>
    </row>
    <row r="103" spans="6:7" x14ac:dyDescent="0.2">
      <c r="F103" s="79"/>
      <c r="G103" s="79"/>
    </row>
    <row r="104" spans="6:7" x14ac:dyDescent="0.2">
      <c r="F104" s="79"/>
      <c r="G104" s="79"/>
    </row>
    <row r="105" spans="6:7" x14ac:dyDescent="0.2">
      <c r="F105" s="79"/>
      <c r="G105" s="79"/>
    </row>
    <row r="106" spans="6:7" x14ac:dyDescent="0.2">
      <c r="F106" s="79"/>
      <c r="G106" s="79"/>
    </row>
    <row r="107" spans="6:7" x14ac:dyDescent="0.2">
      <c r="F107" s="79"/>
      <c r="G107" s="79"/>
    </row>
    <row r="108" spans="6:7" x14ac:dyDescent="0.2">
      <c r="F108" s="79"/>
      <c r="G108" s="79"/>
    </row>
    <row r="109" spans="6:7" x14ac:dyDescent="0.2">
      <c r="F109" s="79"/>
      <c r="G109" s="79"/>
    </row>
    <row r="110" spans="6:7" x14ac:dyDescent="0.2">
      <c r="F110" s="79"/>
      <c r="G110" s="79"/>
    </row>
    <row r="111" spans="6:7" x14ac:dyDescent="0.2">
      <c r="F111" s="79"/>
      <c r="G111" s="79"/>
    </row>
    <row r="112" spans="6:7" x14ac:dyDescent="0.2">
      <c r="F112" s="79"/>
      <c r="G112" s="79"/>
    </row>
    <row r="113" spans="6:7" x14ac:dyDescent="0.2">
      <c r="F113" s="79"/>
      <c r="G113" s="79"/>
    </row>
    <row r="114" spans="6:7" x14ac:dyDescent="0.2">
      <c r="F114" s="79"/>
      <c r="G114" s="79"/>
    </row>
    <row r="115" spans="6:7" x14ac:dyDescent="0.2">
      <c r="F115" s="79"/>
      <c r="G115" s="79"/>
    </row>
    <row r="116" spans="6:7" x14ac:dyDescent="0.2">
      <c r="F116" s="79"/>
      <c r="G116" s="79"/>
    </row>
    <row r="117" spans="6:7" x14ac:dyDescent="0.2">
      <c r="F117" s="79"/>
      <c r="G117" s="79"/>
    </row>
    <row r="118" spans="6:7" x14ac:dyDescent="0.2">
      <c r="F118" s="79"/>
      <c r="G118" s="79"/>
    </row>
    <row r="119" spans="6:7" x14ac:dyDescent="0.2">
      <c r="F119" s="79"/>
      <c r="G119" s="79"/>
    </row>
    <row r="120" spans="6:7" x14ac:dyDescent="0.2">
      <c r="F120" s="79"/>
      <c r="G120" s="79"/>
    </row>
    <row r="121" spans="6:7" x14ac:dyDescent="0.2">
      <c r="F121" s="79"/>
      <c r="G121" s="79"/>
    </row>
    <row r="122" spans="6:7" x14ac:dyDescent="0.2">
      <c r="F122" s="79"/>
      <c r="G122" s="79"/>
    </row>
    <row r="123" spans="6:7" x14ac:dyDescent="0.2">
      <c r="F123" s="79"/>
      <c r="G123" s="79"/>
    </row>
    <row r="124" spans="6:7" x14ac:dyDescent="0.2">
      <c r="F124" s="79"/>
      <c r="G124" s="79"/>
    </row>
    <row r="125" spans="6:7" x14ac:dyDescent="0.2">
      <c r="F125" s="79"/>
      <c r="G125" s="79"/>
    </row>
    <row r="126" spans="6:7" x14ac:dyDescent="0.2">
      <c r="F126" s="79"/>
      <c r="G126" s="79"/>
    </row>
    <row r="127" spans="6:7" x14ac:dyDescent="0.2">
      <c r="F127" s="79"/>
      <c r="G127" s="79"/>
    </row>
    <row r="128" spans="6:7" x14ac:dyDescent="0.2">
      <c r="F128" s="79"/>
      <c r="G128" s="79"/>
    </row>
    <row r="129" spans="6:7" x14ac:dyDescent="0.2">
      <c r="F129" s="79"/>
      <c r="G129" s="79"/>
    </row>
    <row r="130" spans="6:7" x14ac:dyDescent="0.2">
      <c r="F130" s="79"/>
      <c r="G130" s="79"/>
    </row>
    <row r="131" spans="6:7" x14ac:dyDescent="0.2">
      <c r="F131" s="79"/>
      <c r="G131" s="79"/>
    </row>
    <row r="132" spans="6:7" x14ac:dyDescent="0.2">
      <c r="F132" s="79"/>
      <c r="G132" s="79"/>
    </row>
    <row r="133" spans="6:7" x14ac:dyDescent="0.2">
      <c r="F133" s="79"/>
      <c r="G133" s="79"/>
    </row>
    <row r="134" spans="6:7" x14ac:dyDescent="0.2">
      <c r="F134" s="79"/>
      <c r="G134" s="79"/>
    </row>
    <row r="135" spans="6:7" x14ac:dyDescent="0.2">
      <c r="F135" s="79"/>
      <c r="G135" s="79"/>
    </row>
    <row r="136" spans="6:7" x14ac:dyDescent="0.2">
      <c r="F136" s="79"/>
      <c r="G136" s="79"/>
    </row>
    <row r="137" spans="6:7" x14ac:dyDescent="0.2">
      <c r="F137" s="79"/>
      <c r="G137" s="79"/>
    </row>
    <row r="138" spans="6:7" x14ac:dyDescent="0.2">
      <c r="F138" s="79"/>
      <c r="G138" s="79"/>
    </row>
    <row r="139" spans="6:7" x14ac:dyDescent="0.2">
      <c r="F139" s="79"/>
      <c r="G139" s="79"/>
    </row>
    <row r="140" spans="6:7" x14ac:dyDescent="0.2">
      <c r="F140" s="79"/>
      <c r="G140" s="79"/>
    </row>
    <row r="141" spans="6:7" x14ac:dyDescent="0.2">
      <c r="F141" s="79"/>
      <c r="G141" s="79"/>
    </row>
    <row r="142" spans="6:7" x14ac:dyDescent="0.2">
      <c r="F142" s="79"/>
      <c r="G142" s="79"/>
    </row>
    <row r="143" spans="6:7" x14ac:dyDescent="0.2">
      <c r="F143" s="79"/>
      <c r="G143" s="79"/>
    </row>
    <row r="144" spans="6:7" x14ac:dyDescent="0.2">
      <c r="F144" s="79"/>
      <c r="G144" s="79"/>
    </row>
    <row r="145" spans="6:7" x14ac:dyDescent="0.2">
      <c r="F145" s="79"/>
      <c r="G145" s="79"/>
    </row>
    <row r="146" spans="6:7" x14ac:dyDescent="0.2">
      <c r="F146" s="79"/>
      <c r="G146" s="79"/>
    </row>
    <row r="147" spans="6:7" x14ac:dyDescent="0.2">
      <c r="F147" s="79"/>
      <c r="G147" s="79"/>
    </row>
    <row r="148" spans="6:7" x14ac:dyDescent="0.2">
      <c r="F148" s="79"/>
      <c r="G148" s="79"/>
    </row>
    <row r="149" spans="6:7" x14ac:dyDescent="0.2">
      <c r="F149" s="79"/>
      <c r="G149" s="79"/>
    </row>
    <row r="150" spans="6:7" x14ac:dyDescent="0.2">
      <c r="F150" s="79"/>
      <c r="G150" s="79"/>
    </row>
    <row r="151" spans="6:7" x14ac:dyDescent="0.2">
      <c r="F151" s="79"/>
      <c r="G151" s="79"/>
    </row>
    <row r="152" spans="6:7" x14ac:dyDescent="0.2">
      <c r="F152" s="79"/>
      <c r="G152" s="79"/>
    </row>
    <row r="153" spans="6:7" x14ac:dyDescent="0.2">
      <c r="F153" s="79"/>
      <c r="G153" s="79"/>
    </row>
    <row r="154" spans="6:7" x14ac:dyDescent="0.2">
      <c r="F154" s="79"/>
      <c r="G154" s="79"/>
    </row>
    <row r="155" spans="6:7" x14ac:dyDescent="0.2">
      <c r="F155" s="79"/>
      <c r="G155" s="79"/>
    </row>
    <row r="156" spans="6:7" x14ac:dyDescent="0.2">
      <c r="F156" s="79"/>
      <c r="G156" s="79"/>
    </row>
    <row r="157" spans="6:7" x14ac:dyDescent="0.2">
      <c r="F157" s="79"/>
      <c r="G157" s="79"/>
    </row>
    <row r="158" spans="6:7" x14ac:dyDescent="0.2">
      <c r="F158" s="79"/>
      <c r="G158" s="79"/>
    </row>
    <row r="159" spans="6:7" x14ac:dyDescent="0.2">
      <c r="F159" s="79"/>
      <c r="G159" s="79"/>
    </row>
    <row r="160" spans="6:7" x14ac:dyDescent="0.2">
      <c r="F160" s="79"/>
      <c r="G160" s="79"/>
    </row>
    <row r="161" spans="6:7" x14ac:dyDescent="0.2">
      <c r="F161" s="79"/>
      <c r="G161" s="79"/>
    </row>
    <row r="162" spans="6:7" x14ac:dyDescent="0.2">
      <c r="F162" s="79"/>
      <c r="G162" s="79"/>
    </row>
    <row r="163" spans="6:7" x14ac:dyDescent="0.2">
      <c r="F163" s="79"/>
      <c r="G163" s="79"/>
    </row>
    <row r="164" spans="6:7" x14ac:dyDescent="0.2">
      <c r="F164" s="79"/>
      <c r="G164" s="79"/>
    </row>
    <row r="165" spans="6:7" x14ac:dyDescent="0.2">
      <c r="F165" s="79"/>
      <c r="G165" s="79"/>
    </row>
    <row r="166" spans="6:7" x14ac:dyDescent="0.2">
      <c r="F166" s="79"/>
      <c r="G166" s="79"/>
    </row>
    <row r="167" spans="6:7" x14ac:dyDescent="0.2">
      <c r="F167" s="79"/>
      <c r="G167" s="79"/>
    </row>
    <row r="168" spans="6:7" x14ac:dyDescent="0.2">
      <c r="F168" s="79"/>
      <c r="G168" s="79"/>
    </row>
    <row r="169" spans="6:7" x14ac:dyDescent="0.2">
      <c r="F169" s="79"/>
      <c r="G169" s="79"/>
    </row>
    <row r="170" spans="6:7" x14ac:dyDescent="0.2">
      <c r="F170" s="79"/>
      <c r="G170" s="79"/>
    </row>
    <row r="171" spans="6:7" x14ac:dyDescent="0.2">
      <c r="F171" s="79"/>
      <c r="G171" s="79"/>
    </row>
    <row r="172" spans="6:7" x14ac:dyDescent="0.2">
      <c r="F172" s="79"/>
      <c r="G172" s="79"/>
    </row>
    <row r="173" spans="6:7" x14ac:dyDescent="0.2">
      <c r="F173" s="79"/>
      <c r="G173" s="79"/>
    </row>
    <row r="174" spans="6:7" x14ac:dyDescent="0.2">
      <c r="F174" s="79"/>
      <c r="G174" s="79"/>
    </row>
    <row r="175" spans="6:7" x14ac:dyDescent="0.2">
      <c r="F175" s="79"/>
      <c r="G175" s="79"/>
    </row>
    <row r="176" spans="6:7" x14ac:dyDescent="0.2">
      <c r="F176" s="79"/>
      <c r="G176" s="79"/>
    </row>
    <row r="177" spans="6:7" x14ac:dyDescent="0.2">
      <c r="F177" s="79"/>
      <c r="G177" s="79"/>
    </row>
    <row r="178" spans="6:7" x14ac:dyDescent="0.2">
      <c r="F178" s="79"/>
      <c r="G178" s="79"/>
    </row>
    <row r="179" spans="6:7" x14ac:dyDescent="0.2">
      <c r="F179" s="79"/>
      <c r="G179" s="79"/>
    </row>
    <row r="180" spans="6:7" x14ac:dyDescent="0.2">
      <c r="F180" s="79"/>
      <c r="G180" s="79"/>
    </row>
    <row r="181" spans="6:7" x14ac:dyDescent="0.2">
      <c r="F181" s="79"/>
      <c r="G181" s="79"/>
    </row>
    <row r="182" spans="6:7" x14ac:dyDescent="0.2">
      <c r="F182" s="79"/>
      <c r="G182" s="79"/>
    </row>
    <row r="183" spans="6:7" x14ac:dyDescent="0.2">
      <c r="F183" s="79"/>
      <c r="G183" s="79"/>
    </row>
    <row r="184" spans="6:7" x14ac:dyDescent="0.2">
      <c r="F184" s="79"/>
      <c r="G184" s="79"/>
    </row>
    <row r="185" spans="6:7" x14ac:dyDescent="0.2">
      <c r="F185" s="79"/>
      <c r="G185" s="79"/>
    </row>
    <row r="186" spans="6:7" x14ac:dyDescent="0.2">
      <c r="F186" s="79"/>
      <c r="G186" s="79"/>
    </row>
    <row r="187" spans="6:7" x14ac:dyDescent="0.2">
      <c r="F187" s="79"/>
      <c r="G187" s="79"/>
    </row>
    <row r="188" spans="6:7" x14ac:dyDescent="0.2">
      <c r="F188" s="79"/>
      <c r="G188" s="79"/>
    </row>
    <row r="189" spans="6:7" x14ac:dyDescent="0.2">
      <c r="F189" s="79"/>
      <c r="G189" s="79"/>
    </row>
    <row r="190" spans="6:7" x14ac:dyDescent="0.2">
      <c r="F190" s="79"/>
      <c r="G190" s="79"/>
    </row>
    <row r="191" spans="6:7" x14ac:dyDescent="0.2">
      <c r="F191" s="79"/>
      <c r="G191" s="79"/>
    </row>
    <row r="192" spans="6:7" x14ac:dyDescent="0.2">
      <c r="F192" s="79"/>
      <c r="G192" s="79"/>
    </row>
    <row r="193" spans="6:7" x14ac:dyDescent="0.2">
      <c r="F193" s="79"/>
      <c r="G193" s="79"/>
    </row>
    <row r="194" spans="6:7" x14ac:dyDescent="0.2">
      <c r="F194" s="79"/>
      <c r="G194" s="79"/>
    </row>
    <row r="195" spans="6:7" x14ac:dyDescent="0.2">
      <c r="F195" s="79"/>
      <c r="G195" s="79"/>
    </row>
    <row r="196" spans="6:7" x14ac:dyDescent="0.2">
      <c r="F196" s="79"/>
      <c r="G196" s="79"/>
    </row>
    <row r="197" spans="6:7" x14ac:dyDescent="0.2">
      <c r="F197" s="79"/>
      <c r="G197" s="79"/>
    </row>
    <row r="198" spans="6:7" x14ac:dyDescent="0.2">
      <c r="F198" s="79"/>
      <c r="G198" s="79"/>
    </row>
    <row r="199" spans="6:7" x14ac:dyDescent="0.2">
      <c r="F199" s="79"/>
      <c r="G199" s="79"/>
    </row>
    <row r="200" spans="6:7" x14ac:dyDescent="0.2">
      <c r="F200" s="79"/>
      <c r="G200" s="79"/>
    </row>
    <row r="201" spans="6:7" x14ac:dyDescent="0.2">
      <c r="F201" s="79"/>
      <c r="G201" s="79"/>
    </row>
    <row r="202" spans="6:7" x14ac:dyDescent="0.2">
      <c r="F202" s="79"/>
      <c r="G202" s="79"/>
    </row>
    <row r="203" spans="6:7" x14ac:dyDescent="0.2">
      <c r="F203" s="79"/>
      <c r="G203" s="79"/>
    </row>
    <row r="204" spans="6:7" x14ac:dyDescent="0.2">
      <c r="F204" s="79"/>
      <c r="G204" s="79"/>
    </row>
    <row r="205" spans="6:7" x14ac:dyDescent="0.2">
      <c r="F205" s="79"/>
      <c r="G205" s="79"/>
    </row>
    <row r="206" spans="6:7" x14ac:dyDescent="0.2">
      <c r="F206" s="79"/>
      <c r="G206" s="79"/>
    </row>
    <row r="207" spans="6:7" x14ac:dyDescent="0.2">
      <c r="F207" s="79"/>
      <c r="G207" s="79"/>
    </row>
    <row r="208" spans="6:7" x14ac:dyDescent="0.2">
      <c r="F208" s="79"/>
      <c r="G208" s="79"/>
    </row>
    <row r="209" spans="6:7" x14ac:dyDescent="0.2">
      <c r="F209" s="79"/>
      <c r="G209" s="79"/>
    </row>
    <row r="210" spans="6:7" x14ac:dyDescent="0.2">
      <c r="F210" s="79"/>
      <c r="G210" s="79"/>
    </row>
    <row r="211" spans="6:7" x14ac:dyDescent="0.2">
      <c r="F211" s="79"/>
      <c r="G211" s="79"/>
    </row>
    <row r="212" spans="6:7" x14ac:dyDescent="0.2">
      <c r="F212" s="79"/>
      <c r="G212" s="79"/>
    </row>
    <row r="213" spans="6:7" x14ac:dyDescent="0.2">
      <c r="F213" s="79"/>
      <c r="G213" s="79"/>
    </row>
    <row r="214" spans="6:7" x14ac:dyDescent="0.2">
      <c r="F214" s="79"/>
      <c r="G214" s="79"/>
    </row>
    <row r="215" spans="6:7" x14ac:dyDescent="0.2">
      <c r="F215" s="79"/>
      <c r="G215" s="79"/>
    </row>
    <row r="216" spans="6:7" x14ac:dyDescent="0.2">
      <c r="F216" s="79"/>
      <c r="G216" s="79"/>
    </row>
    <row r="217" spans="6:7" x14ac:dyDescent="0.2">
      <c r="F217" s="79"/>
      <c r="G217" s="79"/>
    </row>
    <row r="218" spans="6:7" x14ac:dyDescent="0.2">
      <c r="F218" s="79"/>
      <c r="G218" s="79"/>
    </row>
    <row r="219" spans="6:7" x14ac:dyDescent="0.2">
      <c r="F219" s="79"/>
      <c r="G219" s="79"/>
    </row>
    <row r="220" spans="6:7" x14ac:dyDescent="0.2">
      <c r="F220" s="79"/>
      <c r="G220" s="79"/>
    </row>
    <row r="221" spans="6:7" x14ac:dyDescent="0.2">
      <c r="F221" s="79"/>
      <c r="G221" s="79"/>
    </row>
    <row r="222" spans="6:7" x14ac:dyDescent="0.2">
      <c r="F222" s="79"/>
      <c r="G222" s="79"/>
    </row>
    <row r="223" spans="6:7" x14ac:dyDescent="0.2">
      <c r="F223" s="79"/>
      <c r="G223" s="79"/>
    </row>
    <row r="224" spans="6:7" x14ac:dyDescent="0.2">
      <c r="F224" s="79"/>
      <c r="G224" s="79"/>
    </row>
    <row r="225" spans="6:7" x14ac:dyDescent="0.2">
      <c r="F225" s="79"/>
      <c r="G225" s="79"/>
    </row>
    <row r="226" spans="6:7" x14ac:dyDescent="0.2">
      <c r="F226" s="79"/>
      <c r="G226" s="79"/>
    </row>
    <row r="227" spans="6:7" x14ac:dyDescent="0.2">
      <c r="F227" s="79"/>
      <c r="G227" s="79"/>
    </row>
    <row r="228" spans="6:7" x14ac:dyDescent="0.2">
      <c r="F228" s="79"/>
      <c r="G228" s="79"/>
    </row>
    <row r="229" spans="6:7" x14ac:dyDescent="0.2">
      <c r="F229" s="79"/>
      <c r="G229" s="79"/>
    </row>
    <row r="230" spans="6:7" x14ac:dyDescent="0.2">
      <c r="F230" s="79"/>
      <c r="G230" s="79"/>
    </row>
    <row r="231" spans="6:7" x14ac:dyDescent="0.2">
      <c r="F231" s="79"/>
      <c r="G231" s="79"/>
    </row>
    <row r="232" spans="6:7" x14ac:dyDescent="0.2">
      <c r="F232" s="79"/>
      <c r="G232" s="79"/>
    </row>
    <row r="233" spans="6:7" x14ac:dyDescent="0.2">
      <c r="F233" s="79"/>
      <c r="G233" s="79"/>
    </row>
    <row r="234" spans="6:7" x14ac:dyDescent="0.2">
      <c r="F234" s="79"/>
      <c r="G234" s="79"/>
    </row>
    <row r="235" spans="6:7" x14ac:dyDescent="0.2">
      <c r="F235" s="79"/>
      <c r="G235" s="79"/>
    </row>
    <row r="236" spans="6:7" x14ac:dyDescent="0.2">
      <c r="F236" s="79"/>
      <c r="G236" s="79"/>
    </row>
    <row r="237" spans="6:7" x14ac:dyDescent="0.2">
      <c r="F237" s="79"/>
      <c r="G237" s="79"/>
    </row>
    <row r="238" spans="6:7" x14ac:dyDescent="0.2">
      <c r="F238" s="79"/>
      <c r="G238" s="79"/>
    </row>
    <row r="239" spans="6:7" x14ac:dyDescent="0.2">
      <c r="F239" s="79"/>
      <c r="G239" s="79"/>
    </row>
    <row r="240" spans="6:7" x14ac:dyDescent="0.2">
      <c r="F240" s="79"/>
      <c r="G240" s="79"/>
    </row>
    <row r="241" spans="6:7" x14ac:dyDescent="0.2">
      <c r="F241" s="79"/>
      <c r="G241" s="79"/>
    </row>
    <row r="242" spans="6:7" x14ac:dyDescent="0.2">
      <c r="F242" s="79"/>
      <c r="G242" s="79"/>
    </row>
    <row r="243" spans="6:7" x14ac:dyDescent="0.2">
      <c r="F243" s="79"/>
      <c r="G243" s="79"/>
    </row>
    <row r="244" spans="6:7" x14ac:dyDescent="0.2">
      <c r="F244" s="79"/>
      <c r="G244" s="79"/>
    </row>
    <row r="245" spans="6:7" x14ac:dyDescent="0.2">
      <c r="F245" s="79"/>
      <c r="G245" s="79"/>
    </row>
    <row r="246" spans="6:7" x14ac:dyDescent="0.2">
      <c r="F246" s="79"/>
      <c r="G246" s="79"/>
    </row>
    <row r="247" spans="6:7" x14ac:dyDescent="0.2">
      <c r="F247" s="79"/>
      <c r="G247" s="79"/>
    </row>
    <row r="248" spans="6:7" x14ac:dyDescent="0.2">
      <c r="F248" s="79"/>
      <c r="G248" s="79"/>
    </row>
    <row r="249" spans="6:7" x14ac:dyDescent="0.2">
      <c r="F249" s="79"/>
      <c r="G249" s="79"/>
    </row>
    <row r="250" spans="6:7" x14ac:dyDescent="0.2">
      <c r="F250" s="79"/>
      <c r="G250" s="79"/>
    </row>
    <row r="251" spans="6:7" x14ac:dyDescent="0.2">
      <c r="F251" s="79"/>
      <c r="G251" s="79"/>
    </row>
    <row r="252" spans="6:7" x14ac:dyDescent="0.2">
      <c r="F252" s="79"/>
      <c r="G252" s="79"/>
    </row>
    <row r="253" spans="6:7" x14ac:dyDescent="0.2">
      <c r="F253" s="79"/>
      <c r="G253" s="79"/>
    </row>
    <row r="254" spans="6:7" x14ac:dyDescent="0.2">
      <c r="F254" s="79"/>
      <c r="G254" s="79"/>
    </row>
    <row r="255" spans="6:7" x14ac:dyDescent="0.2">
      <c r="F255" s="79"/>
      <c r="G255" s="79"/>
    </row>
    <row r="256" spans="6:7" x14ac:dyDescent="0.2">
      <c r="F256" s="79"/>
      <c r="G256" s="79"/>
    </row>
    <row r="257" spans="6:7" x14ac:dyDescent="0.2">
      <c r="F257" s="79"/>
      <c r="G257" s="79"/>
    </row>
    <row r="258" spans="6:7" x14ac:dyDescent="0.2">
      <c r="F258" s="79"/>
      <c r="G258" s="79"/>
    </row>
    <row r="259" spans="6:7" x14ac:dyDescent="0.2">
      <c r="F259" s="79"/>
      <c r="G259" s="79"/>
    </row>
    <row r="260" spans="6:7" x14ac:dyDescent="0.2">
      <c r="F260" s="79"/>
      <c r="G260" s="79"/>
    </row>
    <row r="261" spans="6:7" x14ac:dyDescent="0.2">
      <c r="F261" s="79"/>
      <c r="G261" s="79"/>
    </row>
    <row r="262" spans="6:7" x14ac:dyDescent="0.2">
      <c r="F262" s="79"/>
      <c r="G262" s="79"/>
    </row>
    <row r="263" spans="6:7" x14ac:dyDescent="0.2">
      <c r="F263" s="79"/>
      <c r="G263" s="79"/>
    </row>
    <row r="264" spans="6:7" x14ac:dyDescent="0.2">
      <c r="F264" s="79"/>
      <c r="G264" s="79"/>
    </row>
    <row r="265" spans="6:7" x14ac:dyDescent="0.2">
      <c r="F265" s="79"/>
      <c r="G265" s="79"/>
    </row>
    <row r="266" spans="6:7" x14ac:dyDescent="0.2">
      <c r="F266" s="79"/>
      <c r="G266" s="79"/>
    </row>
    <row r="267" spans="6:7" x14ac:dyDescent="0.2">
      <c r="F267" s="79"/>
      <c r="G267" s="79"/>
    </row>
    <row r="268" spans="6:7" x14ac:dyDescent="0.2">
      <c r="F268" s="79"/>
      <c r="G268" s="79"/>
    </row>
    <row r="269" spans="6:7" x14ac:dyDescent="0.2">
      <c r="F269" s="79"/>
      <c r="G269" s="79"/>
    </row>
    <row r="270" spans="6:7" x14ac:dyDescent="0.2">
      <c r="F270" s="79"/>
      <c r="G270" s="79"/>
    </row>
    <row r="271" spans="6:7" x14ac:dyDescent="0.2">
      <c r="F271" s="79"/>
      <c r="G271" s="79"/>
    </row>
    <row r="272" spans="6:7" x14ac:dyDescent="0.2">
      <c r="F272" s="79"/>
      <c r="G272" s="79"/>
    </row>
    <row r="273" spans="6:7" x14ac:dyDescent="0.2">
      <c r="F273" s="79"/>
      <c r="G273" s="79"/>
    </row>
    <row r="274" spans="6:7" x14ac:dyDescent="0.2">
      <c r="F274" s="79"/>
      <c r="G274" s="79"/>
    </row>
    <row r="275" spans="6:7" x14ac:dyDescent="0.2">
      <c r="F275" s="79"/>
      <c r="G275" s="79"/>
    </row>
    <row r="276" spans="6:7" x14ac:dyDescent="0.2">
      <c r="F276" s="79"/>
      <c r="G276" s="79"/>
    </row>
    <row r="277" spans="6:7" x14ac:dyDescent="0.2">
      <c r="F277" s="79"/>
      <c r="G277" s="79"/>
    </row>
    <row r="278" spans="6:7" x14ac:dyDescent="0.2">
      <c r="F278" s="79"/>
      <c r="G278" s="79"/>
    </row>
    <row r="279" spans="6:7" x14ac:dyDescent="0.2">
      <c r="F279" s="79"/>
      <c r="G279" s="79"/>
    </row>
    <row r="280" spans="6:7" x14ac:dyDescent="0.2">
      <c r="F280" s="79"/>
      <c r="G280" s="79"/>
    </row>
    <row r="281" spans="6:7" x14ac:dyDescent="0.2">
      <c r="F281" s="79"/>
      <c r="G281" s="79"/>
    </row>
    <row r="282" spans="6:7" x14ac:dyDescent="0.2">
      <c r="F282" s="79"/>
      <c r="G282" s="79"/>
    </row>
    <row r="283" spans="6:7" x14ac:dyDescent="0.2">
      <c r="F283" s="79"/>
      <c r="G283" s="79"/>
    </row>
    <row r="284" spans="6:7" x14ac:dyDescent="0.2">
      <c r="F284" s="79"/>
      <c r="G284" s="79"/>
    </row>
    <row r="285" spans="6:7" x14ac:dyDescent="0.2">
      <c r="F285" s="79"/>
      <c r="G285" s="79"/>
    </row>
    <row r="286" spans="6:7" x14ac:dyDescent="0.2">
      <c r="F286" s="79"/>
      <c r="G286" s="79"/>
    </row>
    <row r="287" spans="6:7" x14ac:dyDescent="0.2">
      <c r="F287" s="79"/>
      <c r="G287" s="79"/>
    </row>
    <row r="288" spans="6:7" x14ac:dyDescent="0.2">
      <c r="F288" s="79"/>
      <c r="G288" s="79"/>
    </row>
    <row r="289" spans="6:7" x14ac:dyDescent="0.2">
      <c r="F289" s="79"/>
      <c r="G289" s="79"/>
    </row>
    <row r="290" spans="6:7" x14ac:dyDescent="0.2">
      <c r="F290" s="79"/>
      <c r="G290" s="79"/>
    </row>
    <row r="291" spans="6:7" x14ac:dyDescent="0.2">
      <c r="F291" s="79"/>
      <c r="G291" s="79"/>
    </row>
    <row r="292" spans="6:7" x14ac:dyDescent="0.2">
      <c r="F292" s="79"/>
      <c r="G292" s="79"/>
    </row>
    <row r="293" spans="6:7" x14ac:dyDescent="0.2">
      <c r="F293" s="79"/>
      <c r="G293" s="79"/>
    </row>
    <row r="294" spans="6:7" x14ac:dyDescent="0.2">
      <c r="F294" s="79"/>
      <c r="G294" s="79"/>
    </row>
    <row r="295" spans="6:7" x14ac:dyDescent="0.2">
      <c r="F295" s="79"/>
      <c r="G295" s="79"/>
    </row>
    <row r="296" spans="6:7" x14ac:dyDescent="0.2">
      <c r="F296" s="79"/>
      <c r="G296" s="79"/>
    </row>
    <row r="297" spans="6:7" x14ac:dyDescent="0.2">
      <c r="F297" s="79"/>
      <c r="G297" s="79"/>
    </row>
    <row r="298" spans="6:7" x14ac:dyDescent="0.2">
      <c r="F298" s="79"/>
      <c r="G298" s="79"/>
    </row>
    <row r="299" spans="6:7" x14ac:dyDescent="0.2">
      <c r="F299" s="79"/>
      <c r="G299" s="79"/>
    </row>
    <row r="300" spans="6:7" x14ac:dyDescent="0.2">
      <c r="F300" s="79"/>
      <c r="G300" s="79"/>
    </row>
    <row r="301" spans="6:7" x14ac:dyDescent="0.2">
      <c r="F301" s="79"/>
      <c r="G301" s="79"/>
    </row>
    <row r="302" spans="6:7" x14ac:dyDescent="0.2">
      <c r="F302" s="79"/>
      <c r="G302" s="79"/>
    </row>
    <row r="303" spans="6:7" x14ac:dyDescent="0.2">
      <c r="F303" s="79"/>
      <c r="G303" s="79"/>
    </row>
    <row r="304" spans="6:7" x14ac:dyDescent="0.2">
      <c r="F304" s="79"/>
      <c r="G304" s="79"/>
    </row>
    <row r="305" spans="6:7" x14ac:dyDescent="0.2">
      <c r="F305" s="79"/>
      <c r="G305" s="79"/>
    </row>
    <row r="306" spans="6:7" x14ac:dyDescent="0.2">
      <c r="F306" s="79"/>
      <c r="G306" s="79"/>
    </row>
    <row r="307" spans="6:7" x14ac:dyDescent="0.2">
      <c r="F307" s="79"/>
      <c r="G307" s="79"/>
    </row>
    <row r="308" spans="6:7" x14ac:dyDescent="0.2">
      <c r="F308" s="79"/>
      <c r="G308" s="79"/>
    </row>
    <row r="309" spans="6:7" x14ac:dyDescent="0.2">
      <c r="F309" s="79"/>
      <c r="G309" s="79"/>
    </row>
    <row r="310" spans="6:7" x14ac:dyDescent="0.2">
      <c r="F310" s="79"/>
      <c r="G310" s="79"/>
    </row>
    <row r="311" spans="6:7" x14ac:dyDescent="0.2">
      <c r="F311" s="79"/>
      <c r="G311" s="79"/>
    </row>
    <row r="312" spans="6:7" x14ac:dyDescent="0.2">
      <c r="F312" s="79"/>
      <c r="G312" s="79"/>
    </row>
    <row r="313" spans="6:7" x14ac:dyDescent="0.2">
      <c r="F313" s="79"/>
      <c r="G313" s="79"/>
    </row>
    <row r="314" spans="6:7" x14ac:dyDescent="0.2">
      <c r="F314" s="79"/>
      <c r="G314" s="79"/>
    </row>
    <row r="315" spans="6:7" x14ac:dyDescent="0.2">
      <c r="F315" s="79"/>
      <c r="G315" s="79"/>
    </row>
    <row r="316" spans="6:7" x14ac:dyDescent="0.2">
      <c r="F316" s="79"/>
      <c r="G316" s="79"/>
    </row>
    <row r="317" spans="6:7" x14ac:dyDescent="0.2">
      <c r="F317" s="79"/>
      <c r="G317" s="79"/>
    </row>
    <row r="318" spans="6:7" x14ac:dyDescent="0.2">
      <c r="F318" s="79"/>
      <c r="G318" s="79"/>
    </row>
    <row r="319" spans="6:7" x14ac:dyDescent="0.2">
      <c r="F319" s="79"/>
      <c r="G319" s="79"/>
    </row>
    <row r="320" spans="6:7" x14ac:dyDescent="0.2">
      <c r="F320" s="79"/>
      <c r="G320" s="79"/>
    </row>
    <row r="321" spans="6:7" x14ac:dyDescent="0.2">
      <c r="F321" s="79"/>
      <c r="G321" s="79"/>
    </row>
    <row r="322" spans="6:7" x14ac:dyDescent="0.2">
      <c r="F322" s="79"/>
      <c r="G322" s="79"/>
    </row>
    <row r="323" spans="6:7" x14ac:dyDescent="0.2">
      <c r="F323" s="79"/>
      <c r="G323" s="79"/>
    </row>
    <row r="324" spans="6:7" x14ac:dyDescent="0.2">
      <c r="F324" s="79"/>
      <c r="G324" s="79"/>
    </row>
    <row r="325" spans="6:7" x14ac:dyDescent="0.2">
      <c r="F325" s="79"/>
      <c r="G325" s="79"/>
    </row>
    <row r="326" spans="6:7" x14ac:dyDescent="0.2">
      <c r="F326" s="79"/>
      <c r="G326" s="79"/>
    </row>
    <row r="327" spans="6:7" x14ac:dyDescent="0.2">
      <c r="F327" s="79"/>
      <c r="G327" s="79"/>
    </row>
    <row r="328" spans="6:7" x14ac:dyDescent="0.2">
      <c r="F328" s="79"/>
      <c r="G328" s="79"/>
    </row>
    <row r="329" spans="6:7" x14ac:dyDescent="0.2">
      <c r="F329" s="79"/>
      <c r="G329" s="79"/>
    </row>
    <row r="330" spans="6:7" x14ac:dyDescent="0.2">
      <c r="F330" s="79"/>
      <c r="G330" s="79"/>
    </row>
    <row r="331" spans="6:7" x14ac:dyDescent="0.2">
      <c r="F331" s="79"/>
      <c r="G331" s="79"/>
    </row>
    <row r="332" spans="6:7" x14ac:dyDescent="0.2">
      <c r="F332" s="79"/>
      <c r="G332" s="79"/>
    </row>
    <row r="333" spans="6:7" x14ac:dyDescent="0.2">
      <c r="F333" s="79"/>
      <c r="G333" s="79"/>
    </row>
    <row r="334" spans="6:7" x14ac:dyDescent="0.2">
      <c r="F334" s="79"/>
      <c r="G334" s="79"/>
    </row>
    <row r="335" spans="6:7" x14ac:dyDescent="0.2">
      <c r="F335" s="79"/>
      <c r="G335" s="79"/>
    </row>
    <row r="336" spans="6:7" x14ac:dyDescent="0.2">
      <c r="F336" s="79"/>
      <c r="G336" s="79"/>
    </row>
    <row r="337" spans="6:7" x14ac:dyDescent="0.2">
      <c r="F337" s="79"/>
      <c r="G337" s="79"/>
    </row>
    <row r="338" spans="6:7" x14ac:dyDescent="0.2">
      <c r="F338" s="79"/>
      <c r="G338" s="79"/>
    </row>
    <row r="339" spans="6:7" x14ac:dyDescent="0.2">
      <c r="F339" s="79"/>
      <c r="G339" s="79"/>
    </row>
    <row r="340" spans="6:7" x14ac:dyDescent="0.2">
      <c r="F340" s="79"/>
      <c r="G340" s="79"/>
    </row>
    <row r="341" spans="6:7" x14ac:dyDescent="0.2">
      <c r="F341" s="79"/>
      <c r="G341" s="79"/>
    </row>
    <row r="342" spans="6:7" x14ac:dyDescent="0.2">
      <c r="F342" s="79"/>
      <c r="G342" s="79"/>
    </row>
    <row r="343" spans="6:7" x14ac:dyDescent="0.2">
      <c r="F343" s="79"/>
      <c r="G343" s="79"/>
    </row>
    <row r="344" spans="6:7" x14ac:dyDescent="0.2">
      <c r="F344" s="79"/>
      <c r="G344" s="79"/>
    </row>
    <row r="345" spans="6:7" x14ac:dyDescent="0.2">
      <c r="F345" s="79"/>
      <c r="G345" s="79"/>
    </row>
    <row r="346" spans="6:7" x14ac:dyDescent="0.2">
      <c r="F346" s="79"/>
      <c r="G346" s="79"/>
    </row>
    <row r="347" spans="6:7" x14ac:dyDescent="0.2">
      <c r="F347" s="79"/>
      <c r="G347" s="79"/>
    </row>
    <row r="348" spans="6:7" x14ac:dyDescent="0.2">
      <c r="F348" s="79"/>
      <c r="G348" s="79"/>
    </row>
    <row r="349" spans="6:7" x14ac:dyDescent="0.2">
      <c r="F349" s="79"/>
      <c r="G349" s="79"/>
    </row>
    <row r="350" spans="6:7" x14ac:dyDescent="0.2">
      <c r="F350" s="79"/>
      <c r="G350" s="79"/>
    </row>
    <row r="351" spans="6:7" x14ac:dyDescent="0.2">
      <c r="F351" s="79"/>
      <c r="G351" s="79"/>
    </row>
    <row r="352" spans="6:7" x14ac:dyDescent="0.2">
      <c r="F352" s="79"/>
      <c r="G352" s="79"/>
    </row>
    <row r="353" spans="6:7" x14ac:dyDescent="0.2">
      <c r="F353" s="79"/>
      <c r="G353" s="79"/>
    </row>
    <row r="354" spans="6:7" x14ac:dyDescent="0.2">
      <c r="F354" s="79"/>
      <c r="G354" s="79"/>
    </row>
    <row r="355" spans="6:7" x14ac:dyDescent="0.2">
      <c r="F355" s="79"/>
      <c r="G355" s="79"/>
    </row>
    <row r="356" spans="6:7" x14ac:dyDescent="0.2">
      <c r="F356" s="79"/>
      <c r="G356" s="79"/>
    </row>
    <row r="357" spans="6:7" x14ac:dyDescent="0.2">
      <c r="F357" s="79"/>
      <c r="G357" s="79"/>
    </row>
    <row r="358" spans="6:7" x14ac:dyDescent="0.2">
      <c r="F358" s="79"/>
      <c r="G358" s="79"/>
    </row>
    <row r="359" spans="6:7" x14ac:dyDescent="0.2">
      <c r="F359" s="79"/>
      <c r="G359" s="79"/>
    </row>
    <row r="360" spans="6:7" x14ac:dyDescent="0.2">
      <c r="F360" s="79"/>
      <c r="G360" s="79"/>
    </row>
    <row r="361" spans="6:7" x14ac:dyDescent="0.2">
      <c r="F361" s="79"/>
      <c r="G361" s="79"/>
    </row>
    <row r="362" spans="6:7" x14ac:dyDescent="0.2">
      <c r="F362" s="79"/>
      <c r="G362" s="79"/>
    </row>
    <row r="363" spans="6:7" x14ac:dyDescent="0.2">
      <c r="F363" s="79"/>
      <c r="G363" s="79"/>
    </row>
    <row r="364" spans="6:7" x14ac:dyDescent="0.2">
      <c r="F364" s="79"/>
      <c r="G364" s="79"/>
    </row>
    <row r="365" spans="6:7" x14ac:dyDescent="0.2">
      <c r="F365" s="79"/>
      <c r="G365" s="79"/>
    </row>
    <row r="366" spans="6:7" x14ac:dyDescent="0.2">
      <c r="F366" s="79"/>
      <c r="G366" s="79"/>
    </row>
    <row r="367" spans="6:7" x14ac:dyDescent="0.2">
      <c r="F367" s="79"/>
      <c r="G367" s="79"/>
    </row>
    <row r="368" spans="6:7" x14ac:dyDescent="0.2">
      <c r="F368" s="79"/>
      <c r="G368" s="79"/>
    </row>
    <row r="369" spans="6:7" x14ac:dyDescent="0.2">
      <c r="F369" s="79"/>
      <c r="G369" s="79"/>
    </row>
    <row r="370" spans="6:7" x14ac:dyDescent="0.2">
      <c r="F370" s="79"/>
      <c r="G370" s="79"/>
    </row>
    <row r="371" spans="6:7" x14ac:dyDescent="0.2">
      <c r="F371" s="79"/>
      <c r="G371" s="79"/>
    </row>
    <row r="372" spans="6:7" x14ac:dyDescent="0.2">
      <c r="F372" s="79"/>
      <c r="G372" s="79"/>
    </row>
    <row r="373" spans="6:7" x14ac:dyDescent="0.2">
      <c r="F373" s="79"/>
      <c r="G373" s="79"/>
    </row>
    <row r="374" spans="6:7" x14ac:dyDescent="0.2">
      <c r="F374" s="79"/>
      <c r="G374" s="79"/>
    </row>
    <row r="375" spans="6:7" x14ac:dyDescent="0.2">
      <c r="F375" s="79"/>
      <c r="G375" s="79"/>
    </row>
    <row r="376" spans="6:7" x14ac:dyDescent="0.2">
      <c r="F376" s="79"/>
      <c r="G376" s="79"/>
    </row>
    <row r="377" spans="6:7" x14ac:dyDescent="0.2">
      <c r="F377" s="79"/>
      <c r="G377" s="79"/>
    </row>
    <row r="378" spans="6:7" x14ac:dyDescent="0.2">
      <c r="F378" s="79"/>
      <c r="G378" s="79"/>
    </row>
    <row r="379" spans="6:7" x14ac:dyDescent="0.2">
      <c r="F379" s="79"/>
      <c r="G379" s="79"/>
    </row>
    <row r="380" spans="6:7" x14ac:dyDescent="0.2">
      <c r="F380" s="79"/>
      <c r="G380" s="79"/>
    </row>
    <row r="381" spans="6:7" x14ac:dyDescent="0.2">
      <c r="F381" s="79"/>
      <c r="G381" s="79"/>
    </row>
    <row r="382" spans="6:7" x14ac:dyDescent="0.2">
      <c r="F382" s="79"/>
      <c r="G382" s="79"/>
    </row>
    <row r="383" spans="6:7" x14ac:dyDescent="0.2">
      <c r="F383" s="79"/>
      <c r="G383" s="79"/>
    </row>
    <row r="384" spans="6:7" x14ac:dyDescent="0.2">
      <c r="F384" s="79"/>
      <c r="G384" s="79"/>
    </row>
    <row r="385" spans="6:7" x14ac:dyDescent="0.2">
      <c r="F385" s="79"/>
      <c r="G385" s="79"/>
    </row>
    <row r="386" spans="6:7" x14ac:dyDescent="0.2">
      <c r="F386" s="79"/>
      <c r="G386" s="79"/>
    </row>
    <row r="387" spans="6:7" x14ac:dyDescent="0.2">
      <c r="F387" s="79"/>
      <c r="G387" s="79"/>
    </row>
    <row r="388" spans="6:7" x14ac:dyDescent="0.2">
      <c r="F388" s="79"/>
      <c r="G388" s="79"/>
    </row>
    <row r="389" spans="6:7" x14ac:dyDescent="0.2">
      <c r="F389" s="79"/>
      <c r="G389" s="79"/>
    </row>
    <row r="390" spans="6:7" x14ac:dyDescent="0.2">
      <c r="F390" s="79"/>
      <c r="G390" s="79"/>
    </row>
    <row r="391" spans="6:7" x14ac:dyDescent="0.2">
      <c r="F391" s="79"/>
      <c r="G391" s="79"/>
    </row>
    <row r="392" spans="6:7" x14ac:dyDescent="0.2">
      <c r="F392" s="79"/>
      <c r="G392" s="79"/>
    </row>
    <row r="393" spans="6:7" x14ac:dyDescent="0.2">
      <c r="F393" s="79"/>
      <c r="G393" s="79"/>
    </row>
    <row r="394" spans="6:7" x14ac:dyDescent="0.2">
      <c r="F394" s="79"/>
      <c r="G394" s="79"/>
    </row>
    <row r="395" spans="6:7" x14ac:dyDescent="0.2">
      <c r="F395" s="79"/>
      <c r="G395" s="79"/>
    </row>
    <row r="396" spans="6:7" x14ac:dyDescent="0.2">
      <c r="F396" s="79"/>
      <c r="G396" s="79"/>
    </row>
    <row r="397" spans="6:7" x14ac:dyDescent="0.2">
      <c r="F397" s="79"/>
      <c r="G397" s="79"/>
    </row>
    <row r="398" spans="6:7" x14ac:dyDescent="0.2">
      <c r="F398" s="79"/>
      <c r="G398" s="79"/>
    </row>
    <row r="399" spans="6:7" x14ac:dyDescent="0.2">
      <c r="F399" s="79"/>
      <c r="G399" s="79"/>
    </row>
    <row r="400" spans="6:7" x14ac:dyDescent="0.2">
      <c r="F400" s="79"/>
      <c r="G400" s="79"/>
    </row>
    <row r="401" spans="6:7" x14ac:dyDescent="0.2">
      <c r="F401" s="79"/>
      <c r="G401" s="79"/>
    </row>
    <row r="402" spans="6:7" x14ac:dyDescent="0.2">
      <c r="F402" s="79"/>
      <c r="G402" s="79"/>
    </row>
    <row r="403" spans="6:7" x14ac:dyDescent="0.2">
      <c r="F403" s="79"/>
      <c r="G403" s="79"/>
    </row>
    <row r="404" spans="6:7" x14ac:dyDescent="0.2">
      <c r="F404" s="79"/>
      <c r="G404" s="79"/>
    </row>
    <row r="405" spans="6:7" x14ac:dyDescent="0.2">
      <c r="F405" s="79"/>
      <c r="G405" s="79"/>
    </row>
    <row r="406" spans="6:7" x14ac:dyDescent="0.2">
      <c r="F406" s="79"/>
      <c r="G406" s="79"/>
    </row>
    <row r="407" spans="6:7" x14ac:dyDescent="0.2">
      <c r="F407" s="79"/>
      <c r="G407" s="79"/>
    </row>
    <row r="408" spans="6:7" x14ac:dyDescent="0.2">
      <c r="F408" s="79"/>
      <c r="G408" s="79"/>
    </row>
    <row r="409" spans="6:7" x14ac:dyDescent="0.2">
      <c r="F409" s="79"/>
      <c r="G409" s="79"/>
    </row>
    <row r="410" spans="6:7" x14ac:dyDescent="0.2">
      <c r="F410" s="79"/>
      <c r="G410" s="79"/>
    </row>
    <row r="411" spans="6:7" x14ac:dyDescent="0.2">
      <c r="F411" s="79"/>
      <c r="G411" s="79"/>
    </row>
    <row r="412" spans="6:7" x14ac:dyDescent="0.2">
      <c r="F412" s="79"/>
      <c r="G412" s="79"/>
    </row>
    <row r="413" spans="6:7" x14ac:dyDescent="0.2">
      <c r="F413" s="79"/>
      <c r="G413" s="79"/>
    </row>
    <row r="414" spans="6:7" x14ac:dyDescent="0.2">
      <c r="F414" s="79"/>
      <c r="G414" s="79"/>
    </row>
    <row r="415" spans="6:7" x14ac:dyDescent="0.2">
      <c r="F415" s="79"/>
      <c r="G415" s="79"/>
    </row>
    <row r="416" spans="6:7" x14ac:dyDescent="0.2">
      <c r="F416" s="79"/>
      <c r="G416" s="79"/>
    </row>
    <row r="417" spans="6:7" x14ac:dyDescent="0.2">
      <c r="F417" s="79"/>
      <c r="G417" s="79"/>
    </row>
    <row r="418" spans="6:7" x14ac:dyDescent="0.2">
      <c r="F418" s="79"/>
      <c r="G418" s="79"/>
    </row>
    <row r="419" spans="6:7" x14ac:dyDescent="0.2">
      <c r="F419" s="79"/>
      <c r="G419" s="79"/>
    </row>
    <row r="420" spans="6:7" x14ac:dyDescent="0.2">
      <c r="F420" s="79"/>
      <c r="G420" s="79"/>
    </row>
    <row r="421" spans="6:7" x14ac:dyDescent="0.2">
      <c r="F421" s="79"/>
      <c r="G421" s="79"/>
    </row>
    <row r="422" spans="6:7" x14ac:dyDescent="0.2">
      <c r="F422" s="79"/>
      <c r="G422" s="79"/>
    </row>
    <row r="423" spans="6:7" x14ac:dyDescent="0.2">
      <c r="F423" s="79"/>
      <c r="G423" s="79"/>
    </row>
    <row r="424" spans="6:7" x14ac:dyDescent="0.2">
      <c r="F424" s="79"/>
      <c r="G424" s="79"/>
    </row>
    <row r="425" spans="6:7" x14ac:dyDescent="0.2">
      <c r="F425" s="79"/>
      <c r="G425" s="79"/>
    </row>
    <row r="426" spans="6:7" x14ac:dyDescent="0.2">
      <c r="F426" s="79"/>
      <c r="G426" s="79"/>
    </row>
    <row r="427" spans="6:7" x14ac:dyDescent="0.2">
      <c r="F427" s="79"/>
      <c r="G427" s="79"/>
    </row>
    <row r="428" spans="6:7" x14ac:dyDescent="0.2">
      <c r="F428" s="79"/>
      <c r="G428" s="79"/>
    </row>
    <row r="429" spans="6:7" x14ac:dyDescent="0.2">
      <c r="F429" s="79"/>
      <c r="G429" s="79"/>
    </row>
    <row r="430" spans="6:7" x14ac:dyDescent="0.2">
      <c r="F430" s="79"/>
      <c r="G430" s="79"/>
    </row>
    <row r="431" spans="6:7" x14ac:dyDescent="0.2">
      <c r="F431" s="79"/>
      <c r="G431" s="79"/>
    </row>
    <row r="432" spans="6:7" x14ac:dyDescent="0.2">
      <c r="F432" s="79"/>
      <c r="G432" s="79"/>
    </row>
    <row r="433" spans="6:7" x14ac:dyDescent="0.2">
      <c r="F433" s="79"/>
      <c r="G433" s="79"/>
    </row>
    <row r="434" spans="6:7" x14ac:dyDescent="0.2">
      <c r="F434" s="79"/>
      <c r="G434" s="79"/>
    </row>
    <row r="435" spans="6:7" x14ac:dyDescent="0.2">
      <c r="F435" s="79"/>
      <c r="G435" s="79"/>
    </row>
    <row r="436" spans="6:7" x14ac:dyDescent="0.2">
      <c r="F436" s="79"/>
      <c r="G436" s="79"/>
    </row>
    <row r="437" spans="6:7" x14ac:dyDescent="0.2">
      <c r="F437" s="79"/>
      <c r="G437" s="79"/>
    </row>
    <row r="438" spans="6:7" x14ac:dyDescent="0.2">
      <c r="F438" s="79"/>
      <c r="G438" s="79"/>
    </row>
    <row r="439" spans="6:7" x14ac:dyDescent="0.2">
      <c r="F439" s="79"/>
      <c r="G439" s="79"/>
    </row>
    <row r="440" spans="6:7" x14ac:dyDescent="0.2">
      <c r="F440" s="79"/>
      <c r="G440" s="79"/>
    </row>
    <row r="441" spans="6:7" x14ac:dyDescent="0.2">
      <c r="F441" s="79"/>
      <c r="G441" s="79"/>
    </row>
    <row r="442" spans="6:7" x14ac:dyDescent="0.2">
      <c r="F442" s="79"/>
      <c r="G442" s="79"/>
    </row>
    <row r="443" spans="6:7" x14ac:dyDescent="0.2">
      <c r="F443" s="79"/>
      <c r="G443" s="79"/>
    </row>
    <row r="444" spans="6:7" x14ac:dyDescent="0.2">
      <c r="F444" s="79"/>
      <c r="G444" s="79"/>
    </row>
    <row r="445" spans="6:7" x14ac:dyDescent="0.2">
      <c r="F445" s="79"/>
      <c r="G445" s="79"/>
    </row>
    <row r="446" spans="6:7" x14ac:dyDescent="0.2">
      <c r="F446" s="79"/>
      <c r="G446" s="79"/>
    </row>
    <row r="447" spans="6:7" x14ac:dyDescent="0.2">
      <c r="F447" s="79"/>
      <c r="G447" s="79"/>
    </row>
    <row r="448" spans="6:7" x14ac:dyDescent="0.2">
      <c r="F448" s="79"/>
      <c r="G448" s="79"/>
    </row>
    <row r="449" spans="6:7" x14ac:dyDescent="0.2">
      <c r="F449" s="79"/>
      <c r="G449" s="79"/>
    </row>
    <row r="450" spans="6:7" x14ac:dyDescent="0.2">
      <c r="F450" s="79"/>
      <c r="G450" s="79"/>
    </row>
    <row r="451" spans="6:7" x14ac:dyDescent="0.2">
      <c r="F451" s="79"/>
      <c r="G451" s="79"/>
    </row>
    <row r="452" spans="6:7" x14ac:dyDescent="0.2">
      <c r="F452" s="79"/>
      <c r="G452" s="79"/>
    </row>
    <row r="453" spans="6:7" x14ac:dyDescent="0.2">
      <c r="F453" s="79"/>
      <c r="G453" s="79"/>
    </row>
    <row r="454" spans="6:7" x14ac:dyDescent="0.2">
      <c r="F454" s="79"/>
      <c r="G454" s="79"/>
    </row>
    <row r="455" spans="6:7" x14ac:dyDescent="0.2">
      <c r="F455" s="79"/>
      <c r="G455" s="79"/>
    </row>
    <row r="456" spans="6:7" x14ac:dyDescent="0.2">
      <c r="F456" s="79"/>
      <c r="G456" s="79"/>
    </row>
    <row r="457" spans="6:7" x14ac:dyDescent="0.2">
      <c r="F457" s="79"/>
      <c r="G457" s="79"/>
    </row>
    <row r="458" spans="6:7" x14ac:dyDescent="0.2">
      <c r="F458" s="79"/>
      <c r="G458" s="79"/>
    </row>
    <row r="459" spans="6:7" x14ac:dyDescent="0.2">
      <c r="F459" s="79"/>
      <c r="G459" s="79"/>
    </row>
    <row r="460" spans="6:7" x14ac:dyDescent="0.2">
      <c r="F460" s="79"/>
      <c r="G460" s="79"/>
    </row>
    <row r="461" spans="6:7" x14ac:dyDescent="0.2">
      <c r="F461" s="79"/>
      <c r="G461" s="79"/>
    </row>
    <row r="462" spans="6:7" x14ac:dyDescent="0.2">
      <c r="F462" s="79"/>
      <c r="G462" s="79"/>
    </row>
    <row r="463" spans="6:7" x14ac:dyDescent="0.2">
      <c r="F463" s="79"/>
      <c r="G463" s="79"/>
    </row>
    <row r="464" spans="6:7" x14ac:dyDescent="0.2">
      <c r="F464" s="79"/>
      <c r="G464" s="79"/>
    </row>
    <row r="465" spans="6:7" x14ac:dyDescent="0.2">
      <c r="F465" s="79"/>
      <c r="G465" s="79"/>
    </row>
    <row r="466" spans="6:7" x14ac:dyDescent="0.2">
      <c r="F466" s="79"/>
      <c r="G466" s="79"/>
    </row>
    <row r="467" spans="6:7" x14ac:dyDescent="0.2">
      <c r="F467" s="79"/>
      <c r="G467" s="79"/>
    </row>
    <row r="468" spans="6:7" x14ac:dyDescent="0.2">
      <c r="F468" s="79"/>
      <c r="G468" s="79"/>
    </row>
    <row r="469" spans="6:7" x14ac:dyDescent="0.2">
      <c r="F469" s="79"/>
      <c r="G469" s="79"/>
    </row>
    <row r="470" spans="6:7" x14ac:dyDescent="0.2">
      <c r="F470" s="79"/>
      <c r="G470" s="79"/>
    </row>
    <row r="471" spans="6:7" x14ac:dyDescent="0.2">
      <c r="F471" s="79"/>
      <c r="G471" s="79"/>
    </row>
    <row r="472" spans="6:7" x14ac:dyDescent="0.2">
      <c r="F472" s="79"/>
      <c r="G472" s="79"/>
    </row>
    <row r="473" spans="6:7" x14ac:dyDescent="0.2">
      <c r="F473" s="79"/>
      <c r="G473" s="79"/>
    </row>
    <row r="474" spans="6:7" x14ac:dyDescent="0.2">
      <c r="F474" s="79"/>
      <c r="G474" s="79"/>
    </row>
    <row r="475" spans="6:7" x14ac:dyDescent="0.2">
      <c r="F475" s="79"/>
      <c r="G475" s="79"/>
    </row>
    <row r="476" spans="6:7" x14ac:dyDescent="0.2">
      <c r="F476" s="79"/>
      <c r="G476" s="79"/>
    </row>
    <row r="477" spans="6:7" x14ac:dyDescent="0.2">
      <c r="F477" s="79"/>
      <c r="G477" s="79"/>
    </row>
    <row r="478" spans="6:7" x14ac:dyDescent="0.2">
      <c r="F478" s="79"/>
      <c r="G478" s="79"/>
    </row>
    <row r="479" spans="6:7" x14ac:dyDescent="0.2">
      <c r="F479" s="79"/>
      <c r="G479" s="79"/>
    </row>
    <row r="480" spans="6:7" x14ac:dyDescent="0.2">
      <c r="F480" s="79"/>
      <c r="G480" s="79"/>
    </row>
    <row r="481" spans="6:7" x14ac:dyDescent="0.2">
      <c r="F481" s="79"/>
      <c r="G481" s="79"/>
    </row>
    <row r="482" spans="6:7" x14ac:dyDescent="0.2">
      <c r="F482" s="79"/>
      <c r="G482" s="79"/>
    </row>
    <row r="483" spans="6:7" x14ac:dyDescent="0.2">
      <c r="F483" s="79"/>
      <c r="G483" s="79"/>
    </row>
    <row r="484" spans="6:7" x14ac:dyDescent="0.2">
      <c r="F484" s="79"/>
      <c r="G484" s="79"/>
    </row>
    <row r="485" spans="6:7" x14ac:dyDescent="0.2">
      <c r="F485" s="79"/>
      <c r="G485" s="79"/>
    </row>
    <row r="486" spans="6:7" x14ac:dyDescent="0.2">
      <c r="F486" s="79"/>
      <c r="G486" s="79"/>
    </row>
    <row r="487" spans="6:7" x14ac:dyDescent="0.2">
      <c r="F487" s="79"/>
      <c r="G487" s="79"/>
    </row>
    <row r="488" spans="6:7" x14ac:dyDescent="0.2">
      <c r="F488" s="79"/>
      <c r="G488" s="79"/>
    </row>
    <row r="489" spans="6:7" x14ac:dyDescent="0.2">
      <c r="F489" s="79"/>
      <c r="G489" s="79"/>
    </row>
    <row r="490" spans="6:7" x14ac:dyDescent="0.2">
      <c r="F490" s="79"/>
      <c r="G490" s="79"/>
    </row>
    <row r="491" spans="6:7" x14ac:dyDescent="0.2">
      <c r="F491" s="79"/>
      <c r="G491" s="79"/>
    </row>
    <row r="492" spans="6:7" x14ac:dyDescent="0.2">
      <c r="F492" s="79"/>
      <c r="G492" s="79"/>
    </row>
    <row r="493" spans="6:7" x14ac:dyDescent="0.2">
      <c r="F493" s="79"/>
      <c r="G493" s="79"/>
    </row>
    <row r="494" spans="6:7" x14ac:dyDescent="0.2">
      <c r="F494" s="79"/>
      <c r="G494" s="79"/>
    </row>
    <row r="495" spans="6:7" x14ac:dyDescent="0.2">
      <c r="F495" s="79"/>
      <c r="G495" s="79"/>
    </row>
    <row r="496" spans="6:7" x14ac:dyDescent="0.2">
      <c r="F496" s="79"/>
      <c r="G496" s="79"/>
    </row>
    <row r="497" spans="6:7" x14ac:dyDescent="0.2">
      <c r="F497" s="79"/>
      <c r="G497" s="79"/>
    </row>
    <row r="498" spans="6:7" x14ac:dyDescent="0.2">
      <c r="F498" s="79"/>
      <c r="G498" s="79"/>
    </row>
    <row r="499" spans="6:7" x14ac:dyDescent="0.2">
      <c r="F499" s="79"/>
      <c r="G499" s="79"/>
    </row>
    <row r="500" spans="6:7" x14ac:dyDescent="0.2">
      <c r="F500" s="79"/>
      <c r="G500" s="79"/>
    </row>
    <row r="501" spans="6:7" x14ac:dyDescent="0.2">
      <c r="F501" s="79"/>
      <c r="G501" s="79"/>
    </row>
    <row r="502" spans="6:7" x14ac:dyDescent="0.2">
      <c r="F502" s="79"/>
      <c r="G502" s="79"/>
    </row>
    <row r="503" spans="6:7" x14ac:dyDescent="0.2">
      <c r="F503" s="79"/>
      <c r="G503" s="79"/>
    </row>
    <row r="504" spans="6:7" x14ac:dyDescent="0.2">
      <c r="F504" s="79"/>
      <c r="G504" s="79"/>
    </row>
    <row r="505" spans="6:7" x14ac:dyDescent="0.2">
      <c r="F505" s="79"/>
      <c r="G505" s="79"/>
    </row>
    <row r="506" spans="6:7" x14ac:dyDescent="0.2">
      <c r="F506" s="79"/>
      <c r="G506" s="79"/>
    </row>
    <row r="507" spans="6:7" x14ac:dyDescent="0.2">
      <c r="F507" s="79"/>
      <c r="G507" s="79"/>
    </row>
    <row r="508" spans="6:7" x14ac:dyDescent="0.2">
      <c r="F508" s="79"/>
      <c r="G508" s="79"/>
    </row>
    <row r="509" spans="6:7" x14ac:dyDescent="0.2">
      <c r="F509" s="79"/>
      <c r="G509" s="79"/>
    </row>
    <row r="510" spans="6:7" x14ac:dyDescent="0.2">
      <c r="F510" s="79"/>
      <c r="G510" s="79"/>
    </row>
    <row r="511" spans="6:7" x14ac:dyDescent="0.2">
      <c r="F511" s="79"/>
      <c r="G511" s="79"/>
    </row>
    <row r="512" spans="6:7" x14ac:dyDescent="0.2">
      <c r="F512" s="79"/>
      <c r="G512" s="79"/>
    </row>
    <row r="513" spans="6:7" x14ac:dyDescent="0.2">
      <c r="F513" s="79"/>
      <c r="G513" s="79"/>
    </row>
    <row r="514" spans="6:7" x14ac:dyDescent="0.2">
      <c r="F514" s="79"/>
      <c r="G514" s="79"/>
    </row>
    <row r="515" spans="6:7" x14ac:dyDescent="0.2">
      <c r="F515" s="79"/>
      <c r="G515" s="79"/>
    </row>
    <row r="516" spans="6:7" x14ac:dyDescent="0.2">
      <c r="F516" s="79"/>
      <c r="G516" s="79"/>
    </row>
    <row r="517" spans="6:7" x14ac:dyDescent="0.2">
      <c r="F517" s="79"/>
      <c r="G517" s="79"/>
    </row>
    <row r="518" spans="6:7" x14ac:dyDescent="0.2">
      <c r="F518" s="79"/>
      <c r="G518" s="79"/>
    </row>
    <row r="519" spans="6:7" x14ac:dyDescent="0.2">
      <c r="F519" s="79"/>
      <c r="G519" s="79"/>
    </row>
    <row r="520" spans="6:7" x14ac:dyDescent="0.2">
      <c r="F520" s="79"/>
      <c r="G520" s="79"/>
    </row>
    <row r="521" spans="6:7" x14ac:dyDescent="0.2">
      <c r="F521" s="79"/>
      <c r="G521" s="79"/>
    </row>
    <row r="522" spans="6:7" x14ac:dyDescent="0.2">
      <c r="F522" s="79"/>
      <c r="G522" s="79"/>
    </row>
    <row r="523" spans="6:7" x14ac:dyDescent="0.2">
      <c r="F523" s="79"/>
      <c r="G523" s="79"/>
    </row>
    <row r="524" spans="6:7" x14ac:dyDescent="0.2">
      <c r="F524" s="79"/>
      <c r="G524" s="79"/>
    </row>
    <row r="525" spans="6:7" x14ac:dyDescent="0.2">
      <c r="F525" s="79"/>
      <c r="G525" s="79"/>
    </row>
    <row r="526" spans="6:7" x14ac:dyDescent="0.2">
      <c r="F526" s="79"/>
      <c r="G526" s="79"/>
    </row>
    <row r="527" spans="6:7" x14ac:dyDescent="0.2">
      <c r="F527" s="79"/>
      <c r="G527" s="79"/>
    </row>
    <row r="528" spans="6:7" x14ac:dyDescent="0.2">
      <c r="F528" s="79"/>
      <c r="G528" s="79"/>
    </row>
    <row r="529" spans="6:7" x14ac:dyDescent="0.2">
      <c r="F529" s="79"/>
      <c r="G529" s="79"/>
    </row>
    <row r="530" spans="6:7" x14ac:dyDescent="0.2">
      <c r="F530" s="79"/>
      <c r="G530" s="79"/>
    </row>
    <row r="531" spans="6:7" x14ac:dyDescent="0.2">
      <c r="F531" s="79"/>
      <c r="G531" s="79"/>
    </row>
    <row r="532" spans="6:7" x14ac:dyDescent="0.2">
      <c r="F532" s="79"/>
      <c r="G532" s="79"/>
    </row>
    <row r="533" spans="6:7" x14ac:dyDescent="0.2">
      <c r="F533" s="79"/>
      <c r="G533" s="79"/>
    </row>
    <row r="534" spans="6:7" x14ac:dyDescent="0.2">
      <c r="F534" s="79"/>
      <c r="G534" s="79"/>
    </row>
    <row r="535" spans="6:7" x14ac:dyDescent="0.2">
      <c r="F535" s="79"/>
      <c r="G535" s="79"/>
    </row>
    <row r="536" spans="6:7" x14ac:dyDescent="0.2">
      <c r="F536" s="79"/>
      <c r="G536" s="79"/>
    </row>
    <row r="537" spans="6:7" x14ac:dyDescent="0.2">
      <c r="F537" s="79"/>
      <c r="G537" s="79"/>
    </row>
    <row r="538" spans="6:7" x14ac:dyDescent="0.2">
      <c r="F538" s="79"/>
      <c r="G538" s="79"/>
    </row>
    <row r="539" spans="6:7" x14ac:dyDescent="0.2">
      <c r="F539" s="79"/>
      <c r="G539" s="79"/>
    </row>
    <row r="540" spans="6:7" x14ac:dyDescent="0.2">
      <c r="F540" s="79"/>
      <c r="G540" s="79"/>
    </row>
    <row r="541" spans="6:7" x14ac:dyDescent="0.2">
      <c r="F541" s="79"/>
      <c r="G541" s="79"/>
    </row>
    <row r="542" spans="6:7" x14ac:dyDescent="0.2">
      <c r="F542" s="79"/>
      <c r="G542" s="79"/>
    </row>
    <row r="543" spans="6:7" x14ac:dyDescent="0.2">
      <c r="F543" s="79"/>
      <c r="G543" s="79"/>
    </row>
    <row r="544" spans="6:7" x14ac:dyDescent="0.2">
      <c r="F544" s="79"/>
      <c r="G544" s="79"/>
    </row>
    <row r="545" spans="6:7" x14ac:dyDescent="0.2">
      <c r="F545" s="79"/>
      <c r="G545" s="79"/>
    </row>
    <row r="546" spans="6:7" x14ac:dyDescent="0.2">
      <c r="F546" s="79"/>
      <c r="G546" s="79"/>
    </row>
    <row r="547" spans="6:7" x14ac:dyDescent="0.2">
      <c r="F547" s="79"/>
      <c r="G547" s="79"/>
    </row>
    <row r="548" spans="6:7" x14ac:dyDescent="0.2">
      <c r="F548" s="79"/>
      <c r="G548" s="79"/>
    </row>
    <row r="549" spans="6:7" x14ac:dyDescent="0.2">
      <c r="F549" s="79"/>
      <c r="G549" s="79"/>
    </row>
    <row r="550" spans="6:7" x14ac:dyDescent="0.2">
      <c r="F550" s="79"/>
      <c r="G550" s="79"/>
    </row>
    <row r="551" spans="6:7" x14ac:dyDescent="0.2">
      <c r="F551" s="79"/>
      <c r="G551" s="79"/>
    </row>
    <row r="552" spans="6:7" x14ac:dyDescent="0.2">
      <c r="F552" s="79"/>
      <c r="G552" s="79"/>
    </row>
    <row r="553" spans="6:7" x14ac:dyDescent="0.2">
      <c r="F553" s="79"/>
      <c r="G553" s="79"/>
    </row>
    <row r="554" spans="6:7" x14ac:dyDescent="0.2">
      <c r="F554" s="79"/>
      <c r="G554" s="79"/>
    </row>
    <row r="555" spans="6:7" x14ac:dyDescent="0.2">
      <c r="F555" s="79"/>
      <c r="G555" s="79"/>
    </row>
    <row r="556" spans="6:7" x14ac:dyDescent="0.2">
      <c r="F556" s="79"/>
      <c r="G556" s="79"/>
    </row>
    <row r="557" spans="6:7" x14ac:dyDescent="0.2">
      <c r="F557" s="79"/>
      <c r="G557" s="79"/>
    </row>
    <row r="558" spans="6:7" x14ac:dyDescent="0.2">
      <c r="F558" s="79"/>
      <c r="G558" s="79"/>
    </row>
    <row r="559" spans="6:7" x14ac:dyDescent="0.2">
      <c r="F559" s="79"/>
      <c r="G559" s="79"/>
    </row>
    <row r="560" spans="6:7" x14ac:dyDescent="0.2">
      <c r="F560" s="79"/>
      <c r="G560" s="79"/>
    </row>
    <row r="561" spans="6:7" x14ac:dyDescent="0.2">
      <c r="F561" s="79"/>
      <c r="G561" s="79"/>
    </row>
    <row r="562" spans="6:7" x14ac:dyDescent="0.2">
      <c r="F562" s="79"/>
      <c r="G562" s="79"/>
    </row>
    <row r="563" spans="6:7" x14ac:dyDescent="0.2">
      <c r="F563" s="79"/>
      <c r="G563" s="79"/>
    </row>
    <row r="564" spans="6:7" x14ac:dyDescent="0.2">
      <c r="F564" s="79"/>
      <c r="G564" s="79"/>
    </row>
    <row r="565" spans="6:7" x14ac:dyDescent="0.2">
      <c r="F565" s="79"/>
      <c r="G565" s="79"/>
    </row>
    <row r="566" spans="6:7" x14ac:dyDescent="0.2">
      <c r="F566" s="79"/>
      <c r="G566" s="79"/>
    </row>
    <row r="567" spans="6:7" x14ac:dyDescent="0.2">
      <c r="F567" s="79"/>
      <c r="G567" s="79"/>
    </row>
    <row r="568" spans="6:7" x14ac:dyDescent="0.2">
      <c r="F568" s="79"/>
      <c r="G568" s="79"/>
    </row>
    <row r="569" spans="6:7" x14ac:dyDescent="0.2">
      <c r="F569" s="79"/>
      <c r="G569" s="79"/>
    </row>
    <row r="570" spans="6:7" x14ac:dyDescent="0.2">
      <c r="F570" s="79"/>
      <c r="G570" s="79"/>
    </row>
    <row r="571" spans="6:7" x14ac:dyDescent="0.2">
      <c r="F571" s="79"/>
      <c r="G571" s="79"/>
    </row>
    <row r="572" spans="6:7" x14ac:dyDescent="0.2">
      <c r="F572" s="79"/>
      <c r="G572" s="79"/>
    </row>
    <row r="573" spans="6:7" x14ac:dyDescent="0.2">
      <c r="F573" s="79"/>
      <c r="G573" s="79"/>
    </row>
    <row r="574" spans="6:7" x14ac:dyDescent="0.2">
      <c r="F574" s="79"/>
      <c r="G574" s="79"/>
    </row>
    <row r="575" spans="6:7" x14ac:dyDescent="0.2">
      <c r="F575" s="79"/>
      <c r="G575" s="79"/>
    </row>
    <row r="576" spans="6:7" x14ac:dyDescent="0.2">
      <c r="F576" s="79"/>
      <c r="G576" s="79"/>
    </row>
    <row r="577" spans="6:7" x14ac:dyDescent="0.2">
      <c r="F577" s="79"/>
      <c r="G577" s="79"/>
    </row>
    <row r="578" spans="6:7" x14ac:dyDescent="0.2">
      <c r="F578" s="79"/>
      <c r="G578" s="79"/>
    </row>
    <row r="579" spans="6:7" x14ac:dyDescent="0.2">
      <c r="F579" s="79"/>
      <c r="G579" s="79"/>
    </row>
    <row r="580" spans="6:7" x14ac:dyDescent="0.2">
      <c r="F580" s="79"/>
      <c r="G580" s="79"/>
    </row>
    <row r="581" spans="6:7" x14ac:dyDescent="0.2">
      <c r="F581" s="79"/>
      <c r="G581" s="79"/>
    </row>
    <row r="582" spans="6:7" x14ac:dyDescent="0.2">
      <c r="F582" s="79"/>
      <c r="G582" s="79"/>
    </row>
    <row r="583" spans="6:7" x14ac:dyDescent="0.2">
      <c r="F583" s="79"/>
      <c r="G583" s="79"/>
    </row>
    <row r="584" spans="6:7" x14ac:dyDescent="0.2">
      <c r="F584" s="79"/>
      <c r="G584" s="79"/>
    </row>
    <row r="585" spans="6:7" x14ac:dyDescent="0.2">
      <c r="F585" s="79"/>
      <c r="G585" s="79"/>
    </row>
    <row r="586" spans="6:7" x14ac:dyDescent="0.2">
      <c r="F586" s="79"/>
      <c r="G586" s="79"/>
    </row>
    <row r="587" spans="6:7" x14ac:dyDescent="0.2">
      <c r="F587" s="79"/>
      <c r="G587" s="79"/>
    </row>
    <row r="588" spans="6:7" x14ac:dyDescent="0.2">
      <c r="F588" s="79"/>
      <c r="G588" s="79"/>
    </row>
    <row r="589" spans="6:7" x14ac:dyDescent="0.2">
      <c r="F589" s="79"/>
      <c r="G589" s="79"/>
    </row>
    <row r="590" spans="6:7" x14ac:dyDescent="0.2">
      <c r="F590" s="79"/>
      <c r="G590" s="79"/>
    </row>
    <row r="591" spans="6:7" x14ac:dyDescent="0.2">
      <c r="F591" s="79"/>
      <c r="G591" s="79"/>
    </row>
    <row r="592" spans="6:7" x14ac:dyDescent="0.2">
      <c r="F592" s="79"/>
      <c r="G592" s="79"/>
    </row>
    <row r="593" spans="6:7" x14ac:dyDescent="0.2">
      <c r="F593" s="79"/>
      <c r="G593" s="79"/>
    </row>
    <row r="594" spans="6:7" x14ac:dyDescent="0.2">
      <c r="F594" s="79"/>
      <c r="G594" s="79"/>
    </row>
    <row r="595" spans="6:7" x14ac:dyDescent="0.2">
      <c r="F595" s="79"/>
      <c r="G595" s="79"/>
    </row>
    <row r="596" spans="6:7" x14ac:dyDescent="0.2">
      <c r="F596" s="79"/>
      <c r="G596" s="79"/>
    </row>
    <row r="597" spans="6:7" x14ac:dyDescent="0.2">
      <c r="F597" s="79"/>
      <c r="G597" s="79"/>
    </row>
    <row r="598" spans="6:7" x14ac:dyDescent="0.2">
      <c r="F598" s="79"/>
      <c r="G598" s="79"/>
    </row>
    <row r="599" spans="6:7" x14ac:dyDescent="0.2">
      <c r="F599" s="79"/>
      <c r="G599" s="79"/>
    </row>
    <row r="600" spans="6:7" x14ac:dyDescent="0.2">
      <c r="F600" s="79"/>
      <c r="G600" s="79"/>
    </row>
    <row r="601" spans="6:7" x14ac:dyDescent="0.2">
      <c r="F601" s="79"/>
      <c r="G601" s="79"/>
    </row>
    <row r="602" spans="6:7" x14ac:dyDescent="0.2">
      <c r="F602" s="79"/>
      <c r="G602" s="79"/>
    </row>
    <row r="603" spans="6:7" x14ac:dyDescent="0.2">
      <c r="F603" s="79"/>
      <c r="G603" s="79"/>
    </row>
    <row r="604" spans="6:7" x14ac:dyDescent="0.2">
      <c r="F604" s="79"/>
      <c r="G604" s="79"/>
    </row>
    <row r="605" spans="6:7" x14ac:dyDescent="0.2">
      <c r="F605" s="79"/>
      <c r="G605" s="79"/>
    </row>
    <row r="606" spans="6:7" x14ac:dyDescent="0.2">
      <c r="F606" s="79"/>
      <c r="G606" s="79"/>
    </row>
    <row r="607" spans="6:7" x14ac:dyDescent="0.2">
      <c r="F607" s="79"/>
      <c r="G607" s="79"/>
    </row>
    <row r="608" spans="6:7" x14ac:dyDescent="0.2">
      <c r="F608" s="79"/>
      <c r="G608" s="79"/>
    </row>
    <row r="609" spans="6:7" x14ac:dyDescent="0.2">
      <c r="F609" s="79"/>
      <c r="G609" s="79"/>
    </row>
    <row r="610" spans="6:7" x14ac:dyDescent="0.2">
      <c r="F610" s="79"/>
      <c r="G610" s="79"/>
    </row>
    <row r="611" spans="6:7" x14ac:dyDescent="0.2">
      <c r="F611" s="79"/>
      <c r="G611" s="79"/>
    </row>
    <row r="612" spans="6:7" x14ac:dyDescent="0.2">
      <c r="F612" s="79"/>
      <c r="G612" s="79"/>
    </row>
    <row r="613" spans="6:7" x14ac:dyDescent="0.2">
      <c r="F613" s="79"/>
      <c r="G613" s="79"/>
    </row>
    <row r="614" spans="6:7" x14ac:dyDescent="0.2">
      <c r="F614" s="79"/>
      <c r="G614" s="79"/>
    </row>
    <row r="615" spans="6:7" x14ac:dyDescent="0.2">
      <c r="F615" s="79"/>
      <c r="G615" s="79"/>
    </row>
    <row r="616" spans="6:7" x14ac:dyDescent="0.2">
      <c r="F616" s="79"/>
      <c r="G616" s="79"/>
    </row>
    <row r="617" spans="6:7" x14ac:dyDescent="0.2">
      <c r="F617" s="79"/>
      <c r="G617" s="79"/>
    </row>
    <row r="618" spans="6:7" x14ac:dyDescent="0.2">
      <c r="F618" s="79"/>
      <c r="G618" s="79"/>
    </row>
    <row r="619" spans="6:7" x14ac:dyDescent="0.2">
      <c r="F619" s="79"/>
      <c r="G619" s="79"/>
    </row>
    <row r="620" spans="6:7" x14ac:dyDescent="0.2">
      <c r="F620" s="79"/>
      <c r="G620" s="79"/>
    </row>
    <row r="621" spans="6:7" x14ac:dyDescent="0.2">
      <c r="F621" s="79"/>
      <c r="G621" s="79"/>
    </row>
    <row r="622" spans="6:7" x14ac:dyDescent="0.2">
      <c r="F622" s="79"/>
      <c r="G622" s="79"/>
    </row>
    <row r="623" spans="6:7" x14ac:dyDescent="0.2">
      <c r="F623" s="79"/>
      <c r="G623" s="79"/>
    </row>
    <row r="624" spans="6:7" x14ac:dyDescent="0.2">
      <c r="F624" s="79"/>
      <c r="G624" s="79"/>
    </row>
    <row r="625" spans="6:7" x14ac:dyDescent="0.2">
      <c r="F625" s="79"/>
      <c r="G625" s="79"/>
    </row>
    <row r="626" spans="6:7" x14ac:dyDescent="0.2">
      <c r="F626" s="79"/>
      <c r="G626" s="79"/>
    </row>
    <row r="627" spans="6:7" x14ac:dyDescent="0.2">
      <c r="F627" s="79"/>
      <c r="G627" s="79"/>
    </row>
    <row r="628" spans="6:7" x14ac:dyDescent="0.2">
      <c r="F628" s="79"/>
      <c r="G628" s="79"/>
    </row>
    <row r="629" spans="6:7" x14ac:dyDescent="0.2">
      <c r="F629" s="79"/>
      <c r="G629" s="79"/>
    </row>
    <row r="630" spans="6:7" x14ac:dyDescent="0.2">
      <c r="F630" s="79"/>
      <c r="G630" s="79"/>
    </row>
    <row r="631" spans="6:7" x14ac:dyDescent="0.2">
      <c r="F631" s="79"/>
      <c r="G631" s="79"/>
    </row>
    <row r="632" spans="6:7" x14ac:dyDescent="0.2">
      <c r="F632" s="79"/>
      <c r="G632" s="79"/>
    </row>
    <row r="633" spans="6:7" x14ac:dyDescent="0.2">
      <c r="F633" s="79"/>
      <c r="G633" s="79"/>
    </row>
    <row r="634" spans="6:7" x14ac:dyDescent="0.2">
      <c r="F634" s="79"/>
      <c r="G634" s="79"/>
    </row>
    <row r="635" spans="6:7" x14ac:dyDescent="0.2">
      <c r="F635" s="79"/>
      <c r="G635" s="79"/>
    </row>
    <row r="636" spans="6:7" x14ac:dyDescent="0.2">
      <c r="F636" s="79"/>
      <c r="G636" s="79"/>
    </row>
    <row r="637" spans="6:7" x14ac:dyDescent="0.2">
      <c r="F637" s="79"/>
      <c r="G637" s="79"/>
    </row>
    <row r="638" spans="6:7" x14ac:dyDescent="0.2">
      <c r="F638" s="79"/>
      <c r="G638" s="79"/>
    </row>
    <row r="639" spans="6:7" x14ac:dyDescent="0.2">
      <c r="F639" s="79"/>
      <c r="G639" s="79"/>
    </row>
    <row r="640" spans="6:7" x14ac:dyDescent="0.2">
      <c r="F640" s="79"/>
      <c r="G640" s="79"/>
    </row>
    <row r="641" spans="6:7" x14ac:dyDescent="0.2">
      <c r="F641" s="79"/>
      <c r="G641" s="79"/>
    </row>
    <row r="642" spans="6:7" x14ac:dyDescent="0.2">
      <c r="F642" s="79"/>
      <c r="G642" s="79"/>
    </row>
    <row r="643" spans="6:7" x14ac:dyDescent="0.2">
      <c r="F643" s="79"/>
      <c r="G643" s="79"/>
    </row>
    <row r="644" spans="6:7" x14ac:dyDescent="0.2">
      <c r="F644" s="79"/>
      <c r="G644" s="79"/>
    </row>
    <row r="645" spans="6:7" x14ac:dyDescent="0.2">
      <c r="F645" s="79"/>
      <c r="G645" s="79"/>
    </row>
    <row r="646" spans="6:7" x14ac:dyDescent="0.2">
      <c r="F646" s="79"/>
      <c r="G646" s="79"/>
    </row>
    <row r="647" spans="6:7" x14ac:dyDescent="0.2">
      <c r="F647" s="79"/>
      <c r="G647" s="79"/>
    </row>
    <row r="648" spans="6:7" x14ac:dyDescent="0.2">
      <c r="F648" s="79"/>
      <c r="G648" s="79"/>
    </row>
    <row r="649" spans="6:7" x14ac:dyDescent="0.2">
      <c r="F649" s="79"/>
      <c r="G649" s="79"/>
    </row>
    <row r="650" spans="6:7" x14ac:dyDescent="0.2">
      <c r="F650" s="79"/>
      <c r="G650" s="79"/>
    </row>
    <row r="651" spans="6:7" x14ac:dyDescent="0.2">
      <c r="F651" s="79"/>
      <c r="G651" s="79"/>
    </row>
    <row r="652" spans="6:7" x14ac:dyDescent="0.2">
      <c r="F652" s="79"/>
      <c r="G652" s="79"/>
    </row>
    <row r="653" spans="6:7" x14ac:dyDescent="0.2">
      <c r="F653" s="79"/>
      <c r="G653" s="79"/>
    </row>
    <row r="654" spans="6:7" x14ac:dyDescent="0.2">
      <c r="F654" s="79"/>
      <c r="G654" s="79"/>
    </row>
    <row r="655" spans="6:7" x14ac:dyDescent="0.2">
      <c r="F655" s="79"/>
      <c r="G655" s="79"/>
    </row>
    <row r="656" spans="6:7" x14ac:dyDescent="0.2">
      <c r="F656" s="79"/>
      <c r="G656" s="79"/>
    </row>
    <row r="657" spans="6:7" x14ac:dyDescent="0.2">
      <c r="F657" s="79"/>
      <c r="G657" s="79"/>
    </row>
    <row r="658" spans="6:7" x14ac:dyDescent="0.2">
      <c r="F658" s="79"/>
      <c r="G658" s="79"/>
    </row>
    <row r="659" spans="6:7" x14ac:dyDescent="0.2">
      <c r="F659" s="79"/>
      <c r="G659" s="79"/>
    </row>
    <row r="660" spans="6:7" x14ac:dyDescent="0.2">
      <c r="F660" s="79"/>
      <c r="G660" s="79"/>
    </row>
    <row r="661" spans="6:7" x14ac:dyDescent="0.2">
      <c r="F661" s="79"/>
      <c r="G661" s="79"/>
    </row>
    <row r="662" spans="6:7" x14ac:dyDescent="0.2">
      <c r="F662" s="79"/>
      <c r="G662" s="79"/>
    </row>
    <row r="663" spans="6:7" x14ac:dyDescent="0.2">
      <c r="F663" s="79"/>
      <c r="G663" s="79"/>
    </row>
    <row r="664" spans="6:7" x14ac:dyDescent="0.2">
      <c r="F664" s="79"/>
      <c r="G664" s="79"/>
    </row>
    <row r="665" spans="6:7" x14ac:dyDescent="0.2">
      <c r="F665" s="79"/>
      <c r="G665" s="79"/>
    </row>
    <row r="666" spans="6:7" x14ac:dyDescent="0.2">
      <c r="F666" s="79"/>
      <c r="G666" s="79"/>
    </row>
    <row r="667" spans="6:7" x14ac:dyDescent="0.2">
      <c r="F667" s="79"/>
      <c r="G667" s="79"/>
    </row>
    <row r="668" spans="6:7" x14ac:dyDescent="0.2">
      <c r="F668" s="79"/>
      <c r="G668" s="79"/>
    </row>
    <row r="669" spans="6:7" x14ac:dyDescent="0.2">
      <c r="F669" s="79"/>
      <c r="G669" s="79"/>
    </row>
    <row r="670" spans="6:7" x14ac:dyDescent="0.2">
      <c r="F670" s="79"/>
      <c r="G670" s="79"/>
    </row>
    <row r="671" spans="6:7" x14ac:dyDescent="0.2">
      <c r="F671" s="79"/>
      <c r="G671" s="79"/>
    </row>
    <row r="672" spans="6:7" x14ac:dyDescent="0.2">
      <c r="F672" s="79"/>
      <c r="G672" s="79"/>
    </row>
    <row r="673" spans="6:7" x14ac:dyDescent="0.2">
      <c r="F673" s="79"/>
      <c r="G673" s="79"/>
    </row>
    <row r="674" spans="6:7" x14ac:dyDescent="0.2">
      <c r="F674" s="79"/>
      <c r="G674" s="79"/>
    </row>
    <row r="675" spans="6:7" x14ac:dyDescent="0.2">
      <c r="F675" s="79"/>
      <c r="G675" s="79"/>
    </row>
    <row r="676" spans="6:7" x14ac:dyDescent="0.2">
      <c r="F676" s="79"/>
      <c r="G676" s="79"/>
    </row>
    <row r="677" spans="6:7" x14ac:dyDescent="0.2">
      <c r="F677" s="79"/>
      <c r="G677" s="79"/>
    </row>
    <row r="678" spans="6:7" x14ac:dyDescent="0.2">
      <c r="F678" s="79"/>
      <c r="G678" s="79"/>
    </row>
    <row r="679" spans="6:7" x14ac:dyDescent="0.2">
      <c r="F679" s="79"/>
      <c r="G679" s="79"/>
    </row>
    <row r="680" spans="6:7" x14ac:dyDescent="0.2">
      <c r="F680" s="79"/>
      <c r="G680" s="79"/>
    </row>
    <row r="681" spans="6:7" x14ac:dyDescent="0.2">
      <c r="F681" s="79"/>
      <c r="G681" s="79"/>
    </row>
    <row r="682" spans="6:7" x14ac:dyDescent="0.2">
      <c r="F682" s="79"/>
      <c r="G682" s="79"/>
    </row>
    <row r="683" spans="6:7" x14ac:dyDescent="0.2">
      <c r="F683" s="79"/>
      <c r="G683" s="79"/>
    </row>
    <row r="684" spans="6:7" x14ac:dyDescent="0.2">
      <c r="F684" s="79"/>
      <c r="G684" s="79"/>
    </row>
    <row r="685" spans="6:7" x14ac:dyDescent="0.2">
      <c r="F685" s="79"/>
      <c r="G685" s="79"/>
    </row>
    <row r="686" spans="6:7" x14ac:dyDescent="0.2">
      <c r="F686" s="79"/>
      <c r="G686" s="79"/>
    </row>
    <row r="687" spans="6:7" x14ac:dyDescent="0.2">
      <c r="F687" s="79"/>
      <c r="G687" s="79"/>
    </row>
    <row r="688" spans="6:7" x14ac:dyDescent="0.2">
      <c r="F688" s="79"/>
      <c r="G688" s="79"/>
    </row>
    <row r="689" spans="6:7" x14ac:dyDescent="0.2">
      <c r="F689" s="79"/>
      <c r="G689" s="79"/>
    </row>
    <row r="690" spans="6:7" x14ac:dyDescent="0.2">
      <c r="F690" s="79"/>
      <c r="G690" s="79"/>
    </row>
    <row r="691" spans="6:7" x14ac:dyDescent="0.2">
      <c r="F691" s="79"/>
      <c r="G691" s="79"/>
    </row>
    <row r="692" spans="6:7" x14ac:dyDescent="0.2">
      <c r="F692" s="79"/>
      <c r="G692" s="79"/>
    </row>
    <row r="693" spans="6:7" x14ac:dyDescent="0.2">
      <c r="F693" s="79"/>
      <c r="G693" s="79"/>
    </row>
    <row r="694" spans="6:7" x14ac:dyDescent="0.2">
      <c r="F694" s="79"/>
      <c r="G694" s="79"/>
    </row>
    <row r="695" spans="6:7" x14ac:dyDescent="0.2">
      <c r="F695" s="79"/>
      <c r="G695" s="79"/>
    </row>
    <row r="696" spans="6:7" x14ac:dyDescent="0.2">
      <c r="F696" s="79"/>
      <c r="G696" s="79"/>
    </row>
    <row r="697" spans="6:7" x14ac:dyDescent="0.2">
      <c r="F697" s="79"/>
      <c r="G697" s="79"/>
    </row>
    <row r="698" spans="6:7" x14ac:dyDescent="0.2">
      <c r="F698" s="79"/>
      <c r="G698" s="79"/>
    </row>
    <row r="699" spans="6:7" x14ac:dyDescent="0.2">
      <c r="F699" s="79"/>
      <c r="G699" s="79"/>
    </row>
    <row r="700" spans="6:7" x14ac:dyDescent="0.2">
      <c r="F700" s="79"/>
      <c r="G700" s="79"/>
    </row>
    <row r="701" spans="6:7" x14ac:dyDescent="0.2">
      <c r="F701" s="79"/>
      <c r="G701" s="79"/>
    </row>
    <row r="702" spans="6:7" x14ac:dyDescent="0.2">
      <c r="F702" s="79"/>
      <c r="G702" s="79"/>
    </row>
    <row r="703" spans="6:7" x14ac:dyDescent="0.2">
      <c r="F703" s="79"/>
      <c r="G703" s="79"/>
    </row>
    <row r="704" spans="6:7" x14ac:dyDescent="0.2">
      <c r="F704" s="79"/>
      <c r="G704" s="79"/>
    </row>
    <row r="705" spans="6:7" x14ac:dyDescent="0.2">
      <c r="F705" s="79"/>
      <c r="G705" s="79"/>
    </row>
    <row r="706" spans="6:7" x14ac:dyDescent="0.2">
      <c r="F706" s="79"/>
      <c r="G706" s="79"/>
    </row>
    <row r="707" spans="6:7" x14ac:dyDescent="0.2">
      <c r="F707" s="79"/>
      <c r="G707" s="79"/>
    </row>
    <row r="708" spans="6:7" x14ac:dyDescent="0.2">
      <c r="F708" s="79"/>
      <c r="G708" s="79"/>
    </row>
    <row r="709" spans="6:7" x14ac:dyDescent="0.2">
      <c r="F709" s="79"/>
      <c r="G709" s="79"/>
    </row>
    <row r="710" spans="6:7" x14ac:dyDescent="0.2">
      <c r="F710" s="79"/>
      <c r="G710" s="79"/>
    </row>
    <row r="711" spans="6:7" x14ac:dyDescent="0.2">
      <c r="F711" s="79"/>
      <c r="G711" s="79"/>
    </row>
    <row r="712" spans="6:7" x14ac:dyDescent="0.2">
      <c r="F712" s="79"/>
      <c r="G712" s="79"/>
    </row>
    <row r="713" spans="6:7" x14ac:dyDescent="0.2">
      <c r="F713" s="79"/>
      <c r="G713" s="79"/>
    </row>
    <row r="714" spans="6:7" x14ac:dyDescent="0.2">
      <c r="F714" s="79"/>
      <c r="G714" s="79"/>
    </row>
    <row r="715" spans="6:7" x14ac:dyDescent="0.2">
      <c r="F715" s="79"/>
      <c r="G715" s="79"/>
    </row>
    <row r="716" spans="6:7" x14ac:dyDescent="0.2">
      <c r="F716" s="79"/>
      <c r="G716" s="79"/>
    </row>
    <row r="717" spans="6:7" x14ac:dyDescent="0.2">
      <c r="F717" s="79"/>
      <c r="G717" s="79"/>
    </row>
    <row r="718" spans="6:7" x14ac:dyDescent="0.2">
      <c r="F718" s="79"/>
      <c r="G718" s="79"/>
    </row>
    <row r="719" spans="6:7" x14ac:dyDescent="0.2">
      <c r="F719" s="79"/>
      <c r="G719" s="79"/>
    </row>
    <row r="720" spans="6:7" x14ac:dyDescent="0.2">
      <c r="F720" s="79"/>
      <c r="G720" s="79"/>
    </row>
    <row r="721" spans="6:7" x14ac:dyDescent="0.2">
      <c r="F721" s="79"/>
      <c r="G721" s="79"/>
    </row>
    <row r="722" spans="6:7" x14ac:dyDescent="0.2">
      <c r="F722" s="79"/>
      <c r="G722" s="79"/>
    </row>
    <row r="723" spans="6:7" x14ac:dyDescent="0.2">
      <c r="F723" s="79"/>
      <c r="G723" s="79"/>
    </row>
    <row r="724" spans="6:7" x14ac:dyDescent="0.2">
      <c r="F724" s="79"/>
      <c r="G724" s="79"/>
    </row>
    <row r="725" spans="6:7" x14ac:dyDescent="0.2">
      <c r="F725" s="79"/>
      <c r="G725" s="79"/>
    </row>
    <row r="726" spans="6:7" x14ac:dyDescent="0.2">
      <c r="F726" s="79"/>
      <c r="G726" s="79"/>
    </row>
    <row r="727" spans="6:7" x14ac:dyDescent="0.2">
      <c r="F727" s="79"/>
      <c r="G727" s="79"/>
    </row>
    <row r="728" spans="6:7" x14ac:dyDescent="0.2">
      <c r="F728" s="79"/>
      <c r="G728" s="79"/>
    </row>
    <row r="729" spans="6:7" x14ac:dyDescent="0.2">
      <c r="F729" s="79"/>
      <c r="G729" s="79"/>
    </row>
    <row r="730" spans="6:7" x14ac:dyDescent="0.2">
      <c r="F730" s="79"/>
      <c r="G730" s="79"/>
    </row>
    <row r="731" spans="6:7" x14ac:dyDescent="0.2">
      <c r="F731" s="79"/>
      <c r="G731" s="79"/>
    </row>
    <row r="732" spans="6:7" x14ac:dyDescent="0.2">
      <c r="F732" s="79"/>
      <c r="G732" s="79"/>
    </row>
    <row r="733" spans="6:7" x14ac:dyDescent="0.2">
      <c r="F733" s="79"/>
      <c r="G733" s="79"/>
    </row>
    <row r="734" spans="6:7" x14ac:dyDescent="0.2">
      <c r="F734" s="79"/>
      <c r="G734" s="79"/>
    </row>
    <row r="735" spans="6:7" x14ac:dyDescent="0.2">
      <c r="F735" s="79"/>
      <c r="G735" s="79"/>
    </row>
    <row r="736" spans="6:7" x14ac:dyDescent="0.2">
      <c r="F736" s="79"/>
      <c r="G736" s="79"/>
    </row>
    <row r="737" spans="6:7" x14ac:dyDescent="0.2">
      <c r="F737" s="79"/>
      <c r="G737" s="79"/>
    </row>
    <row r="738" spans="6:7" x14ac:dyDescent="0.2">
      <c r="F738" s="79"/>
      <c r="G738" s="79"/>
    </row>
    <row r="739" spans="6:7" x14ac:dyDescent="0.2">
      <c r="F739" s="79"/>
      <c r="G739" s="79"/>
    </row>
    <row r="740" spans="6:7" x14ac:dyDescent="0.2">
      <c r="F740" s="79"/>
      <c r="G740" s="79"/>
    </row>
    <row r="741" spans="6:7" x14ac:dyDescent="0.2">
      <c r="F741" s="79"/>
      <c r="G741" s="79"/>
    </row>
    <row r="742" spans="6:7" x14ac:dyDescent="0.2">
      <c r="F742" s="79"/>
      <c r="G742" s="79"/>
    </row>
    <row r="743" spans="6:7" x14ac:dyDescent="0.2">
      <c r="F743" s="79"/>
      <c r="G743" s="79"/>
    </row>
    <row r="744" spans="6:7" x14ac:dyDescent="0.2">
      <c r="F744" s="79"/>
      <c r="G744" s="79"/>
    </row>
    <row r="745" spans="6:7" x14ac:dyDescent="0.2">
      <c r="F745" s="79"/>
      <c r="G745" s="79"/>
    </row>
    <row r="746" spans="6:7" x14ac:dyDescent="0.2">
      <c r="F746" s="79"/>
      <c r="G746" s="79"/>
    </row>
    <row r="747" spans="6:7" x14ac:dyDescent="0.2">
      <c r="F747" s="79"/>
      <c r="G747" s="79"/>
    </row>
    <row r="748" spans="6:7" x14ac:dyDescent="0.2">
      <c r="F748" s="79"/>
      <c r="G748" s="79"/>
    </row>
    <row r="749" spans="6:7" x14ac:dyDescent="0.2">
      <c r="F749" s="79"/>
      <c r="G749" s="79"/>
    </row>
    <row r="750" spans="6:7" x14ac:dyDescent="0.2">
      <c r="F750" s="79"/>
      <c r="G750" s="79"/>
    </row>
    <row r="751" spans="6:7" x14ac:dyDescent="0.2">
      <c r="F751" s="79"/>
      <c r="G751" s="79"/>
    </row>
    <row r="752" spans="6:7" x14ac:dyDescent="0.2">
      <c r="F752" s="79"/>
      <c r="G752" s="79"/>
    </row>
    <row r="753" spans="6:7" x14ac:dyDescent="0.2">
      <c r="F753" s="79"/>
      <c r="G753" s="79"/>
    </row>
    <row r="754" spans="6:7" x14ac:dyDescent="0.2">
      <c r="F754" s="79"/>
      <c r="G754" s="79"/>
    </row>
    <row r="755" spans="6:7" x14ac:dyDescent="0.2">
      <c r="F755" s="79"/>
      <c r="G755" s="79"/>
    </row>
    <row r="756" spans="6:7" x14ac:dyDescent="0.2">
      <c r="F756" s="79"/>
      <c r="G756" s="79"/>
    </row>
    <row r="757" spans="6:7" x14ac:dyDescent="0.2">
      <c r="F757" s="79"/>
      <c r="G757" s="79"/>
    </row>
    <row r="758" spans="6:7" x14ac:dyDescent="0.2">
      <c r="F758" s="79"/>
      <c r="G758" s="79"/>
    </row>
    <row r="759" spans="6:7" x14ac:dyDescent="0.2">
      <c r="F759" s="79"/>
      <c r="G759" s="79"/>
    </row>
    <row r="760" spans="6:7" x14ac:dyDescent="0.2">
      <c r="F760" s="79"/>
      <c r="G760" s="79"/>
    </row>
    <row r="761" spans="6:7" x14ac:dyDescent="0.2">
      <c r="F761" s="79"/>
      <c r="G761" s="79"/>
    </row>
    <row r="762" spans="6:7" x14ac:dyDescent="0.2">
      <c r="F762" s="79"/>
      <c r="G762" s="79"/>
    </row>
    <row r="763" spans="6:7" x14ac:dyDescent="0.2">
      <c r="F763" s="79"/>
      <c r="G763" s="79"/>
    </row>
    <row r="764" spans="6:7" x14ac:dyDescent="0.2">
      <c r="F764" s="79"/>
      <c r="G764" s="79"/>
    </row>
    <row r="765" spans="6:7" x14ac:dyDescent="0.2">
      <c r="F765" s="79"/>
      <c r="G765" s="79"/>
    </row>
    <row r="766" spans="6:7" x14ac:dyDescent="0.2">
      <c r="F766" s="79"/>
      <c r="G766" s="79"/>
    </row>
    <row r="767" spans="6:7" x14ac:dyDescent="0.2">
      <c r="F767" s="79"/>
      <c r="G767" s="79"/>
    </row>
    <row r="768" spans="6:7" x14ac:dyDescent="0.2">
      <c r="F768" s="79"/>
      <c r="G768" s="79"/>
    </row>
    <row r="769" spans="6:7" x14ac:dyDescent="0.2">
      <c r="F769" s="79"/>
      <c r="G769" s="79"/>
    </row>
    <row r="770" spans="6:7" x14ac:dyDescent="0.2">
      <c r="F770" s="79"/>
      <c r="G770" s="79"/>
    </row>
    <row r="771" spans="6:7" x14ac:dyDescent="0.2">
      <c r="F771" s="79"/>
      <c r="G771" s="79"/>
    </row>
    <row r="772" spans="6:7" x14ac:dyDescent="0.2">
      <c r="F772" s="79"/>
      <c r="G772" s="79"/>
    </row>
    <row r="773" spans="6:7" x14ac:dyDescent="0.2">
      <c r="F773" s="79"/>
      <c r="G773" s="79"/>
    </row>
    <row r="774" spans="6:7" x14ac:dyDescent="0.2">
      <c r="F774" s="79"/>
      <c r="G774" s="79"/>
    </row>
    <row r="775" spans="6:7" x14ac:dyDescent="0.2">
      <c r="F775" s="79"/>
      <c r="G775" s="79"/>
    </row>
    <row r="776" spans="6:7" x14ac:dyDescent="0.2">
      <c r="F776" s="79"/>
      <c r="G776" s="79"/>
    </row>
    <row r="777" spans="6:7" x14ac:dyDescent="0.2">
      <c r="F777" s="79"/>
      <c r="G777" s="79"/>
    </row>
    <row r="778" spans="6:7" x14ac:dyDescent="0.2">
      <c r="F778" s="79"/>
      <c r="G778" s="79"/>
    </row>
    <row r="779" spans="6:7" x14ac:dyDescent="0.2">
      <c r="F779" s="79"/>
      <c r="G779" s="79"/>
    </row>
    <row r="780" spans="6:7" x14ac:dyDescent="0.2">
      <c r="F780" s="79"/>
      <c r="G780" s="79"/>
    </row>
    <row r="781" spans="6:7" x14ac:dyDescent="0.2">
      <c r="F781" s="79"/>
      <c r="G781" s="79"/>
    </row>
    <row r="782" spans="6:7" x14ac:dyDescent="0.2">
      <c r="F782" s="79"/>
      <c r="G782" s="79"/>
    </row>
    <row r="783" spans="6:7" x14ac:dyDescent="0.2">
      <c r="F783" s="79"/>
      <c r="G783" s="79"/>
    </row>
    <row r="784" spans="6:7" x14ac:dyDescent="0.2">
      <c r="F784" s="79"/>
      <c r="G784" s="79"/>
    </row>
    <row r="785" spans="6:7" x14ac:dyDescent="0.2">
      <c r="F785" s="79"/>
      <c r="G785" s="79"/>
    </row>
    <row r="786" spans="6:7" x14ac:dyDescent="0.2">
      <c r="F786" s="79"/>
      <c r="G786" s="79"/>
    </row>
    <row r="787" spans="6:7" x14ac:dyDescent="0.2">
      <c r="F787" s="79"/>
      <c r="G787" s="79"/>
    </row>
    <row r="788" spans="6:7" x14ac:dyDescent="0.2">
      <c r="F788" s="79"/>
      <c r="G788" s="79"/>
    </row>
    <row r="789" spans="6:7" x14ac:dyDescent="0.2">
      <c r="F789" s="79"/>
      <c r="G789" s="79"/>
    </row>
    <row r="790" spans="6:7" x14ac:dyDescent="0.2">
      <c r="F790" s="79"/>
      <c r="G790" s="79"/>
    </row>
    <row r="791" spans="6:7" x14ac:dyDescent="0.2">
      <c r="F791" s="79"/>
      <c r="G791" s="79"/>
    </row>
    <row r="792" spans="6:7" x14ac:dyDescent="0.2">
      <c r="F792" s="79"/>
      <c r="G792" s="79"/>
    </row>
    <row r="793" spans="6:7" x14ac:dyDescent="0.2">
      <c r="F793" s="79"/>
      <c r="G793" s="79"/>
    </row>
    <row r="794" spans="6:7" x14ac:dyDescent="0.2">
      <c r="F794" s="79"/>
      <c r="G794" s="79"/>
    </row>
    <row r="795" spans="6:7" x14ac:dyDescent="0.2">
      <c r="F795" s="79"/>
      <c r="G795" s="79"/>
    </row>
    <row r="796" spans="6:7" x14ac:dyDescent="0.2">
      <c r="F796" s="79"/>
      <c r="G796" s="79"/>
    </row>
    <row r="797" spans="6:7" x14ac:dyDescent="0.2">
      <c r="F797" s="79"/>
      <c r="G797" s="79"/>
    </row>
    <row r="798" spans="6:7" x14ac:dyDescent="0.2">
      <c r="F798" s="79"/>
      <c r="G798" s="79"/>
    </row>
    <row r="799" spans="6:7" x14ac:dyDescent="0.2">
      <c r="F799" s="79"/>
      <c r="G799" s="79"/>
    </row>
    <row r="800" spans="6:7" x14ac:dyDescent="0.2">
      <c r="F800" s="79"/>
      <c r="G800" s="79"/>
    </row>
    <row r="801" spans="6:7" x14ac:dyDescent="0.2">
      <c r="F801" s="79"/>
      <c r="G801" s="79"/>
    </row>
    <row r="802" spans="6:7" x14ac:dyDescent="0.2">
      <c r="F802" s="79"/>
      <c r="G802" s="79"/>
    </row>
    <row r="803" spans="6:7" x14ac:dyDescent="0.2">
      <c r="F803" s="79"/>
      <c r="G803" s="79"/>
    </row>
    <row r="804" spans="6:7" x14ac:dyDescent="0.2">
      <c r="F804" s="79"/>
      <c r="G804" s="79"/>
    </row>
    <row r="805" spans="6:7" x14ac:dyDescent="0.2">
      <c r="F805" s="79"/>
      <c r="G805" s="79"/>
    </row>
    <row r="806" spans="6:7" x14ac:dyDescent="0.2">
      <c r="F806" s="79"/>
      <c r="G806" s="79"/>
    </row>
    <row r="807" spans="6:7" x14ac:dyDescent="0.2">
      <c r="F807" s="79"/>
      <c r="G807" s="79"/>
    </row>
    <row r="808" spans="6:7" x14ac:dyDescent="0.2">
      <c r="F808" s="79"/>
      <c r="G808" s="79"/>
    </row>
    <row r="809" spans="6:7" x14ac:dyDescent="0.2">
      <c r="F809" s="79"/>
      <c r="G809" s="79"/>
    </row>
    <row r="810" spans="6:7" x14ac:dyDescent="0.2">
      <c r="F810" s="79"/>
      <c r="G810" s="79"/>
    </row>
    <row r="811" spans="6:7" x14ac:dyDescent="0.2">
      <c r="F811" s="79"/>
      <c r="G811" s="79"/>
    </row>
    <row r="812" spans="6:7" x14ac:dyDescent="0.2">
      <c r="F812" s="79"/>
      <c r="G812" s="79"/>
    </row>
    <row r="813" spans="6:7" x14ac:dyDescent="0.2">
      <c r="F813" s="79"/>
      <c r="G813" s="79"/>
    </row>
    <row r="814" spans="6:7" x14ac:dyDescent="0.2">
      <c r="F814" s="79"/>
      <c r="G814" s="79"/>
    </row>
    <row r="815" spans="6:7" x14ac:dyDescent="0.2">
      <c r="F815" s="79"/>
      <c r="G815" s="79"/>
    </row>
    <row r="816" spans="6:7" x14ac:dyDescent="0.2">
      <c r="F816" s="79"/>
      <c r="G816" s="79"/>
    </row>
    <row r="817" spans="6:7" x14ac:dyDescent="0.2">
      <c r="F817" s="79"/>
      <c r="G817" s="79"/>
    </row>
    <row r="818" spans="6:7" x14ac:dyDescent="0.2">
      <c r="F818" s="79"/>
      <c r="G818" s="79"/>
    </row>
    <row r="819" spans="6:7" x14ac:dyDescent="0.2">
      <c r="F819" s="79"/>
      <c r="G819" s="79"/>
    </row>
    <row r="820" spans="6:7" x14ac:dyDescent="0.2">
      <c r="F820" s="79"/>
      <c r="G820" s="79"/>
    </row>
    <row r="821" spans="6:7" x14ac:dyDescent="0.2">
      <c r="F821" s="79"/>
      <c r="G821" s="79"/>
    </row>
    <row r="822" spans="6:7" x14ac:dyDescent="0.2">
      <c r="F822" s="79"/>
      <c r="G822" s="79"/>
    </row>
    <row r="823" spans="6:7" x14ac:dyDescent="0.2">
      <c r="F823" s="79"/>
      <c r="G823" s="79"/>
    </row>
    <row r="824" spans="6:7" x14ac:dyDescent="0.2">
      <c r="F824" s="79"/>
      <c r="G824" s="79"/>
    </row>
    <row r="825" spans="6:7" x14ac:dyDescent="0.2">
      <c r="F825" s="79"/>
      <c r="G825" s="79"/>
    </row>
    <row r="826" spans="6:7" x14ac:dyDescent="0.2">
      <c r="F826" s="79"/>
      <c r="G826" s="79"/>
    </row>
    <row r="827" spans="6:7" x14ac:dyDescent="0.2">
      <c r="F827" s="79"/>
      <c r="G827" s="79"/>
    </row>
    <row r="828" spans="6:7" x14ac:dyDescent="0.2">
      <c r="F828" s="79"/>
      <c r="G828" s="79"/>
    </row>
    <row r="829" spans="6:7" x14ac:dyDescent="0.2">
      <c r="F829" s="79"/>
      <c r="G829" s="79"/>
    </row>
    <row r="830" spans="6:7" x14ac:dyDescent="0.2">
      <c r="F830" s="79"/>
      <c r="G830" s="79"/>
    </row>
    <row r="831" spans="6:7" x14ac:dyDescent="0.2">
      <c r="F831" s="79"/>
      <c r="G831" s="79"/>
    </row>
    <row r="832" spans="6:7" x14ac:dyDescent="0.2">
      <c r="F832" s="79"/>
      <c r="G832" s="79"/>
    </row>
    <row r="833" spans="6:7" x14ac:dyDescent="0.2">
      <c r="F833" s="79"/>
      <c r="G833" s="79"/>
    </row>
    <row r="834" spans="6:7" x14ac:dyDescent="0.2">
      <c r="F834" s="79"/>
      <c r="G834" s="79"/>
    </row>
    <row r="835" spans="6:7" x14ac:dyDescent="0.2">
      <c r="F835" s="79"/>
      <c r="G835" s="79"/>
    </row>
    <row r="836" spans="6:7" x14ac:dyDescent="0.2">
      <c r="F836" s="79"/>
      <c r="G836" s="79"/>
    </row>
    <row r="837" spans="6:7" x14ac:dyDescent="0.2">
      <c r="F837" s="79"/>
      <c r="G837" s="79"/>
    </row>
    <row r="838" spans="6:7" x14ac:dyDescent="0.2">
      <c r="F838" s="79"/>
      <c r="G838" s="79"/>
    </row>
    <row r="839" spans="6:7" x14ac:dyDescent="0.2">
      <c r="F839" s="79"/>
      <c r="G839" s="79"/>
    </row>
    <row r="840" spans="6:7" x14ac:dyDescent="0.2">
      <c r="F840" s="79"/>
      <c r="G840" s="79"/>
    </row>
    <row r="841" spans="6:7" x14ac:dyDescent="0.2">
      <c r="F841" s="79"/>
      <c r="G841" s="79"/>
    </row>
    <row r="842" spans="6:7" x14ac:dyDescent="0.2">
      <c r="F842" s="79"/>
      <c r="G842" s="79"/>
    </row>
    <row r="843" spans="6:7" x14ac:dyDescent="0.2">
      <c r="F843" s="79"/>
      <c r="G843" s="79"/>
    </row>
    <row r="844" spans="6:7" x14ac:dyDescent="0.2">
      <c r="F844" s="79"/>
      <c r="G844" s="79"/>
    </row>
    <row r="845" spans="6:7" x14ac:dyDescent="0.2">
      <c r="F845" s="79"/>
      <c r="G845" s="79"/>
    </row>
    <row r="846" spans="6:7" x14ac:dyDescent="0.2">
      <c r="F846" s="79"/>
      <c r="G846" s="79"/>
    </row>
    <row r="847" spans="6:7" x14ac:dyDescent="0.2">
      <c r="F847" s="79"/>
      <c r="G847" s="79"/>
    </row>
    <row r="848" spans="6:7" x14ac:dyDescent="0.2">
      <c r="F848" s="79"/>
      <c r="G848" s="79"/>
    </row>
    <row r="849" spans="6:7" x14ac:dyDescent="0.2">
      <c r="F849" s="79"/>
      <c r="G849" s="79"/>
    </row>
    <row r="850" spans="6:7" x14ac:dyDescent="0.2">
      <c r="F850" s="79"/>
      <c r="G850" s="79"/>
    </row>
    <row r="851" spans="6:7" x14ac:dyDescent="0.2">
      <c r="F851" s="79"/>
      <c r="G851" s="79"/>
    </row>
    <row r="852" spans="6:7" x14ac:dyDescent="0.2">
      <c r="F852" s="79"/>
      <c r="G852" s="79"/>
    </row>
    <row r="853" spans="6:7" x14ac:dyDescent="0.2">
      <c r="F853" s="79"/>
      <c r="G853" s="79"/>
    </row>
    <row r="854" spans="6:7" x14ac:dyDescent="0.2">
      <c r="F854" s="79"/>
      <c r="G854" s="79"/>
    </row>
    <row r="855" spans="6:7" x14ac:dyDescent="0.2">
      <c r="F855" s="79"/>
      <c r="G855" s="79"/>
    </row>
    <row r="856" spans="6:7" x14ac:dyDescent="0.2">
      <c r="F856" s="79"/>
      <c r="G856" s="79"/>
    </row>
    <row r="857" spans="6:7" x14ac:dyDescent="0.2">
      <c r="F857" s="79"/>
      <c r="G857" s="79"/>
    </row>
    <row r="858" spans="6:7" x14ac:dyDescent="0.2">
      <c r="F858" s="79"/>
      <c r="G858" s="79"/>
    </row>
    <row r="859" spans="6:7" x14ac:dyDescent="0.2">
      <c r="F859" s="79"/>
      <c r="G859" s="79"/>
    </row>
    <row r="860" spans="6:7" x14ac:dyDescent="0.2">
      <c r="F860" s="79"/>
      <c r="G860" s="79"/>
    </row>
    <row r="861" spans="6:7" x14ac:dyDescent="0.2">
      <c r="F861" s="79"/>
      <c r="G861" s="79"/>
    </row>
    <row r="862" spans="6:7" x14ac:dyDescent="0.2">
      <c r="F862" s="79"/>
      <c r="G862" s="79"/>
    </row>
    <row r="863" spans="6:7" x14ac:dyDescent="0.2">
      <c r="F863" s="79"/>
      <c r="G863" s="79"/>
    </row>
    <row r="864" spans="6:7" x14ac:dyDescent="0.2">
      <c r="F864" s="79"/>
      <c r="G864" s="79"/>
    </row>
    <row r="865" spans="6:7" x14ac:dyDescent="0.2">
      <c r="F865" s="79"/>
      <c r="G865" s="79"/>
    </row>
    <row r="866" spans="6:7" x14ac:dyDescent="0.2">
      <c r="F866" s="79"/>
      <c r="G866" s="79"/>
    </row>
    <row r="867" spans="6:7" x14ac:dyDescent="0.2">
      <c r="F867" s="79"/>
      <c r="G867" s="79"/>
    </row>
    <row r="868" spans="6:7" x14ac:dyDescent="0.2">
      <c r="F868" s="79"/>
      <c r="G868" s="79"/>
    </row>
    <row r="869" spans="6:7" x14ac:dyDescent="0.2">
      <c r="F869" s="79"/>
      <c r="G869" s="79"/>
    </row>
    <row r="870" spans="6:7" x14ac:dyDescent="0.2">
      <c r="F870" s="79"/>
      <c r="G870" s="79"/>
    </row>
    <row r="871" spans="6:7" x14ac:dyDescent="0.2">
      <c r="F871" s="79"/>
      <c r="G871" s="79"/>
    </row>
    <row r="872" spans="6:7" x14ac:dyDescent="0.2">
      <c r="F872" s="79"/>
      <c r="G872" s="79"/>
    </row>
    <row r="873" spans="6:7" x14ac:dyDescent="0.2">
      <c r="F873" s="79"/>
      <c r="G873" s="79"/>
    </row>
    <row r="874" spans="6:7" x14ac:dyDescent="0.2">
      <c r="F874" s="79"/>
      <c r="G874" s="79"/>
    </row>
    <row r="875" spans="6:7" x14ac:dyDescent="0.2">
      <c r="F875" s="79"/>
      <c r="G875" s="79"/>
    </row>
    <row r="876" spans="6:7" x14ac:dyDescent="0.2">
      <c r="F876" s="79"/>
      <c r="G876" s="79"/>
    </row>
    <row r="877" spans="6:7" x14ac:dyDescent="0.2">
      <c r="F877" s="79"/>
      <c r="G877" s="79"/>
    </row>
    <row r="878" spans="6:7" x14ac:dyDescent="0.2">
      <c r="F878" s="79"/>
      <c r="G878" s="79"/>
    </row>
    <row r="879" spans="6:7" x14ac:dyDescent="0.2">
      <c r="F879" s="79"/>
      <c r="G879" s="79"/>
    </row>
    <row r="880" spans="6:7" x14ac:dyDescent="0.2">
      <c r="F880" s="79"/>
      <c r="G880" s="79"/>
    </row>
    <row r="881" spans="6:7" x14ac:dyDescent="0.2">
      <c r="F881" s="79"/>
      <c r="G881" s="79"/>
    </row>
    <row r="882" spans="6:7" x14ac:dyDescent="0.2">
      <c r="F882" s="79"/>
      <c r="G882" s="79"/>
    </row>
    <row r="883" spans="6:7" x14ac:dyDescent="0.2">
      <c r="F883" s="79"/>
      <c r="G883" s="79"/>
    </row>
    <row r="884" spans="6:7" x14ac:dyDescent="0.2">
      <c r="F884" s="79"/>
      <c r="G884" s="79"/>
    </row>
    <row r="885" spans="6:7" x14ac:dyDescent="0.2">
      <c r="F885" s="79"/>
      <c r="G885" s="79"/>
    </row>
    <row r="886" spans="6:7" x14ac:dyDescent="0.2">
      <c r="F886" s="79"/>
      <c r="G886" s="79"/>
    </row>
    <row r="887" spans="6:7" x14ac:dyDescent="0.2">
      <c r="F887" s="79"/>
      <c r="G887" s="79"/>
    </row>
    <row r="888" spans="6:7" x14ac:dyDescent="0.2">
      <c r="F888" s="79"/>
      <c r="G888" s="79"/>
    </row>
    <row r="889" spans="6:7" x14ac:dyDescent="0.2">
      <c r="F889" s="79"/>
      <c r="G889" s="79"/>
    </row>
    <row r="890" spans="6:7" x14ac:dyDescent="0.2">
      <c r="F890" s="79"/>
      <c r="G890" s="79"/>
    </row>
    <row r="891" spans="6:7" x14ac:dyDescent="0.2">
      <c r="F891" s="79"/>
      <c r="G891" s="79"/>
    </row>
    <row r="892" spans="6:7" x14ac:dyDescent="0.2">
      <c r="F892" s="79"/>
      <c r="G892" s="79"/>
    </row>
    <row r="893" spans="6:7" x14ac:dyDescent="0.2">
      <c r="F893" s="79"/>
      <c r="G893" s="79"/>
    </row>
    <row r="894" spans="6:7" x14ac:dyDescent="0.2">
      <c r="F894" s="79"/>
      <c r="G894" s="79"/>
    </row>
    <row r="895" spans="6:7" x14ac:dyDescent="0.2">
      <c r="F895" s="79"/>
      <c r="G895" s="79"/>
    </row>
    <row r="896" spans="6:7" x14ac:dyDescent="0.2">
      <c r="F896" s="79"/>
      <c r="G896" s="79"/>
    </row>
    <row r="897" spans="6:7" x14ac:dyDescent="0.2">
      <c r="F897" s="79"/>
      <c r="G897" s="79"/>
    </row>
    <row r="898" spans="6:7" x14ac:dyDescent="0.2">
      <c r="F898" s="79"/>
      <c r="G898" s="79"/>
    </row>
    <row r="899" spans="6:7" x14ac:dyDescent="0.2">
      <c r="F899" s="79"/>
      <c r="G899" s="79"/>
    </row>
    <row r="900" spans="6:7" x14ac:dyDescent="0.2">
      <c r="F900" s="79"/>
      <c r="G900" s="79"/>
    </row>
    <row r="901" spans="6:7" x14ac:dyDescent="0.2">
      <c r="F901" s="79"/>
      <c r="G901" s="79"/>
    </row>
    <row r="902" spans="6:7" x14ac:dyDescent="0.2">
      <c r="F902" s="79"/>
      <c r="G902" s="79"/>
    </row>
    <row r="903" spans="6:7" x14ac:dyDescent="0.2">
      <c r="F903" s="79"/>
      <c r="G903" s="79"/>
    </row>
    <row r="904" spans="6:7" x14ac:dyDescent="0.2">
      <c r="F904" s="79"/>
      <c r="G904" s="79"/>
    </row>
    <row r="905" spans="6:7" x14ac:dyDescent="0.2">
      <c r="F905" s="79"/>
      <c r="G905" s="79"/>
    </row>
    <row r="906" spans="6:7" x14ac:dyDescent="0.2">
      <c r="F906" s="79"/>
      <c r="G906" s="79"/>
    </row>
    <row r="907" spans="6:7" x14ac:dyDescent="0.2">
      <c r="F907" s="79"/>
      <c r="G907" s="79"/>
    </row>
    <row r="908" spans="6:7" x14ac:dyDescent="0.2">
      <c r="F908" s="79"/>
      <c r="G908" s="79"/>
    </row>
    <row r="909" spans="6:7" x14ac:dyDescent="0.2">
      <c r="F909" s="79"/>
      <c r="G909" s="79"/>
    </row>
    <row r="910" spans="6:7" x14ac:dyDescent="0.2">
      <c r="F910" s="79"/>
      <c r="G910" s="79"/>
    </row>
    <row r="911" spans="6:7" x14ac:dyDescent="0.2">
      <c r="F911" s="79"/>
      <c r="G911" s="79"/>
    </row>
    <row r="912" spans="6:7" x14ac:dyDescent="0.2">
      <c r="F912" s="79"/>
      <c r="G912" s="79"/>
    </row>
    <row r="913" spans="6:7" x14ac:dyDescent="0.2">
      <c r="F913" s="79"/>
      <c r="G913" s="79"/>
    </row>
    <row r="914" spans="6:7" x14ac:dyDescent="0.2">
      <c r="F914" s="79"/>
      <c r="G914" s="79"/>
    </row>
    <row r="915" spans="6:7" x14ac:dyDescent="0.2">
      <c r="F915" s="79"/>
      <c r="G915" s="79"/>
    </row>
    <row r="916" spans="6:7" x14ac:dyDescent="0.2">
      <c r="F916" s="79"/>
      <c r="G916" s="79"/>
    </row>
    <row r="917" spans="6:7" x14ac:dyDescent="0.2">
      <c r="F917" s="79"/>
      <c r="G917" s="79"/>
    </row>
    <row r="918" spans="6:7" x14ac:dyDescent="0.2">
      <c r="F918" s="79"/>
      <c r="G918" s="79"/>
    </row>
    <row r="919" spans="6:7" x14ac:dyDescent="0.2">
      <c r="F919" s="79"/>
      <c r="G919" s="79"/>
    </row>
    <row r="920" spans="6:7" x14ac:dyDescent="0.2">
      <c r="F920" s="79"/>
      <c r="G920" s="79"/>
    </row>
    <row r="921" spans="6:7" x14ac:dyDescent="0.2">
      <c r="F921" s="79"/>
      <c r="G921" s="79"/>
    </row>
    <row r="922" spans="6:7" x14ac:dyDescent="0.2">
      <c r="F922" s="79"/>
      <c r="G922" s="79"/>
    </row>
    <row r="923" spans="6:7" x14ac:dyDescent="0.2">
      <c r="F923" s="79"/>
      <c r="G923" s="79"/>
    </row>
    <row r="924" spans="6:7" x14ac:dyDescent="0.2">
      <c r="F924" s="79"/>
      <c r="G924" s="79"/>
    </row>
    <row r="925" spans="6:7" x14ac:dyDescent="0.2">
      <c r="F925" s="79"/>
      <c r="G925" s="79"/>
    </row>
    <row r="926" spans="6:7" x14ac:dyDescent="0.2">
      <c r="F926" s="79"/>
      <c r="G926" s="79"/>
    </row>
    <row r="927" spans="6:7" x14ac:dyDescent="0.2">
      <c r="F927" s="79"/>
      <c r="G927" s="79"/>
    </row>
    <row r="928" spans="6:7" x14ac:dyDescent="0.2">
      <c r="F928" s="79"/>
      <c r="G928" s="79"/>
    </row>
    <row r="929" spans="6:7" x14ac:dyDescent="0.2">
      <c r="F929" s="79"/>
      <c r="G929" s="79"/>
    </row>
    <row r="930" spans="6:7" x14ac:dyDescent="0.2">
      <c r="F930" s="79"/>
      <c r="G930" s="79"/>
    </row>
    <row r="931" spans="6:7" x14ac:dyDescent="0.2">
      <c r="F931" s="79"/>
      <c r="G931" s="79"/>
    </row>
    <row r="932" spans="6:7" x14ac:dyDescent="0.2">
      <c r="F932" s="79"/>
      <c r="G932" s="79"/>
    </row>
    <row r="933" spans="6:7" x14ac:dyDescent="0.2">
      <c r="F933" s="79"/>
      <c r="G933" s="79"/>
    </row>
    <row r="934" spans="6:7" x14ac:dyDescent="0.2">
      <c r="F934" s="79"/>
      <c r="G934" s="79"/>
    </row>
    <row r="935" spans="6:7" x14ac:dyDescent="0.2">
      <c r="F935" s="79"/>
      <c r="G935" s="79"/>
    </row>
    <row r="936" spans="6:7" x14ac:dyDescent="0.2">
      <c r="F936" s="79"/>
      <c r="G936" s="79"/>
    </row>
    <row r="937" spans="6:7" x14ac:dyDescent="0.2">
      <c r="F937" s="79"/>
      <c r="G937" s="79"/>
    </row>
    <row r="938" spans="6:7" x14ac:dyDescent="0.2">
      <c r="F938" s="79"/>
      <c r="G938" s="79"/>
    </row>
    <row r="939" spans="6:7" x14ac:dyDescent="0.2">
      <c r="F939" s="79"/>
      <c r="G939" s="79"/>
    </row>
    <row r="940" spans="6:7" x14ac:dyDescent="0.2">
      <c r="F940" s="79"/>
      <c r="G940" s="79"/>
    </row>
    <row r="941" spans="6:7" x14ac:dyDescent="0.2">
      <c r="F941" s="79"/>
      <c r="G941" s="79"/>
    </row>
    <row r="942" spans="6:7" x14ac:dyDescent="0.2">
      <c r="F942" s="79"/>
      <c r="G942" s="79"/>
    </row>
    <row r="943" spans="6:7" x14ac:dyDescent="0.2">
      <c r="F943" s="79"/>
      <c r="G943" s="79"/>
    </row>
    <row r="944" spans="6:7" x14ac:dyDescent="0.2">
      <c r="F944" s="79"/>
      <c r="G944" s="79"/>
    </row>
    <row r="945" spans="6:7" x14ac:dyDescent="0.2">
      <c r="F945" s="79"/>
      <c r="G945" s="79"/>
    </row>
    <row r="946" spans="6:7" x14ac:dyDescent="0.2">
      <c r="F946" s="79"/>
      <c r="G946" s="79"/>
    </row>
    <row r="947" spans="6:7" x14ac:dyDescent="0.2">
      <c r="F947" s="79"/>
      <c r="G947" s="79"/>
    </row>
    <row r="948" spans="6:7" x14ac:dyDescent="0.2">
      <c r="F948" s="79"/>
      <c r="G948" s="79"/>
    </row>
    <row r="949" spans="6:7" x14ac:dyDescent="0.2">
      <c r="F949" s="79"/>
      <c r="G949" s="79"/>
    </row>
    <row r="950" spans="6:7" x14ac:dyDescent="0.2">
      <c r="F950" s="79"/>
      <c r="G950" s="79"/>
    </row>
    <row r="951" spans="6:7" x14ac:dyDescent="0.2">
      <c r="F951" s="79"/>
      <c r="G951" s="79"/>
    </row>
    <row r="952" spans="6:7" x14ac:dyDescent="0.2">
      <c r="F952" s="79"/>
      <c r="G952" s="79"/>
    </row>
    <row r="953" spans="6:7" x14ac:dyDescent="0.2">
      <c r="F953" s="79"/>
      <c r="G953" s="79"/>
    </row>
    <row r="954" spans="6:7" x14ac:dyDescent="0.2">
      <c r="F954" s="79"/>
      <c r="G954" s="79"/>
    </row>
    <row r="955" spans="6:7" x14ac:dyDescent="0.2">
      <c r="F955" s="79"/>
      <c r="G955" s="79"/>
    </row>
    <row r="956" spans="6:7" x14ac:dyDescent="0.2">
      <c r="F956" s="79"/>
      <c r="G956" s="79"/>
    </row>
    <row r="957" spans="6:7" x14ac:dyDescent="0.2">
      <c r="F957" s="79"/>
      <c r="G957" s="79"/>
    </row>
    <row r="958" spans="6:7" x14ac:dyDescent="0.2">
      <c r="F958" s="79"/>
      <c r="G958" s="79"/>
    </row>
    <row r="959" spans="6:7" x14ac:dyDescent="0.2">
      <c r="F959" s="79"/>
      <c r="G959" s="79"/>
    </row>
    <row r="960" spans="6:7" x14ac:dyDescent="0.2">
      <c r="F960" s="79"/>
      <c r="G960" s="79"/>
    </row>
    <row r="961" spans="6:7" x14ac:dyDescent="0.2">
      <c r="F961" s="79"/>
      <c r="G961" s="79"/>
    </row>
    <row r="962" spans="6:7" x14ac:dyDescent="0.2">
      <c r="F962" s="79"/>
      <c r="G962" s="79"/>
    </row>
    <row r="963" spans="6:7" x14ac:dyDescent="0.2">
      <c r="F963" s="79"/>
      <c r="G963" s="79"/>
    </row>
    <row r="964" spans="6:7" x14ac:dyDescent="0.2">
      <c r="F964" s="79"/>
      <c r="G964" s="79"/>
    </row>
    <row r="965" spans="6:7" x14ac:dyDescent="0.2">
      <c r="F965" s="79"/>
      <c r="G965" s="79"/>
    </row>
    <row r="966" spans="6:7" x14ac:dyDescent="0.2">
      <c r="F966" s="79"/>
      <c r="G966" s="79"/>
    </row>
    <row r="967" spans="6:7" x14ac:dyDescent="0.2">
      <c r="F967" s="79"/>
      <c r="G967" s="79"/>
    </row>
    <row r="968" spans="6:7" x14ac:dyDescent="0.2">
      <c r="F968" s="79"/>
      <c r="G968" s="79"/>
    </row>
    <row r="969" spans="6:7" x14ac:dyDescent="0.2">
      <c r="F969" s="79"/>
      <c r="G969" s="79"/>
    </row>
    <row r="970" spans="6:7" x14ac:dyDescent="0.2">
      <c r="F970" s="79"/>
      <c r="G970" s="79"/>
    </row>
    <row r="971" spans="6:7" x14ac:dyDescent="0.2">
      <c r="F971" s="79"/>
      <c r="G971" s="79"/>
    </row>
    <row r="972" spans="6:7" x14ac:dyDescent="0.2">
      <c r="F972" s="79"/>
      <c r="G972" s="79"/>
    </row>
    <row r="973" spans="6:7" x14ac:dyDescent="0.2">
      <c r="F973" s="79"/>
      <c r="G973" s="79"/>
    </row>
    <row r="974" spans="6:7" x14ac:dyDescent="0.2">
      <c r="F974" s="79"/>
      <c r="G974" s="79"/>
    </row>
    <row r="975" spans="6:7" x14ac:dyDescent="0.2">
      <c r="F975" s="79"/>
      <c r="G975" s="79"/>
    </row>
    <row r="976" spans="6:7" x14ac:dyDescent="0.2">
      <c r="F976" s="79"/>
      <c r="G976" s="79"/>
    </row>
    <row r="977" spans="6:7" x14ac:dyDescent="0.2">
      <c r="F977" s="79"/>
      <c r="G977" s="79"/>
    </row>
    <row r="978" spans="6:7" x14ac:dyDescent="0.2">
      <c r="F978" s="79"/>
      <c r="G978" s="79"/>
    </row>
    <row r="979" spans="6:7" x14ac:dyDescent="0.2">
      <c r="F979" s="79"/>
      <c r="G979" s="79"/>
    </row>
    <row r="980" spans="6:7" x14ac:dyDescent="0.2">
      <c r="F980" s="79"/>
      <c r="G980" s="79"/>
    </row>
    <row r="981" spans="6:7" x14ac:dyDescent="0.2">
      <c r="F981" s="79"/>
      <c r="G981" s="79"/>
    </row>
    <row r="982" spans="6:7" x14ac:dyDescent="0.2">
      <c r="F982" s="79"/>
      <c r="G982" s="79"/>
    </row>
    <row r="983" spans="6:7" x14ac:dyDescent="0.2">
      <c r="F983" s="79"/>
      <c r="G983" s="79"/>
    </row>
    <row r="984" spans="6:7" x14ac:dyDescent="0.2">
      <c r="F984" s="79"/>
      <c r="G984" s="79"/>
    </row>
    <row r="985" spans="6:7" x14ac:dyDescent="0.2">
      <c r="F985" s="79"/>
      <c r="G985" s="79"/>
    </row>
    <row r="986" spans="6:7" x14ac:dyDescent="0.2">
      <c r="F986" s="79"/>
      <c r="G986" s="79"/>
    </row>
    <row r="987" spans="6:7" x14ac:dyDescent="0.2">
      <c r="F987" s="79"/>
      <c r="G987" s="79"/>
    </row>
    <row r="988" spans="6:7" x14ac:dyDescent="0.2">
      <c r="F988" s="79"/>
      <c r="G988" s="79"/>
    </row>
    <row r="989" spans="6:7" x14ac:dyDescent="0.2">
      <c r="F989" s="79"/>
      <c r="G989" s="79"/>
    </row>
    <row r="990" spans="6:7" x14ac:dyDescent="0.2">
      <c r="F990" s="79"/>
      <c r="G990" s="79"/>
    </row>
    <row r="991" spans="6:7" x14ac:dyDescent="0.2">
      <c r="F991" s="79"/>
      <c r="G991" s="79"/>
    </row>
    <row r="992" spans="6:7" x14ac:dyDescent="0.2">
      <c r="F992" s="79"/>
      <c r="G992" s="79"/>
    </row>
    <row r="993" spans="6:7" x14ac:dyDescent="0.2">
      <c r="F993" s="79"/>
      <c r="G993" s="79"/>
    </row>
    <row r="994" spans="6:7" x14ac:dyDescent="0.2">
      <c r="F994" s="79"/>
      <c r="G994" s="79"/>
    </row>
    <row r="995" spans="6:7" x14ac:dyDescent="0.2">
      <c r="F995" s="79"/>
      <c r="G995" s="79"/>
    </row>
    <row r="996" spans="6:7" x14ac:dyDescent="0.2">
      <c r="F996" s="79"/>
      <c r="G996" s="79"/>
    </row>
    <row r="997" spans="6:7" x14ac:dyDescent="0.2">
      <c r="F997" s="79"/>
      <c r="G997" s="79"/>
    </row>
    <row r="998" spans="6:7" x14ac:dyDescent="0.2">
      <c r="F998" s="79"/>
      <c r="G998" s="79"/>
    </row>
    <row r="999" spans="6:7" x14ac:dyDescent="0.2">
      <c r="F999" s="79"/>
      <c r="G999" s="79"/>
    </row>
    <row r="1000" spans="6:7" x14ac:dyDescent="0.2">
      <c r="F1000" s="79"/>
      <c r="G1000" s="79"/>
    </row>
    <row r="1001" spans="6:7" x14ac:dyDescent="0.2">
      <c r="F1001" s="79"/>
      <c r="G1001" s="79"/>
    </row>
    <row r="1002" spans="6:7" x14ac:dyDescent="0.2">
      <c r="F1002" s="79"/>
      <c r="G1002" s="79"/>
    </row>
    <row r="1003" spans="6:7" x14ac:dyDescent="0.2">
      <c r="F1003" s="79"/>
      <c r="G1003" s="79"/>
    </row>
    <row r="1004" spans="6:7" x14ac:dyDescent="0.2">
      <c r="F1004" s="79"/>
      <c r="G1004" s="79"/>
    </row>
    <row r="1005" spans="6:7" x14ac:dyDescent="0.2">
      <c r="F1005" s="79"/>
      <c r="G1005" s="79"/>
    </row>
    <row r="1006" spans="6:7" x14ac:dyDescent="0.2">
      <c r="F1006" s="79"/>
      <c r="G1006" s="79"/>
    </row>
    <row r="1007" spans="6:7" x14ac:dyDescent="0.2">
      <c r="F1007" s="79"/>
      <c r="G1007" s="79"/>
    </row>
    <row r="1008" spans="6:7" x14ac:dyDescent="0.2">
      <c r="F1008" s="79"/>
      <c r="G1008" s="79"/>
    </row>
    <row r="1009" spans="6:7" x14ac:dyDescent="0.2">
      <c r="F1009" s="79"/>
      <c r="G1009" s="79"/>
    </row>
    <row r="1010" spans="6:7" x14ac:dyDescent="0.2">
      <c r="F1010" s="79"/>
      <c r="G1010" s="79"/>
    </row>
    <row r="1011" spans="6:7" x14ac:dyDescent="0.2">
      <c r="F1011" s="79"/>
      <c r="G1011" s="79"/>
    </row>
    <row r="1012" spans="6:7" x14ac:dyDescent="0.2">
      <c r="F1012" s="79"/>
      <c r="G1012" s="79"/>
    </row>
    <row r="1013" spans="6:7" x14ac:dyDescent="0.2">
      <c r="F1013" s="79"/>
      <c r="G1013" s="79"/>
    </row>
    <row r="1014" spans="6:7" x14ac:dyDescent="0.2">
      <c r="F1014" s="79"/>
      <c r="G1014" s="79"/>
    </row>
    <row r="1015" spans="6:7" x14ac:dyDescent="0.2">
      <c r="F1015" s="79"/>
      <c r="G1015" s="79"/>
    </row>
    <row r="1016" spans="6:7" x14ac:dyDescent="0.2">
      <c r="F1016" s="79"/>
      <c r="G1016" s="79"/>
    </row>
    <row r="1017" spans="6:7" x14ac:dyDescent="0.2">
      <c r="F1017" s="79"/>
      <c r="G1017" s="79"/>
    </row>
    <row r="1018" spans="6:7" x14ac:dyDescent="0.2">
      <c r="F1018" s="79"/>
      <c r="G1018" s="79"/>
    </row>
    <row r="1019" spans="6:7" x14ac:dyDescent="0.2">
      <c r="F1019" s="79"/>
      <c r="G1019" s="79"/>
    </row>
    <row r="1020" spans="6:7" x14ac:dyDescent="0.2">
      <c r="F1020" s="79"/>
      <c r="G1020" s="79"/>
    </row>
    <row r="1021" spans="6:7" x14ac:dyDescent="0.2">
      <c r="F1021" s="79"/>
      <c r="G1021" s="79"/>
    </row>
    <row r="1022" spans="6:7" x14ac:dyDescent="0.2">
      <c r="F1022" s="79"/>
      <c r="G1022" s="79"/>
    </row>
    <row r="1023" spans="6:7" x14ac:dyDescent="0.2">
      <c r="F1023" s="79"/>
      <c r="G1023" s="79"/>
    </row>
    <row r="1024" spans="6:7" x14ac:dyDescent="0.2">
      <c r="F1024" s="79"/>
      <c r="G1024" s="79"/>
    </row>
    <row r="1025" spans="6:7" x14ac:dyDescent="0.2">
      <c r="F1025" s="79"/>
      <c r="G1025" s="79"/>
    </row>
    <row r="1026" spans="6:7" x14ac:dyDescent="0.2">
      <c r="F1026" s="79"/>
      <c r="G1026" s="79"/>
    </row>
    <row r="1027" spans="6:7" x14ac:dyDescent="0.2">
      <c r="F1027" s="79"/>
      <c r="G1027" s="79"/>
    </row>
    <row r="1028" spans="6:7" x14ac:dyDescent="0.2">
      <c r="F1028" s="79"/>
      <c r="G1028" s="79"/>
    </row>
    <row r="1029" spans="6:7" x14ac:dyDescent="0.2">
      <c r="F1029" s="79"/>
      <c r="G1029" s="79"/>
    </row>
    <row r="1030" spans="6:7" x14ac:dyDescent="0.2">
      <c r="F1030" s="79"/>
      <c r="G1030" s="79"/>
    </row>
    <row r="1031" spans="6:7" x14ac:dyDescent="0.2">
      <c r="F1031" s="79"/>
      <c r="G1031" s="79"/>
    </row>
    <row r="1032" spans="6:7" x14ac:dyDescent="0.2">
      <c r="F1032" s="79"/>
      <c r="G1032" s="79"/>
    </row>
    <row r="1033" spans="6:7" x14ac:dyDescent="0.2">
      <c r="F1033" s="79"/>
      <c r="G1033" s="79"/>
    </row>
    <row r="1034" spans="6:7" x14ac:dyDescent="0.2">
      <c r="F1034" s="79"/>
      <c r="G1034" s="79"/>
    </row>
    <row r="1035" spans="6:7" x14ac:dyDescent="0.2">
      <c r="F1035" s="79"/>
      <c r="G1035" s="79"/>
    </row>
    <row r="1036" spans="6:7" x14ac:dyDescent="0.2">
      <c r="F1036" s="79"/>
      <c r="G1036" s="79"/>
    </row>
    <row r="1037" spans="6:7" x14ac:dyDescent="0.2">
      <c r="F1037" s="79"/>
      <c r="G1037" s="79"/>
    </row>
    <row r="1038" spans="6:7" x14ac:dyDescent="0.2">
      <c r="F1038" s="79"/>
      <c r="G1038" s="79"/>
    </row>
    <row r="1039" spans="6:7" x14ac:dyDescent="0.2">
      <c r="F1039" s="79"/>
      <c r="G1039" s="79"/>
    </row>
    <row r="1040" spans="6:7" x14ac:dyDescent="0.2">
      <c r="F1040" s="79"/>
      <c r="G1040" s="79"/>
    </row>
    <row r="1041" spans="6:7" x14ac:dyDescent="0.2">
      <c r="F1041" s="79"/>
      <c r="G1041" s="79"/>
    </row>
    <row r="1042" spans="6:7" x14ac:dyDescent="0.2">
      <c r="F1042" s="79"/>
      <c r="G1042" s="79"/>
    </row>
    <row r="1043" spans="6:7" x14ac:dyDescent="0.2">
      <c r="F1043" s="79"/>
      <c r="G1043" s="79"/>
    </row>
    <row r="1044" spans="6:7" x14ac:dyDescent="0.2">
      <c r="F1044" s="79"/>
      <c r="G1044" s="79"/>
    </row>
    <row r="1045" spans="6:7" x14ac:dyDescent="0.2">
      <c r="F1045" s="79"/>
      <c r="G1045" s="79"/>
    </row>
    <row r="1046" spans="6:7" x14ac:dyDescent="0.2">
      <c r="F1046" s="79"/>
      <c r="G1046" s="79"/>
    </row>
    <row r="1047" spans="6:7" x14ac:dyDescent="0.2">
      <c r="F1047" s="79"/>
      <c r="G1047" s="79"/>
    </row>
    <row r="1048" spans="6:7" x14ac:dyDescent="0.2">
      <c r="F1048" s="79"/>
      <c r="G1048" s="79"/>
    </row>
    <row r="1049" spans="6:7" x14ac:dyDescent="0.2">
      <c r="F1049" s="79"/>
      <c r="G1049" s="79"/>
    </row>
    <row r="1050" spans="6:7" x14ac:dyDescent="0.2">
      <c r="F1050" s="79"/>
      <c r="G1050" s="79"/>
    </row>
    <row r="1051" spans="6:7" x14ac:dyDescent="0.2">
      <c r="F1051" s="79"/>
      <c r="G1051" s="79"/>
    </row>
    <row r="1052" spans="6:7" x14ac:dyDescent="0.2">
      <c r="F1052" s="79"/>
      <c r="G1052" s="79"/>
    </row>
    <row r="1053" spans="6:7" x14ac:dyDescent="0.2">
      <c r="F1053" s="79"/>
      <c r="G1053" s="79"/>
    </row>
    <row r="1054" spans="6:7" x14ac:dyDescent="0.2">
      <c r="F1054" s="79"/>
      <c r="G1054" s="79"/>
    </row>
    <row r="1055" spans="6:7" x14ac:dyDescent="0.2">
      <c r="F1055" s="79"/>
      <c r="G1055" s="79"/>
    </row>
    <row r="1056" spans="6:7" x14ac:dyDescent="0.2">
      <c r="F1056" s="79"/>
      <c r="G1056" s="79"/>
    </row>
    <row r="1057" spans="6:7" x14ac:dyDescent="0.2">
      <c r="F1057" s="79"/>
      <c r="G1057" s="79"/>
    </row>
    <row r="1058" spans="6:7" x14ac:dyDescent="0.2">
      <c r="F1058" s="79"/>
      <c r="G1058" s="79"/>
    </row>
    <row r="1059" spans="6:7" x14ac:dyDescent="0.2">
      <c r="F1059" s="79"/>
      <c r="G1059" s="79"/>
    </row>
    <row r="1060" spans="6:7" x14ac:dyDescent="0.2">
      <c r="F1060" s="79"/>
      <c r="G1060" s="79"/>
    </row>
    <row r="1061" spans="6:7" x14ac:dyDescent="0.2">
      <c r="F1061" s="79"/>
      <c r="G1061" s="79"/>
    </row>
    <row r="1062" spans="6:7" x14ac:dyDescent="0.2">
      <c r="F1062" s="79"/>
      <c r="G1062" s="79"/>
    </row>
    <row r="1063" spans="6:7" x14ac:dyDescent="0.2">
      <c r="F1063" s="79"/>
      <c r="G1063" s="79"/>
    </row>
    <row r="1064" spans="6:7" x14ac:dyDescent="0.2">
      <c r="F1064" s="79"/>
      <c r="G1064" s="79"/>
    </row>
    <row r="1065" spans="6:7" x14ac:dyDescent="0.2">
      <c r="F1065" s="79"/>
      <c r="G1065" s="79"/>
    </row>
    <row r="1066" spans="6:7" x14ac:dyDescent="0.2">
      <c r="F1066" s="79"/>
      <c r="G1066" s="79"/>
    </row>
    <row r="1067" spans="6:7" x14ac:dyDescent="0.2">
      <c r="F1067" s="79"/>
      <c r="G1067" s="79"/>
    </row>
    <row r="1068" spans="6:7" x14ac:dyDescent="0.2">
      <c r="F1068" s="79"/>
      <c r="G1068" s="79"/>
    </row>
    <row r="1069" spans="6:7" x14ac:dyDescent="0.2">
      <c r="F1069" s="79"/>
      <c r="G1069" s="79"/>
    </row>
    <row r="1070" spans="6:7" x14ac:dyDescent="0.2">
      <c r="F1070" s="79"/>
      <c r="G1070" s="79"/>
    </row>
    <row r="1071" spans="6:7" x14ac:dyDescent="0.2">
      <c r="F1071" s="79"/>
      <c r="G1071" s="79"/>
    </row>
    <row r="1072" spans="6:7" x14ac:dyDescent="0.2">
      <c r="F1072" s="79"/>
      <c r="G1072" s="79"/>
    </row>
    <row r="1073" spans="6:7" x14ac:dyDescent="0.2">
      <c r="F1073" s="79"/>
      <c r="G1073" s="79"/>
    </row>
    <row r="1074" spans="6:7" x14ac:dyDescent="0.2">
      <c r="F1074" s="79"/>
      <c r="G1074" s="79"/>
    </row>
    <row r="1075" spans="6:7" x14ac:dyDescent="0.2">
      <c r="F1075" s="79"/>
      <c r="G1075" s="79"/>
    </row>
    <row r="1076" spans="6:7" x14ac:dyDescent="0.2">
      <c r="F1076" s="79"/>
      <c r="G1076" s="79"/>
    </row>
    <row r="1077" spans="6:7" x14ac:dyDescent="0.2">
      <c r="F1077" s="79"/>
      <c r="G1077" s="79"/>
    </row>
    <row r="1078" spans="6:7" x14ac:dyDescent="0.2">
      <c r="F1078" s="79"/>
      <c r="G1078" s="79"/>
    </row>
    <row r="1079" spans="6:7" x14ac:dyDescent="0.2">
      <c r="F1079" s="79"/>
      <c r="G1079" s="79"/>
    </row>
    <row r="1080" spans="6:7" x14ac:dyDescent="0.2">
      <c r="F1080" s="79"/>
      <c r="G1080" s="79"/>
    </row>
    <row r="1081" spans="6:7" x14ac:dyDescent="0.2">
      <c r="F1081" s="79"/>
      <c r="G1081" s="79"/>
    </row>
    <row r="1082" spans="6:7" x14ac:dyDescent="0.2">
      <c r="F1082" s="79"/>
      <c r="G1082" s="79"/>
    </row>
    <row r="1083" spans="6:7" x14ac:dyDescent="0.2">
      <c r="F1083" s="79"/>
      <c r="G1083" s="79"/>
    </row>
    <row r="1084" spans="6:7" x14ac:dyDescent="0.2">
      <c r="F1084" s="79"/>
      <c r="G1084" s="79"/>
    </row>
    <row r="1085" spans="6:7" x14ac:dyDescent="0.2">
      <c r="F1085" s="79"/>
      <c r="G1085" s="79"/>
    </row>
    <row r="1086" spans="6:7" x14ac:dyDescent="0.2">
      <c r="F1086" s="79"/>
      <c r="G1086" s="79"/>
    </row>
    <row r="1087" spans="6:7" x14ac:dyDescent="0.2">
      <c r="F1087" s="79"/>
      <c r="G1087" s="79"/>
    </row>
    <row r="1088" spans="6:7" x14ac:dyDescent="0.2">
      <c r="F1088" s="79"/>
      <c r="G1088" s="79"/>
    </row>
    <row r="1089" spans="6:7" x14ac:dyDescent="0.2">
      <c r="F1089" s="79"/>
      <c r="G1089" s="79"/>
    </row>
    <row r="1090" spans="6:7" x14ac:dyDescent="0.2">
      <c r="F1090" s="79"/>
      <c r="G1090" s="79"/>
    </row>
    <row r="1091" spans="6:7" x14ac:dyDescent="0.2">
      <c r="F1091" s="79"/>
      <c r="G1091" s="79"/>
    </row>
    <row r="1092" spans="6:7" x14ac:dyDescent="0.2">
      <c r="F1092" s="79"/>
      <c r="G1092" s="79"/>
    </row>
    <row r="1093" spans="6:7" x14ac:dyDescent="0.2">
      <c r="F1093" s="79"/>
      <c r="G1093" s="79"/>
    </row>
    <row r="1094" spans="6:7" x14ac:dyDescent="0.2">
      <c r="F1094" s="79"/>
      <c r="G1094" s="79"/>
    </row>
    <row r="1095" spans="6:7" x14ac:dyDescent="0.2">
      <c r="F1095" s="79"/>
      <c r="G1095" s="79"/>
    </row>
    <row r="1096" spans="6:7" x14ac:dyDescent="0.2">
      <c r="F1096" s="79"/>
      <c r="G1096" s="79"/>
    </row>
    <row r="1097" spans="6:7" x14ac:dyDescent="0.2">
      <c r="F1097" s="79"/>
      <c r="G1097" s="79"/>
    </row>
    <row r="1098" spans="6:7" x14ac:dyDescent="0.2">
      <c r="F1098" s="79"/>
      <c r="G1098" s="79"/>
    </row>
    <row r="1099" spans="6:7" x14ac:dyDescent="0.2">
      <c r="F1099" s="79"/>
      <c r="G1099" s="79"/>
    </row>
    <row r="1100" spans="6:7" x14ac:dyDescent="0.2">
      <c r="F1100" s="79"/>
      <c r="G1100" s="79"/>
    </row>
    <row r="1101" spans="6:7" x14ac:dyDescent="0.2">
      <c r="F1101" s="79"/>
      <c r="G1101" s="79"/>
    </row>
    <row r="1102" spans="6:7" x14ac:dyDescent="0.2">
      <c r="F1102" s="79"/>
      <c r="G1102" s="79"/>
    </row>
    <row r="1103" spans="6:7" x14ac:dyDescent="0.2">
      <c r="F1103" s="79"/>
      <c r="G1103" s="79"/>
    </row>
    <row r="1104" spans="6:7" x14ac:dyDescent="0.2">
      <c r="F1104" s="79"/>
      <c r="G1104" s="79"/>
    </row>
    <row r="1105" spans="6:7" x14ac:dyDescent="0.2">
      <c r="F1105" s="79"/>
      <c r="G1105" s="79"/>
    </row>
    <row r="1106" spans="6:7" x14ac:dyDescent="0.2">
      <c r="F1106" s="79"/>
      <c r="G1106" s="79"/>
    </row>
    <row r="1107" spans="6:7" x14ac:dyDescent="0.2">
      <c r="F1107" s="79"/>
      <c r="G1107" s="79"/>
    </row>
    <row r="1108" spans="6:7" x14ac:dyDescent="0.2">
      <c r="F1108" s="79"/>
      <c r="G1108" s="79"/>
    </row>
    <row r="1109" spans="6:7" x14ac:dyDescent="0.2">
      <c r="F1109" s="79"/>
      <c r="G1109" s="79"/>
    </row>
    <row r="1110" spans="6:7" x14ac:dyDescent="0.2">
      <c r="F1110" s="79"/>
      <c r="G1110" s="79"/>
    </row>
    <row r="1111" spans="6:7" x14ac:dyDescent="0.2">
      <c r="F1111" s="79"/>
      <c r="G1111" s="79"/>
    </row>
    <row r="1112" spans="6:7" x14ac:dyDescent="0.2">
      <c r="F1112" s="79"/>
      <c r="G1112" s="79"/>
    </row>
    <row r="1113" spans="6:7" x14ac:dyDescent="0.2">
      <c r="F1113" s="79"/>
      <c r="G1113" s="79"/>
    </row>
    <row r="1114" spans="6:7" x14ac:dyDescent="0.2">
      <c r="F1114" s="79"/>
      <c r="G1114" s="79"/>
    </row>
    <row r="1115" spans="6:7" x14ac:dyDescent="0.2">
      <c r="F1115" s="79"/>
      <c r="G1115" s="79"/>
    </row>
    <row r="1116" spans="6:7" x14ac:dyDescent="0.2">
      <c r="F1116" s="79"/>
      <c r="G1116" s="79"/>
    </row>
    <row r="1117" spans="6:7" x14ac:dyDescent="0.2">
      <c r="F1117" s="79"/>
      <c r="G1117" s="79"/>
    </row>
    <row r="1118" spans="6:7" x14ac:dyDescent="0.2">
      <c r="F1118" s="79"/>
      <c r="G1118" s="79"/>
    </row>
    <row r="1119" spans="6:7" x14ac:dyDescent="0.2">
      <c r="F1119" s="79"/>
      <c r="G1119" s="79"/>
    </row>
    <row r="1120" spans="6:7" x14ac:dyDescent="0.2">
      <c r="F1120" s="79"/>
      <c r="G1120" s="79"/>
    </row>
    <row r="1121" spans="6:7" x14ac:dyDescent="0.2">
      <c r="F1121" s="79"/>
      <c r="G1121" s="79"/>
    </row>
    <row r="1122" spans="6:7" x14ac:dyDescent="0.2">
      <c r="F1122" s="79"/>
      <c r="G1122" s="79"/>
    </row>
    <row r="1123" spans="6:7" x14ac:dyDescent="0.2">
      <c r="F1123" s="79"/>
      <c r="G1123" s="79"/>
    </row>
    <row r="1124" spans="6:7" x14ac:dyDescent="0.2">
      <c r="F1124" s="79"/>
      <c r="G1124" s="79"/>
    </row>
    <row r="1125" spans="6:7" x14ac:dyDescent="0.2">
      <c r="F1125" s="79"/>
      <c r="G1125" s="79"/>
    </row>
    <row r="1126" spans="6:7" x14ac:dyDescent="0.2">
      <c r="F1126" s="79"/>
      <c r="G1126" s="79"/>
    </row>
    <row r="1127" spans="6:7" x14ac:dyDescent="0.2">
      <c r="F1127" s="79"/>
      <c r="G1127" s="79"/>
    </row>
    <row r="1128" spans="6:7" x14ac:dyDescent="0.2">
      <c r="F1128" s="79"/>
      <c r="G1128" s="79"/>
    </row>
    <row r="1129" spans="6:7" x14ac:dyDescent="0.2">
      <c r="F1129" s="79"/>
      <c r="G1129" s="79"/>
    </row>
    <row r="1130" spans="6:7" x14ac:dyDescent="0.2">
      <c r="F1130" s="79"/>
      <c r="G1130" s="79"/>
    </row>
    <row r="1131" spans="6:7" x14ac:dyDescent="0.2">
      <c r="F1131" s="79"/>
      <c r="G1131" s="79"/>
    </row>
    <row r="1132" spans="6:7" x14ac:dyDescent="0.2">
      <c r="F1132" s="79"/>
      <c r="G1132" s="79"/>
    </row>
    <row r="1133" spans="6:7" x14ac:dyDescent="0.2">
      <c r="F1133" s="79"/>
      <c r="G1133" s="79"/>
    </row>
    <row r="1134" spans="6:7" x14ac:dyDescent="0.2">
      <c r="F1134" s="79"/>
      <c r="G1134" s="79"/>
    </row>
    <row r="1135" spans="6:7" x14ac:dyDescent="0.2">
      <c r="F1135" s="79"/>
      <c r="G1135" s="79"/>
    </row>
    <row r="1136" spans="6:7" x14ac:dyDescent="0.2">
      <c r="F1136" s="79"/>
      <c r="G1136" s="79"/>
    </row>
    <row r="1137" spans="6:7" x14ac:dyDescent="0.2">
      <c r="F1137" s="79"/>
      <c r="G1137" s="79"/>
    </row>
    <row r="1138" spans="6:7" x14ac:dyDescent="0.2">
      <c r="F1138" s="79"/>
      <c r="G1138" s="79"/>
    </row>
    <row r="1139" spans="6:7" x14ac:dyDescent="0.2">
      <c r="F1139" s="79"/>
      <c r="G1139" s="79"/>
    </row>
    <row r="1140" spans="6:7" x14ac:dyDescent="0.2">
      <c r="F1140" s="79"/>
      <c r="G1140" s="79"/>
    </row>
    <row r="1141" spans="6:7" x14ac:dyDescent="0.2">
      <c r="F1141" s="79"/>
      <c r="G1141" s="79"/>
    </row>
    <row r="1142" spans="6:7" x14ac:dyDescent="0.2">
      <c r="F1142" s="79"/>
      <c r="G1142" s="79"/>
    </row>
    <row r="1143" spans="6:7" x14ac:dyDescent="0.2">
      <c r="F1143" s="79"/>
      <c r="G1143" s="79"/>
    </row>
    <row r="1144" spans="6:7" x14ac:dyDescent="0.2">
      <c r="F1144" s="79"/>
      <c r="G1144" s="79"/>
    </row>
    <row r="1145" spans="6:7" x14ac:dyDescent="0.2">
      <c r="F1145" s="79"/>
      <c r="G1145" s="79"/>
    </row>
    <row r="1146" spans="6:7" x14ac:dyDescent="0.2">
      <c r="F1146" s="79"/>
      <c r="G1146" s="79"/>
    </row>
    <row r="1147" spans="6:7" x14ac:dyDescent="0.2">
      <c r="F1147" s="79"/>
      <c r="G1147" s="79"/>
    </row>
    <row r="1148" spans="6:7" x14ac:dyDescent="0.2">
      <c r="F1148" s="79"/>
      <c r="G1148" s="79"/>
    </row>
    <row r="1149" spans="6:7" x14ac:dyDescent="0.2">
      <c r="F1149" s="79"/>
      <c r="G1149" s="79"/>
    </row>
    <row r="1150" spans="6:7" x14ac:dyDescent="0.2">
      <c r="F1150" s="79"/>
      <c r="G1150" s="79"/>
    </row>
    <row r="1151" spans="6:7" x14ac:dyDescent="0.2">
      <c r="F1151" s="79"/>
      <c r="G1151" s="79"/>
    </row>
    <row r="1152" spans="6:7" x14ac:dyDescent="0.2">
      <c r="F1152" s="79"/>
      <c r="G1152" s="79"/>
    </row>
    <row r="1153" spans="6:7" x14ac:dyDescent="0.2">
      <c r="F1153" s="79"/>
      <c r="G1153" s="79"/>
    </row>
    <row r="1154" spans="6:7" x14ac:dyDescent="0.2">
      <c r="F1154" s="79"/>
      <c r="G1154" s="79"/>
    </row>
    <row r="1155" spans="6:7" x14ac:dyDescent="0.2">
      <c r="F1155" s="79"/>
      <c r="G1155" s="79"/>
    </row>
    <row r="1156" spans="6:7" x14ac:dyDescent="0.2">
      <c r="F1156" s="79"/>
      <c r="G1156" s="79"/>
    </row>
    <row r="1157" spans="6:7" x14ac:dyDescent="0.2">
      <c r="F1157" s="79"/>
      <c r="G1157" s="79"/>
    </row>
    <row r="1158" spans="6:7" x14ac:dyDescent="0.2">
      <c r="F1158" s="79"/>
      <c r="G1158" s="79"/>
    </row>
    <row r="1159" spans="6:7" x14ac:dyDescent="0.2">
      <c r="F1159" s="79"/>
      <c r="G1159" s="79"/>
    </row>
    <row r="1160" spans="6:7" x14ac:dyDescent="0.2">
      <c r="F1160" s="79"/>
      <c r="G1160" s="79"/>
    </row>
    <row r="1161" spans="6:7" x14ac:dyDescent="0.2">
      <c r="F1161" s="79"/>
      <c r="G1161" s="79"/>
    </row>
    <row r="1162" spans="6:7" x14ac:dyDescent="0.2">
      <c r="F1162" s="79"/>
      <c r="G1162" s="79"/>
    </row>
    <row r="1163" spans="6:7" x14ac:dyDescent="0.2">
      <c r="F1163" s="79"/>
      <c r="G1163" s="79"/>
    </row>
    <row r="1164" spans="6:7" x14ac:dyDescent="0.2">
      <c r="F1164" s="79"/>
      <c r="G1164" s="79"/>
    </row>
    <row r="1165" spans="6:7" x14ac:dyDescent="0.2">
      <c r="F1165" s="79"/>
      <c r="G1165" s="79"/>
    </row>
    <row r="1166" spans="6:7" x14ac:dyDescent="0.2">
      <c r="F1166" s="79"/>
      <c r="G1166" s="79"/>
    </row>
    <row r="1167" spans="6:7" x14ac:dyDescent="0.2">
      <c r="F1167" s="79"/>
      <c r="G1167" s="79"/>
    </row>
    <row r="1168" spans="6:7" x14ac:dyDescent="0.2">
      <c r="F1168" s="79"/>
      <c r="G1168" s="79"/>
    </row>
    <row r="1169" spans="6:7" x14ac:dyDescent="0.2">
      <c r="F1169" s="79"/>
      <c r="G1169" s="79"/>
    </row>
    <row r="1170" spans="6:7" x14ac:dyDescent="0.2">
      <c r="F1170" s="79"/>
      <c r="G1170" s="79"/>
    </row>
    <row r="1171" spans="6:7" x14ac:dyDescent="0.2">
      <c r="F1171" s="79"/>
      <c r="G1171" s="79"/>
    </row>
    <row r="1172" spans="6:7" x14ac:dyDescent="0.2">
      <c r="F1172" s="79"/>
      <c r="G1172" s="79"/>
    </row>
    <row r="1173" spans="6:7" x14ac:dyDescent="0.2">
      <c r="F1173" s="79"/>
      <c r="G1173" s="79"/>
    </row>
    <row r="1174" spans="6:7" x14ac:dyDescent="0.2">
      <c r="F1174" s="79"/>
      <c r="G1174" s="79"/>
    </row>
    <row r="1175" spans="6:7" x14ac:dyDescent="0.2">
      <c r="F1175" s="79"/>
      <c r="G1175" s="79"/>
    </row>
    <row r="1176" spans="6:7" x14ac:dyDescent="0.2">
      <c r="F1176" s="79"/>
      <c r="G1176" s="79"/>
    </row>
    <row r="1177" spans="6:7" x14ac:dyDescent="0.2">
      <c r="F1177" s="79"/>
      <c r="G1177" s="79"/>
    </row>
    <row r="1178" spans="6:7" x14ac:dyDescent="0.2">
      <c r="F1178" s="79"/>
      <c r="G1178" s="79"/>
    </row>
    <row r="1179" spans="6:7" x14ac:dyDescent="0.2">
      <c r="F1179" s="79"/>
      <c r="G1179" s="79"/>
    </row>
  </sheetData>
  <mergeCells count="1">
    <mergeCell ref="B66:C66"/>
  </mergeCells>
  <conditionalFormatting sqref="D65:E66">
    <cfRule type="cellIs" dxfId="0"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1" manualBreakCount="1">
    <brk id="3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H38"/>
  <sheetViews>
    <sheetView zoomScaleNormal="100" workbookViewId="0">
      <selection activeCell="J34" sqref="J34"/>
    </sheetView>
  </sheetViews>
  <sheetFormatPr defaultRowHeight="12.75" x14ac:dyDescent="0.2"/>
  <cols>
    <col min="1" max="25" width="2.42578125" style="5" customWidth="1"/>
    <col min="26" max="26" width="2.85546875" style="5" customWidth="1"/>
    <col min="27" max="34" width="2.42578125" style="5" customWidth="1"/>
    <col min="35" max="16384" width="9.140625" style="5"/>
  </cols>
  <sheetData>
    <row r="3" spans="1:34" x14ac:dyDescent="0.2">
      <c r="A3" s="47" t="s">
        <v>1154</v>
      </c>
      <c r="B3" s="48"/>
      <c r="C3" s="48"/>
      <c r="D3" s="48"/>
      <c r="E3" s="48"/>
      <c r="F3" s="48"/>
      <c r="G3" s="48"/>
      <c r="H3" s="48"/>
      <c r="I3" s="48"/>
      <c r="J3" s="48"/>
      <c r="K3" s="48"/>
      <c r="L3" s="48"/>
      <c r="M3" s="49"/>
    </row>
    <row r="6" spans="1:34" ht="21.75" customHeight="1" x14ac:dyDescent="0.2">
      <c r="A6" s="211" t="s">
        <v>684</v>
      </c>
      <c r="B6" s="211"/>
      <c r="C6" s="211"/>
      <c r="D6" s="211"/>
      <c r="E6" s="211"/>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row>
    <row r="7" spans="1:34" x14ac:dyDescent="0.2">
      <c r="K7" s="46" t="s">
        <v>656</v>
      </c>
      <c r="M7" s="26">
        <f>IF('Súvaha TS'!M7=0," ",'Súvaha TS'!M7)</f>
        <v>3</v>
      </c>
      <c r="N7" s="26">
        <f>IF('Súvaha TS'!N7=0," ",'Súvaha TS'!N7)</f>
        <v>1</v>
      </c>
      <c r="O7" s="5" t="s">
        <v>23</v>
      </c>
      <c r="P7" s="26">
        <f>IF('Súvaha TS'!P7=0," ",'Súvaha TS'!P7)</f>
        <v>1</v>
      </c>
      <c r="Q7" s="26">
        <f>IF('Súvaha TS'!Q7=0," ",'Súvaha TS'!Q7)</f>
        <v>2</v>
      </c>
      <c r="R7" s="5" t="s">
        <v>23</v>
      </c>
      <c r="S7" s="26">
        <f>IF('Súvaha TS'!S7=0," ",'Súvaha TS'!S7)</f>
        <v>2</v>
      </c>
      <c r="T7" s="26">
        <v>0</v>
      </c>
      <c r="U7" s="26">
        <f>IF('Súvaha TS'!U7=0," ",'Súvaha TS'!U7)</f>
        <v>1</v>
      </c>
      <c r="V7" s="26">
        <f>IF('Súvaha TS'!V7=0," ",'Súvaha TS'!V7)</f>
        <v>3</v>
      </c>
      <c r="W7" s="4" t="s">
        <v>655</v>
      </c>
      <c r="X7" s="4"/>
      <c r="Y7" s="4"/>
      <c r="Z7" s="4"/>
      <c r="AA7" s="4"/>
      <c r="AB7" s="4"/>
    </row>
    <row r="12" spans="1:34" ht="16.5" customHeight="1" x14ac:dyDescent="0.2">
      <c r="A12" s="29" t="s">
        <v>657</v>
      </c>
      <c r="B12" s="30"/>
      <c r="C12" s="30"/>
      <c r="D12" s="30"/>
      <c r="E12" s="30"/>
      <c r="F12" s="30"/>
      <c r="G12" s="30"/>
      <c r="H12" s="30"/>
      <c r="I12" s="30"/>
      <c r="J12" s="30"/>
      <c r="K12" s="31"/>
      <c r="L12" s="29" t="s">
        <v>658</v>
      </c>
      <c r="M12" s="30"/>
      <c r="N12" s="30"/>
      <c r="O12" s="30"/>
      <c r="P12" s="30"/>
      <c r="Q12" s="30"/>
      <c r="R12" s="30" t="s">
        <v>662</v>
      </c>
      <c r="S12" s="30"/>
      <c r="T12" s="30"/>
      <c r="U12" s="30"/>
      <c r="V12" s="30"/>
      <c r="W12" s="31"/>
      <c r="X12" s="29"/>
      <c r="Y12" s="30"/>
      <c r="Z12" s="30"/>
      <c r="AA12" s="30"/>
      <c r="AB12" s="30" t="s">
        <v>669</v>
      </c>
      <c r="AC12" s="30"/>
      <c r="AD12" s="30"/>
      <c r="AE12" s="30" t="s">
        <v>668</v>
      </c>
      <c r="AF12" s="30"/>
      <c r="AG12" s="30"/>
      <c r="AH12" s="31"/>
    </row>
    <row r="13" spans="1:34" ht="16.5" customHeight="1" x14ac:dyDescent="0.2">
      <c r="A13" s="120">
        <f>IF('Súvaha TS'!A13=0," ",'Súvaha TS'!A13)</f>
        <v>2</v>
      </c>
      <c r="B13" s="120">
        <v>0</v>
      </c>
      <c r="C13" s="120">
        <f>IF('Súvaha TS'!C13=0," ",'Súvaha TS'!C13)</f>
        <v>2</v>
      </c>
      <c r="D13" s="120">
        <v>0</v>
      </c>
      <c r="E13" s="120">
        <f>IF('Súvaha TS'!E13=0," ",'Súvaha TS'!E13)</f>
        <v>1</v>
      </c>
      <c r="F13" s="120">
        <f>IF('Súvaha TS'!F13=0," ",'Súvaha TS'!F13)</f>
        <v>2</v>
      </c>
      <c r="G13" s="120">
        <f>IF('Súvaha TS'!G13=0," ",'Súvaha TS'!G13)</f>
        <v>9</v>
      </c>
      <c r="H13" s="120">
        <f>IF('Súvaha TS'!H13=0," ",'Súvaha TS'!H13)</f>
        <v>2</v>
      </c>
      <c r="I13" s="120">
        <f>IF('Súvaha TS'!I13=0," ",'Súvaha TS'!I13)</f>
        <v>5</v>
      </c>
      <c r="J13" s="120">
        <f>IF('Súvaha TS'!J13=0," ",'Súvaha TS'!J13)</f>
        <v>4</v>
      </c>
      <c r="K13" s="34"/>
      <c r="L13" s="120" t="str">
        <f>IF('Súvaha TS'!L13=0," ",'Súvaha TS'!L13)</f>
        <v>x</v>
      </c>
      <c r="M13" s="27" t="s">
        <v>659</v>
      </c>
      <c r="N13" s="27"/>
      <c r="O13" s="10"/>
      <c r="P13" s="10"/>
      <c r="Q13" s="10"/>
      <c r="R13" s="10"/>
      <c r="S13" s="120" t="s">
        <v>99</v>
      </c>
      <c r="T13" s="27" t="s">
        <v>663</v>
      </c>
      <c r="U13" s="10"/>
      <c r="V13" s="10"/>
      <c r="W13" s="34"/>
      <c r="X13" s="32" t="s">
        <v>666</v>
      </c>
      <c r="Y13" s="27"/>
      <c r="Z13" s="27"/>
      <c r="AA13" s="27" t="s">
        <v>7</v>
      </c>
      <c r="AB13" s="120">
        <v>0</v>
      </c>
      <c r="AC13" s="120">
        <f>IF('Súvaha TS'!AC13=0," ",'Súvaha TS'!AC13)</f>
        <v>1</v>
      </c>
      <c r="AD13" s="10"/>
      <c r="AE13" s="120">
        <f>IF('Súvaha TS'!AE13=0," ",'Súvaha TS'!AE13)</f>
        <v>2</v>
      </c>
      <c r="AF13" s="120">
        <v>0</v>
      </c>
      <c r="AG13" s="120">
        <f>IF('Súvaha TS'!AG13=0," ",'Súvaha TS'!AG13)</f>
        <v>1</v>
      </c>
      <c r="AH13" s="120">
        <f>IF('Súvaha TS'!AH13=0," ",'Súvaha TS'!AH13)</f>
        <v>3</v>
      </c>
    </row>
    <row r="14" spans="1:34" ht="16.5" customHeight="1" x14ac:dyDescent="0.2">
      <c r="A14" s="32" t="s">
        <v>20</v>
      </c>
      <c r="B14" s="27"/>
      <c r="C14" s="27"/>
      <c r="D14" s="27"/>
      <c r="E14" s="27"/>
      <c r="F14" s="27"/>
      <c r="G14" s="27"/>
      <c r="H14" s="27"/>
      <c r="I14" s="10"/>
      <c r="J14" s="10"/>
      <c r="K14" s="34"/>
      <c r="L14" s="120" t="str">
        <f>IF('Súvaha TS'!L14=0," ",'Súvaha TS'!L14)</f>
        <v xml:space="preserve"> </v>
      </c>
      <c r="M14" s="27" t="s">
        <v>660</v>
      </c>
      <c r="N14" s="27"/>
      <c r="O14" s="10"/>
      <c r="P14" s="10"/>
      <c r="Q14" s="10"/>
      <c r="R14" s="10"/>
      <c r="S14" s="120" t="str">
        <f>IF('Súvaha TS'!S14=0," ",'Súvaha TS'!S14)</f>
        <v xml:space="preserve"> </v>
      </c>
      <c r="T14" s="27" t="s">
        <v>664</v>
      </c>
      <c r="U14" s="10"/>
      <c r="V14" s="10"/>
      <c r="W14" s="34"/>
      <c r="X14" s="32" t="s">
        <v>667</v>
      </c>
      <c r="Y14" s="27"/>
      <c r="Z14" s="27"/>
      <c r="AA14" s="27" t="s">
        <v>10</v>
      </c>
      <c r="AB14" s="120">
        <f>IF('Súvaha TS'!AB14=0," ",'Súvaha TS'!AB14)</f>
        <v>1</v>
      </c>
      <c r="AC14" s="120">
        <f>IF('Súvaha TS'!AC14=0," ",'Súvaha TS'!AC14)</f>
        <v>2</v>
      </c>
      <c r="AD14" s="10"/>
      <c r="AE14" s="120">
        <f>IF('Súvaha TS'!AE14=0," ",'Súvaha TS'!AE14)</f>
        <v>2</v>
      </c>
      <c r="AF14" s="120">
        <v>0</v>
      </c>
      <c r="AG14" s="120">
        <f>IF('Súvaha TS'!AG14=0," ",'Súvaha TS'!AG14)</f>
        <v>1</v>
      </c>
      <c r="AH14" s="120">
        <f>IF('Súvaha TS'!AH14=0," ",'Súvaha TS'!AH14)</f>
        <v>3</v>
      </c>
    </row>
    <row r="15" spans="1:34" ht="16.5" customHeight="1" x14ac:dyDescent="0.2">
      <c r="A15" s="120">
        <f>IF('Súvaha TS'!A15=0," ",'Súvaha TS'!A15)</f>
        <v>3</v>
      </c>
      <c r="B15" s="120">
        <f>IF('Súvaha TS'!B15=0," ",'Súvaha TS'!B15)</f>
        <v>6</v>
      </c>
      <c r="C15" s="120">
        <f>IF('Súvaha TS'!C15=0," ",'Súvaha TS'!C15)</f>
        <v>3</v>
      </c>
      <c r="D15" s="120">
        <f>IF('Súvaha TS'!D15=0," ",'Súvaha TS'!D15)</f>
        <v>8</v>
      </c>
      <c r="E15" s="120">
        <f>IF('Súvaha TS'!E15=0," ",'Súvaha TS'!E15)</f>
        <v>3</v>
      </c>
      <c r="F15" s="120">
        <f>IF('Súvaha TS'!F15=0," ",'Súvaha TS'!F15)</f>
        <v>1</v>
      </c>
      <c r="G15" s="120">
        <f>IF('Súvaha TS'!G15=0," ",'Súvaha TS'!G15)</f>
        <v>5</v>
      </c>
      <c r="H15" s="120">
        <f>IF('Súvaha TS'!H15=0," ",'Súvaha TS'!H15)</f>
        <v>5</v>
      </c>
      <c r="I15" s="10"/>
      <c r="J15" s="10"/>
      <c r="K15" s="34"/>
      <c r="L15" s="120" t="str">
        <f>IF('Súvaha TS'!L15=0," ",'Súvaha TS'!L15)</f>
        <v xml:space="preserve"> </v>
      </c>
      <c r="M15" s="27" t="s">
        <v>661</v>
      </c>
      <c r="N15" s="27"/>
      <c r="O15" s="10"/>
      <c r="P15" s="10"/>
      <c r="Q15" s="10"/>
      <c r="R15" s="10"/>
      <c r="S15" s="27" t="s">
        <v>665</v>
      </c>
      <c r="T15" s="27"/>
      <c r="U15" s="27"/>
      <c r="V15" s="27"/>
      <c r="W15" s="38"/>
      <c r="X15" s="32" t="s">
        <v>671</v>
      </c>
      <c r="Y15" s="27"/>
      <c r="Z15" s="27"/>
      <c r="AA15" s="27" t="s">
        <v>7</v>
      </c>
      <c r="AB15" s="120">
        <v>0</v>
      </c>
      <c r="AC15" s="120">
        <f>IF('Súvaha TS'!AC15=0," ",'Súvaha TS'!AC15)</f>
        <v>1</v>
      </c>
      <c r="AD15" s="10"/>
      <c r="AE15" s="120">
        <f>IF('Súvaha TS'!AE15=0," ",'Súvaha TS'!AE15)</f>
        <v>2</v>
      </c>
      <c r="AF15" s="120">
        <v>0</v>
      </c>
      <c r="AG15" s="120">
        <f>IF('Súvaha TS'!AG15=0," ",'Súvaha TS'!AG15)</f>
        <v>1</v>
      </c>
      <c r="AH15" s="120">
        <f>IF('Súvaha TS'!AH15=0," ",'Súvaha TS'!AH15)</f>
        <v>2</v>
      </c>
    </row>
    <row r="16" spans="1:34" ht="16.5" customHeight="1" x14ac:dyDescent="0.2">
      <c r="A16" s="32" t="s">
        <v>670</v>
      </c>
      <c r="B16" s="27"/>
      <c r="C16" s="27"/>
      <c r="D16" s="27"/>
      <c r="E16" s="27"/>
      <c r="F16" s="27"/>
      <c r="G16" s="27"/>
      <c r="H16" s="27"/>
      <c r="I16" s="10"/>
      <c r="J16" s="10"/>
      <c r="K16" s="34"/>
      <c r="L16" s="39"/>
      <c r="M16" s="10"/>
      <c r="N16" s="10"/>
      <c r="O16" s="10"/>
      <c r="P16" s="10"/>
      <c r="Q16" s="10"/>
      <c r="R16" s="10"/>
      <c r="S16" s="10"/>
      <c r="T16" s="10"/>
      <c r="U16" s="10"/>
      <c r="V16" s="10"/>
      <c r="W16" s="34"/>
      <c r="X16" s="212" t="s">
        <v>672</v>
      </c>
      <c r="Y16" s="213"/>
      <c r="Z16" s="213"/>
      <c r="AA16" s="27" t="s">
        <v>10</v>
      </c>
      <c r="AB16" s="120">
        <f>IF('Súvaha TS'!AB16=0," ",'Súvaha TS'!AB16)</f>
        <v>1</v>
      </c>
      <c r="AC16" s="120">
        <f>IF('Súvaha TS'!AC16=0," ",'Súvaha TS'!AC16)</f>
        <v>2</v>
      </c>
      <c r="AD16" s="10"/>
      <c r="AE16" s="120">
        <f>IF('Súvaha TS'!AE16=0," ",'Súvaha TS'!AE16)</f>
        <v>2</v>
      </c>
      <c r="AF16" s="120">
        <v>0</v>
      </c>
      <c r="AG16" s="120">
        <f>IF('Súvaha TS'!AG16=0," ",'Súvaha TS'!AG16)</f>
        <v>1</v>
      </c>
      <c r="AH16" s="120">
        <f>IF('Súvaha TS'!AH16=0," ",'Súvaha TS'!AH16)</f>
        <v>2</v>
      </c>
    </row>
    <row r="17" spans="1:34" ht="16.5" customHeight="1" x14ac:dyDescent="0.2">
      <c r="A17" s="120">
        <f>IF('Súvaha TS'!A17=0," ",'Súvaha TS'!A17)</f>
        <v>4</v>
      </c>
      <c r="B17" s="120">
        <f>IF('Súvaha TS'!B17=0," ",'Súvaha TS'!B17)</f>
        <v>9</v>
      </c>
      <c r="C17" s="33" t="s">
        <v>23</v>
      </c>
      <c r="D17" s="120">
        <f>IF('Súvaha TS'!D17=0," ",'Súvaha TS'!D17)</f>
        <v>4</v>
      </c>
      <c r="E17" s="120">
        <f>IF('Súvaha TS'!E17=0," ",'Súvaha TS'!E17)</f>
        <v>1</v>
      </c>
      <c r="F17" s="33" t="s">
        <v>23</v>
      </c>
      <c r="G17" s="120">
        <v>0</v>
      </c>
      <c r="H17" s="33"/>
      <c r="I17" s="10"/>
      <c r="J17" s="10"/>
      <c r="K17" s="34"/>
      <c r="L17" s="39"/>
      <c r="M17" s="10"/>
      <c r="N17" s="10"/>
      <c r="O17" s="10"/>
      <c r="P17" s="10"/>
      <c r="Q17" s="10"/>
      <c r="R17" s="10"/>
      <c r="S17" s="10"/>
      <c r="T17" s="10"/>
      <c r="U17" s="10"/>
      <c r="V17" s="10"/>
      <c r="W17" s="34"/>
      <c r="X17" s="212"/>
      <c r="Y17" s="213"/>
      <c r="Z17" s="213"/>
      <c r="AA17" s="10"/>
      <c r="AB17" s="10"/>
      <c r="AC17" s="10"/>
      <c r="AD17" s="10"/>
      <c r="AE17" s="10"/>
      <c r="AF17" s="10"/>
      <c r="AG17" s="10"/>
      <c r="AH17" s="34"/>
    </row>
    <row r="18" spans="1:34" ht="16.5" customHeight="1" x14ac:dyDescent="0.2">
      <c r="A18" s="35"/>
      <c r="B18" s="36"/>
      <c r="C18" s="36"/>
      <c r="D18" s="36"/>
      <c r="E18" s="36"/>
      <c r="F18" s="36"/>
      <c r="G18" s="36"/>
      <c r="H18" s="36"/>
      <c r="I18" s="36"/>
      <c r="J18" s="36"/>
      <c r="K18" s="37"/>
      <c r="L18" s="35"/>
      <c r="M18" s="36"/>
      <c r="N18" s="36"/>
      <c r="O18" s="36"/>
      <c r="P18" s="36"/>
      <c r="Q18" s="36"/>
      <c r="R18" s="36"/>
      <c r="S18" s="36"/>
      <c r="T18" s="36"/>
      <c r="U18" s="36"/>
      <c r="V18" s="36"/>
      <c r="W18" s="37"/>
      <c r="X18" s="40" t="s">
        <v>667</v>
      </c>
      <c r="Y18" s="36"/>
      <c r="Z18" s="36"/>
      <c r="AA18" s="36"/>
      <c r="AB18" s="36"/>
      <c r="AC18" s="36"/>
      <c r="AD18" s="36"/>
      <c r="AE18" s="36"/>
      <c r="AF18" s="36"/>
      <c r="AG18" s="36"/>
      <c r="AH18" s="37"/>
    </row>
    <row r="19" spans="1:34" ht="16.5" customHeight="1" x14ac:dyDescent="0.2">
      <c r="A19" s="39"/>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34"/>
    </row>
    <row r="20" spans="1:34" s="4" customFormat="1" ht="16.5" customHeight="1" x14ac:dyDescent="0.2">
      <c r="A20" s="32" t="s">
        <v>673</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38"/>
    </row>
    <row r="21" spans="1:34" ht="16.5" customHeight="1" x14ac:dyDescent="0.2">
      <c r="A21" s="26" t="str">
        <f>IF('Súvaha TS'!A21=0," ",'Súvaha TS'!A21)</f>
        <v>Z</v>
      </c>
      <c r="B21" s="26" t="str">
        <f>IF('Súvaha TS'!B21=0," ",'Súvaha TS'!B21)</f>
        <v>T</v>
      </c>
      <c r="C21" s="26" t="str">
        <f>IF('Súvaha TS'!C21=0," ",'Súvaha TS'!C21)</f>
        <v>S</v>
      </c>
      <c r="D21" s="26" t="str">
        <f>IF('Súvaha TS'!D21=0," ",'Súvaha TS'!D21)</f>
        <v xml:space="preserve"> </v>
      </c>
      <c r="E21" s="26" t="str">
        <f>IF('Súvaha TS'!E21=0," ",'Súvaha TS'!E21)</f>
        <v xml:space="preserve">D </v>
      </c>
      <c r="F21" s="26" t="str">
        <f>IF('Súvaha TS'!F21=0," ",'Súvaha TS'!F21)</f>
        <v>O</v>
      </c>
      <c r="G21" s="26" t="str">
        <f>IF('Súvaha TS'!G21=0," ",'Súvaha TS'!G21)</f>
        <v>P</v>
      </c>
      <c r="H21" s="26" t="str">
        <f>IF('Súvaha TS'!H21=0," ",'Súvaha TS'!H21)</f>
        <v>R</v>
      </c>
      <c r="I21" s="26" t="str">
        <f>IF('Súvaha TS'!I21=0," ",'Súvaha TS'!I21)</f>
        <v>A</v>
      </c>
      <c r="J21" s="26" t="str">
        <f>IF('Súvaha TS'!J21=0," ",'Súvaha TS'!J21)</f>
        <v>V</v>
      </c>
      <c r="K21" s="26" t="str">
        <f>IF('Súvaha TS'!K21=0," ",'Súvaha TS'!K21)</f>
        <v>A</v>
      </c>
      <c r="L21" s="26" t="str">
        <f>IF('Súvaha TS'!L21=0," ",'Súvaha TS'!L21)</f>
        <v xml:space="preserve"> </v>
      </c>
      <c r="M21" s="26" t="str">
        <f>IF('Súvaha TS'!M21=0," ",'Súvaha TS'!M21)</f>
        <v>S</v>
      </c>
      <c r="N21" s="26" t="str">
        <f>IF('Súvaha TS'!N21=0," ",'Súvaha TS'!N21)</f>
        <v>R</v>
      </c>
      <c r="O21" s="26" t="str">
        <f>IF('Súvaha TS'!O21=0," ",'Súvaha TS'!O21)</f>
        <v>O</v>
      </c>
      <c r="P21" s="26" t="str">
        <f>IF('Súvaha TS'!P21=0," ",'Súvaha TS'!P21)</f>
        <v xml:space="preserve"> </v>
      </c>
      <c r="Q21" s="26" t="str">
        <f>IF('Súvaha TS'!Q21=0," ",'Súvaha TS'!Q21)</f>
        <v xml:space="preserve"> </v>
      </c>
      <c r="R21" s="26" t="str">
        <f>IF('Súvaha TS'!R21=0," ",'Súvaha TS'!R21)</f>
        <v xml:space="preserve"> </v>
      </c>
      <c r="S21" s="26" t="str">
        <f>IF('Súvaha TS'!S21=0," ",'Súvaha TS'!S21)</f>
        <v xml:space="preserve"> </v>
      </c>
      <c r="T21" s="26" t="str">
        <f>IF('Súvaha TS'!T21=0," ",'Súvaha TS'!T21)</f>
        <v xml:space="preserve"> </v>
      </c>
      <c r="U21" s="26" t="str">
        <f>IF('Súvaha TS'!U21=0," ",'Súvaha TS'!U21)</f>
        <v xml:space="preserve"> </v>
      </c>
      <c r="V21" s="26" t="str">
        <f>IF('Súvaha TS'!V21=0," ",'Súvaha TS'!V21)</f>
        <v xml:space="preserve"> </v>
      </c>
      <c r="W21" s="26" t="str">
        <f>IF('Súvaha TS'!W21=0," ",'Súvaha TS'!W21)</f>
        <v xml:space="preserve"> </v>
      </c>
      <c r="X21" s="26" t="str">
        <f>IF('Súvaha TS'!X21=0," ",'Súvaha TS'!X21)</f>
        <v xml:space="preserve"> </v>
      </c>
      <c r="Y21" s="26" t="str">
        <f>IF('Súvaha TS'!Y21=0," ",'Súvaha TS'!Y21)</f>
        <v xml:space="preserve"> </v>
      </c>
      <c r="Z21" s="26" t="str">
        <f>IF('Súvaha TS'!Z21=0," ",'Súvaha TS'!Z21)</f>
        <v xml:space="preserve"> </v>
      </c>
      <c r="AA21" s="26" t="str">
        <f>IF('Súvaha TS'!AA21=0," ",'Súvaha TS'!AA21)</f>
        <v xml:space="preserve"> </v>
      </c>
      <c r="AB21" s="26" t="str">
        <f>IF('Súvaha TS'!AB21=0," ",'Súvaha TS'!AB21)</f>
        <v xml:space="preserve"> </v>
      </c>
      <c r="AC21" s="26" t="str">
        <f>IF('Súvaha TS'!AC21=0," ",'Súvaha TS'!AC21)</f>
        <v xml:space="preserve"> </v>
      </c>
      <c r="AD21" s="26" t="str">
        <f>IF('Súvaha TS'!AD21=0," ",'Súvaha TS'!AD21)</f>
        <v xml:space="preserve"> </v>
      </c>
      <c r="AE21" s="26" t="str">
        <f>IF('Súvaha TS'!AE21=0," ",'Súvaha TS'!AE21)</f>
        <v xml:space="preserve"> </v>
      </c>
      <c r="AF21" s="26" t="str">
        <f>IF('Súvaha TS'!AF21=0," ",'Súvaha TS'!AF21)</f>
        <v xml:space="preserve"> </v>
      </c>
      <c r="AG21" s="26" t="str">
        <f>IF('Súvaha TS'!AG21=0," ",'Súvaha TS'!AG21)</f>
        <v xml:space="preserve"> </v>
      </c>
      <c r="AH21" s="26" t="str">
        <f>IF('Súvaha TS'!AH21=0," ",'Súvaha TS'!AH21)</f>
        <v xml:space="preserve"> </v>
      </c>
    </row>
    <row r="22" spans="1:34" ht="16.5" customHeight="1" x14ac:dyDescent="0.2">
      <c r="A22" s="26" t="str">
        <f>IF('Súvaha TS'!A22=0," ",'Súvaha TS'!A22)</f>
        <v xml:space="preserve"> </v>
      </c>
      <c r="B22" s="26" t="str">
        <f>IF('Súvaha TS'!B22=0," ",'Súvaha TS'!B22)</f>
        <v xml:space="preserve"> </v>
      </c>
      <c r="C22" s="26" t="str">
        <f>IF('Súvaha TS'!C22=0," ",'Súvaha TS'!C22)</f>
        <v xml:space="preserve"> </v>
      </c>
      <c r="D22" s="26" t="str">
        <f>IF('Súvaha TS'!D22=0," ",'Súvaha TS'!D22)</f>
        <v xml:space="preserve"> </v>
      </c>
      <c r="E22" s="26" t="str">
        <f>IF('Súvaha TS'!E22=0," ",'Súvaha TS'!E22)</f>
        <v xml:space="preserve"> </v>
      </c>
      <c r="F22" s="26" t="str">
        <f>IF('Súvaha TS'!F22=0," ",'Súvaha TS'!F22)</f>
        <v xml:space="preserve"> </v>
      </c>
      <c r="G22" s="26" t="str">
        <f>IF('Súvaha TS'!G22=0," ",'Súvaha TS'!G22)</f>
        <v xml:space="preserve"> </v>
      </c>
      <c r="H22" s="26" t="str">
        <f>IF('Súvaha TS'!H22=0," ",'Súvaha TS'!H22)</f>
        <v xml:space="preserve"> </v>
      </c>
      <c r="I22" s="26" t="str">
        <f>IF('Súvaha TS'!I22=0," ",'Súvaha TS'!I22)</f>
        <v xml:space="preserve"> </v>
      </c>
      <c r="J22" s="26" t="str">
        <f>IF('Súvaha TS'!J22=0," ",'Súvaha TS'!J22)</f>
        <v xml:space="preserve"> </v>
      </c>
      <c r="K22" s="26" t="str">
        <f>IF('Súvaha TS'!K22=0," ",'Súvaha TS'!K22)</f>
        <v xml:space="preserve"> </v>
      </c>
      <c r="L22" s="26" t="str">
        <f>IF('Súvaha TS'!L22=0," ",'Súvaha TS'!L22)</f>
        <v xml:space="preserve"> </v>
      </c>
      <c r="M22" s="26" t="str">
        <f>IF('Súvaha TS'!M22=0," ",'Súvaha TS'!M22)</f>
        <v xml:space="preserve"> </v>
      </c>
      <c r="N22" s="26" t="str">
        <f>IF('Súvaha TS'!N22=0," ",'Súvaha TS'!N22)</f>
        <v xml:space="preserve"> </v>
      </c>
      <c r="O22" s="26" t="str">
        <f>IF('Súvaha TS'!O22=0," ",'Súvaha TS'!O22)</f>
        <v xml:space="preserve"> </v>
      </c>
      <c r="P22" s="26" t="str">
        <f>IF('Súvaha TS'!P22=0," ",'Súvaha TS'!P22)</f>
        <v xml:space="preserve"> </v>
      </c>
      <c r="Q22" s="26" t="str">
        <f>IF('Súvaha TS'!Q22=0," ",'Súvaha TS'!Q22)</f>
        <v xml:space="preserve"> </v>
      </c>
      <c r="R22" s="26" t="str">
        <f>IF('Súvaha TS'!R22=0," ",'Súvaha TS'!R22)</f>
        <v xml:space="preserve"> </v>
      </c>
      <c r="S22" s="26" t="str">
        <f>IF('Súvaha TS'!S22=0," ",'Súvaha TS'!S22)</f>
        <v xml:space="preserve"> </v>
      </c>
      <c r="T22" s="26" t="str">
        <f>IF('Súvaha TS'!T22=0," ",'Súvaha TS'!T22)</f>
        <v xml:space="preserve"> </v>
      </c>
      <c r="U22" s="26" t="str">
        <f>IF('Súvaha TS'!U22=0," ",'Súvaha TS'!U22)</f>
        <v xml:space="preserve"> </v>
      </c>
      <c r="V22" s="26" t="str">
        <f>IF('Súvaha TS'!V22=0," ",'Súvaha TS'!V22)</f>
        <v xml:space="preserve"> </v>
      </c>
      <c r="W22" s="26" t="str">
        <f>IF('Súvaha TS'!W22=0," ",'Súvaha TS'!W22)</f>
        <v xml:space="preserve"> </v>
      </c>
      <c r="X22" s="26" t="str">
        <f>IF('Súvaha TS'!X22=0," ",'Súvaha TS'!X22)</f>
        <v xml:space="preserve"> </v>
      </c>
      <c r="Y22" s="26" t="str">
        <f>IF('Súvaha TS'!Y22=0," ",'Súvaha TS'!Y22)</f>
        <v xml:space="preserve"> </v>
      </c>
      <c r="Z22" s="26" t="str">
        <f>IF('Súvaha TS'!Z22=0," ",'Súvaha TS'!Z22)</f>
        <v xml:space="preserve"> </v>
      </c>
      <c r="AA22" s="26" t="str">
        <f>IF('Súvaha TS'!AA22=0," ",'Súvaha TS'!AA22)</f>
        <v xml:space="preserve"> </v>
      </c>
      <c r="AB22" s="26" t="str">
        <f>IF('Súvaha TS'!AB22=0," ",'Súvaha TS'!AB22)</f>
        <v xml:space="preserve"> </v>
      </c>
      <c r="AC22" s="26" t="str">
        <f>IF('Súvaha TS'!AC22=0," ",'Súvaha TS'!AC22)</f>
        <v xml:space="preserve"> </v>
      </c>
      <c r="AD22" s="26" t="str">
        <f>IF('Súvaha TS'!AD22=0," ",'Súvaha TS'!AD22)</f>
        <v xml:space="preserve"> </v>
      </c>
      <c r="AE22" s="26" t="str">
        <f>IF('Súvaha TS'!AE22=0," ",'Súvaha TS'!AE22)</f>
        <v xml:space="preserve"> </v>
      </c>
      <c r="AF22" s="26" t="str">
        <f>IF('Súvaha TS'!AF22=0," ",'Súvaha TS'!AF22)</f>
        <v xml:space="preserve"> </v>
      </c>
      <c r="AG22" s="26" t="str">
        <f>IF('Súvaha TS'!AG22=0," ",'Súvaha TS'!AG22)</f>
        <v xml:space="preserve"> </v>
      </c>
      <c r="AH22" s="26" t="str">
        <f>IF('Súvaha TS'!AH22=0," ",'Súvaha TS'!AH22)</f>
        <v xml:space="preserve"> </v>
      </c>
    </row>
    <row r="23" spans="1:34" ht="16.5" customHeight="1" x14ac:dyDescent="0.2">
      <c r="A23" s="42" t="s">
        <v>674</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4"/>
    </row>
    <row r="24" spans="1:34" ht="16.5" customHeight="1" x14ac:dyDescent="0.2">
      <c r="A24" s="32" t="s">
        <v>24</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t="s">
        <v>25</v>
      </c>
      <c r="AD24" s="27"/>
      <c r="AE24" s="27"/>
      <c r="AF24" s="27"/>
      <c r="AG24" s="27"/>
      <c r="AH24" s="38"/>
    </row>
    <row r="25" spans="1:34" s="123" customFormat="1" ht="16.5" customHeight="1" x14ac:dyDescent="0.2">
      <c r="A25" s="120" t="str">
        <f>IF('Súvaha TS'!A25=0," ",'Súvaha TS'!A25)</f>
        <v>K</v>
      </c>
      <c r="B25" s="120" t="str">
        <f>IF('Súvaha TS'!B25=0," ",'Súvaha TS'!B25)</f>
        <v>L</v>
      </c>
      <c r="C25" s="120" t="str">
        <f>IF('Súvaha TS'!C25=0," ",'Súvaha TS'!C25)</f>
        <v>I</v>
      </c>
      <c r="D25" s="120" t="str">
        <f>IF('Súvaha TS'!D25=0," ",'Súvaha TS'!D25)</f>
        <v>Ň</v>
      </c>
      <c r="E25" s="120" t="str">
        <f>IF('Súvaha TS'!E25=0," ",'Súvaha TS'!E25)</f>
        <v>A</v>
      </c>
      <c r="F25" s="120" t="str">
        <f>IF('Súvaha TS'!F25=0," ",'Súvaha TS'!F25)</f>
        <v>N</v>
      </c>
      <c r="G25" s="120" t="str">
        <f>IF('Súvaha TS'!G25=0," ",'Súvaha TS'!G25)</f>
        <v xml:space="preserve">S </v>
      </c>
      <c r="H25" s="120" t="str">
        <f>IF('Súvaha TS'!H25=0," ",'Súvaha TS'!H25)</f>
        <v>K</v>
      </c>
      <c r="I25" s="120" t="str">
        <f>IF('Súvaha TS'!I25=0," ",'Súvaha TS'!I25)</f>
        <v>Á</v>
      </c>
      <c r="J25" s="120" t="str">
        <f>IF('Súvaha TS'!J25=0," ",'Súvaha TS'!J25)</f>
        <v xml:space="preserve"> </v>
      </c>
      <c r="K25" s="120" t="str">
        <f>IF('Súvaha TS'!K25=0," ",'Súvaha TS'!K25)</f>
        <v xml:space="preserve"> </v>
      </c>
      <c r="L25" s="120" t="str">
        <f>IF('Súvaha TS'!L25=0," ",'Súvaha TS'!L25)</f>
        <v xml:space="preserve"> </v>
      </c>
      <c r="M25" s="120" t="str">
        <f>IF('Súvaha TS'!M25=0," ",'Súvaha TS'!M25)</f>
        <v xml:space="preserve"> </v>
      </c>
      <c r="N25" s="120" t="str">
        <f>IF('Súvaha TS'!N25=0," ",'Súvaha TS'!N25)</f>
        <v xml:space="preserve"> </v>
      </c>
      <c r="O25" s="120" t="str">
        <f>IF('Súvaha TS'!O25=0," ",'Súvaha TS'!O25)</f>
        <v xml:space="preserve"> </v>
      </c>
      <c r="P25" s="120" t="str">
        <f>IF('Súvaha TS'!P25=0," ",'Súvaha TS'!P25)</f>
        <v xml:space="preserve"> </v>
      </c>
      <c r="Q25" s="120" t="str">
        <f>IF('Súvaha TS'!Q25=0," ",'Súvaha TS'!Q25)</f>
        <v xml:space="preserve"> </v>
      </c>
      <c r="R25" s="120" t="str">
        <f>IF('Súvaha TS'!R25=0," ",'Súvaha TS'!R25)</f>
        <v xml:space="preserve"> </v>
      </c>
      <c r="S25" s="120" t="str">
        <f>IF('Súvaha TS'!S25=0," ",'Súvaha TS'!S25)</f>
        <v xml:space="preserve"> </v>
      </c>
      <c r="T25" s="120" t="str">
        <f>IF('Súvaha TS'!T25=0," ",'Súvaha TS'!T25)</f>
        <v xml:space="preserve"> </v>
      </c>
      <c r="U25" s="120" t="str">
        <f>IF('Súvaha TS'!U25=0," ",'Súvaha TS'!U25)</f>
        <v xml:space="preserve"> </v>
      </c>
      <c r="V25" s="120" t="str">
        <f>IF('Súvaha TS'!V25=0," ",'Súvaha TS'!V25)</f>
        <v xml:space="preserve"> </v>
      </c>
      <c r="W25" s="120" t="str">
        <f>IF('Súvaha TS'!W25=0," ",'Súvaha TS'!W25)</f>
        <v xml:space="preserve"> </v>
      </c>
      <c r="X25" s="120" t="str">
        <f>IF('Súvaha TS'!X25=0," ",'Súvaha TS'!X25)</f>
        <v xml:space="preserve"> </v>
      </c>
      <c r="Y25" s="120" t="str">
        <f>IF('Súvaha TS'!Y25=0," ",'Súvaha TS'!Y25)</f>
        <v xml:space="preserve"> </v>
      </c>
      <c r="Z25" s="120" t="str">
        <f>IF('Súvaha TS'!Z25=0," ",'Súvaha TS'!Z25)</f>
        <v xml:space="preserve"> </v>
      </c>
      <c r="AA25" s="33"/>
      <c r="AB25" s="33"/>
      <c r="AC25" s="120">
        <f>IF('Súvaha TS'!AC25=0," ",'Súvaha TS'!AC25)</f>
        <v>5</v>
      </c>
      <c r="AD25" s="120">
        <f>IF('Súvaha TS'!AD25=0," ",'Súvaha TS'!AD25)</f>
        <v>6</v>
      </c>
      <c r="AE25" s="120">
        <f>IF('Súvaha TS'!AE25=0," ",'Súvaha TS'!AE25)</f>
        <v>4</v>
      </c>
      <c r="AF25" s="120" t="str">
        <f>IF('Súvaha TS'!AF25=0," ",'Súvaha TS'!AF25)</f>
        <v xml:space="preserve"> </v>
      </c>
      <c r="AG25" s="120" t="str">
        <f>IF('Súvaha TS'!AG25=0," ",'Súvaha TS'!AG25)</f>
        <v xml:space="preserve"> </v>
      </c>
      <c r="AH25" s="120" t="str">
        <f>IF('Súvaha TS'!AH25=0," ",'Súvaha TS'!AH25)</f>
        <v xml:space="preserve"> </v>
      </c>
    </row>
    <row r="26" spans="1:34" ht="16.5" customHeight="1" x14ac:dyDescent="0.2">
      <c r="A26" s="32" t="s">
        <v>26</v>
      </c>
      <c r="B26" s="27"/>
      <c r="C26" s="27"/>
      <c r="D26" s="27"/>
      <c r="E26" s="27"/>
      <c r="F26" s="27"/>
      <c r="G26" s="27"/>
      <c r="H26" s="27" t="s">
        <v>675</v>
      </c>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38"/>
    </row>
    <row r="27" spans="1:34" s="123" customFormat="1" ht="16.5" customHeight="1" x14ac:dyDescent="0.2">
      <c r="A27" s="120">
        <v>0</v>
      </c>
      <c r="B27" s="120">
        <f>IF('Súvaha TS'!B27=0," ",'Súvaha TS'!B27)</f>
        <v>2</v>
      </c>
      <c r="C27" s="120">
        <f>IF('Súvaha TS'!C27=0," ",'Súvaha TS'!C27)</f>
        <v>9</v>
      </c>
      <c r="D27" s="120">
        <v>0</v>
      </c>
      <c r="E27" s="120">
        <f>IF('Súvaha TS'!E27=0," ",'Súvaha TS'!E27)</f>
        <v>1</v>
      </c>
      <c r="F27" s="33"/>
      <c r="G27" s="33"/>
      <c r="H27" s="120" t="str">
        <f>IF('Súvaha TS'!H27=0," ",'Súvaha TS'!H27)</f>
        <v>N</v>
      </c>
      <c r="I27" s="120" t="str">
        <f>IF('Súvaha TS'!I27=0," ",'Súvaha TS'!I27)</f>
        <v>Á</v>
      </c>
      <c r="J27" s="120" t="str">
        <f>IF('Súvaha TS'!J27=0," ",'Súvaha TS'!J27)</f>
        <v>M</v>
      </c>
      <c r="K27" s="120" t="str">
        <f>IF('Súvaha TS'!K27=0," ",'Súvaha TS'!K27)</f>
        <v xml:space="preserve">E </v>
      </c>
      <c r="L27" s="120" t="str">
        <f>IF('Súvaha TS'!L27=0," ",'Súvaha TS'!L27)</f>
        <v>S</v>
      </c>
      <c r="M27" s="120" t="str">
        <f>IF('Súvaha TS'!M27=0," ",'Súvaha TS'!M27)</f>
        <v>T</v>
      </c>
      <c r="N27" s="120" t="str">
        <f>IF('Súvaha TS'!N27=0," ",'Súvaha TS'!N27)</f>
        <v>O</v>
      </c>
      <c r="O27" s="120" t="str">
        <f>IF('Súvaha TS'!O27=0," ",'Súvaha TS'!O27)</f>
        <v>V</v>
      </c>
      <c r="P27" s="120" t="str">
        <f>IF('Súvaha TS'!P27=0," ",'Súvaha TS'!P27)</f>
        <v>O</v>
      </c>
      <c r="Q27" s="120" t="str">
        <f>IF('Súvaha TS'!Q27=0," ",'Súvaha TS'!Q27)</f>
        <v xml:space="preserve"> </v>
      </c>
      <c r="R27" s="120" t="str">
        <f>IF('Súvaha TS'!R27=0," ",'Súvaha TS'!R27)</f>
        <v xml:space="preserve"> </v>
      </c>
      <c r="S27" s="120" t="str">
        <f>IF('Súvaha TS'!S27=0," ",'Súvaha TS'!S27)</f>
        <v xml:space="preserve"> </v>
      </c>
      <c r="T27" s="120" t="str">
        <f>IF('Súvaha TS'!T27=0," ",'Súvaha TS'!T27)</f>
        <v xml:space="preserve"> </v>
      </c>
      <c r="U27" s="120" t="str">
        <f>IF('Súvaha TS'!U27=0," ",'Súvaha TS'!U27)</f>
        <v xml:space="preserve"> </v>
      </c>
      <c r="V27" s="120" t="str">
        <f>IF('Súvaha TS'!V27=0," ",'Súvaha TS'!V27)</f>
        <v xml:space="preserve"> </v>
      </c>
      <c r="W27" s="120" t="str">
        <f>IF('Súvaha TS'!W27=0," ",'Súvaha TS'!W27)</f>
        <v xml:space="preserve"> </v>
      </c>
      <c r="X27" s="120" t="str">
        <f>IF('Súvaha TS'!X27=0," ",'Súvaha TS'!X27)</f>
        <v xml:space="preserve"> </v>
      </c>
      <c r="Y27" s="120" t="str">
        <f>IF('Súvaha TS'!Y27=0," ",'Súvaha TS'!Y27)</f>
        <v xml:space="preserve"> </v>
      </c>
      <c r="Z27" s="120" t="str">
        <f>IF('Súvaha TS'!Z27=0," ",'Súvaha TS'!Z27)</f>
        <v xml:space="preserve"> </v>
      </c>
      <c r="AA27" s="120" t="str">
        <f>IF('Súvaha TS'!AA27=0," ",'Súvaha TS'!AA27)</f>
        <v xml:space="preserve"> </v>
      </c>
      <c r="AB27" s="120" t="str">
        <f>IF('Súvaha TS'!AB27=0," ",'Súvaha TS'!AB27)</f>
        <v xml:space="preserve"> </v>
      </c>
      <c r="AC27" s="120" t="str">
        <f>IF('Súvaha TS'!AC27=0," ",'Súvaha TS'!AC27)</f>
        <v xml:space="preserve"> </v>
      </c>
      <c r="AD27" s="120" t="str">
        <f>IF('Súvaha TS'!AD27=0," ",'Súvaha TS'!AD27)</f>
        <v xml:space="preserve"> </v>
      </c>
      <c r="AE27" s="120" t="str">
        <f>IF('Súvaha TS'!AE27=0," ",'Súvaha TS'!AE27)</f>
        <v xml:space="preserve"> </v>
      </c>
      <c r="AF27" s="120" t="str">
        <f>IF('Súvaha TS'!AF27=0," ",'Súvaha TS'!AF27)</f>
        <v xml:space="preserve"> </v>
      </c>
      <c r="AG27" s="120" t="str">
        <f>IF('Súvaha TS'!AG27=0," ",'Súvaha TS'!AG27)</f>
        <v xml:space="preserve"> </v>
      </c>
      <c r="AH27" s="120" t="str">
        <f>IF('Súvaha TS'!AH27=0," ",'Súvaha TS'!AH27)</f>
        <v xml:space="preserve"> </v>
      </c>
    </row>
    <row r="28" spans="1:34" s="4" customFormat="1" ht="16.5" customHeight="1" x14ac:dyDescent="0.2">
      <c r="A28" s="32" t="s">
        <v>676</v>
      </c>
      <c r="B28" s="27"/>
      <c r="C28" s="27"/>
      <c r="D28" s="27"/>
      <c r="E28" s="27"/>
      <c r="F28" s="27"/>
      <c r="G28" s="27"/>
      <c r="H28" s="27"/>
      <c r="I28" s="27"/>
      <c r="J28" s="27"/>
      <c r="K28" s="27"/>
      <c r="L28" s="27"/>
      <c r="M28" s="27"/>
      <c r="N28" s="27"/>
      <c r="O28" s="27"/>
      <c r="P28" s="27"/>
      <c r="Q28" s="27"/>
      <c r="R28" s="27" t="s">
        <v>677</v>
      </c>
      <c r="S28" s="27"/>
      <c r="T28" s="27"/>
      <c r="U28" s="27"/>
      <c r="V28" s="27"/>
      <c r="W28" s="27"/>
      <c r="X28" s="27"/>
      <c r="Y28" s="27"/>
      <c r="Z28" s="27"/>
      <c r="AA28" s="27"/>
      <c r="AB28" s="27"/>
      <c r="AC28" s="27"/>
      <c r="AD28" s="27"/>
      <c r="AE28" s="27"/>
      <c r="AF28" s="27"/>
      <c r="AG28" s="27"/>
      <c r="AH28" s="38"/>
    </row>
    <row r="29" spans="1:34" ht="16.5" customHeight="1" x14ac:dyDescent="0.2">
      <c r="A29" s="26">
        <v>0</v>
      </c>
      <c r="B29" s="26">
        <f>IF('Súvaha TS'!B29=0," ",'Súvaha TS'!B29)</f>
        <v>9</v>
      </c>
      <c r="C29" s="26">
        <v>0</v>
      </c>
      <c r="D29" s="26">
        <f>IF('Súvaha TS'!D29=0," ",'Súvaha TS'!D29)</f>
        <v>7</v>
      </c>
      <c r="E29" s="33" t="s">
        <v>27</v>
      </c>
      <c r="F29" s="26">
        <f>IF('Súvaha TS'!F29=0," ",'Súvaha TS'!F29)</f>
        <v>8</v>
      </c>
      <c r="G29" s="26">
        <f>IF('Súvaha TS'!G29=0," ",'Súvaha TS'!G29)</f>
        <v>2</v>
      </c>
      <c r="H29" s="26">
        <f>IF('Súvaha TS'!H29=0," ",'Súvaha TS'!H29)</f>
        <v>2</v>
      </c>
      <c r="I29" s="26">
        <f>IF('Súvaha TS'!I29=0," ",'Súvaha TS'!I29)</f>
        <v>5</v>
      </c>
      <c r="J29" s="26">
        <f>IF('Súvaha TS'!J29=0," ",'Súvaha TS'!J29)</f>
        <v>9</v>
      </c>
      <c r="K29" s="26">
        <f>IF('Súvaha TS'!K29=0," ",'Súvaha TS'!K29)</f>
        <v>7</v>
      </c>
      <c r="L29" s="26" t="str">
        <f>IF('Súvaha TS'!L29=0," ",'Súvaha TS'!L29)</f>
        <v xml:space="preserve"> </v>
      </c>
      <c r="M29" s="26" t="str">
        <f>IF('Súvaha TS'!M29=0," ",'Súvaha TS'!M29)</f>
        <v xml:space="preserve"> </v>
      </c>
      <c r="N29" s="10"/>
      <c r="O29" s="10"/>
      <c r="P29" s="10"/>
      <c r="Q29" s="10"/>
      <c r="R29" s="26" t="str">
        <f>IF('Súvaha TS'!R29=0," ",'Súvaha TS'!R29)</f>
        <v xml:space="preserve"> </v>
      </c>
      <c r="S29" s="26">
        <v>0</v>
      </c>
      <c r="T29" s="26">
        <f>IF('Súvaha TS'!T29=0," ",'Súvaha TS'!T29)</f>
        <v>4</v>
      </c>
      <c r="U29" s="26">
        <f>IF('Súvaha TS'!U29=0," ",'Súvaha TS'!U29)</f>
        <v>3</v>
      </c>
      <c r="V29" s="33" t="s">
        <v>27</v>
      </c>
      <c r="W29" s="26">
        <f>IF('Súvaha TS'!W29=0," ",'Súvaha TS'!W29)</f>
        <v>5</v>
      </c>
      <c r="X29" s="26">
        <f>IF('Súvaha TS'!X29=0," ",'Súvaha TS'!X29)</f>
        <v>5</v>
      </c>
      <c r="Y29" s="26">
        <f>IF('Súvaha TS'!Y29=0," ",'Súvaha TS'!Y29)</f>
        <v>2</v>
      </c>
      <c r="Z29" s="26">
        <f>IF('Súvaha TS'!Z29=0," ",'Súvaha TS'!Z29)</f>
        <v>2</v>
      </c>
      <c r="AA29" s="26">
        <f>IF('Súvaha TS'!AA29=0," ",'Súvaha TS'!AA29)</f>
        <v>6</v>
      </c>
      <c r="AB29" s="26">
        <f>IF('Súvaha TS'!AB29=0," ",'Súvaha TS'!AB29)</f>
        <v>5</v>
      </c>
      <c r="AC29" s="26">
        <f>IF('Súvaha TS'!AC29=0," ",'Súvaha TS'!AC29)</f>
        <v>8</v>
      </c>
      <c r="AD29" s="26" t="str">
        <f>IF('Súvaha TS'!AD29=0," ",'Súvaha TS'!AD29)</f>
        <v xml:space="preserve"> </v>
      </c>
      <c r="AE29" s="10"/>
      <c r="AF29" s="10"/>
      <c r="AG29" s="10"/>
      <c r="AH29" s="34"/>
    </row>
    <row r="30" spans="1:34" s="4" customFormat="1" ht="16.5" customHeight="1" x14ac:dyDescent="0.2">
      <c r="A30" s="32" t="s">
        <v>678</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38"/>
    </row>
    <row r="31" spans="1:34" s="123" customFormat="1" ht="16.5" customHeight="1" x14ac:dyDescent="0.2">
      <c r="A31" s="120" t="str">
        <f>IF('Súvaha TS'!A31=0," ",'Súvaha TS'!A31)</f>
        <v>g</v>
      </c>
      <c r="B31" s="120" t="str">
        <f>IF('Súvaha TS'!B31=0," ",'Súvaha TS'!B31)</f>
        <v>e</v>
      </c>
      <c r="C31" s="120" t="str">
        <f>IF('Súvaha TS'!C31=0," ",'Súvaha TS'!C31)</f>
        <v>r</v>
      </c>
      <c r="D31" s="120" t="str">
        <f>IF('Súvaha TS'!D31=0," ",'Súvaha TS'!D31)</f>
        <v>e</v>
      </c>
      <c r="E31" s="120" t="str">
        <f>IF('Súvaha TS'!E31=0," ",'Súvaha TS'!E31)</f>
        <v>k</v>
      </c>
      <c r="F31" s="120" t="str">
        <f>IF('Súvaha TS'!F31=0," ",'Súvaha TS'!F31)</f>
        <v>o</v>
      </c>
      <c r="G31" s="120" t="str">
        <f>IF('Súvaha TS'!G31=0," ",'Súvaha TS'!G31)</f>
        <v>v</v>
      </c>
      <c r="H31" s="120" t="str">
        <f>IF('Súvaha TS'!H31=0," ",'Súvaha TS'!H31)</f>
        <v>a</v>
      </c>
      <c r="I31" s="120" t="str">
        <f>IF('Súvaha TS'!I31=0," ",'Súvaha TS'!I31)</f>
        <v>.</v>
      </c>
      <c r="J31" s="120" t="str">
        <f>IF('Súvaha TS'!J31=0," ",'Súvaha TS'!J31)</f>
        <v>e</v>
      </c>
      <c r="K31" s="120" t="str">
        <f>IF('Súvaha TS'!K31=0," ",'Súvaha TS'!K31)</f>
        <v>l</v>
      </c>
      <c r="L31" s="120" t="str">
        <f>IF('Súvaha TS'!L31=0," ",'Súvaha TS'!L31)</f>
        <v>e</v>
      </c>
      <c r="M31" s="120" t="str">
        <f>IF('Súvaha TS'!M31=0," ",'Súvaha TS'!M31)</f>
        <v>n</v>
      </c>
      <c r="N31" s="120" t="str">
        <f>IF('Súvaha TS'!N31=0," ",'Súvaha TS'!N31)</f>
        <v>a</v>
      </c>
      <c r="O31" s="120" t="str">
        <f>IF('Súvaha TS'!O31=0," ",'Súvaha TS'!O31)</f>
        <v>@</v>
      </c>
      <c r="P31" s="120" t="str">
        <f>IF('Súvaha TS'!P31=0," ",'Súvaha TS'!P31)</f>
        <v>z</v>
      </c>
      <c r="Q31" s="120" t="str">
        <f>IF('Súvaha TS'!Q31=0," ",'Súvaha TS'!Q31)</f>
        <v>t</v>
      </c>
      <c r="R31" s="120" t="str">
        <f>IF('Súvaha TS'!R31=0," ",'Súvaha TS'!R31)</f>
        <v>s</v>
      </c>
      <c r="S31" s="120" t="str">
        <f>IF('Súvaha TS'!S31=0," ",'Súvaha TS'!S31)</f>
        <v>n</v>
      </c>
      <c r="T31" s="120" t="str">
        <f>IF('Súvaha TS'!T31=0," ",'Súvaha TS'!T31)</f>
        <v>a</v>
      </c>
      <c r="U31" s="120" t="str">
        <f>IF('Súvaha TS'!U31=0," ",'Súvaha TS'!U31)</f>
        <v>m</v>
      </c>
      <c r="V31" s="120" t="str">
        <f>IF('Súvaha TS'!V31=0," ",'Súvaha TS'!V31)</f>
        <v>.</v>
      </c>
      <c r="W31" s="120" t="str">
        <f>IF('Súvaha TS'!W31=0," ",'Súvaha TS'!W31)</f>
        <v>s</v>
      </c>
      <c r="X31" s="120" t="str">
        <f>IF('Súvaha TS'!X31=0," ",'Súvaha TS'!X31)</f>
        <v>k</v>
      </c>
      <c r="Y31" s="120" t="str">
        <f>IF('Súvaha TS'!Y31=0," ",'Súvaha TS'!Y31)</f>
        <v xml:space="preserve"> </v>
      </c>
      <c r="Z31" s="120" t="str">
        <f>IF('Súvaha TS'!Z31=0," ",'Súvaha TS'!Z31)</f>
        <v xml:space="preserve"> </v>
      </c>
      <c r="AA31" s="120" t="str">
        <f>IF('Súvaha TS'!AA31=0," ",'Súvaha TS'!AA31)</f>
        <v xml:space="preserve"> </v>
      </c>
      <c r="AB31" s="120" t="str">
        <f>IF('Súvaha TS'!AB31=0," ",'Súvaha TS'!AB31)</f>
        <v xml:space="preserve"> </v>
      </c>
      <c r="AC31" s="120" t="str">
        <f>IF('Súvaha TS'!AC31=0," ",'Súvaha TS'!AC31)</f>
        <v xml:space="preserve"> </v>
      </c>
      <c r="AD31" s="120" t="str">
        <f>IF('Súvaha TS'!AD31=0," ",'Súvaha TS'!AD31)</f>
        <v xml:space="preserve"> </v>
      </c>
      <c r="AE31" s="33"/>
      <c r="AF31" s="33"/>
      <c r="AG31" s="33"/>
      <c r="AH31" s="132"/>
    </row>
    <row r="32" spans="1:34" ht="16.5" customHeight="1" x14ac:dyDescent="0.2">
      <c r="A32" s="39"/>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34"/>
    </row>
    <row r="33" spans="1:34" s="4" customFormat="1" ht="16.5" customHeight="1" x14ac:dyDescent="0.2">
      <c r="A33" s="42" t="s">
        <v>679</v>
      </c>
      <c r="B33" s="43"/>
      <c r="C33" s="30"/>
      <c r="D33" s="43"/>
      <c r="E33" s="43"/>
      <c r="F33" s="30"/>
      <c r="G33" s="43"/>
      <c r="H33" s="43"/>
      <c r="I33" s="43"/>
      <c r="J33" s="44"/>
      <c r="K33" s="214" t="s">
        <v>681</v>
      </c>
      <c r="L33" s="215"/>
      <c r="M33" s="215"/>
      <c r="N33" s="215"/>
      <c r="O33" s="215"/>
      <c r="P33" s="215"/>
      <c r="Q33" s="215"/>
      <c r="R33" s="216"/>
      <c r="S33" s="214" t="s">
        <v>682</v>
      </c>
      <c r="T33" s="215"/>
      <c r="U33" s="215"/>
      <c r="V33" s="215"/>
      <c r="W33" s="215"/>
      <c r="X33" s="215"/>
      <c r="Y33" s="215"/>
      <c r="Z33" s="216"/>
      <c r="AA33" s="214" t="s">
        <v>683</v>
      </c>
      <c r="AB33" s="215"/>
      <c r="AC33" s="215"/>
      <c r="AD33" s="215"/>
      <c r="AE33" s="215"/>
      <c r="AF33" s="215"/>
      <c r="AG33" s="215"/>
      <c r="AH33" s="216"/>
    </row>
    <row r="34" spans="1:34" ht="16.5" customHeight="1" x14ac:dyDescent="0.2">
      <c r="A34" s="26">
        <v>1</v>
      </c>
      <c r="B34" s="26">
        <v>4</v>
      </c>
      <c r="C34" s="41" t="s">
        <v>23</v>
      </c>
      <c r="D34" s="26">
        <v>0</v>
      </c>
      <c r="E34" s="26">
        <v>3</v>
      </c>
      <c r="F34" s="41" t="s">
        <v>23</v>
      </c>
      <c r="G34" s="26">
        <v>2</v>
      </c>
      <c r="H34" s="26">
        <v>0</v>
      </c>
      <c r="I34" s="26">
        <v>1</v>
      </c>
      <c r="J34" s="26">
        <v>4</v>
      </c>
      <c r="K34" s="217"/>
      <c r="L34" s="218"/>
      <c r="M34" s="218"/>
      <c r="N34" s="218"/>
      <c r="O34" s="218"/>
      <c r="P34" s="218"/>
      <c r="Q34" s="218"/>
      <c r="R34" s="219"/>
      <c r="S34" s="217"/>
      <c r="T34" s="218"/>
      <c r="U34" s="218"/>
      <c r="V34" s="218"/>
      <c r="W34" s="218"/>
      <c r="X34" s="218"/>
      <c r="Y34" s="218"/>
      <c r="Z34" s="219"/>
      <c r="AA34" s="217"/>
      <c r="AB34" s="218"/>
      <c r="AC34" s="218"/>
      <c r="AD34" s="218"/>
      <c r="AE34" s="218"/>
      <c r="AF34" s="218"/>
      <c r="AG34" s="218"/>
      <c r="AH34" s="219"/>
    </row>
    <row r="35" spans="1:34" ht="16.5" customHeight="1" x14ac:dyDescent="0.2">
      <c r="A35" s="39"/>
      <c r="B35" s="10"/>
      <c r="C35" s="33"/>
      <c r="D35" s="10"/>
      <c r="E35" s="10"/>
      <c r="F35" s="33"/>
      <c r="G35" s="10"/>
      <c r="H35" s="10"/>
      <c r="I35" s="10"/>
      <c r="J35" s="34"/>
      <c r="K35" s="217"/>
      <c r="L35" s="218"/>
      <c r="M35" s="218"/>
      <c r="N35" s="218"/>
      <c r="O35" s="218"/>
      <c r="P35" s="218"/>
      <c r="Q35" s="218"/>
      <c r="R35" s="219"/>
      <c r="S35" s="217"/>
      <c r="T35" s="218"/>
      <c r="U35" s="218"/>
      <c r="V35" s="218"/>
      <c r="W35" s="218"/>
      <c r="X35" s="218"/>
      <c r="Y35" s="218"/>
      <c r="Z35" s="219"/>
      <c r="AA35" s="217"/>
      <c r="AB35" s="218"/>
      <c r="AC35" s="218"/>
      <c r="AD35" s="218"/>
      <c r="AE35" s="218"/>
      <c r="AF35" s="218"/>
      <c r="AG35" s="218"/>
      <c r="AH35" s="219"/>
    </row>
    <row r="36" spans="1:34" ht="16.5" customHeight="1" x14ac:dyDescent="0.2">
      <c r="A36" s="39"/>
      <c r="B36" s="10"/>
      <c r="C36" s="10"/>
      <c r="D36" s="10"/>
      <c r="E36" s="10"/>
      <c r="F36" s="10"/>
      <c r="G36" s="10"/>
      <c r="H36" s="10"/>
      <c r="I36" s="10"/>
      <c r="J36" s="34"/>
      <c r="K36" s="217"/>
      <c r="L36" s="218"/>
      <c r="M36" s="218"/>
      <c r="N36" s="218"/>
      <c r="O36" s="218"/>
      <c r="P36" s="218"/>
      <c r="Q36" s="218"/>
      <c r="R36" s="219"/>
      <c r="S36" s="217"/>
      <c r="T36" s="218"/>
      <c r="U36" s="218"/>
      <c r="V36" s="218"/>
      <c r="W36" s="218"/>
      <c r="X36" s="218"/>
      <c r="Y36" s="218"/>
      <c r="Z36" s="219"/>
      <c r="AA36" s="217"/>
      <c r="AB36" s="218"/>
      <c r="AC36" s="218"/>
      <c r="AD36" s="218"/>
      <c r="AE36" s="218"/>
      <c r="AF36" s="218"/>
      <c r="AG36" s="218"/>
      <c r="AH36" s="219"/>
    </row>
    <row r="37" spans="1:34" ht="16.5" customHeight="1" x14ac:dyDescent="0.2">
      <c r="A37" s="32" t="s">
        <v>680</v>
      </c>
      <c r="B37" s="10"/>
      <c r="C37" s="10"/>
      <c r="D37" s="10"/>
      <c r="E37" s="10"/>
      <c r="F37" s="10"/>
      <c r="G37" s="10"/>
      <c r="H37" s="10"/>
      <c r="I37" s="10"/>
      <c r="J37" s="34"/>
      <c r="K37" s="217"/>
      <c r="L37" s="218"/>
      <c r="M37" s="218"/>
      <c r="N37" s="218"/>
      <c r="O37" s="218"/>
      <c r="P37" s="218"/>
      <c r="Q37" s="218"/>
      <c r="R37" s="219"/>
      <c r="S37" s="217"/>
      <c r="T37" s="218"/>
      <c r="U37" s="218"/>
      <c r="V37" s="218"/>
      <c r="W37" s="218"/>
      <c r="X37" s="218"/>
      <c r="Y37" s="218"/>
      <c r="Z37" s="219"/>
      <c r="AA37" s="217"/>
      <c r="AB37" s="218"/>
      <c r="AC37" s="218"/>
      <c r="AD37" s="218"/>
      <c r="AE37" s="218"/>
      <c r="AF37" s="218"/>
      <c r="AG37" s="218"/>
      <c r="AH37" s="219"/>
    </row>
    <row r="38" spans="1:34" ht="16.5" customHeight="1" x14ac:dyDescent="0.2">
      <c r="A38" s="26" t="str">
        <f>IF('Súvaha TS'!A38=0," ",'Súvaha TS'!A38)</f>
        <v xml:space="preserve"> </v>
      </c>
      <c r="B38" s="26" t="str">
        <f>IF('Súvaha TS'!B38=0," ",'Súvaha TS'!B38)</f>
        <v xml:space="preserve"> </v>
      </c>
      <c r="C38" s="45" t="s">
        <v>23</v>
      </c>
      <c r="D38" s="26" t="str">
        <f>IF('Súvaha TS'!D38=0," ",'Súvaha TS'!D38)</f>
        <v xml:space="preserve"> </v>
      </c>
      <c r="E38" s="26" t="str">
        <f>IF('Súvaha TS'!E38=0," ",'Súvaha TS'!E38)</f>
        <v xml:space="preserve"> </v>
      </c>
      <c r="F38" s="45" t="s">
        <v>23</v>
      </c>
      <c r="G38" s="26" t="str">
        <f>IF('Súvaha TS'!G38=0," ",'Súvaha TS'!G38)</f>
        <v xml:space="preserve"> </v>
      </c>
      <c r="H38" s="26" t="str">
        <f>IF('Súvaha TS'!H38=0," ",'Súvaha TS'!H38)</f>
        <v xml:space="preserve"> </v>
      </c>
      <c r="I38" s="26" t="str">
        <f>IF('Súvaha TS'!I38=0," ",'Súvaha TS'!I38)</f>
        <v xml:space="preserve"> </v>
      </c>
      <c r="J38" s="26" t="str">
        <f>IF('Súvaha TS'!J38=0," ",'Súvaha TS'!J38)</f>
        <v xml:space="preserve"> </v>
      </c>
      <c r="K38" s="220"/>
      <c r="L38" s="221"/>
      <c r="M38" s="221"/>
      <c r="N38" s="221"/>
      <c r="O38" s="221"/>
      <c r="P38" s="221"/>
      <c r="Q38" s="221"/>
      <c r="R38" s="222"/>
      <c r="S38" s="220"/>
      <c r="T38" s="221"/>
      <c r="U38" s="221"/>
      <c r="V38" s="221"/>
      <c r="W38" s="221"/>
      <c r="X38" s="221"/>
      <c r="Y38" s="221"/>
      <c r="Z38" s="222"/>
      <c r="AA38" s="220"/>
      <c r="AB38" s="221"/>
      <c r="AC38" s="221"/>
      <c r="AD38" s="221"/>
      <c r="AE38" s="221"/>
      <c r="AF38" s="221"/>
      <c r="AG38" s="221"/>
      <c r="AH38" s="222"/>
    </row>
  </sheetData>
  <mergeCells count="5">
    <mergeCell ref="A6:AH6"/>
    <mergeCell ref="X16:Z17"/>
    <mergeCell ref="K33:R38"/>
    <mergeCell ref="S33:Z38"/>
    <mergeCell ref="AA33:AH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85"/>
  <sheetViews>
    <sheetView zoomScaleNormal="100" zoomScaleSheetLayoutView="100" workbookViewId="0">
      <selection activeCell="D65" sqref="D65"/>
    </sheetView>
  </sheetViews>
  <sheetFormatPr defaultRowHeight="12.75" x14ac:dyDescent="0.2"/>
  <cols>
    <col min="1" max="1" width="7.140625" style="110" customWidth="1"/>
    <col min="2" max="2" width="44.85546875" style="111" customWidth="1"/>
    <col min="3" max="3" width="6.28515625" style="110" customWidth="1"/>
    <col min="4" max="4" width="24.85546875" style="110" customWidth="1"/>
    <col min="5" max="5" width="27" style="110" customWidth="1"/>
    <col min="6" max="7" width="12.140625" style="99" customWidth="1"/>
    <col min="8" max="256" width="9.140625" style="99"/>
    <col min="257" max="257" width="7.140625" style="99" customWidth="1"/>
    <col min="258" max="258" width="44.85546875" style="99" customWidth="1"/>
    <col min="259" max="259" width="6.28515625" style="99" customWidth="1"/>
    <col min="260" max="260" width="24.85546875" style="99" customWidth="1"/>
    <col min="261" max="261" width="27" style="99" customWidth="1"/>
    <col min="262" max="263" width="12.140625" style="99" customWidth="1"/>
    <col min="264" max="512" width="9.140625" style="99"/>
    <col min="513" max="513" width="7.140625" style="99" customWidth="1"/>
    <col min="514" max="514" width="44.85546875" style="99" customWidth="1"/>
    <col min="515" max="515" width="6.28515625" style="99" customWidth="1"/>
    <col min="516" max="516" width="24.85546875" style="99" customWidth="1"/>
    <col min="517" max="517" width="27" style="99" customWidth="1"/>
    <col min="518" max="519" width="12.140625" style="99" customWidth="1"/>
    <col min="520" max="768" width="9.140625" style="99"/>
    <col min="769" max="769" width="7.140625" style="99" customWidth="1"/>
    <col min="770" max="770" width="44.85546875" style="99" customWidth="1"/>
    <col min="771" max="771" width="6.28515625" style="99" customWidth="1"/>
    <col min="772" max="772" width="24.85546875" style="99" customWidth="1"/>
    <col min="773" max="773" width="27" style="99" customWidth="1"/>
    <col min="774" max="775" width="12.140625" style="99" customWidth="1"/>
    <col min="776" max="1024" width="9.140625" style="99"/>
    <col min="1025" max="1025" width="7.140625" style="99" customWidth="1"/>
    <col min="1026" max="1026" width="44.85546875" style="99" customWidth="1"/>
    <col min="1027" max="1027" width="6.28515625" style="99" customWidth="1"/>
    <col min="1028" max="1028" width="24.85546875" style="99" customWidth="1"/>
    <col min="1029" max="1029" width="27" style="99" customWidth="1"/>
    <col min="1030" max="1031" width="12.140625" style="99" customWidth="1"/>
    <col min="1032" max="1280" width="9.140625" style="99"/>
    <col min="1281" max="1281" width="7.140625" style="99" customWidth="1"/>
    <col min="1282" max="1282" width="44.85546875" style="99" customWidth="1"/>
    <col min="1283" max="1283" width="6.28515625" style="99" customWidth="1"/>
    <col min="1284" max="1284" width="24.85546875" style="99" customWidth="1"/>
    <col min="1285" max="1285" width="27" style="99" customWidth="1"/>
    <col min="1286" max="1287" width="12.140625" style="99" customWidth="1"/>
    <col min="1288" max="1536" width="9.140625" style="99"/>
    <col min="1537" max="1537" width="7.140625" style="99" customWidth="1"/>
    <col min="1538" max="1538" width="44.85546875" style="99" customWidth="1"/>
    <col min="1539" max="1539" width="6.28515625" style="99" customWidth="1"/>
    <col min="1540" max="1540" width="24.85546875" style="99" customWidth="1"/>
    <col min="1541" max="1541" width="27" style="99" customWidth="1"/>
    <col min="1542" max="1543" width="12.140625" style="99" customWidth="1"/>
    <col min="1544" max="1792" width="9.140625" style="99"/>
    <col min="1793" max="1793" width="7.140625" style="99" customWidth="1"/>
    <col min="1794" max="1794" width="44.85546875" style="99" customWidth="1"/>
    <col min="1795" max="1795" width="6.28515625" style="99" customWidth="1"/>
    <col min="1796" max="1796" width="24.85546875" style="99" customWidth="1"/>
    <col min="1797" max="1797" width="27" style="99" customWidth="1"/>
    <col min="1798" max="1799" width="12.140625" style="99" customWidth="1"/>
    <col min="1800" max="2048" width="9.140625" style="99"/>
    <col min="2049" max="2049" width="7.140625" style="99" customWidth="1"/>
    <col min="2050" max="2050" width="44.85546875" style="99" customWidth="1"/>
    <col min="2051" max="2051" width="6.28515625" style="99" customWidth="1"/>
    <col min="2052" max="2052" width="24.85546875" style="99" customWidth="1"/>
    <col min="2053" max="2053" width="27" style="99" customWidth="1"/>
    <col min="2054" max="2055" width="12.140625" style="99" customWidth="1"/>
    <col min="2056" max="2304" width="9.140625" style="99"/>
    <col min="2305" max="2305" width="7.140625" style="99" customWidth="1"/>
    <col min="2306" max="2306" width="44.85546875" style="99" customWidth="1"/>
    <col min="2307" max="2307" width="6.28515625" style="99" customWidth="1"/>
    <col min="2308" max="2308" width="24.85546875" style="99" customWidth="1"/>
    <col min="2309" max="2309" width="27" style="99" customWidth="1"/>
    <col min="2310" max="2311" width="12.140625" style="99" customWidth="1"/>
    <col min="2312" max="2560" width="9.140625" style="99"/>
    <col min="2561" max="2561" width="7.140625" style="99" customWidth="1"/>
    <col min="2562" max="2562" width="44.85546875" style="99" customWidth="1"/>
    <col min="2563" max="2563" width="6.28515625" style="99" customWidth="1"/>
    <col min="2564" max="2564" width="24.85546875" style="99" customWidth="1"/>
    <col min="2565" max="2565" width="27" style="99" customWidth="1"/>
    <col min="2566" max="2567" width="12.140625" style="99" customWidth="1"/>
    <col min="2568" max="2816" width="9.140625" style="99"/>
    <col min="2817" max="2817" width="7.140625" style="99" customWidth="1"/>
    <col min="2818" max="2818" width="44.85546875" style="99" customWidth="1"/>
    <col min="2819" max="2819" width="6.28515625" style="99" customWidth="1"/>
    <col min="2820" max="2820" width="24.85546875" style="99" customWidth="1"/>
    <col min="2821" max="2821" width="27" style="99" customWidth="1"/>
    <col min="2822" max="2823" width="12.140625" style="99" customWidth="1"/>
    <col min="2824" max="3072" width="9.140625" style="99"/>
    <col min="3073" max="3073" width="7.140625" style="99" customWidth="1"/>
    <col min="3074" max="3074" width="44.85546875" style="99" customWidth="1"/>
    <col min="3075" max="3075" width="6.28515625" style="99" customWidth="1"/>
    <col min="3076" max="3076" width="24.85546875" style="99" customWidth="1"/>
    <col min="3077" max="3077" width="27" style="99" customWidth="1"/>
    <col min="3078" max="3079" width="12.140625" style="99" customWidth="1"/>
    <col min="3080" max="3328" width="9.140625" style="99"/>
    <col min="3329" max="3329" width="7.140625" style="99" customWidth="1"/>
    <col min="3330" max="3330" width="44.85546875" style="99" customWidth="1"/>
    <col min="3331" max="3331" width="6.28515625" style="99" customWidth="1"/>
    <col min="3332" max="3332" width="24.85546875" style="99" customWidth="1"/>
    <col min="3333" max="3333" width="27" style="99" customWidth="1"/>
    <col min="3334" max="3335" width="12.140625" style="99" customWidth="1"/>
    <col min="3336" max="3584" width="9.140625" style="99"/>
    <col min="3585" max="3585" width="7.140625" style="99" customWidth="1"/>
    <col min="3586" max="3586" width="44.85546875" style="99" customWidth="1"/>
    <col min="3587" max="3587" width="6.28515625" style="99" customWidth="1"/>
    <col min="3588" max="3588" width="24.85546875" style="99" customWidth="1"/>
    <col min="3589" max="3589" width="27" style="99" customWidth="1"/>
    <col min="3590" max="3591" width="12.140625" style="99" customWidth="1"/>
    <col min="3592" max="3840" width="9.140625" style="99"/>
    <col min="3841" max="3841" width="7.140625" style="99" customWidth="1"/>
    <col min="3842" max="3842" width="44.85546875" style="99" customWidth="1"/>
    <col min="3843" max="3843" width="6.28515625" style="99" customWidth="1"/>
    <col min="3844" max="3844" width="24.85546875" style="99" customWidth="1"/>
    <col min="3845" max="3845" width="27" style="99" customWidth="1"/>
    <col min="3846" max="3847" width="12.140625" style="99" customWidth="1"/>
    <col min="3848" max="4096" width="9.140625" style="99"/>
    <col min="4097" max="4097" width="7.140625" style="99" customWidth="1"/>
    <col min="4098" max="4098" width="44.85546875" style="99" customWidth="1"/>
    <col min="4099" max="4099" width="6.28515625" style="99" customWidth="1"/>
    <col min="4100" max="4100" width="24.85546875" style="99" customWidth="1"/>
    <col min="4101" max="4101" width="27" style="99" customWidth="1"/>
    <col min="4102" max="4103" width="12.140625" style="99" customWidth="1"/>
    <col min="4104" max="4352" width="9.140625" style="99"/>
    <col min="4353" max="4353" width="7.140625" style="99" customWidth="1"/>
    <col min="4354" max="4354" width="44.85546875" style="99" customWidth="1"/>
    <col min="4355" max="4355" width="6.28515625" style="99" customWidth="1"/>
    <col min="4356" max="4356" width="24.85546875" style="99" customWidth="1"/>
    <col min="4357" max="4357" width="27" style="99" customWidth="1"/>
    <col min="4358" max="4359" width="12.140625" style="99" customWidth="1"/>
    <col min="4360" max="4608" width="9.140625" style="99"/>
    <col min="4609" max="4609" width="7.140625" style="99" customWidth="1"/>
    <col min="4610" max="4610" width="44.85546875" style="99" customWidth="1"/>
    <col min="4611" max="4611" width="6.28515625" style="99" customWidth="1"/>
    <col min="4612" max="4612" width="24.85546875" style="99" customWidth="1"/>
    <col min="4613" max="4613" width="27" style="99" customWidth="1"/>
    <col min="4614" max="4615" width="12.140625" style="99" customWidth="1"/>
    <col min="4616" max="4864" width="9.140625" style="99"/>
    <col min="4865" max="4865" width="7.140625" style="99" customWidth="1"/>
    <col min="4866" max="4866" width="44.85546875" style="99" customWidth="1"/>
    <col min="4867" max="4867" width="6.28515625" style="99" customWidth="1"/>
    <col min="4868" max="4868" width="24.85546875" style="99" customWidth="1"/>
    <col min="4869" max="4869" width="27" style="99" customWidth="1"/>
    <col min="4870" max="4871" width="12.140625" style="99" customWidth="1"/>
    <col min="4872" max="5120" width="9.140625" style="99"/>
    <col min="5121" max="5121" width="7.140625" style="99" customWidth="1"/>
    <col min="5122" max="5122" width="44.85546875" style="99" customWidth="1"/>
    <col min="5123" max="5123" width="6.28515625" style="99" customWidth="1"/>
    <col min="5124" max="5124" width="24.85546875" style="99" customWidth="1"/>
    <col min="5125" max="5125" width="27" style="99" customWidth="1"/>
    <col min="5126" max="5127" width="12.140625" style="99" customWidth="1"/>
    <col min="5128" max="5376" width="9.140625" style="99"/>
    <col min="5377" max="5377" width="7.140625" style="99" customWidth="1"/>
    <col min="5378" max="5378" width="44.85546875" style="99" customWidth="1"/>
    <col min="5379" max="5379" width="6.28515625" style="99" customWidth="1"/>
    <col min="5380" max="5380" width="24.85546875" style="99" customWidth="1"/>
    <col min="5381" max="5381" width="27" style="99" customWidth="1"/>
    <col min="5382" max="5383" width="12.140625" style="99" customWidth="1"/>
    <col min="5384" max="5632" width="9.140625" style="99"/>
    <col min="5633" max="5633" width="7.140625" style="99" customWidth="1"/>
    <col min="5634" max="5634" width="44.85546875" style="99" customWidth="1"/>
    <col min="5635" max="5635" width="6.28515625" style="99" customWidth="1"/>
    <col min="5636" max="5636" width="24.85546875" style="99" customWidth="1"/>
    <col min="5637" max="5637" width="27" style="99" customWidth="1"/>
    <col min="5638" max="5639" width="12.140625" style="99" customWidth="1"/>
    <col min="5640" max="5888" width="9.140625" style="99"/>
    <col min="5889" max="5889" width="7.140625" style="99" customWidth="1"/>
    <col min="5890" max="5890" width="44.85546875" style="99" customWidth="1"/>
    <col min="5891" max="5891" width="6.28515625" style="99" customWidth="1"/>
    <col min="5892" max="5892" width="24.85546875" style="99" customWidth="1"/>
    <col min="5893" max="5893" width="27" style="99" customWidth="1"/>
    <col min="5894" max="5895" width="12.140625" style="99" customWidth="1"/>
    <col min="5896" max="6144" width="9.140625" style="99"/>
    <col min="6145" max="6145" width="7.140625" style="99" customWidth="1"/>
    <col min="6146" max="6146" width="44.85546875" style="99" customWidth="1"/>
    <col min="6147" max="6147" width="6.28515625" style="99" customWidth="1"/>
    <col min="6148" max="6148" width="24.85546875" style="99" customWidth="1"/>
    <col min="6149" max="6149" width="27" style="99" customWidth="1"/>
    <col min="6150" max="6151" width="12.140625" style="99" customWidth="1"/>
    <col min="6152" max="6400" width="9.140625" style="99"/>
    <col min="6401" max="6401" width="7.140625" style="99" customWidth="1"/>
    <col min="6402" max="6402" width="44.85546875" style="99" customWidth="1"/>
    <col min="6403" max="6403" width="6.28515625" style="99" customWidth="1"/>
    <col min="6404" max="6404" width="24.85546875" style="99" customWidth="1"/>
    <col min="6405" max="6405" width="27" style="99" customWidth="1"/>
    <col min="6406" max="6407" width="12.140625" style="99" customWidth="1"/>
    <col min="6408" max="6656" width="9.140625" style="99"/>
    <col min="6657" max="6657" width="7.140625" style="99" customWidth="1"/>
    <col min="6658" max="6658" width="44.85546875" style="99" customWidth="1"/>
    <col min="6659" max="6659" width="6.28515625" style="99" customWidth="1"/>
    <col min="6660" max="6660" width="24.85546875" style="99" customWidth="1"/>
    <col min="6661" max="6661" width="27" style="99" customWidth="1"/>
    <col min="6662" max="6663" width="12.140625" style="99" customWidth="1"/>
    <col min="6664" max="6912" width="9.140625" style="99"/>
    <col min="6913" max="6913" width="7.140625" style="99" customWidth="1"/>
    <col min="6914" max="6914" width="44.85546875" style="99" customWidth="1"/>
    <col min="6915" max="6915" width="6.28515625" style="99" customWidth="1"/>
    <col min="6916" max="6916" width="24.85546875" style="99" customWidth="1"/>
    <col min="6917" max="6917" width="27" style="99" customWidth="1"/>
    <col min="6918" max="6919" width="12.140625" style="99" customWidth="1"/>
    <col min="6920" max="7168" width="9.140625" style="99"/>
    <col min="7169" max="7169" width="7.140625" style="99" customWidth="1"/>
    <col min="7170" max="7170" width="44.85546875" style="99" customWidth="1"/>
    <col min="7171" max="7171" width="6.28515625" style="99" customWidth="1"/>
    <col min="7172" max="7172" width="24.85546875" style="99" customWidth="1"/>
    <col min="7173" max="7173" width="27" style="99" customWidth="1"/>
    <col min="7174" max="7175" width="12.140625" style="99" customWidth="1"/>
    <col min="7176" max="7424" width="9.140625" style="99"/>
    <col min="7425" max="7425" width="7.140625" style="99" customWidth="1"/>
    <col min="7426" max="7426" width="44.85546875" style="99" customWidth="1"/>
    <col min="7427" max="7427" width="6.28515625" style="99" customWidth="1"/>
    <col min="7428" max="7428" width="24.85546875" style="99" customWidth="1"/>
    <col min="7429" max="7429" width="27" style="99" customWidth="1"/>
    <col min="7430" max="7431" width="12.140625" style="99" customWidth="1"/>
    <col min="7432" max="7680" width="9.140625" style="99"/>
    <col min="7681" max="7681" width="7.140625" style="99" customWidth="1"/>
    <col min="7682" max="7682" width="44.85546875" style="99" customWidth="1"/>
    <col min="7683" max="7683" width="6.28515625" style="99" customWidth="1"/>
    <col min="7684" max="7684" width="24.85546875" style="99" customWidth="1"/>
    <col min="7685" max="7685" width="27" style="99" customWidth="1"/>
    <col min="7686" max="7687" width="12.140625" style="99" customWidth="1"/>
    <col min="7688" max="7936" width="9.140625" style="99"/>
    <col min="7937" max="7937" width="7.140625" style="99" customWidth="1"/>
    <col min="7938" max="7938" width="44.85546875" style="99" customWidth="1"/>
    <col min="7939" max="7939" width="6.28515625" style="99" customWidth="1"/>
    <col min="7940" max="7940" width="24.85546875" style="99" customWidth="1"/>
    <col min="7941" max="7941" width="27" style="99" customWidth="1"/>
    <col min="7942" max="7943" width="12.140625" style="99" customWidth="1"/>
    <col min="7944" max="8192" width="9.140625" style="99"/>
    <col min="8193" max="8193" width="7.140625" style="99" customWidth="1"/>
    <col min="8194" max="8194" width="44.85546875" style="99" customWidth="1"/>
    <col min="8195" max="8195" width="6.28515625" style="99" customWidth="1"/>
    <col min="8196" max="8196" width="24.85546875" style="99" customWidth="1"/>
    <col min="8197" max="8197" width="27" style="99" customWidth="1"/>
    <col min="8198" max="8199" width="12.140625" style="99" customWidth="1"/>
    <col min="8200" max="8448" width="9.140625" style="99"/>
    <col min="8449" max="8449" width="7.140625" style="99" customWidth="1"/>
    <col min="8450" max="8450" width="44.85546875" style="99" customWidth="1"/>
    <col min="8451" max="8451" width="6.28515625" style="99" customWidth="1"/>
    <col min="8452" max="8452" width="24.85546875" style="99" customWidth="1"/>
    <col min="8453" max="8453" width="27" style="99" customWidth="1"/>
    <col min="8454" max="8455" width="12.140625" style="99" customWidth="1"/>
    <col min="8456" max="8704" width="9.140625" style="99"/>
    <col min="8705" max="8705" width="7.140625" style="99" customWidth="1"/>
    <col min="8706" max="8706" width="44.85546875" style="99" customWidth="1"/>
    <col min="8707" max="8707" width="6.28515625" style="99" customWidth="1"/>
    <col min="8708" max="8708" width="24.85546875" style="99" customWidth="1"/>
    <col min="8709" max="8709" width="27" style="99" customWidth="1"/>
    <col min="8710" max="8711" width="12.140625" style="99" customWidth="1"/>
    <col min="8712" max="8960" width="9.140625" style="99"/>
    <col min="8961" max="8961" width="7.140625" style="99" customWidth="1"/>
    <col min="8962" max="8962" width="44.85546875" style="99" customWidth="1"/>
    <col min="8963" max="8963" width="6.28515625" style="99" customWidth="1"/>
    <col min="8964" max="8964" width="24.85546875" style="99" customWidth="1"/>
    <col min="8965" max="8965" width="27" style="99" customWidth="1"/>
    <col min="8966" max="8967" width="12.140625" style="99" customWidth="1"/>
    <col min="8968" max="9216" width="9.140625" style="99"/>
    <col min="9217" max="9217" width="7.140625" style="99" customWidth="1"/>
    <col min="9218" max="9218" width="44.85546875" style="99" customWidth="1"/>
    <col min="9219" max="9219" width="6.28515625" style="99" customWidth="1"/>
    <col min="9220" max="9220" width="24.85546875" style="99" customWidth="1"/>
    <col min="9221" max="9221" width="27" style="99" customWidth="1"/>
    <col min="9222" max="9223" width="12.140625" style="99" customWidth="1"/>
    <col min="9224" max="9472" width="9.140625" style="99"/>
    <col min="9473" max="9473" width="7.140625" style="99" customWidth="1"/>
    <col min="9474" max="9474" width="44.85546875" style="99" customWidth="1"/>
    <col min="9475" max="9475" width="6.28515625" style="99" customWidth="1"/>
    <col min="9476" max="9476" width="24.85546875" style="99" customWidth="1"/>
    <col min="9477" max="9477" width="27" style="99" customWidth="1"/>
    <col min="9478" max="9479" width="12.140625" style="99" customWidth="1"/>
    <col min="9480" max="9728" width="9.140625" style="99"/>
    <col min="9729" max="9729" width="7.140625" style="99" customWidth="1"/>
    <col min="9730" max="9730" width="44.85546875" style="99" customWidth="1"/>
    <col min="9731" max="9731" width="6.28515625" style="99" customWidth="1"/>
    <col min="9732" max="9732" width="24.85546875" style="99" customWidth="1"/>
    <col min="9733" max="9733" width="27" style="99" customWidth="1"/>
    <col min="9734" max="9735" width="12.140625" style="99" customWidth="1"/>
    <col min="9736" max="9984" width="9.140625" style="99"/>
    <col min="9985" max="9985" width="7.140625" style="99" customWidth="1"/>
    <col min="9986" max="9986" width="44.85546875" style="99" customWidth="1"/>
    <col min="9987" max="9987" width="6.28515625" style="99" customWidth="1"/>
    <col min="9988" max="9988" width="24.85546875" style="99" customWidth="1"/>
    <col min="9989" max="9989" width="27" style="99" customWidth="1"/>
    <col min="9990" max="9991" width="12.140625" style="99" customWidth="1"/>
    <col min="9992" max="10240" width="9.140625" style="99"/>
    <col min="10241" max="10241" width="7.140625" style="99" customWidth="1"/>
    <col min="10242" max="10242" width="44.85546875" style="99" customWidth="1"/>
    <col min="10243" max="10243" width="6.28515625" style="99" customWidth="1"/>
    <col min="10244" max="10244" width="24.85546875" style="99" customWidth="1"/>
    <col min="10245" max="10245" width="27" style="99" customWidth="1"/>
    <col min="10246" max="10247" width="12.140625" style="99" customWidth="1"/>
    <col min="10248" max="10496" width="9.140625" style="99"/>
    <col min="10497" max="10497" width="7.140625" style="99" customWidth="1"/>
    <col min="10498" max="10498" width="44.85546875" style="99" customWidth="1"/>
    <col min="10499" max="10499" width="6.28515625" style="99" customWidth="1"/>
    <col min="10500" max="10500" width="24.85546875" style="99" customWidth="1"/>
    <col min="10501" max="10501" width="27" style="99" customWidth="1"/>
    <col min="10502" max="10503" width="12.140625" style="99" customWidth="1"/>
    <col min="10504" max="10752" width="9.140625" style="99"/>
    <col min="10753" max="10753" width="7.140625" style="99" customWidth="1"/>
    <col min="10754" max="10754" width="44.85546875" style="99" customWidth="1"/>
    <col min="10755" max="10755" width="6.28515625" style="99" customWidth="1"/>
    <col min="10756" max="10756" width="24.85546875" style="99" customWidth="1"/>
    <col min="10757" max="10757" width="27" style="99" customWidth="1"/>
    <col min="10758" max="10759" width="12.140625" style="99" customWidth="1"/>
    <col min="10760" max="11008" width="9.140625" style="99"/>
    <col min="11009" max="11009" width="7.140625" style="99" customWidth="1"/>
    <col min="11010" max="11010" width="44.85546875" style="99" customWidth="1"/>
    <col min="11011" max="11011" width="6.28515625" style="99" customWidth="1"/>
    <col min="11012" max="11012" width="24.85546875" style="99" customWidth="1"/>
    <col min="11013" max="11013" width="27" style="99" customWidth="1"/>
    <col min="11014" max="11015" width="12.140625" style="99" customWidth="1"/>
    <col min="11016" max="11264" width="9.140625" style="99"/>
    <col min="11265" max="11265" width="7.140625" style="99" customWidth="1"/>
    <col min="11266" max="11266" width="44.85546875" style="99" customWidth="1"/>
    <col min="11267" max="11267" width="6.28515625" style="99" customWidth="1"/>
    <col min="11268" max="11268" width="24.85546875" style="99" customWidth="1"/>
    <col min="11269" max="11269" width="27" style="99" customWidth="1"/>
    <col min="11270" max="11271" width="12.140625" style="99" customWidth="1"/>
    <col min="11272" max="11520" width="9.140625" style="99"/>
    <col min="11521" max="11521" width="7.140625" style="99" customWidth="1"/>
    <col min="11522" max="11522" width="44.85546875" style="99" customWidth="1"/>
    <col min="11523" max="11523" width="6.28515625" style="99" customWidth="1"/>
    <col min="11524" max="11524" width="24.85546875" style="99" customWidth="1"/>
    <col min="11525" max="11525" width="27" style="99" customWidth="1"/>
    <col min="11526" max="11527" width="12.140625" style="99" customWidth="1"/>
    <col min="11528" max="11776" width="9.140625" style="99"/>
    <col min="11777" max="11777" width="7.140625" style="99" customWidth="1"/>
    <col min="11778" max="11778" width="44.85546875" style="99" customWidth="1"/>
    <col min="11779" max="11779" width="6.28515625" style="99" customWidth="1"/>
    <col min="11780" max="11780" width="24.85546875" style="99" customWidth="1"/>
    <col min="11781" max="11781" width="27" style="99" customWidth="1"/>
    <col min="11782" max="11783" width="12.140625" style="99" customWidth="1"/>
    <col min="11784" max="12032" width="9.140625" style="99"/>
    <col min="12033" max="12033" width="7.140625" style="99" customWidth="1"/>
    <col min="12034" max="12034" width="44.85546875" style="99" customWidth="1"/>
    <col min="12035" max="12035" width="6.28515625" style="99" customWidth="1"/>
    <col min="12036" max="12036" width="24.85546875" style="99" customWidth="1"/>
    <col min="12037" max="12037" width="27" style="99" customWidth="1"/>
    <col min="12038" max="12039" width="12.140625" style="99" customWidth="1"/>
    <col min="12040" max="12288" width="9.140625" style="99"/>
    <col min="12289" max="12289" width="7.140625" style="99" customWidth="1"/>
    <col min="12290" max="12290" width="44.85546875" style="99" customWidth="1"/>
    <col min="12291" max="12291" width="6.28515625" style="99" customWidth="1"/>
    <col min="12292" max="12292" width="24.85546875" style="99" customWidth="1"/>
    <col min="12293" max="12293" width="27" style="99" customWidth="1"/>
    <col min="12294" max="12295" width="12.140625" style="99" customWidth="1"/>
    <col min="12296" max="12544" width="9.140625" style="99"/>
    <col min="12545" max="12545" width="7.140625" style="99" customWidth="1"/>
    <col min="12546" max="12546" width="44.85546875" style="99" customWidth="1"/>
    <col min="12547" max="12547" width="6.28515625" style="99" customWidth="1"/>
    <col min="12548" max="12548" width="24.85546875" style="99" customWidth="1"/>
    <col min="12549" max="12549" width="27" style="99" customWidth="1"/>
    <col min="12550" max="12551" width="12.140625" style="99" customWidth="1"/>
    <col min="12552" max="12800" width="9.140625" style="99"/>
    <col min="12801" max="12801" width="7.140625" style="99" customWidth="1"/>
    <col min="12802" max="12802" width="44.85546875" style="99" customWidth="1"/>
    <col min="12803" max="12803" width="6.28515625" style="99" customWidth="1"/>
    <col min="12804" max="12804" width="24.85546875" style="99" customWidth="1"/>
    <col min="12805" max="12805" width="27" style="99" customWidth="1"/>
    <col min="12806" max="12807" width="12.140625" style="99" customWidth="1"/>
    <col min="12808" max="13056" width="9.140625" style="99"/>
    <col min="13057" max="13057" width="7.140625" style="99" customWidth="1"/>
    <col min="13058" max="13058" width="44.85546875" style="99" customWidth="1"/>
    <col min="13059" max="13059" width="6.28515625" style="99" customWidth="1"/>
    <col min="13060" max="13060" width="24.85546875" style="99" customWidth="1"/>
    <col min="13061" max="13061" width="27" style="99" customWidth="1"/>
    <col min="13062" max="13063" width="12.140625" style="99" customWidth="1"/>
    <col min="13064" max="13312" width="9.140625" style="99"/>
    <col min="13313" max="13313" width="7.140625" style="99" customWidth="1"/>
    <col min="13314" max="13314" width="44.85546875" style="99" customWidth="1"/>
    <col min="13315" max="13315" width="6.28515625" style="99" customWidth="1"/>
    <col min="13316" max="13316" width="24.85546875" style="99" customWidth="1"/>
    <col min="13317" max="13317" width="27" style="99" customWidth="1"/>
    <col min="13318" max="13319" width="12.140625" style="99" customWidth="1"/>
    <col min="13320" max="13568" width="9.140625" style="99"/>
    <col min="13569" max="13569" width="7.140625" style="99" customWidth="1"/>
    <col min="13570" max="13570" width="44.85546875" style="99" customWidth="1"/>
    <col min="13571" max="13571" width="6.28515625" style="99" customWidth="1"/>
    <col min="13572" max="13572" width="24.85546875" style="99" customWidth="1"/>
    <col min="13573" max="13573" width="27" style="99" customWidth="1"/>
    <col min="13574" max="13575" width="12.140625" style="99" customWidth="1"/>
    <col min="13576" max="13824" width="9.140625" style="99"/>
    <col min="13825" max="13825" width="7.140625" style="99" customWidth="1"/>
    <col min="13826" max="13826" width="44.85546875" style="99" customWidth="1"/>
    <col min="13827" max="13827" width="6.28515625" style="99" customWidth="1"/>
    <col min="13828" max="13828" width="24.85546875" style="99" customWidth="1"/>
    <col min="13829" max="13829" width="27" style="99" customWidth="1"/>
    <col min="13830" max="13831" width="12.140625" style="99" customWidth="1"/>
    <col min="13832" max="14080" width="9.140625" style="99"/>
    <col min="14081" max="14081" width="7.140625" style="99" customWidth="1"/>
    <col min="14082" max="14082" width="44.85546875" style="99" customWidth="1"/>
    <col min="14083" max="14083" width="6.28515625" style="99" customWidth="1"/>
    <col min="14084" max="14084" width="24.85546875" style="99" customWidth="1"/>
    <col min="14085" max="14085" width="27" style="99" customWidth="1"/>
    <col min="14086" max="14087" width="12.140625" style="99" customWidth="1"/>
    <col min="14088" max="14336" width="9.140625" style="99"/>
    <col min="14337" max="14337" width="7.140625" style="99" customWidth="1"/>
    <col min="14338" max="14338" width="44.85546875" style="99" customWidth="1"/>
    <col min="14339" max="14339" width="6.28515625" style="99" customWidth="1"/>
    <col min="14340" max="14340" width="24.85546875" style="99" customWidth="1"/>
    <col min="14341" max="14341" width="27" style="99" customWidth="1"/>
    <col min="14342" max="14343" width="12.140625" style="99" customWidth="1"/>
    <col min="14344" max="14592" width="9.140625" style="99"/>
    <col min="14593" max="14593" width="7.140625" style="99" customWidth="1"/>
    <col min="14594" max="14594" width="44.85546875" style="99" customWidth="1"/>
    <col min="14595" max="14595" width="6.28515625" style="99" customWidth="1"/>
    <col min="14596" max="14596" width="24.85546875" style="99" customWidth="1"/>
    <col min="14597" max="14597" width="27" style="99" customWidth="1"/>
    <col min="14598" max="14599" width="12.140625" style="99" customWidth="1"/>
    <col min="14600" max="14848" width="9.140625" style="99"/>
    <col min="14849" max="14849" width="7.140625" style="99" customWidth="1"/>
    <col min="14850" max="14850" width="44.85546875" style="99" customWidth="1"/>
    <col min="14851" max="14851" width="6.28515625" style="99" customWidth="1"/>
    <col min="14852" max="14852" width="24.85546875" style="99" customWidth="1"/>
    <col min="14853" max="14853" width="27" style="99" customWidth="1"/>
    <col min="14854" max="14855" width="12.140625" style="99" customWidth="1"/>
    <col min="14856" max="15104" width="9.140625" style="99"/>
    <col min="15105" max="15105" width="7.140625" style="99" customWidth="1"/>
    <col min="15106" max="15106" width="44.85546875" style="99" customWidth="1"/>
    <col min="15107" max="15107" width="6.28515625" style="99" customWidth="1"/>
    <col min="15108" max="15108" width="24.85546875" style="99" customWidth="1"/>
    <col min="15109" max="15109" width="27" style="99" customWidth="1"/>
    <col min="15110" max="15111" width="12.140625" style="99" customWidth="1"/>
    <col min="15112" max="15360" width="9.140625" style="99"/>
    <col min="15361" max="15361" width="7.140625" style="99" customWidth="1"/>
    <col min="15362" max="15362" width="44.85546875" style="99" customWidth="1"/>
    <col min="15363" max="15363" width="6.28515625" style="99" customWidth="1"/>
    <col min="15364" max="15364" width="24.85546875" style="99" customWidth="1"/>
    <col min="15365" max="15365" width="27" style="99" customWidth="1"/>
    <col min="15366" max="15367" width="12.140625" style="99" customWidth="1"/>
    <col min="15368" max="15616" width="9.140625" style="99"/>
    <col min="15617" max="15617" width="7.140625" style="99" customWidth="1"/>
    <col min="15618" max="15618" width="44.85546875" style="99" customWidth="1"/>
    <col min="15619" max="15619" width="6.28515625" style="99" customWidth="1"/>
    <col min="15620" max="15620" width="24.85546875" style="99" customWidth="1"/>
    <col min="15621" max="15621" width="27" style="99" customWidth="1"/>
    <col min="15622" max="15623" width="12.140625" style="99" customWidth="1"/>
    <col min="15624" max="15872" width="9.140625" style="99"/>
    <col min="15873" max="15873" width="7.140625" style="99" customWidth="1"/>
    <col min="15874" max="15874" width="44.85546875" style="99" customWidth="1"/>
    <col min="15875" max="15875" width="6.28515625" style="99" customWidth="1"/>
    <col min="15876" max="15876" width="24.85546875" style="99" customWidth="1"/>
    <col min="15877" max="15877" width="27" style="99" customWidth="1"/>
    <col min="15878" max="15879" width="12.140625" style="99" customWidth="1"/>
    <col min="15880" max="16128" width="9.140625" style="99"/>
    <col min="16129" max="16129" width="7.140625" style="99" customWidth="1"/>
    <col min="16130" max="16130" width="44.85546875" style="99" customWidth="1"/>
    <col min="16131" max="16131" width="6.28515625" style="99" customWidth="1"/>
    <col min="16132" max="16132" width="24.85546875" style="99" customWidth="1"/>
    <col min="16133" max="16133" width="27" style="99" customWidth="1"/>
    <col min="16134" max="16135" width="12.140625" style="99" customWidth="1"/>
    <col min="16136" max="16384" width="9.140625" style="99"/>
  </cols>
  <sheetData>
    <row r="1" spans="1:7" ht="16.5" customHeight="1" x14ac:dyDescent="0.2">
      <c r="A1" s="234" t="s">
        <v>1014</v>
      </c>
      <c r="B1" s="275" t="s">
        <v>1015</v>
      </c>
      <c r="C1" s="275" t="s">
        <v>1016</v>
      </c>
      <c r="D1" s="234" t="s">
        <v>1017</v>
      </c>
      <c r="E1" s="234"/>
      <c r="F1" s="72"/>
      <c r="G1" s="72"/>
    </row>
    <row r="2" spans="1:7" ht="42.75" x14ac:dyDescent="0.2">
      <c r="A2" s="274"/>
      <c r="B2" s="276"/>
      <c r="C2" s="276"/>
      <c r="D2" s="70" t="s">
        <v>1018</v>
      </c>
      <c r="E2" s="70" t="s">
        <v>1019</v>
      </c>
      <c r="F2" s="72"/>
      <c r="G2" s="72"/>
    </row>
    <row r="3" spans="1:7" ht="26.25" customHeight="1" x14ac:dyDescent="0.2">
      <c r="A3" s="100" t="s">
        <v>1020</v>
      </c>
      <c r="B3" s="85" t="s">
        <v>1021</v>
      </c>
      <c r="C3" s="82" t="s">
        <v>619</v>
      </c>
      <c r="D3" s="87"/>
      <c r="E3" s="87"/>
      <c r="F3" s="77"/>
      <c r="G3" s="77"/>
    </row>
    <row r="4" spans="1:7" ht="32.25" customHeight="1" x14ac:dyDescent="0.2">
      <c r="A4" s="98" t="s">
        <v>407</v>
      </c>
      <c r="B4" s="85" t="s">
        <v>1022</v>
      </c>
      <c r="C4" s="82" t="s">
        <v>620</v>
      </c>
      <c r="D4" s="146"/>
      <c r="E4" s="146"/>
      <c r="F4" s="79"/>
      <c r="G4" s="79"/>
    </row>
    <row r="5" spans="1:7" ht="26.25" customHeight="1" x14ac:dyDescent="0.2">
      <c r="A5" s="101" t="s">
        <v>408</v>
      </c>
      <c r="B5" s="88" t="s">
        <v>1023</v>
      </c>
      <c r="C5" s="75" t="s">
        <v>621</v>
      </c>
      <c r="D5" s="147">
        <f>D3-D4</f>
        <v>0</v>
      </c>
      <c r="E5" s="147">
        <f>E3-E4</f>
        <v>0</v>
      </c>
      <c r="F5" s="79"/>
      <c r="G5" s="79"/>
    </row>
    <row r="6" spans="1:7" ht="26.25" customHeight="1" x14ac:dyDescent="0.2">
      <c r="A6" s="101" t="s">
        <v>1024</v>
      </c>
      <c r="B6" s="88" t="s">
        <v>1025</v>
      </c>
      <c r="C6" s="75" t="s">
        <v>622</v>
      </c>
      <c r="D6" s="147">
        <f>D7+D8+D9</f>
        <v>1836204</v>
      </c>
      <c r="E6" s="147">
        <f>E7+E8+E9</f>
        <v>1903195</v>
      </c>
      <c r="F6" s="79"/>
      <c r="G6" s="79"/>
    </row>
    <row r="7" spans="1:7" ht="26.25" customHeight="1" x14ac:dyDescent="0.2">
      <c r="A7" s="100" t="s">
        <v>1026</v>
      </c>
      <c r="B7" s="85" t="s">
        <v>1027</v>
      </c>
      <c r="C7" s="82" t="s">
        <v>623</v>
      </c>
      <c r="D7" s="87">
        <v>1836204</v>
      </c>
      <c r="E7" s="87">
        <v>1903195</v>
      </c>
      <c r="F7" s="79"/>
      <c r="G7" s="79"/>
    </row>
    <row r="8" spans="1:7" ht="26.25" customHeight="1" x14ac:dyDescent="0.2">
      <c r="A8" s="100" t="s">
        <v>877</v>
      </c>
      <c r="B8" s="85" t="s">
        <v>1028</v>
      </c>
      <c r="C8" s="82" t="s">
        <v>624</v>
      </c>
      <c r="D8" s="146"/>
      <c r="E8" s="146"/>
      <c r="F8" s="79"/>
      <c r="G8" s="79"/>
    </row>
    <row r="9" spans="1:7" ht="26.25" customHeight="1" x14ac:dyDescent="0.2">
      <c r="A9" s="100" t="s">
        <v>880</v>
      </c>
      <c r="B9" s="85" t="s">
        <v>1029</v>
      </c>
      <c r="C9" s="82" t="s">
        <v>625</v>
      </c>
      <c r="D9" s="146"/>
      <c r="E9" s="146"/>
      <c r="F9" s="79"/>
      <c r="G9" s="79"/>
    </row>
    <row r="10" spans="1:7" ht="26.25" customHeight="1" x14ac:dyDescent="0.2">
      <c r="A10" s="73" t="s">
        <v>410</v>
      </c>
      <c r="B10" s="74" t="s">
        <v>1030</v>
      </c>
      <c r="C10" s="75" t="s">
        <v>626</v>
      </c>
      <c r="D10" s="76">
        <f>D11+D12</f>
        <v>1059512</v>
      </c>
      <c r="E10" s="76">
        <f>E11+E12</f>
        <v>1114041</v>
      </c>
      <c r="F10" s="77"/>
      <c r="G10" s="77"/>
    </row>
    <row r="11" spans="1:7" ht="26.25" customHeight="1" x14ac:dyDescent="0.2">
      <c r="A11" s="98" t="s">
        <v>1031</v>
      </c>
      <c r="B11" s="81" t="s">
        <v>1032</v>
      </c>
      <c r="C11" s="82" t="s">
        <v>627</v>
      </c>
      <c r="D11" s="83">
        <v>611609</v>
      </c>
      <c r="E11" s="83">
        <v>664929</v>
      </c>
      <c r="F11" s="79"/>
      <c r="G11" s="79"/>
    </row>
    <row r="12" spans="1:7" ht="26.25" customHeight="1" x14ac:dyDescent="0.2">
      <c r="A12" s="100" t="s">
        <v>1033</v>
      </c>
      <c r="B12" s="81" t="s">
        <v>1034</v>
      </c>
      <c r="C12" s="82">
        <v>10</v>
      </c>
      <c r="D12" s="83">
        <v>447903</v>
      </c>
      <c r="E12" s="83">
        <v>449112</v>
      </c>
      <c r="F12" s="79"/>
      <c r="G12" s="79"/>
    </row>
    <row r="13" spans="1:7" ht="26.25" customHeight="1" x14ac:dyDescent="0.2">
      <c r="A13" s="101" t="s">
        <v>408</v>
      </c>
      <c r="B13" s="74" t="s">
        <v>1035</v>
      </c>
      <c r="C13" s="75">
        <v>11</v>
      </c>
      <c r="D13" s="76">
        <f>D5+D6-D10</f>
        <v>776692</v>
      </c>
      <c r="E13" s="76">
        <f>E5+E6-E10</f>
        <v>789154</v>
      </c>
      <c r="F13" s="79"/>
      <c r="G13" s="79"/>
    </row>
    <row r="14" spans="1:7" ht="26.25" customHeight="1" x14ac:dyDescent="0.2">
      <c r="A14" s="98" t="s">
        <v>411</v>
      </c>
      <c r="B14" s="81" t="s">
        <v>1036</v>
      </c>
      <c r="C14" s="82">
        <v>12</v>
      </c>
      <c r="D14" s="83">
        <v>302340</v>
      </c>
      <c r="E14" s="83">
        <f>SUM(E15:E18)</f>
        <v>301936</v>
      </c>
      <c r="F14" s="79"/>
      <c r="G14" s="79"/>
    </row>
    <row r="15" spans="1:7" ht="26.25" customHeight="1" x14ac:dyDescent="0.2">
      <c r="A15" s="98" t="s">
        <v>412</v>
      </c>
      <c r="B15" s="81" t="s">
        <v>1037</v>
      </c>
      <c r="C15" s="82">
        <v>13</v>
      </c>
      <c r="D15" s="83">
        <v>221249</v>
      </c>
      <c r="E15" s="83">
        <v>221324</v>
      </c>
      <c r="F15" s="79"/>
      <c r="G15" s="79"/>
    </row>
    <row r="16" spans="1:7" ht="26.25" customHeight="1" x14ac:dyDescent="0.2">
      <c r="A16" s="100" t="s">
        <v>1038</v>
      </c>
      <c r="B16" s="81" t="s">
        <v>1039</v>
      </c>
      <c r="C16" s="82">
        <v>14</v>
      </c>
      <c r="D16" s="83"/>
      <c r="E16" s="83"/>
      <c r="F16" s="79"/>
      <c r="G16" s="79"/>
    </row>
    <row r="17" spans="1:7" ht="26.25" customHeight="1" x14ac:dyDescent="0.2">
      <c r="A17" s="100" t="s">
        <v>1040</v>
      </c>
      <c r="B17" s="81" t="s">
        <v>1041</v>
      </c>
      <c r="C17" s="82">
        <v>15</v>
      </c>
      <c r="D17" s="83">
        <v>78158</v>
      </c>
      <c r="E17" s="83">
        <v>76804</v>
      </c>
      <c r="F17" s="79"/>
      <c r="G17" s="79"/>
    </row>
    <row r="18" spans="1:7" ht="26.25" customHeight="1" x14ac:dyDescent="0.2">
      <c r="A18" s="100" t="s">
        <v>1042</v>
      </c>
      <c r="B18" s="81" t="s">
        <v>1043</v>
      </c>
      <c r="C18" s="82">
        <v>16</v>
      </c>
      <c r="D18" s="83">
        <v>2933</v>
      </c>
      <c r="E18" s="83">
        <v>3808</v>
      </c>
      <c r="F18" s="79"/>
      <c r="G18" s="79"/>
    </row>
    <row r="19" spans="1:7" ht="30" customHeight="1" x14ac:dyDescent="0.2">
      <c r="A19" s="98" t="s">
        <v>413</v>
      </c>
      <c r="B19" s="81" t="s">
        <v>1044</v>
      </c>
      <c r="C19" s="82">
        <v>17</v>
      </c>
      <c r="D19" s="146">
        <v>255935</v>
      </c>
      <c r="E19" s="146">
        <v>269793</v>
      </c>
      <c r="F19" s="77"/>
      <c r="G19" s="77"/>
    </row>
    <row r="20" spans="1:7" ht="33" customHeight="1" x14ac:dyDescent="0.2">
      <c r="A20" s="98" t="s">
        <v>414</v>
      </c>
      <c r="B20" s="81" t="s">
        <v>1045</v>
      </c>
      <c r="C20" s="82">
        <v>18</v>
      </c>
      <c r="D20" s="146">
        <v>123118</v>
      </c>
      <c r="E20" s="146">
        <v>116336</v>
      </c>
      <c r="F20" s="79"/>
      <c r="G20" s="79"/>
    </row>
    <row r="21" spans="1:7" ht="26.25" customHeight="1" x14ac:dyDescent="0.2">
      <c r="A21" s="100" t="s">
        <v>1046</v>
      </c>
      <c r="B21" s="81" t="s">
        <v>1047</v>
      </c>
      <c r="C21" s="82">
        <v>19</v>
      </c>
      <c r="D21" s="87">
        <v>2421</v>
      </c>
      <c r="E21" s="87">
        <v>2364</v>
      </c>
      <c r="F21" s="79"/>
      <c r="G21" s="79"/>
    </row>
    <row r="22" spans="1:7" ht="26.25" customHeight="1" x14ac:dyDescent="0.2">
      <c r="A22" s="98" t="s">
        <v>31</v>
      </c>
      <c r="B22" s="81" t="s">
        <v>1048</v>
      </c>
      <c r="C22" s="82">
        <v>20</v>
      </c>
      <c r="D22" s="146">
        <v>2100</v>
      </c>
      <c r="E22" s="146">
        <v>2098</v>
      </c>
      <c r="F22" s="79"/>
      <c r="G22" s="79"/>
    </row>
    <row r="23" spans="1:7" ht="26.25" customHeight="1" x14ac:dyDescent="0.2">
      <c r="A23" s="98" t="s">
        <v>415</v>
      </c>
      <c r="B23" s="81" t="s">
        <v>1049</v>
      </c>
      <c r="C23" s="82" t="s">
        <v>755</v>
      </c>
      <c r="D23" s="146">
        <v>26089</v>
      </c>
      <c r="E23" s="146">
        <v>8244</v>
      </c>
      <c r="F23" s="79"/>
      <c r="G23" s="79"/>
    </row>
    <row r="24" spans="1:7" ht="26.25" customHeight="1" x14ac:dyDescent="0.2">
      <c r="A24" s="100" t="s">
        <v>1050</v>
      </c>
      <c r="B24" s="81" t="s">
        <v>1051</v>
      </c>
      <c r="C24" s="82" t="s">
        <v>758</v>
      </c>
      <c r="D24" s="87">
        <v>15435</v>
      </c>
      <c r="E24" s="87">
        <v>18217</v>
      </c>
      <c r="F24" s="79"/>
      <c r="G24" s="79"/>
    </row>
    <row r="25" spans="1:7" ht="26.25" customHeight="1" x14ac:dyDescent="0.2">
      <c r="A25" s="98" t="s">
        <v>1052</v>
      </c>
      <c r="B25" s="81" t="s">
        <v>1053</v>
      </c>
      <c r="C25" s="82" t="s">
        <v>760</v>
      </c>
      <c r="D25" s="146">
        <v>32294</v>
      </c>
      <c r="E25" s="146">
        <v>36224</v>
      </c>
      <c r="F25" s="79"/>
      <c r="G25" s="79"/>
    </row>
    <row r="26" spans="1:7" ht="26.25" customHeight="1" x14ac:dyDescent="0.2">
      <c r="A26" s="100" t="s">
        <v>1054</v>
      </c>
      <c r="B26" s="81" t="s">
        <v>1055</v>
      </c>
      <c r="C26" s="82" t="s">
        <v>762</v>
      </c>
      <c r="D26" s="146"/>
      <c r="E26" s="146"/>
      <c r="F26" s="77"/>
      <c r="G26" s="77"/>
    </row>
    <row r="27" spans="1:7" ht="26.25" customHeight="1" x14ac:dyDescent="0.2">
      <c r="A27" s="98" t="s">
        <v>1056</v>
      </c>
      <c r="B27" s="81" t="s">
        <v>1057</v>
      </c>
      <c r="C27" s="82" t="s">
        <v>764</v>
      </c>
      <c r="D27" s="146"/>
      <c r="E27" s="146"/>
      <c r="F27" s="79"/>
      <c r="G27" s="79"/>
    </row>
    <row r="28" spans="1:7" ht="31.5" x14ac:dyDescent="0.2">
      <c r="A28" s="101" t="s">
        <v>1058</v>
      </c>
      <c r="B28" s="74" t="s">
        <v>1059</v>
      </c>
      <c r="C28" s="75" t="s">
        <v>766</v>
      </c>
      <c r="D28" s="147">
        <f>D13-D14-D19-D20+D21-D22-D23+D24-D25+(-D26)-(-D27)</f>
        <v>52672</v>
      </c>
      <c r="E28" s="147">
        <f>E13-E14-E19-E20+E21-E22-E23+E24-E25+(-E26)-(-E27)</f>
        <v>75104</v>
      </c>
      <c r="F28" s="79"/>
      <c r="G28" s="79"/>
    </row>
    <row r="29" spans="1:7" ht="31.5" customHeight="1" x14ac:dyDescent="0.2">
      <c r="A29" s="100" t="s">
        <v>1060</v>
      </c>
      <c r="B29" s="81" t="s">
        <v>1061</v>
      </c>
      <c r="C29" s="82" t="s">
        <v>769</v>
      </c>
      <c r="D29" s="87"/>
      <c r="E29" s="87"/>
      <c r="F29" s="77"/>
      <c r="G29" s="77"/>
    </row>
    <row r="30" spans="1:7" ht="16.5" customHeight="1" x14ac:dyDescent="0.2">
      <c r="A30" s="234" t="s">
        <v>1014</v>
      </c>
      <c r="B30" s="275" t="s">
        <v>1015</v>
      </c>
      <c r="C30" s="275" t="s">
        <v>1016</v>
      </c>
      <c r="D30" s="234" t="s">
        <v>1017</v>
      </c>
      <c r="E30" s="234"/>
      <c r="F30" s="79"/>
      <c r="G30" s="79"/>
    </row>
    <row r="31" spans="1:7" ht="42.75" x14ac:dyDescent="0.2">
      <c r="A31" s="274"/>
      <c r="B31" s="276"/>
      <c r="C31" s="276"/>
      <c r="D31" s="70" t="s">
        <v>1018</v>
      </c>
      <c r="E31" s="70" t="s">
        <v>1019</v>
      </c>
      <c r="F31" s="79"/>
      <c r="G31" s="79"/>
    </row>
    <row r="32" spans="1:7" ht="28.5" customHeight="1" x14ac:dyDescent="0.2">
      <c r="A32" s="98" t="s">
        <v>1062</v>
      </c>
      <c r="B32" s="81" t="s">
        <v>1063</v>
      </c>
      <c r="C32" s="82" t="s">
        <v>1064</v>
      </c>
      <c r="D32" s="83"/>
      <c r="E32" s="83"/>
      <c r="F32" s="79"/>
      <c r="G32" s="79"/>
    </row>
    <row r="33" spans="1:20" ht="26.25" customHeight="1" x14ac:dyDescent="0.2">
      <c r="A33" s="100" t="s">
        <v>1065</v>
      </c>
      <c r="B33" s="81" t="s">
        <v>1066</v>
      </c>
      <c r="C33" s="82" t="s">
        <v>1067</v>
      </c>
      <c r="D33" s="87">
        <f>D34+D35+D36</f>
        <v>0</v>
      </c>
      <c r="E33" s="87">
        <f>E34+E35+E36</f>
        <v>0</v>
      </c>
      <c r="F33" s="79"/>
      <c r="G33" s="79"/>
    </row>
    <row r="34" spans="1:20" ht="30.6" customHeight="1" x14ac:dyDescent="0.2">
      <c r="A34" s="100" t="s">
        <v>1068</v>
      </c>
      <c r="B34" s="81" t="s">
        <v>1069</v>
      </c>
      <c r="C34" s="82" t="s">
        <v>1070</v>
      </c>
      <c r="D34" s="146"/>
      <c r="E34" s="146"/>
      <c r="F34" s="79"/>
      <c r="G34" s="79"/>
    </row>
    <row r="35" spans="1:20" ht="26.25" customHeight="1" x14ac:dyDescent="0.2">
      <c r="A35" s="100" t="s">
        <v>705</v>
      </c>
      <c r="B35" s="81" t="s">
        <v>1071</v>
      </c>
      <c r="C35" s="82" t="s">
        <v>1072</v>
      </c>
      <c r="D35" s="146"/>
      <c r="E35" s="146"/>
      <c r="F35" s="79"/>
      <c r="G35" s="79"/>
    </row>
    <row r="36" spans="1:20" ht="26.25" customHeight="1" x14ac:dyDescent="0.2">
      <c r="A36" s="100" t="s">
        <v>708</v>
      </c>
      <c r="B36" s="81" t="s">
        <v>1073</v>
      </c>
      <c r="C36" s="82" t="s">
        <v>1074</v>
      </c>
      <c r="D36" s="146"/>
      <c r="E36" s="146"/>
      <c r="F36" s="79"/>
      <c r="G36" s="79"/>
    </row>
    <row r="37" spans="1:20" ht="25.9" customHeight="1" x14ac:dyDescent="0.2">
      <c r="A37" s="100" t="s">
        <v>1075</v>
      </c>
      <c r="B37" s="81" t="s">
        <v>1076</v>
      </c>
      <c r="C37" s="82" t="s">
        <v>1077</v>
      </c>
      <c r="D37" s="87"/>
      <c r="E37" s="87"/>
      <c r="F37" s="79"/>
      <c r="G37" s="79"/>
    </row>
    <row r="38" spans="1:20" ht="26.25" customHeight="1" x14ac:dyDescent="0.2">
      <c r="A38" s="98" t="s">
        <v>1078</v>
      </c>
      <c r="B38" s="81" t="s">
        <v>1079</v>
      </c>
      <c r="C38" s="82" t="s">
        <v>1080</v>
      </c>
      <c r="D38" s="87"/>
      <c r="E38" s="87"/>
      <c r="F38" s="79"/>
      <c r="G38" s="79"/>
    </row>
    <row r="39" spans="1:20" ht="26.25" customHeight="1" x14ac:dyDescent="0.2">
      <c r="A39" s="102" t="s">
        <v>1081</v>
      </c>
      <c r="B39" s="81" t="s">
        <v>1082</v>
      </c>
      <c r="C39" s="82" t="s">
        <v>1083</v>
      </c>
      <c r="D39" s="87"/>
      <c r="E39" s="87"/>
      <c r="F39" s="79"/>
      <c r="G39" s="79"/>
    </row>
    <row r="40" spans="1:20" ht="26.25" customHeight="1" x14ac:dyDescent="0.2">
      <c r="A40" s="98" t="s">
        <v>1084</v>
      </c>
      <c r="B40" s="81" t="s">
        <v>1085</v>
      </c>
      <c r="C40" s="82" t="s">
        <v>1086</v>
      </c>
      <c r="D40" s="87"/>
      <c r="E40" s="87"/>
      <c r="F40" s="79"/>
      <c r="G40" s="79"/>
    </row>
    <row r="41" spans="1:20" ht="25.35" customHeight="1" x14ac:dyDescent="0.2">
      <c r="A41" s="98" t="s">
        <v>1087</v>
      </c>
      <c r="B41" s="103" t="s">
        <v>1088</v>
      </c>
      <c r="C41" s="82" t="s">
        <v>1089</v>
      </c>
      <c r="D41" s="87"/>
      <c r="E41" s="87"/>
      <c r="F41" s="79"/>
      <c r="G41" s="79"/>
      <c r="S41" s="104"/>
      <c r="T41" s="104"/>
    </row>
    <row r="42" spans="1:20" ht="25.9" customHeight="1" x14ac:dyDescent="0.2">
      <c r="A42" s="102" t="s">
        <v>1090</v>
      </c>
      <c r="B42" s="81" t="s">
        <v>1091</v>
      </c>
      <c r="C42" s="82" t="s">
        <v>1092</v>
      </c>
      <c r="D42" s="87">
        <v>3</v>
      </c>
      <c r="E42" s="87">
        <v>13</v>
      </c>
      <c r="F42" s="79"/>
      <c r="G42" s="79"/>
    </row>
    <row r="43" spans="1:20" ht="26.25" customHeight="1" x14ac:dyDescent="0.2">
      <c r="A43" s="98" t="s">
        <v>1093</v>
      </c>
      <c r="B43" s="81" t="s">
        <v>1094</v>
      </c>
      <c r="C43" s="82" t="s">
        <v>1095</v>
      </c>
      <c r="D43" s="87">
        <v>18696</v>
      </c>
      <c r="E43" s="87">
        <v>24125</v>
      </c>
      <c r="F43" s="79"/>
      <c r="G43" s="79"/>
    </row>
    <row r="44" spans="1:20" ht="26.25" customHeight="1" x14ac:dyDescent="0.2">
      <c r="A44" s="100" t="s">
        <v>1096</v>
      </c>
      <c r="B44" s="81" t="s">
        <v>1097</v>
      </c>
      <c r="C44" s="82" t="s">
        <v>1098</v>
      </c>
      <c r="D44" s="87">
        <v>98</v>
      </c>
      <c r="E44" s="87">
        <v>90</v>
      </c>
      <c r="F44" s="79"/>
      <c r="G44" s="79"/>
    </row>
    <row r="45" spans="1:20" ht="26.25" customHeight="1" x14ac:dyDescent="0.2">
      <c r="A45" s="98" t="s">
        <v>1099</v>
      </c>
      <c r="B45" s="81" t="s">
        <v>1100</v>
      </c>
      <c r="C45" s="82" t="s">
        <v>1101</v>
      </c>
      <c r="D45" s="87">
        <v>1116</v>
      </c>
      <c r="E45" s="87">
        <v>660</v>
      </c>
      <c r="F45" s="79"/>
      <c r="G45" s="79"/>
    </row>
    <row r="46" spans="1:20" ht="26.25" customHeight="1" x14ac:dyDescent="0.2">
      <c r="A46" s="105" t="s">
        <v>1102</v>
      </c>
      <c r="B46" s="81" t="s">
        <v>1103</v>
      </c>
      <c r="C46" s="82" t="s">
        <v>1104</v>
      </c>
      <c r="D46" s="87"/>
      <c r="E46" s="87"/>
      <c r="F46" s="79"/>
      <c r="G46" s="79"/>
    </row>
    <row r="47" spans="1:20" ht="26.25" customHeight="1" x14ac:dyDescent="0.2">
      <c r="A47" s="98" t="s">
        <v>1105</v>
      </c>
      <c r="B47" s="81" t="s">
        <v>1106</v>
      </c>
      <c r="C47" s="82" t="s">
        <v>1107</v>
      </c>
      <c r="D47" s="146">
        <v>1324</v>
      </c>
      <c r="E47" s="146">
        <v>1211</v>
      </c>
      <c r="F47" s="79"/>
      <c r="G47" s="79"/>
    </row>
    <row r="48" spans="1:20" ht="26.25" customHeight="1" x14ac:dyDescent="0.2">
      <c r="A48" s="105" t="s">
        <v>1108</v>
      </c>
      <c r="B48" s="81" t="s">
        <v>1109</v>
      </c>
      <c r="C48" s="82" t="s">
        <v>1110</v>
      </c>
      <c r="D48" s="146"/>
      <c r="E48" s="146"/>
      <c r="F48" s="79"/>
      <c r="G48" s="79"/>
    </row>
    <row r="49" spans="1:7" ht="30.95" customHeight="1" x14ac:dyDescent="0.2">
      <c r="A49" s="98" t="s">
        <v>1111</v>
      </c>
      <c r="B49" s="81" t="s">
        <v>1112</v>
      </c>
      <c r="C49" s="82" t="s">
        <v>1113</v>
      </c>
      <c r="D49" s="146"/>
      <c r="E49" s="146"/>
      <c r="F49" s="79"/>
      <c r="G49" s="92"/>
    </row>
    <row r="50" spans="1:7" ht="45.75" customHeight="1" x14ac:dyDescent="0.2">
      <c r="A50" s="101" t="s">
        <v>1058</v>
      </c>
      <c r="B50" s="74" t="s">
        <v>1114</v>
      </c>
      <c r="C50" s="75" t="s">
        <v>1115</v>
      </c>
      <c r="D50" s="76">
        <f>D29-D32+D33+D37-D38+D39-D40-D41+D42-D43+D44-D45+D46-D47+(-D48)-(-D49)</f>
        <v>-21035</v>
      </c>
      <c r="E50" s="76">
        <f>E29-E32+E33+E37-E38+E39-E40-E41+E42-E43+E44-E45+E46-E47+(-E48)-(-E49)</f>
        <v>-25893</v>
      </c>
      <c r="F50" s="79"/>
      <c r="G50" s="92"/>
    </row>
    <row r="51" spans="1:7" ht="30" customHeight="1" x14ac:dyDescent="0.2">
      <c r="A51" s="101" t="s">
        <v>1116</v>
      </c>
      <c r="B51" s="74" t="s">
        <v>1117</v>
      </c>
      <c r="C51" s="75" t="s">
        <v>1118</v>
      </c>
      <c r="D51" s="76">
        <f>D28+D50</f>
        <v>31637</v>
      </c>
      <c r="E51" s="76">
        <f>E28+E50</f>
        <v>49211</v>
      </c>
      <c r="F51" s="79"/>
      <c r="G51" s="92"/>
    </row>
    <row r="52" spans="1:7" ht="28.5" customHeight="1" x14ac:dyDescent="0.2">
      <c r="A52" s="98" t="s">
        <v>409</v>
      </c>
      <c r="B52" s="81" t="s">
        <v>1119</v>
      </c>
      <c r="C52" s="82" t="s">
        <v>1120</v>
      </c>
      <c r="D52" s="83">
        <f>SUM(D53:D54)</f>
        <v>8</v>
      </c>
      <c r="E52" s="83">
        <f>SUM(E53:E54)</f>
        <v>0</v>
      </c>
      <c r="F52" s="79"/>
      <c r="G52" s="106"/>
    </row>
    <row r="53" spans="1:7" ht="26.25" customHeight="1" x14ac:dyDescent="0.2">
      <c r="A53" s="98" t="s">
        <v>1121</v>
      </c>
      <c r="B53" s="81" t="s">
        <v>1122</v>
      </c>
      <c r="C53" s="82" t="s">
        <v>1123</v>
      </c>
      <c r="D53" s="83">
        <v>8</v>
      </c>
      <c r="E53" s="83"/>
      <c r="F53" s="79"/>
      <c r="G53" s="106"/>
    </row>
    <row r="54" spans="1:7" ht="26.25" customHeight="1" x14ac:dyDescent="0.2">
      <c r="A54" s="100" t="s">
        <v>1038</v>
      </c>
      <c r="B54" s="81" t="s">
        <v>1124</v>
      </c>
      <c r="C54" s="82" t="s">
        <v>1125</v>
      </c>
      <c r="D54" s="83"/>
      <c r="E54" s="83"/>
      <c r="F54" s="79"/>
      <c r="G54" s="106"/>
    </row>
    <row r="55" spans="1:7" ht="32.25" customHeight="1" x14ac:dyDescent="0.2">
      <c r="A55" s="101" t="s">
        <v>1116</v>
      </c>
      <c r="B55" s="74" t="s">
        <v>1126</v>
      </c>
      <c r="C55" s="75" t="s">
        <v>1127</v>
      </c>
      <c r="D55" s="76">
        <f>D51-D52</f>
        <v>31629</v>
      </c>
      <c r="E55" s="76">
        <f>E51-E52</f>
        <v>49211</v>
      </c>
      <c r="F55" s="79"/>
      <c r="G55" s="79"/>
    </row>
    <row r="56" spans="1:7" ht="26.25" customHeight="1" x14ac:dyDescent="0.2">
      <c r="A56" s="105" t="s">
        <v>1128</v>
      </c>
      <c r="B56" s="107" t="s">
        <v>1129</v>
      </c>
      <c r="C56" s="82" t="s">
        <v>1130</v>
      </c>
      <c r="D56" s="83"/>
      <c r="E56" s="83"/>
      <c r="F56" s="79"/>
      <c r="G56" s="79"/>
    </row>
    <row r="57" spans="1:7" ht="26.25" customHeight="1" x14ac:dyDescent="0.2">
      <c r="A57" s="98" t="s">
        <v>1131</v>
      </c>
      <c r="B57" s="108" t="s">
        <v>1132</v>
      </c>
      <c r="C57" s="82" t="s">
        <v>1133</v>
      </c>
      <c r="D57" s="83"/>
      <c r="E57" s="83"/>
      <c r="F57" s="79"/>
      <c r="G57" s="79"/>
    </row>
    <row r="58" spans="1:7" ht="26.25" customHeight="1" x14ac:dyDescent="0.2">
      <c r="A58" s="101" t="s">
        <v>1058</v>
      </c>
      <c r="B58" s="74" t="s">
        <v>1134</v>
      </c>
      <c r="C58" s="75" t="s">
        <v>1135</v>
      </c>
      <c r="D58" s="76">
        <f>D56-D57</f>
        <v>0</v>
      </c>
      <c r="E58" s="76">
        <f>E56-E57</f>
        <v>0</v>
      </c>
      <c r="F58" s="79"/>
      <c r="G58" s="79"/>
    </row>
    <row r="59" spans="1:7" ht="16.5" customHeight="1" x14ac:dyDescent="0.2">
      <c r="A59" s="234" t="s">
        <v>1014</v>
      </c>
      <c r="B59" s="275" t="s">
        <v>1015</v>
      </c>
      <c r="C59" s="275" t="s">
        <v>1016</v>
      </c>
      <c r="D59" s="234" t="s">
        <v>1017</v>
      </c>
      <c r="E59" s="234"/>
      <c r="F59" s="79"/>
      <c r="G59" s="79"/>
    </row>
    <row r="60" spans="1:7" ht="42.75" x14ac:dyDescent="0.2">
      <c r="A60" s="274"/>
      <c r="B60" s="276"/>
      <c r="C60" s="276"/>
      <c r="D60" s="70" t="s">
        <v>1018</v>
      </c>
      <c r="E60" s="70" t="s">
        <v>1019</v>
      </c>
      <c r="F60" s="79"/>
      <c r="G60" s="79"/>
    </row>
    <row r="61" spans="1:7" ht="26.25" customHeight="1" x14ac:dyDescent="0.2">
      <c r="A61" s="98" t="s">
        <v>1136</v>
      </c>
      <c r="B61" s="81" t="s">
        <v>1137</v>
      </c>
      <c r="C61" s="82" t="s">
        <v>1138</v>
      </c>
      <c r="D61" s="83"/>
      <c r="E61" s="83">
        <f>E62+E63</f>
        <v>0</v>
      </c>
      <c r="F61" s="79"/>
      <c r="G61" s="79"/>
    </row>
    <row r="62" spans="1:7" ht="26.25" customHeight="1" x14ac:dyDescent="0.2">
      <c r="A62" s="98" t="s">
        <v>1139</v>
      </c>
      <c r="B62" s="107" t="s">
        <v>1140</v>
      </c>
      <c r="C62" s="82" t="s">
        <v>1141</v>
      </c>
      <c r="D62" s="83"/>
      <c r="E62" s="83"/>
      <c r="F62" s="79"/>
      <c r="G62" s="79"/>
    </row>
    <row r="63" spans="1:7" ht="26.25" customHeight="1" x14ac:dyDescent="0.2">
      <c r="A63" s="100" t="s">
        <v>204</v>
      </c>
      <c r="B63" s="109" t="s">
        <v>1142</v>
      </c>
      <c r="C63" s="82" t="s">
        <v>1143</v>
      </c>
      <c r="D63" s="83"/>
      <c r="E63" s="83"/>
      <c r="F63" s="79"/>
      <c r="G63" s="79"/>
    </row>
    <row r="64" spans="1:7" ht="25.5" customHeight="1" x14ac:dyDescent="0.2">
      <c r="A64" s="101" t="s">
        <v>1058</v>
      </c>
      <c r="B64" s="74" t="s">
        <v>1144</v>
      </c>
      <c r="C64" s="75" t="s">
        <v>1145</v>
      </c>
      <c r="D64" s="76">
        <f>D58-D61</f>
        <v>0</v>
      </c>
      <c r="E64" s="76">
        <f>E58-E61</f>
        <v>0</v>
      </c>
      <c r="F64" s="79"/>
      <c r="G64" s="79"/>
    </row>
    <row r="65" spans="1:7" ht="25.5" customHeight="1" x14ac:dyDescent="0.2">
      <c r="A65" s="101" t="s">
        <v>1146</v>
      </c>
      <c r="B65" s="74" t="s">
        <v>1147</v>
      </c>
      <c r="C65" s="75" t="s">
        <v>1148</v>
      </c>
      <c r="D65" s="76">
        <f>D51+D58</f>
        <v>31637</v>
      </c>
      <c r="E65" s="76">
        <f>E51+E58</f>
        <v>49211</v>
      </c>
      <c r="F65" s="79"/>
      <c r="G65" s="79"/>
    </row>
    <row r="66" spans="1:7" ht="25.5" customHeight="1" x14ac:dyDescent="0.2">
      <c r="A66" s="98" t="s">
        <v>1054</v>
      </c>
      <c r="B66" s="81" t="s">
        <v>1149</v>
      </c>
      <c r="C66" s="82" t="s">
        <v>1150</v>
      </c>
      <c r="D66" s="76"/>
      <c r="E66" s="76"/>
      <c r="F66" s="79"/>
      <c r="G66" s="79"/>
    </row>
    <row r="67" spans="1:7" ht="25.5" customHeight="1" x14ac:dyDescent="0.2">
      <c r="A67" s="101" t="s">
        <v>1146</v>
      </c>
      <c r="B67" s="74" t="s">
        <v>1151</v>
      </c>
      <c r="C67" s="75" t="s">
        <v>1152</v>
      </c>
      <c r="D67" s="76">
        <f>D55+D64-D66</f>
        <v>31629</v>
      </c>
      <c r="E67" s="76">
        <f>E55+E64-E66</f>
        <v>49211</v>
      </c>
      <c r="F67" s="79"/>
      <c r="G67" s="79"/>
    </row>
    <row r="68" spans="1:7" ht="20.100000000000001" customHeight="1" x14ac:dyDescent="0.2">
      <c r="C68" s="112"/>
      <c r="D68" s="113"/>
      <c r="F68" s="79"/>
      <c r="G68" s="79"/>
    </row>
    <row r="69" spans="1:7" x14ac:dyDescent="0.2">
      <c r="C69" s="112"/>
      <c r="D69" s="113"/>
      <c r="E69" s="113"/>
      <c r="F69" s="79"/>
      <c r="G69" s="79"/>
    </row>
    <row r="70" spans="1:7" ht="20.100000000000001" customHeight="1" x14ac:dyDescent="0.2">
      <c r="C70" s="112"/>
      <c r="F70" s="79"/>
      <c r="G70" s="79"/>
    </row>
    <row r="71" spans="1:7" ht="20.100000000000001" customHeight="1" x14ac:dyDescent="0.2">
      <c r="C71" s="112"/>
      <c r="F71" s="79"/>
      <c r="G71" s="79"/>
    </row>
    <row r="72" spans="1:7" x14ac:dyDescent="0.2">
      <c r="C72" s="114"/>
      <c r="D72" s="113"/>
      <c r="E72" s="113"/>
      <c r="F72" s="79"/>
      <c r="G72" s="79"/>
    </row>
    <row r="73" spans="1:7" ht="20.100000000000001" customHeight="1" x14ac:dyDescent="0.2">
      <c r="C73" s="112"/>
      <c r="F73" s="79"/>
      <c r="G73" s="79"/>
    </row>
    <row r="74" spans="1:7" x14ac:dyDescent="0.2">
      <c r="C74" s="114"/>
      <c r="D74" s="113"/>
      <c r="E74" s="113"/>
      <c r="F74" s="79"/>
      <c r="G74" s="79"/>
    </row>
    <row r="75" spans="1:7" ht="20.100000000000001" customHeight="1" x14ac:dyDescent="0.2">
      <c r="A75" s="115"/>
      <c r="B75" s="116"/>
      <c r="C75" s="114"/>
      <c r="D75" s="113"/>
      <c r="E75" s="113"/>
      <c r="F75" s="79"/>
      <c r="G75" s="79"/>
    </row>
    <row r="76" spans="1:7" x14ac:dyDescent="0.2">
      <c r="A76" s="117"/>
      <c r="C76" s="118"/>
      <c r="F76" s="79"/>
      <c r="G76" s="79"/>
    </row>
    <row r="77" spans="1:7" x14ac:dyDescent="0.2">
      <c r="F77" s="79"/>
      <c r="G77" s="79"/>
    </row>
    <row r="78" spans="1:7" x14ac:dyDescent="0.2">
      <c r="F78" s="79"/>
      <c r="G78" s="79"/>
    </row>
    <row r="79" spans="1:7" x14ac:dyDescent="0.2">
      <c r="F79" s="79"/>
      <c r="G79" s="79"/>
    </row>
    <row r="80" spans="1:7" x14ac:dyDescent="0.2">
      <c r="F80" s="79"/>
      <c r="G80" s="79"/>
    </row>
    <row r="81" spans="6:7" x14ac:dyDescent="0.2">
      <c r="F81" s="79"/>
      <c r="G81" s="79"/>
    </row>
    <row r="82" spans="6:7" x14ac:dyDescent="0.2">
      <c r="F82" s="79"/>
      <c r="G82" s="79"/>
    </row>
    <row r="83" spans="6:7" x14ac:dyDescent="0.2">
      <c r="F83" s="79"/>
      <c r="G83" s="79"/>
    </row>
    <row r="84" spans="6:7" x14ac:dyDescent="0.2">
      <c r="F84" s="79"/>
      <c r="G84" s="79"/>
    </row>
    <row r="85" spans="6:7" x14ac:dyDescent="0.2">
      <c r="F85" s="79"/>
      <c r="G85" s="79"/>
    </row>
    <row r="86" spans="6:7" x14ac:dyDescent="0.2">
      <c r="F86" s="79"/>
      <c r="G86" s="79"/>
    </row>
    <row r="87" spans="6:7" x14ac:dyDescent="0.2">
      <c r="F87" s="79"/>
      <c r="G87" s="79"/>
    </row>
    <row r="88" spans="6:7" x14ac:dyDescent="0.2">
      <c r="F88" s="79"/>
      <c r="G88" s="79"/>
    </row>
    <row r="89" spans="6:7" x14ac:dyDescent="0.2">
      <c r="F89" s="79"/>
      <c r="G89" s="79"/>
    </row>
    <row r="90" spans="6:7" x14ac:dyDescent="0.2">
      <c r="F90" s="79"/>
      <c r="G90" s="79"/>
    </row>
    <row r="91" spans="6:7" x14ac:dyDescent="0.2">
      <c r="F91" s="79"/>
      <c r="G91" s="79"/>
    </row>
    <row r="92" spans="6:7" x14ac:dyDescent="0.2">
      <c r="F92" s="79"/>
      <c r="G92" s="79"/>
    </row>
    <row r="93" spans="6:7" x14ac:dyDescent="0.2">
      <c r="F93" s="79"/>
      <c r="G93" s="79"/>
    </row>
    <row r="94" spans="6:7" x14ac:dyDescent="0.2">
      <c r="F94" s="79"/>
      <c r="G94" s="79"/>
    </row>
    <row r="95" spans="6:7" x14ac:dyDescent="0.2">
      <c r="F95" s="79"/>
      <c r="G95" s="79"/>
    </row>
    <row r="96" spans="6:7" x14ac:dyDescent="0.2">
      <c r="F96" s="79"/>
      <c r="G96" s="79"/>
    </row>
    <row r="97" spans="6:7" x14ac:dyDescent="0.2">
      <c r="F97" s="79"/>
      <c r="G97" s="79"/>
    </row>
    <row r="98" spans="6:7" x14ac:dyDescent="0.2">
      <c r="F98" s="79"/>
      <c r="G98" s="79"/>
    </row>
    <row r="99" spans="6:7" x14ac:dyDescent="0.2">
      <c r="F99" s="79"/>
      <c r="G99" s="79"/>
    </row>
    <row r="100" spans="6:7" x14ac:dyDescent="0.2">
      <c r="F100" s="79"/>
      <c r="G100" s="79"/>
    </row>
    <row r="101" spans="6:7" x14ac:dyDescent="0.2">
      <c r="F101" s="79"/>
      <c r="G101" s="79"/>
    </row>
    <row r="102" spans="6:7" x14ac:dyDescent="0.2">
      <c r="F102" s="79"/>
      <c r="G102" s="79"/>
    </row>
    <row r="103" spans="6:7" x14ac:dyDescent="0.2">
      <c r="F103" s="79"/>
      <c r="G103" s="79"/>
    </row>
    <row r="104" spans="6:7" x14ac:dyDescent="0.2">
      <c r="F104" s="79"/>
      <c r="G104" s="79"/>
    </row>
    <row r="105" spans="6:7" x14ac:dyDescent="0.2">
      <c r="F105" s="79"/>
      <c r="G105" s="79"/>
    </row>
    <row r="106" spans="6:7" x14ac:dyDescent="0.2">
      <c r="F106" s="79"/>
      <c r="G106" s="79"/>
    </row>
    <row r="107" spans="6:7" x14ac:dyDescent="0.2">
      <c r="F107" s="79"/>
      <c r="G107" s="79"/>
    </row>
    <row r="108" spans="6:7" x14ac:dyDescent="0.2">
      <c r="F108" s="79"/>
      <c r="G108" s="79"/>
    </row>
    <row r="109" spans="6:7" x14ac:dyDescent="0.2">
      <c r="F109" s="79"/>
      <c r="G109" s="79"/>
    </row>
    <row r="110" spans="6:7" x14ac:dyDescent="0.2">
      <c r="F110" s="79"/>
      <c r="G110" s="79"/>
    </row>
    <row r="111" spans="6:7" x14ac:dyDescent="0.2">
      <c r="F111" s="79"/>
      <c r="G111" s="79"/>
    </row>
    <row r="112" spans="6:7" x14ac:dyDescent="0.2">
      <c r="F112" s="79"/>
      <c r="G112" s="79"/>
    </row>
    <row r="113" spans="6:7" x14ac:dyDescent="0.2">
      <c r="F113" s="79"/>
      <c r="G113" s="79"/>
    </row>
    <row r="114" spans="6:7" x14ac:dyDescent="0.2">
      <c r="F114" s="79"/>
      <c r="G114" s="79"/>
    </row>
    <row r="115" spans="6:7" x14ac:dyDescent="0.2">
      <c r="F115" s="79"/>
      <c r="G115" s="79"/>
    </row>
    <row r="116" spans="6:7" x14ac:dyDescent="0.2">
      <c r="F116" s="79"/>
      <c r="G116" s="79"/>
    </row>
    <row r="117" spans="6:7" x14ac:dyDescent="0.2">
      <c r="F117" s="79"/>
      <c r="G117" s="79"/>
    </row>
    <row r="118" spans="6:7" x14ac:dyDescent="0.2">
      <c r="F118" s="79"/>
      <c r="G118" s="79"/>
    </row>
    <row r="119" spans="6:7" x14ac:dyDescent="0.2">
      <c r="F119" s="79"/>
      <c r="G119" s="79"/>
    </row>
    <row r="120" spans="6:7" x14ac:dyDescent="0.2">
      <c r="F120" s="79"/>
      <c r="G120" s="79"/>
    </row>
    <row r="121" spans="6:7" x14ac:dyDescent="0.2">
      <c r="F121" s="79"/>
      <c r="G121" s="79"/>
    </row>
    <row r="122" spans="6:7" x14ac:dyDescent="0.2">
      <c r="F122" s="79"/>
      <c r="G122" s="79"/>
    </row>
    <row r="123" spans="6:7" x14ac:dyDescent="0.2">
      <c r="F123" s="79"/>
      <c r="G123" s="79"/>
    </row>
    <row r="124" spans="6:7" x14ac:dyDescent="0.2">
      <c r="F124" s="79"/>
      <c r="G124" s="79"/>
    </row>
    <row r="125" spans="6:7" x14ac:dyDescent="0.2">
      <c r="F125" s="79"/>
      <c r="G125" s="79"/>
    </row>
    <row r="126" spans="6:7" x14ac:dyDescent="0.2">
      <c r="F126" s="79"/>
      <c r="G126" s="79"/>
    </row>
    <row r="127" spans="6:7" x14ac:dyDescent="0.2">
      <c r="F127" s="79"/>
      <c r="G127" s="79"/>
    </row>
    <row r="128" spans="6:7" x14ac:dyDescent="0.2">
      <c r="F128" s="79"/>
      <c r="G128" s="79"/>
    </row>
    <row r="129" spans="6:7" x14ac:dyDescent="0.2">
      <c r="F129" s="79"/>
      <c r="G129" s="79"/>
    </row>
    <row r="130" spans="6:7" x14ac:dyDescent="0.2">
      <c r="F130" s="79"/>
      <c r="G130" s="79"/>
    </row>
    <row r="131" spans="6:7" x14ac:dyDescent="0.2">
      <c r="F131" s="79"/>
      <c r="G131" s="79"/>
    </row>
    <row r="132" spans="6:7" x14ac:dyDescent="0.2">
      <c r="F132" s="79"/>
      <c r="G132" s="79"/>
    </row>
    <row r="133" spans="6:7" x14ac:dyDescent="0.2">
      <c r="F133" s="79"/>
      <c r="G133" s="79"/>
    </row>
    <row r="134" spans="6:7" x14ac:dyDescent="0.2">
      <c r="F134" s="79"/>
      <c r="G134" s="79"/>
    </row>
    <row r="135" spans="6:7" x14ac:dyDescent="0.2">
      <c r="F135" s="79"/>
      <c r="G135" s="79"/>
    </row>
    <row r="136" spans="6:7" x14ac:dyDescent="0.2">
      <c r="F136" s="79"/>
      <c r="G136" s="79"/>
    </row>
    <row r="137" spans="6:7" x14ac:dyDescent="0.2">
      <c r="F137" s="79"/>
      <c r="G137" s="79"/>
    </row>
    <row r="138" spans="6:7" x14ac:dyDescent="0.2">
      <c r="F138" s="79"/>
      <c r="G138" s="79"/>
    </row>
    <row r="139" spans="6:7" x14ac:dyDescent="0.2">
      <c r="F139" s="79"/>
      <c r="G139" s="79"/>
    </row>
    <row r="140" spans="6:7" x14ac:dyDescent="0.2">
      <c r="F140" s="79"/>
      <c r="G140" s="79"/>
    </row>
    <row r="141" spans="6:7" x14ac:dyDescent="0.2">
      <c r="F141" s="79"/>
      <c r="G141" s="79"/>
    </row>
    <row r="142" spans="6:7" x14ac:dyDescent="0.2">
      <c r="F142" s="79"/>
      <c r="G142" s="79"/>
    </row>
    <row r="143" spans="6:7" x14ac:dyDescent="0.2">
      <c r="F143" s="79"/>
      <c r="G143" s="79"/>
    </row>
    <row r="144" spans="6:7" x14ac:dyDescent="0.2">
      <c r="F144" s="79"/>
      <c r="G144" s="79"/>
    </row>
    <row r="145" spans="6:7" x14ac:dyDescent="0.2">
      <c r="F145" s="79"/>
      <c r="G145" s="79"/>
    </row>
    <row r="146" spans="6:7" x14ac:dyDescent="0.2">
      <c r="F146" s="79"/>
      <c r="G146" s="79"/>
    </row>
    <row r="147" spans="6:7" x14ac:dyDescent="0.2">
      <c r="F147" s="79"/>
      <c r="G147" s="79"/>
    </row>
    <row r="148" spans="6:7" x14ac:dyDescent="0.2">
      <c r="F148" s="79"/>
      <c r="G148" s="79"/>
    </row>
    <row r="149" spans="6:7" x14ac:dyDescent="0.2">
      <c r="F149" s="79"/>
      <c r="G149" s="79"/>
    </row>
    <row r="150" spans="6:7" x14ac:dyDescent="0.2">
      <c r="F150" s="79"/>
      <c r="G150" s="79"/>
    </row>
    <row r="151" spans="6:7" x14ac:dyDescent="0.2">
      <c r="F151" s="79"/>
      <c r="G151" s="79"/>
    </row>
    <row r="152" spans="6:7" x14ac:dyDescent="0.2">
      <c r="F152" s="79"/>
      <c r="G152" s="79"/>
    </row>
    <row r="153" spans="6:7" x14ac:dyDescent="0.2">
      <c r="F153" s="79"/>
      <c r="G153" s="79"/>
    </row>
    <row r="154" spans="6:7" x14ac:dyDescent="0.2">
      <c r="F154" s="79"/>
      <c r="G154" s="79"/>
    </row>
    <row r="155" spans="6:7" x14ac:dyDescent="0.2">
      <c r="F155" s="79"/>
      <c r="G155" s="79"/>
    </row>
    <row r="156" spans="6:7" x14ac:dyDescent="0.2">
      <c r="F156" s="79"/>
      <c r="G156" s="79"/>
    </row>
    <row r="157" spans="6:7" x14ac:dyDescent="0.2">
      <c r="F157" s="79"/>
      <c r="G157" s="79"/>
    </row>
    <row r="158" spans="6:7" x14ac:dyDescent="0.2">
      <c r="F158" s="79"/>
      <c r="G158" s="79"/>
    </row>
    <row r="159" spans="6:7" x14ac:dyDescent="0.2">
      <c r="F159" s="79"/>
      <c r="G159" s="79"/>
    </row>
    <row r="160" spans="6:7" x14ac:dyDescent="0.2">
      <c r="F160" s="79"/>
      <c r="G160" s="79"/>
    </row>
    <row r="161" spans="6:7" x14ac:dyDescent="0.2">
      <c r="F161" s="79"/>
      <c r="G161" s="79"/>
    </row>
    <row r="162" spans="6:7" x14ac:dyDescent="0.2">
      <c r="F162" s="79"/>
      <c r="G162" s="79"/>
    </row>
    <row r="163" spans="6:7" x14ac:dyDescent="0.2">
      <c r="F163" s="79"/>
      <c r="G163" s="79"/>
    </row>
    <row r="164" spans="6:7" x14ac:dyDescent="0.2">
      <c r="F164" s="79"/>
      <c r="G164" s="79"/>
    </row>
    <row r="165" spans="6:7" x14ac:dyDescent="0.2">
      <c r="F165" s="79"/>
      <c r="G165" s="79"/>
    </row>
    <row r="166" spans="6:7" x14ac:dyDescent="0.2">
      <c r="F166" s="79"/>
      <c r="G166" s="79"/>
    </row>
    <row r="167" spans="6:7" x14ac:dyDescent="0.2">
      <c r="F167" s="79"/>
      <c r="G167" s="79"/>
    </row>
    <row r="168" spans="6:7" x14ac:dyDescent="0.2">
      <c r="F168" s="79"/>
      <c r="G168" s="79"/>
    </row>
    <row r="169" spans="6:7" x14ac:dyDescent="0.2">
      <c r="F169" s="79"/>
      <c r="G169" s="79"/>
    </row>
    <row r="170" spans="6:7" x14ac:dyDescent="0.2">
      <c r="F170" s="79"/>
      <c r="G170" s="79"/>
    </row>
    <row r="171" spans="6:7" x14ac:dyDescent="0.2">
      <c r="F171" s="79"/>
      <c r="G171" s="79"/>
    </row>
    <row r="172" spans="6:7" x14ac:dyDescent="0.2">
      <c r="F172" s="79"/>
      <c r="G172" s="79"/>
    </row>
    <row r="173" spans="6:7" x14ac:dyDescent="0.2">
      <c r="F173" s="79"/>
      <c r="G173" s="79"/>
    </row>
    <row r="174" spans="6:7" x14ac:dyDescent="0.2">
      <c r="F174" s="79"/>
      <c r="G174" s="79"/>
    </row>
    <row r="175" spans="6:7" x14ac:dyDescent="0.2">
      <c r="F175" s="79"/>
      <c r="G175" s="79"/>
    </row>
    <row r="176" spans="6:7" x14ac:dyDescent="0.2">
      <c r="F176" s="79"/>
      <c r="G176" s="79"/>
    </row>
    <row r="177" spans="6:7" x14ac:dyDescent="0.2">
      <c r="F177" s="79"/>
      <c r="G177" s="79"/>
    </row>
    <row r="178" spans="6:7" x14ac:dyDescent="0.2">
      <c r="F178" s="79"/>
      <c r="G178" s="79"/>
    </row>
    <row r="179" spans="6:7" x14ac:dyDescent="0.2">
      <c r="F179" s="79"/>
      <c r="G179" s="79"/>
    </row>
    <row r="180" spans="6:7" x14ac:dyDescent="0.2">
      <c r="F180" s="79"/>
      <c r="G180" s="79"/>
    </row>
    <row r="181" spans="6:7" x14ac:dyDescent="0.2">
      <c r="F181" s="79"/>
      <c r="G181" s="79"/>
    </row>
    <row r="182" spans="6:7" x14ac:dyDescent="0.2">
      <c r="F182" s="79"/>
      <c r="G182" s="79"/>
    </row>
    <row r="183" spans="6:7" x14ac:dyDescent="0.2">
      <c r="F183" s="79"/>
      <c r="G183" s="79"/>
    </row>
    <row r="184" spans="6:7" x14ac:dyDescent="0.2">
      <c r="F184" s="79"/>
      <c r="G184" s="79"/>
    </row>
    <row r="185" spans="6:7" x14ac:dyDescent="0.2">
      <c r="F185" s="79"/>
      <c r="G185" s="79"/>
    </row>
    <row r="186" spans="6:7" x14ac:dyDescent="0.2">
      <c r="F186" s="79"/>
      <c r="G186" s="79"/>
    </row>
    <row r="187" spans="6:7" x14ac:dyDescent="0.2">
      <c r="F187" s="79"/>
      <c r="G187" s="79"/>
    </row>
    <row r="188" spans="6:7" x14ac:dyDescent="0.2">
      <c r="F188" s="79"/>
      <c r="G188" s="79"/>
    </row>
    <row r="189" spans="6:7" x14ac:dyDescent="0.2">
      <c r="F189" s="79"/>
      <c r="G189" s="79"/>
    </row>
    <row r="190" spans="6:7" x14ac:dyDescent="0.2">
      <c r="F190" s="79"/>
      <c r="G190" s="79"/>
    </row>
    <row r="191" spans="6:7" x14ac:dyDescent="0.2">
      <c r="F191" s="79"/>
      <c r="G191" s="79"/>
    </row>
    <row r="192" spans="6:7" x14ac:dyDescent="0.2">
      <c r="F192" s="79"/>
      <c r="G192" s="79"/>
    </row>
    <row r="193" spans="6:7" x14ac:dyDescent="0.2">
      <c r="F193" s="79"/>
      <c r="G193" s="79"/>
    </row>
    <row r="194" spans="6:7" x14ac:dyDescent="0.2">
      <c r="F194" s="79"/>
      <c r="G194" s="79"/>
    </row>
    <row r="195" spans="6:7" x14ac:dyDescent="0.2">
      <c r="F195" s="79"/>
      <c r="G195" s="79"/>
    </row>
    <row r="196" spans="6:7" x14ac:dyDescent="0.2">
      <c r="F196" s="79"/>
      <c r="G196" s="79"/>
    </row>
    <row r="197" spans="6:7" x14ac:dyDescent="0.2">
      <c r="F197" s="79"/>
      <c r="G197" s="79"/>
    </row>
    <row r="198" spans="6:7" x14ac:dyDescent="0.2">
      <c r="F198" s="79"/>
      <c r="G198" s="79"/>
    </row>
    <row r="199" spans="6:7" x14ac:dyDescent="0.2">
      <c r="F199" s="79"/>
      <c r="G199" s="79"/>
    </row>
    <row r="200" spans="6:7" x14ac:dyDescent="0.2">
      <c r="F200" s="79"/>
      <c r="G200" s="79"/>
    </row>
    <row r="201" spans="6:7" x14ac:dyDescent="0.2">
      <c r="F201" s="79"/>
      <c r="G201" s="79"/>
    </row>
    <row r="202" spans="6:7" x14ac:dyDescent="0.2">
      <c r="F202" s="79"/>
      <c r="G202" s="79"/>
    </row>
    <row r="203" spans="6:7" x14ac:dyDescent="0.2">
      <c r="F203" s="79"/>
      <c r="G203" s="79"/>
    </row>
    <row r="204" spans="6:7" x14ac:dyDescent="0.2">
      <c r="F204" s="79"/>
      <c r="G204" s="79"/>
    </row>
    <row r="205" spans="6:7" x14ac:dyDescent="0.2">
      <c r="F205" s="79"/>
      <c r="G205" s="79"/>
    </row>
    <row r="206" spans="6:7" x14ac:dyDescent="0.2">
      <c r="F206" s="79"/>
      <c r="G206" s="79"/>
    </row>
    <row r="207" spans="6:7" x14ac:dyDescent="0.2">
      <c r="F207" s="79"/>
      <c r="G207" s="79"/>
    </row>
    <row r="208" spans="6:7" x14ac:dyDescent="0.2">
      <c r="F208" s="79"/>
      <c r="G208" s="79"/>
    </row>
    <row r="209" spans="6:7" x14ac:dyDescent="0.2">
      <c r="F209" s="79"/>
      <c r="G209" s="79"/>
    </row>
    <row r="210" spans="6:7" x14ac:dyDescent="0.2">
      <c r="F210" s="79"/>
      <c r="G210" s="79"/>
    </row>
    <row r="211" spans="6:7" x14ac:dyDescent="0.2">
      <c r="F211" s="79"/>
      <c r="G211" s="79"/>
    </row>
    <row r="212" spans="6:7" x14ac:dyDescent="0.2">
      <c r="F212" s="79"/>
      <c r="G212" s="79"/>
    </row>
    <row r="213" spans="6:7" x14ac:dyDescent="0.2">
      <c r="F213" s="79"/>
      <c r="G213" s="79"/>
    </row>
    <row r="214" spans="6:7" x14ac:dyDescent="0.2">
      <c r="F214" s="79"/>
      <c r="G214" s="79"/>
    </row>
    <row r="215" spans="6:7" x14ac:dyDescent="0.2">
      <c r="F215" s="79"/>
      <c r="G215" s="79"/>
    </row>
    <row r="216" spans="6:7" x14ac:dyDescent="0.2">
      <c r="F216" s="79"/>
      <c r="G216" s="79"/>
    </row>
    <row r="217" spans="6:7" x14ac:dyDescent="0.2">
      <c r="F217" s="79"/>
      <c r="G217" s="79"/>
    </row>
    <row r="218" spans="6:7" x14ac:dyDescent="0.2">
      <c r="F218" s="79"/>
      <c r="G218" s="79"/>
    </row>
    <row r="219" spans="6:7" x14ac:dyDescent="0.2">
      <c r="F219" s="79"/>
      <c r="G219" s="79"/>
    </row>
    <row r="220" spans="6:7" x14ac:dyDescent="0.2">
      <c r="F220" s="79"/>
      <c r="G220" s="79"/>
    </row>
    <row r="221" spans="6:7" x14ac:dyDescent="0.2">
      <c r="F221" s="79"/>
      <c r="G221" s="79"/>
    </row>
    <row r="222" spans="6:7" x14ac:dyDescent="0.2">
      <c r="F222" s="79"/>
      <c r="G222" s="79"/>
    </row>
    <row r="223" spans="6:7" x14ac:dyDescent="0.2">
      <c r="F223" s="79"/>
      <c r="G223" s="79"/>
    </row>
    <row r="224" spans="6:7" x14ac:dyDescent="0.2">
      <c r="F224" s="79"/>
      <c r="G224" s="79"/>
    </row>
    <row r="225" spans="6:7" x14ac:dyDescent="0.2">
      <c r="F225" s="79"/>
      <c r="G225" s="79"/>
    </row>
    <row r="226" spans="6:7" x14ac:dyDescent="0.2">
      <c r="F226" s="79"/>
      <c r="G226" s="79"/>
    </row>
    <row r="227" spans="6:7" x14ac:dyDescent="0.2">
      <c r="F227" s="79"/>
      <c r="G227" s="79"/>
    </row>
    <row r="228" spans="6:7" x14ac:dyDescent="0.2">
      <c r="F228" s="79"/>
      <c r="G228" s="79"/>
    </row>
    <row r="229" spans="6:7" x14ac:dyDescent="0.2">
      <c r="F229" s="79"/>
      <c r="G229" s="79"/>
    </row>
    <row r="230" spans="6:7" x14ac:dyDescent="0.2">
      <c r="F230" s="79"/>
      <c r="G230" s="79"/>
    </row>
    <row r="231" spans="6:7" x14ac:dyDescent="0.2">
      <c r="F231" s="79"/>
      <c r="G231" s="79"/>
    </row>
    <row r="232" spans="6:7" x14ac:dyDescent="0.2">
      <c r="F232" s="79"/>
      <c r="G232" s="79"/>
    </row>
    <row r="233" spans="6:7" x14ac:dyDescent="0.2">
      <c r="F233" s="79"/>
      <c r="G233" s="79"/>
    </row>
    <row r="234" spans="6:7" x14ac:dyDescent="0.2">
      <c r="F234" s="79"/>
      <c r="G234" s="79"/>
    </row>
    <row r="235" spans="6:7" x14ac:dyDescent="0.2">
      <c r="F235" s="79"/>
      <c r="G235" s="79"/>
    </row>
    <row r="236" spans="6:7" x14ac:dyDescent="0.2">
      <c r="F236" s="79"/>
      <c r="G236" s="79"/>
    </row>
    <row r="237" spans="6:7" x14ac:dyDescent="0.2">
      <c r="F237" s="79"/>
      <c r="G237" s="79"/>
    </row>
    <row r="238" spans="6:7" x14ac:dyDescent="0.2">
      <c r="F238" s="79"/>
      <c r="G238" s="79"/>
    </row>
    <row r="239" spans="6:7" x14ac:dyDescent="0.2">
      <c r="F239" s="79"/>
      <c r="G239" s="79"/>
    </row>
    <row r="240" spans="6:7" x14ac:dyDescent="0.2">
      <c r="F240" s="79"/>
      <c r="G240" s="79"/>
    </row>
    <row r="241" spans="6:7" x14ac:dyDescent="0.2">
      <c r="F241" s="79"/>
      <c r="G241" s="79"/>
    </row>
    <row r="242" spans="6:7" x14ac:dyDescent="0.2">
      <c r="F242" s="79"/>
      <c r="G242" s="79"/>
    </row>
    <row r="243" spans="6:7" x14ac:dyDescent="0.2">
      <c r="F243" s="79"/>
      <c r="G243" s="79"/>
    </row>
    <row r="244" spans="6:7" x14ac:dyDescent="0.2">
      <c r="F244" s="79"/>
      <c r="G244" s="79"/>
    </row>
    <row r="245" spans="6:7" x14ac:dyDescent="0.2">
      <c r="F245" s="79"/>
      <c r="G245" s="79"/>
    </row>
    <row r="246" spans="6:7" x14ac:dyDescent="0.2">
      <c r="F246" s="79"/>
      <c r="G246" s="79"/>
    </row>
    <row r="247" spans="6:7" x14ac:dyDescent="0.2">
      <c r="F247" s="79"/>
      <c r="G247" s="79"/>
    </row>
    <row r="248" spans="6:7" x14ac:dyDescent="0.2">
      <c r="F248" s="79"/>
      <c r="G248" s="79"/>
    </row>
    <row r="249" spans="6:7" x14ac:dyDescent="0.2">
      <c r="F249" s="79"/>
      <c r="G249" s="79"/>
    </row>
    <row r="250" spans="6:7" x14ac:dyDescent="0.2">
      <c r="F250" s="79"/>
      <c r="G250" s="79"/>
    </row>
    <row r="251" spans="6:7" x14ac:dyDescent="0.2">
      <c r="F251" s="79"/>
      <c r="G251" s="79"/>
    </row>
    <row r="252" spans="6:7" x14ac:dyDescent="0.2">
      <c r="F252" s="79"/>
      <c r="G252" s="79"/>
    </row>
    <row r="253" spans="6:7" x14ac:dyDescent="0.2">
      <c r="F253" s="79"/>
      <c r="G253" s="79"/>
    </row>
    <row r="254" spans="6:7" x14ac:dyDescent="0.2">
      <c r="F254" s="79"/>
      <c r="G254" s="79"/>
    </row>
    <row r="255" spans="6:7" x14ac:dyDescent="0.2">
      <c r="F255" s="79"/>
      <c r="G255" s="79"/>
    </row>
    <row r="256" spans="6:7" x14ac:dyDescent="0.2">
      <c r="F256" s="79"/>
      <c r="G256" s="79"/>
    </row>
    <row r="257" spans="6:7" x14ac:dyDescent="0.2">
      <c r="F257" s="79"/>
      <c r="G257" s="79"/>
    </row>
    <row r="258" spans="6:7" x14ac:dyDescent="0.2">
      <c r="F258" s="79"/>
      <c r="G258" s="79"/>
    </row>
    <row r="259" spans="6:7" x14ac:dyDescent="0.2">
      <c r="F259" s="79"/>
      <c r="G259" s="79"/>
    </row>
    <row r="260" spans="6:7" x14ac:dyDescent="0.2">
      <c r="F260" s="79"/>
      <c r="G260" s="79"/>
    </row>
    <row r="261" spans="6:7" x14ac:dyDescent="0.2">
      <c r="F261" s="79"/>
      <c r="G261" s="79"/>
    </row>
    <row r="262" spans="6:7" x14ac:dyDescent="0.2">
      <c r="F262" s="79"/>
      <c r="G262" s="79"/>
    </row>
    <row r="263" spans="6:7" x14ac:dyDescent="0.2">
      <c r="F263" s="79"/>
      <c r="G263" s="79"/>
    </row>
    <row r="264" spans="6:7" x14ac:dyDescent="0.2">
      <c r="F264" s="79"/>
      <c r="G264" s="79"/>
    </row>
    <row r="265" spans="6:7" x14ac:dyDescent="0.2">
      <c r="F265" s="79"/>
      <c r="G265" s="79"/>
    </row>
    <row r="266" spans="6:7" x14ac:dyDescent="0.2">
      <c r="F266" s="79"/>
      <c r="G266" s="79"/>
    </row>
    <row r="267" spans="6:7" x14ac:dyDescent="0.2">
      <c r="F267" s="79"/>
      <c r="G267" s="79"/>
    </row>
    <row r="268" spans="6:7" x14ac:dyDescent="0.2">
      <c r="F268" s="79"/>
      <c r="G268" s="79"/>
    </row>
    <row r="269" spans="6:7" x14ac:dyDescent="0.2">
      <c r="F269" s="79"/>
      <c r="G269" s="79"/>
    </row>
    <row r="270" spans="6:7" x14ac:dyDescent="0.2">
      <c r="F270" s="79"/>
      <c r="G270" s="79"/>
    </row>
    <row r="271" spans="6:7" x14ac:dyDescent="0.2">
      <c r="F271" s="79"/>
      <c r="G271" s="79"/>
    </row>
    <row r="272" spans="6:7" x14ac:dyDescent="0.2">
      <c r="F272" s="79"/>
      <c r="G272" s="79"/>
    </row>
    <row r="273" spans="6:7" x14ac:dyDescent="0.2">
      <c r="F273" s="79"/>
      <c r="G273" s="79"/>
    </row>
    <row r="274" spans="6:7" x14ac:dyDescent="0.2">
      <c r="F274" s="79"/>
      <c r="G274" s="79"/>
    </row>
    <row r="275" spans="6:7" x14ac:dyDescent="0.2">
      <c r="F275" s="79"/>
      <c r="G275" s="79"/>
    </row>
    <row r="276" spans="6:7" x14ac:dyDescent="0.2">
      <c r="F276" s="79"/>
      <c r="G276" s="79"/>
    </row>
    <row r="277" spans="6:7" x14ac:dyDescent="0.2">
      <c r="F277" s="79"/>
      <c r="G277" s="79"/>
    </row>
    <row r="278" spans="6:7" x14ac:dyDescent="0.2">
      <c r="F278" s="79"/>
      <c r="G278" s="79"/>
    </row>
    <row r="279" spans="6:7" x14ac:dyDescent="0.2">
      <c r="F279" s="79"/>
      <c r="G279" s="79"/>
    </row>
    <row r="280" spans="6:7" x14ac:dyDescent="0.2">
      <c r="F280" s="79"/>
      <c r="G280" s="79"/>
    </row>
    <row r="281" spans="6:7" x14ac:dyDescent="0.2">
      <c r="F281" s="79"/>
      <c r="G281" s="79"/>
    </row>
    <row r="282" spans="6:7" x14ac:dyDescent="0.2">
      <c r="F282" s="79"/>
      <c r="G282" s="79"/>
    </row>
    <row r="283" spans="6:7" x14ac:dyDescent="0.2">
      <c r="F283" s="79"/>
      <c r="G283" s="79"/>
    </row>
    <row r="284" spans="6:7" x14ac:dyDescent="0.2">
      <c r="F284" s="79"/>
      <c r="G284" s="79"/>
    </row>
    <row r="285" spans="6:7" x14ac:dyDescent="0.2">
      <c r="F285" s="79"/>
      <c r="G285" s="79"/>
    </row>
    <row r="286" spans="6:7" x14ac:dyDescent="0.2">
      <c r="F286" s="79"/>
      <c r="G286" s="79"/>
    </row>
    <row r="287" spans="6:7" x14ac:dyDescent="0.2">
      <c r="F287" s="79"/>
      <c r="G287" s="79"/>
    </row>
    <row r="288" spans="6:7" x14ac:dyDescent="0.2">
      <c r="F288" s="79"/>
      <c r="G288" s="79"/>
    </row>
    <row r="289" spans="6:7" x14ac:dyDescent="0.2">
      <c r="F289" s="79"/>
      <c r="G289" s="79"/>
    </row>
    <row r="290" spans="6:7" x14ac:dyDescent="0.2">
      <c r="F290" s="79"/>
      <c r="G290" s="79"/>
    </row>
    <row r="291" spans="6:7" x14ac:dyDescent="0.2">
      <c r="F291" s="79"/>
      <c r="G291" s="79"/>
    </row>
    <row r="292" spans="6:7" x14ac:dyDescent="0.2">
      <c r="F292" s="79"/>
      <c r="G292" s="79"/>
    </row>
    <row r="293" spans="6:7" x14ac:dyDescent="0.2">
      <c r="F293" s="79"/>
      <c r="G293" s="79"/>
    </row>
    <row r="294" spans="6:7" x14ac:dyDescent="0.2">
      <c r="F294" s="79"/>
      <c r="G294" s="79"/>
    </row>
    <row r="295" spans="6:7" x14ac:dyDescent="0.2">
      <c r="F295" s="79"/>
      <c r="G295" s="79"/>
    </row>
    <row r="296" spans="6:7" x14ac:dyDescent="0.2">
      <c r="F296" s="79"/>
      <c r="G296" s="79"/>
    </row>
    <row r="297" spans="6:7" x14ac:dyDescent="0.2">
      <c r="F297" s="79"/>
      <c r="G297" s="79"/>
    </row>
    <row r="298" spans="6:7" x14ac:dyDescent="0.2">
      <c r="F298" s="79"/>
      <c r="G298" s="79"/>
    </row>
    <row r="299" spans="6:7" x14ac:dyDescent="0.2">
      <c r="F299" s="79"/>
      <c r="G299" s="79"/>
    </row>
    <row r="300" spans="6:7" x14ac:dyDescent="0.2">
      <c r="F300" s="79"/>
      <c r="G300" s="79"/>
    </row>
    <row r="301" spans="6:7" x14ac:dyDescent="0.2">
      <c r="F301" s="79"/>
      <c r="G301" s="79"/>
    </row>
    <row r="302" spans="6:7" x14ac:dyDescent="0.2">
      <c r="F302" s="79"/>
      <c r="G302" s="79"/>
    </row>
    <row r="303" spans="6:7" x14ac:dyDescent="0.2">
      <c r="F303" s="79"/>
      <c r="G303" s="79"/>
    </row>
    <row r="304" spans="6:7" x14ac:dyDescent="0.2">
      <c r="F304" s="79"/>
      <c r="G304" s="79"/>
    </row>
    <row r="305" spans="6:7" x14ac:dyDescent="0.2">
      <c r="F305" s="79"/>
      <c r="G305" s="79"/>
    </row>
    <row r="306" spans="6:7" x14ac:dyDescent="0.2">
      <c r="F306" s="79"/>
      <c r="G306" s="79"/>
    </row>
    <row r="307" spans="6:7" x14ac:dyDescent="0.2">
      <c r="F307" s="79"/>
      <c r="G307" s="79"/>
    </row>
    <row r="308" spans="6:7" x14ac:dyDescent="0.2">
      <c r="F308" s="79"/>
      <c r="G308" s="79"/>
    </row>
    <row r="309" spans="6:7" x14ac:dyDescent="0.2">
      <c r="F309" s="79"/>
      <c r="G309" s="79"/>
    </row>
    <row r="310" spans="6:7" x14ac:dyDescent="0.2">
      <c r="F310" s="79"/>
      <c r="G310" s="79"/>
    </row>
    <row r="311" spans="6:7" x14ac:dyDescent="0.2">
      <c r="F311" s="79"/>
      <c r="G311" s="79"/>
    </row>
    <row r="312" spans="6:7" x14ac:dyDescent="0.2">
      <c r="F312" s="79"/>
      <c r="G312" s="79"/>
    </row>
    <row r="313" spans="6:7" x14ac:dyDescent="0.2">
      <c r="F313" s="79"/>
      <c r="G313" s="79"/>
    </row>
    <row r="314" spans="6:7" x14ac:dyDescent="0.2">
      <c r="F314" s="79"/>
      <c r="G314" s="79"/>
    </row>
    <row r="315" spans="6:7" x14ac:dyDescent="0.2">
      <c r="F315" s="79"/>
      <c r="G315" s="79"/>
    </row>
    <row r="316" spans="6:7" x14ac:dyDescent="0.2">
      <c r="F316" s="79"/>
      <c r="G316" s="79"/>
    </row>
    <row r="317" spans="6:7" x14ac:dyDescent="0.2">
      <c r="F317" s="79"/>
      <c r="G317" s="79"/>
    </row>
    <row r="318" spans="6:7" x14ac:dyDescent="0.2">
      <c r="F318" s="79"/>
      <c r="G318" s="79"/>
    </row>
    <row r="319" spans="6:7" x14ac:dyDescent="0.2">
      <c r="F319" s="79"/>
      <c r="G319" s="79"/>
    </row>
    <row r="320" spans="6:7" x14ac:dyDescent="0.2">
      <c r="F320" s="79"/>
      <c r="G320" s="79"/>
    </row>
    <row r="321" spans="6:7" x14ac:dyDescent="0.2">
      <c r="F321" s="79"/>
      <c r="G321" s="79"/>
    </row>
    <row r="322" spans="6:7" x14ac:dyDescent="0.2">
      <c r="F322" s="79"/>
      <c r="G322" s="79"/>
    </row>
    <row r="323" spans="6:7" x14ac:dyDescent="0.2">
      <c r="F323" s="79"/>
      <c r="G323" s="79"/>
    </row>
    <row r="324" spans="6:7" x14ac:dyDescent="0.2">
      <c r="F324" s="79"/>
      <c r="G324" s="79"/>
    </row>
    <row r="325" spans="6:7" x14ac:dyDescent="0.2">
      <c r="F325" s="79"/>
      <c r="G325" s="79"/>
    </row>
    <row r="326" spans="6:7" x14ac:dyDescent="0.2">
      <c r="F326" s="79"/>
      <c r="G326" s="79"/>
    </row>
    <row r="327" spans="6:7" x14ac:dyDescent="0.2">
      <c r="F327" s="79"/>
      <c r="G327" s="79"/>
    </row>
    <row r="328" spans="6:7" x14ac:dyDescent="0.2">
      <c r="F328" s="79"/>
      <c r="G328" s="79"/>
    </row>
    <row r="329" spans="6:7" x14ac:dyDescent="0.2">
      <c r="F329" s="79"/>
      <c r="G329" s="79"/>
    </row>
    <row r="330" spans="6:7" x14ac:dyDescent="0.2">
      <c r="F330" s="79"/>
      <c r="G330" s="79"/>
    </row>
    <row r="331" spans="6:7" x14ac:dyDescent="0.2">
      <c r="F331" s="79"/>
      <c r="G331" s="79"/>
    </row>
    <row r="332" spans="6:7" x14ac:dyDescent="0.2">
      <c r="F332" s="79"/>
      <c r="G332" s="79"/>
    </row>
    <row r="333" spans="6:7" x14ac:dyDescent="0.2">
      <c r="F333" s="79"/>
      <c r="G333" s="79"/>
    </row>
    <row r="334" spans="6:7" x14ac:dyDescent="0.2">
      <c r="F334" s="79"/>
      <c r="G334" s="79"/>
    </row>
    <row r="335" spans="6:7" x14ac:dyDescent="0.2">
      <c r="F335" s="79"/>
      <c r="G335" s="79"/>
    </row>
    <row r="336" spans="6:7" x14ac:dyDescent="0.2">
      <c r="F336" s="79"/>
      <c r="G336" s="79"/>
    </row>
    <row r="337" spans="6:7" x14ac:dyDescent="0.2">
      <c r="F337" s="79"/>
      <c r="G337" s="79"/>
    </row>
    <row r="338" spans="6:7" x14ac:dyDescent="0.2">
      <c r="F338" s="79"/>
      <c r="G338" s="79"/>
    </row>
    <row r="339" spans="6:7" x14ac:dyDescent="0.2">
      <c r="F339" s="79"/>
      <c r="G339" s="79"/>
    </row>
    <row r="340" spans="6:7" x14ac:dyDescent="0.2">
      <c r="F340" s="79"/>
      <c r="G340" s="79"/>
    </row>
    <row r="341" spans="6:7" x14ac:dyDescent="0.2">
      <c r="F341" s="79"/>
      <c r="G341" s="79"/>
    </row>
    <row r="342" spans="6:7" x14ac:dyDescent="0.2">
      <c r="F342" s="79"/>
      <c r="G342" s="79"/>
    </row>
    <row r="343" spans="6:7" x14ac:dyDescent="0.2">
      <c r="F343" s="79"/>
      <c r="G343" s="79"/>
    </row>
    <row r="344" spans="6:7" x14ac:dyDescent="0.2">
      <c r="F344" s="79"/>
      <c r="G344" s="79"/>
    </row>
    <row r="345" spans="6:7" x14ac:dyDescent="0.2">
      <c r="F345" s="79"/>
      <c r="G345" s="79"/>
    </row>
    <row r="346" spans="6:7" x14ac:dyDescent="0.2">
      <c r="F346" s="79"/>
      <c r="G346" s="79"/>
    </row>
    <row r="347" spans="6:7" x14ac:dyDescent="0.2">
      <c r="F347" s="79"/>
      <c r="G347" s="79"/>
    </row>
    <row r="348" spans="6:7" x14ac:dyDescent="0.2">
      <c r="F348" s="79"/>
      <c r="G348" s="79"/>
    </row>
    <row r="349" spans="6:7" x14ac:dyDescent="0.2">
      <c r="F349" s="79"/>
      <c r="G349" s="79"/>
    </row>
    <row r="350" spans="6:7" x14ac:dyDescent="0.2">
      <c r="F350" s="79"/>
      <c r="G350" s="79"/>
    </row>
    <row r="351" spans="6:7" x14ac:dyDescent="0.2">
      <c r="F351" s="79"/>
      <c r="G351" s="79"/>
    </row>
    <row r="352" spans="6:7" x14ac:dyDescent="0.2">
      <c r="F352" s="79"/>
      <c r="G352" s="79"/>
    </row>
    <row r="353" spans="6:7" x14ac:dyDescent="0.2">
      <c r="F353" s="79"/>
      <c r="G353" s="79"/>
    </row>
    <row r="354" spans="6:7" x14ac:dyDescent="0.2">
      <c r="F354" s="79"/>
      <c r="G354" s="79"/>
    </row>
    <row r="355" spans="6:7" x14ac:dyDescent="0.2">
      <c r="F355" s="79"/>
      <c r="G355" s="79"/>
    </row>
    <row r="356" spans="6:7" x14ac:dyDescent="0.2">
      <c r="F356" s="79"/>
      <c r="G356" s="79"/>
    </row>
    <row r="357" spans="6:7" x14ac:dyDescent="0.2">
      <c r="F357" s="79"/>
      <c r="G357" s="79"/>
    </row>
    <row r="358" spans="6:7" x14ac:dyDescent="0.2">
      <c r="F358" s="79"/>
      <c r="G358" s="79"/>
    </row>
    <row r="359" spans="6:7" x14ac:dyDescent="0.2">
      <c r="F359" s="79"/>
      <c r="G359" s="79"/>
    </row>
    <row r="360" spans="6:7" x14ac:dyDescent="0.2">
      <c r="F360" s="79"/>
      <c r="G360" s="79"/>
    </row>
    <row r="361" spans="6:7" x14ac:dyDescent="0.2">
      <c r="F361" s="79"/>
      <c r="G361" s="79"/>
    </row>
    <row r="362" spans="6:7" x14ac:dyDescent="0.2">
      <c r="F362" s="79"/>
      <c r="G362" s="79"/>
    </row>
    <row r="363" spans="6:7" x14ac:dyDescent="0.2">
      <c r="F363" s="79"/>
      <c r="G363" s="79"/>
    </row>
    <row r="364" spans="6:7" x14ac:dyDescent="0.2">
      <c r="F364" s="79"/>
      <c r="G364" s="79"/>
    </row>
    <row r="365" spans="6:7" x14ac:dyDescent="0.2">
      <c r="F365" s="79"/>
      <c r="G365" s="79"/>
    </row>
    <row r="366" spans="6:7" x14ac:dyDescent="0.2">
      <c r="F366" s="79"/>
      <c r="G366" s="79"/>
    </row>
    <row r="367" spans="6:7" x14ac:dyDescent="0.2">
      <c r="F367" s="79"/>
      <c r="G367" s="79"/>
    </row>
    <row r="368" spans="6:7" x14ac:dyDescent="0.2">
      <c r="F368" s="79"/>
      <c r="G368" s="79"/>
    </row>
    <row r="369" spans="6:7" x14ac:dyDescent="0.2">
      <c r="F369" s="79"/>
      <c r="G369" s="79"/>
    </row>
    <row r="370" spans="6:7" x14ac:dyDescent="0.2">
      <c r="F370" s="79"/>
      <c r="G370" s="79"/>
    </row>
    <row r="371" spans="6:7" x14ac:dyDescent="0.2">
      <c r="F371" s="79"/>
      <c r="G371" s="79"/>
    </row>
    <row r="372" spans="6:7" x14ac:dyDescent="0.2">
      <c r="F372" s="79"/>
      <c r="G372" s="79"/>
    </row>
    <row r="373" spans="6:7" x14ac:dyDescent="0.2">
      <c r="F373" s="79"/>
      <c r="G373" s="79"/>
    </row>
    <row r="374" spans="6:7" x14ac:dyDescent="0.2">
      <c r="F374" s="79"/>
      <c r="G374" s="79"/>
    </row>
    <row r="375" spans="6:7" x14ac:dyDescent="0.2">
      <c r="F375" s="79"/>
      <c r="G375" s="79"/>
    </row>
    <row r="376" spans="6:7" x14ac:dyDescent="0.2">
      <c r="F376" s="79"/>
      <c r="G376" s="79"/>
    </row>
    <row r="377" spans="6:7" x14ac:dyDescent="0.2">
      <c r="F377" s="79"/>
      <c r="G377" s="79"/>
    </row>
    <row r="378" spans="6:7" x14ac:dyDescent="0.2">
      <c r="F378" s="79"/>
      <c r="G378" s="79"/>
    </row>
    <row r="379" spans="6:7" x14ac:dyDescent="0.2">
      <c r="F379" s="79"/>
      <c r="G379" s="79"/>
    </row>
    <row r="380" spans="6:7" x14ac:dyDescent="0.2">
      <c r="F380" s="79"/>
      <c r="G380" s="79"/>
    </row>
    <row r="381" spans="6:7" x14ac:dyDescent="0.2">
      <c r="F381" s="79"/>
      <c r="G381" s="79"/>
    </row>
    <row r="382" spans="6:7" x14ac:dyDescent="0.2">
      <c r="F382" s="79"/>
      <c r="G382" s="79"/>
    </row>
    <row r="383" spans="6:7" x14ac:dyDescent="0.2">
      <c r="F383" s="79"/>
      <c r="G383" s="79"/>
    </row>
    <row r="384" spans="6:7" x14ac:dyDescent="0.2">
      <c r="F384" s="79"/>
      <c r="G384" s="79"/>
    </row>
    <row r="385" spans="6:7" x14ac:dyDescent="0.2">
      <c r="F385" s="79"/>
      <c r="G385" s="79"/>
    </row>
    <row r="386" spans="6:7" x14ac:dyDescent="0.2">
      <c r="F386" s="79"/>
      <c r="G386" s="79"/>
    </row>
    <row r="387" spans="6:7" x14ac:dyDescent="0.2">
      <c r="F387" s="79"/>
      <c r="G387" s="79"/>
    </row>
    <row r="388" spans="6:7" x14ac:dyDescent="0.2">
      <c r="F388" s="79"/>
      <c r="G388" s="79"/>
    </row>
    <row r="389" spans="6:7" x14ac:dyDescent="0.2">
      <c r="F389" s="79"/>
      <c r="G389" s="79"/>
    </row>
    <row r="390" spans="6:7" x14ac:dyDescent="0.2">
      <c r="F390" s="79"/>
      <c r="G390" s="79"/>
    </row>
    <row r="391" spans="6:7" x14ac:dyDescent="0.2">
      <c r="F391" s="79"/>
      <c r="G391" s="79"/>
    </row>
    <row r="392" spans="6:7" x14ac:dyDescent="0.2">
      <c r="F392" s="79"/>
      <c r="G392" s="79"/>
    </row>
    <row r="393" spans="6:7" x14ac:dyDescent="0.2">
      <c r="F393" s="79"/>
      <c r="G393" s="79"/>
    </row>
    <row r="394" spans="6:7" x14ac:dyDescent="0.2">
      <c r="F394" s="79"/>
      <c r="G394" s="79"/>
    </row>
    <row r="395" spans="6:7" x14ac:dyDescent="0.2">
      <c r="F395" s="79"/>
      <c r="G395" s="79"/>
    </row>
    <row r="396" spans="6:7" x14ac:dyDescent="0.2">
      <c r="F396" s="79"/>
      <c r="G396" s="79"/>
    </row>
    <row r="397" spans="6:7" x14ac:dyDescent="0.2">
      <c r="F397" s="79"/>
      <c r="G397" s="79"/>
    </row>
    <row r="398" spans="6:7" x14ac:dyDescent="0.2">
      <c r="F398" s="79"/>
      <c r="G398" s="79"/>
    </row>
    <row r="399" spans="6:7" x14ac:dyDescent="0.2">
      <c r="F399" s="79"/>
      <c r="G399" s="79"/>
    </row>
    <row r="400" spans="6:7" x14ac:dyDescent="0.2">
      <c r="F400" s="79"/>
      <c r="G400" s="79"/>
    </row>
    <row r="401" spans="6:7" x14ac:dyDescent="0.2">
      <c r="F401" s="79"/>
      <c r="G401" s="79"/>
    </row>
    <row r="402" spans="6:7" x14ac:dyDescent="0.2">
      <c r="F402" s="79"/>
      <c r="G402" s="79"/>
    </row>
    <row r="403" spans="6:7" x14ac:dyDescent="0.2">
      <c r="F403" s="79"/>
      <c r="G403" s="79"/>
    </row>
    <row r="404" spans="6:7" x14ac:dyDescent="0.2">
      <c r="F404" s="79"/>
      <c r="G404" s="79"/>
    </row>
    <row r="405" spans="6:7" x14ac:dyDescent="0.2">
      <c r="F405" s="79"/>
      <c r="G405" s="79"/>
    </row>
    <row r="406" spans="6:7" x14ac:dyDescent="0.2">
      <c r="F406" s="79"/>
      <c r="G406" s="79"/>
    </row>
    <row r="407" spans="6:7" x14ac:dyDescent="0.2">
      <c r="F407" s="79"/>
      <c r="G407" s="79"/>
    </row>
    <row r="408" spans="6:7" x14ac:dyDescent="0.2">
      <c r="F408" s="79"/>
      <c r="G408" s="79"/>
    </row>
    <row r="409" spans="6:7" x14ac:dyDescent="0.2">
      <c r="F409" s="79"/>
      <c r="G409" s="79"/>
    </row>
    <row r="410" spans="6:7" x14ac:dyDescent="0.2">
      <c r="F410" s="79"/>
      <c r="G410" s="79"/>
    </row>
    <row r="411" spans="6:7" x14ac:dyDescent="0.2">
      <c r="F411" s="79"/>
      <c r="G411" s="79"/>
    </row>
    <row r="412" spans="6:7" x14ac:dyDescent="0.2">
      <c r="F412" s="79"/>
      <c r="G412" s="79"/>
    </row>
    <row r="413" spans="6:7" x14ac:dyDescent="0.2">
      <c r="F413" s="79"/>
      <c r="G413" s="79"/>
    </row>
    <row r="414" spans="6:7" x14ac:dyDescent="0.2">
      <c r="F414" s="79"/>
      <c r="G414" s="79"/>
    </row>
    <row r="415" spans="6:7" x14ac:dyDescent="0.2">
      <c r="F415" s="79"/>
      <c r="G415" s="79"/>
    </row>
    <row r="416" spans="6:7" x14ac:dyDescent="0.2">
      <c r="F416" s="79"/>
      <c r="G416" s="79"/>
    </row>
    <row r="417" spans="6:7" x14ac:dyDescent="0.2">
      <c r="F417" s="79"/>
      <c r="G417" s="79"/>
    </row>
    <row r="418" spans="6:7" x14ac:dyDescent="0.2">
      <c r="F418" s="79"/>
      <c r="G418" s="79"/>
    </row>
    <row r="419" spans="6:7" x14ac:dyDescent="0.2">
      <c r="F419" s="79"/>
      <c r="G419" s="79"/>
    </row>
    <row r="420" spans="6:7" x14ac:dyDescent="0.2">
      <c r="F420" s="79"/>
      <c r="G420" s="79"/>
    </row>
    <row r="421" spans="6:7" x14ac:dyDescent="0.2">
      <c r="F421" s="79"/>
      <c r="G421" s="79"/>
    </row>
    <row r="422" spans="6:7" x14ac:dyDescent="0.2">
      <c r="F422" s="79"/>
      <c r="G422" s="79"/>
    </row>
    <row r="423" spans="6:7" x14ac:dyDescent="0.2">
      <c r="F423" s="79"/>
      <c r="G423" s="79"/>
    </row>
    <row r="424" spans="6:7" x14ac:dyDescent="0.2">
      <c r="F424" s="79"/>
      <c r="G424" s="79"/>
    </row>
    <row r="425" spans="6:7" x14ac:dyDescent="0.2">
      <c r="F425" s="79"/>
      <c r="G425" s="79"/>
    </row>
    <row r="426" spans="6:7" x14ac:dyDescent="0.2">
      <c r="F426" s="79"/>
      <c r="G426" s="79"/>
    </row>
    <row r="427" spans="6:7" x14ac:dyDescent="0.2">
      <c r="F427" s="79"/>
      <c r="G427" s="79"/>
    </row>
    <row r="428" spans="6:7" x14ac:dyDescent="0.2">
      <c r="F428" s="79"/>
      <c r="G428" s="79"/>
    </row>
    <row r="429" spans="6:7" x14ac:dyDescent="0.2">
      <c r="F429" s="79"/>
      <c r="G429" s="79"/>
    </row>
    <row r="430" spans="6:7" x14ac:dyDescent="0.2">
      <c r="F430" s="79"/>
      <c r="G430" s="79"/>
    </row>
    <row r="431" spans="6:7" x14ac:dyDescent="0.2">
      <c r="F431" s="79"/>
      <c r="G431" s="79"/>
    </row>
    <row r="432" spans="6:7" x14ac:dyDescent="0.2">
      <c r="F432" s="79"/>
      <c r="G432" s="79"/>
    </row>
    <row r="433" spans="6:7" x14ac:dyDescent="0.2">
      <c r="F433" s="79"/>
      <c r="G433" s="79"/>
    </row>
    <row r="434" spans="6:7" x14ac:dyDescent="0.2">
      <c r="F434" s="79"/>
      <c r="G434" s="79"/>
    </row>
    <row r="435" spans="6:7" x14ac:dyDescent="0.2">
      <c r="F435" s="79"/>
      <c r="G435" s="79"/>
    </row>
    <row r="436" spans="6:7" x14ac:dyDescent="0.2">
      <c r="F436" s="79"/>
      <c r="G436" s="79"/>
    </row>
    <row r="437" spans="6:7" x14ac:dyDescent="0.2">
      <c r="F437" s="79"/>
      <c r="G437" s="79"/>
    </row>
    <row r="438" spans="6:7" x14ac:dyDescent="0.2">
      <c r="F438" s="79"/>
      <c r="G438" s="79"/>
    </row>
    <row r="439" spans="6:7" x14ac:dyDescent="0.2">
      <c r="F439" s="79"/>
      <c r="G439" s="79"/>
    </row>
    <row r="440" spans="6:7" x14ac:dyDescent="0.2">
      <c r="F440" s="79"/>
      <c r="G440" s="79"/>
    </row>
    <row r="441" spans="6:7" x14ac:dyDescent="0.2">
      <c r="F441" s="79"/>
      <c r="G441" s="79"/>
    </row>
    <row r="442" spans="6:7" x14ac:dyDescent="0.2">
      <c r="F442" s="79"/>
      <c r="G442" s="79"/>
    </row>
    <row r="443" spans="6:7" x14ac:dyDescent="0.2">
      <c r="F443" s="79"/>
      <c r="G443" s="79"/>
    </row>
    <row r="444" spans="6:7" x14ac:dyDescent="0.2">
      <c r="F444" s="79"/>
      <c r="G444" s="79"/>
    </row>
    <row r="445" spans="6:7" x14ac:dyDescent="0.2">
      <c r="F445" s="79"/>
      <c r="G445" s="79"/>
    </row>
    <row r="446" spans="6:7" x14ac:dyDescent="0.2">
      <c r="F446" s="79"/>
      <c r="G446" s="79"/>
    </row>
    <row r="447" spans="6:7" x14ac:dyDescent="0.2">
      <c r="F447" s="79"/>
      <c r="G447" s="79"/>
    </row>
    <row r="448" spans="6:7" x14ac:dyDescent="0.2">
      <c r="F448" s="79"/>
      <c r="G448" s="79"/>
    </row>
    <row r="449" spans="6:7" x14ac:dyDescent="0.2">
      <c r="F449" s="79"/>
      <c r="G449" s="79"/>
    </row>
    <row r="450" spans="6:7" x14ac:dyDescent="0.2">
      <c r="F450" s="79"/>
      <c r="G450" s="79"/>
    </row>
    <row r="451" spans="6:7" x14ac:dyDescent="0.2">
      <c r="F451" s="79"/>
      <c r="G451" s="79"/>
    </row>
    <row r="452" spans="6:7" x14ac:dyDescent="0.2">
      <c r="F452" s="79"/>
      <c r="G452" s="79"/>
    </row>
    <row r="453" spans="6:7" x14ac:dyDescent="0.2">
      <c r="F453" s="79"/>
      <c r="G453" s="79"/>
    </row>
    <row r="454" spans="6:7" x14ac:dyDescent="0.2">
      <c r="F454" s="79"/>
      <c r="G454" s="79"/>
    </row>
    <row r="455" spans="6:7" x14ac:dyDescent="0.2">
      <c r="F455" s="79"/>
      <c r="G455" s="79"/>
    </row>
    <row r="456" spans="6:7" x14ac:dyDescent="0.2">
      <c r="F456" s="79"/>
      <c r="G456" s="79"/>
    </row>
    <row r="457" spans="6:7" x14ac:dyDescent="0.2">
      <c r="F457" s="79"/>
      <c r="G457" s="79"/>
    </row>
    <row r="458" spans="6:7" x14ac:dyDescent="0.2">
      <c r="F458" s="79"/>
      <c r="G458" s="79"/>
    </row>
    <row r="459" spans="6:7" x14ac:dyDescent="0.2">
      <c r="F459" s="79"/>
      <c r="G459" s="79"/>
    </row>
    <row r="460" spans="6:7" x14ac:dyDescent="0.2">
      <c r="F460" s="79"/>
      <c r="G460" s="79"/>
    </row>
    <row r="461" spans="6:7" x14ac:dyDescent="0.2">
      <c r="F461" s="79"/>
      <c r="G461" s="79"/>
    </row>
    <row r="462" spans="6:7" x14ac:dyDescent="0.2">
      <c r="F462" s="79"/>
      <c r="G462" s="79"/>
    </row>
    <row r="463" spans="6:7" x14ac:dyDescent="0.2">
      <c r="F463" s="79"/>
      <c r="G463" s="79"/>
    </row>
    <row r="464" spans="6:7" x14ac:dyDescent="0.2">
      <c r="F464" s="79"/>
      <c r="G464" s="79"/>
    </row>
    <row r="465" spans="6:7" x14ac:dyDescent="0.2">
      <c r="F465" s="79"/>
      <c r="G465" s="79"/>
    </row>
    <row r="466" spans="6:7" x14ac:dyDescent="0.2">
      <c r="F466" s="79"/>
      <c r="G466" s="79"/>
    </row>
    <row r="467" spans="6:7" x14ac:dyDescent="0.2">
      <c r="F467" s="79"/>
      <c r="G467" s="79"/>
    </row>
    <row r="468" spans="6:7" x14ac:dyDescent="0.2">
      <c r="F468" s="79"/>
      <c r="G468" s="79"/>
    </row>
    <row r="469" spans="6:7" x14ac:dyDescent="0.2">
      <c r="F469" s="79"/>
      <c r="G469" s="79"/>
    </row>
    <row r="470" spans="6:7" x14ac:dyDescent="0.2">
      <c r="F470" s="79"/>
      <c r="G470" s="79"/>
    </row>
    <row r="471" spans="6:7" x14ac:dyDescent="0.2">
      <c r="F471" s="79"/>
      <c r="G471" s="79"/>
    </row>
    <row r="472" spans="6:7" x14ac:dyDescent="0.2">
      <c r="F472" s="79"/>
      <c r="G472" s="79"/>
    </row>
    <row r="473" spans="6:7" x14ac:dyDescent="0.2">
      <c r="F473" s="79"/>
      <c r="G473" s="79"/>
    </row>
    <row r="474" spans="6:7" x14ac:dyDescent="0.2">
      <c r="F474" s="79"/>
      <c r="G474" s="79"/>
    </row>
    <row r="475" spans="6:7" x14ac:dyDescent="0.2">
      <c r="F475" s="79"/>
      <c r="G475" s="79"/>
    </row>
    <row r="476" spans="6:7" x14ac:dyDescent="0.2">
      <c r="F476" s="79"/>
      <c r="G476" s="79"/>
    </row>
    <row r="477" spans="6:7" x14ac:dyDescent="0.2">
      <c r="F477" s="79"/>
      <c r="G477" s="79"/>
    </row>
    <row r="478" spans="6:7" x14ac:dyDescent="0.2">
      <c r="F478" s="79"/>
      <c r="G478" s="79"/>
    </row>
    <row r="479" spans="6:7" x14ac:dyDescent="0.2">
      <c r="F479" s="79"/>
      <c r="G479" s="79"/>
    </row>
    <row r="480" spans="6:7" x14ac:dyDescent="0.2">
      <c r="F480" s="79"/>
      <c r="G480" s="79"/>
    </row>
    <row r="481" spans="6:7" x14ac:dyDescent="0.2">
      <c r="F481" s="79"/>
      <c r="G481" s="79"/>
    </row>
    <row r="482" spans="6:7" x14ac:dyDescent="0.2">
      <c r="F482" s="79"/>
      <c r="G482" s="79"/>
    </row>
    <row r="483" spans="6:7" x14ac:dyDescent="0.2">
      <c r="F483" s="79"/>
      <c r="G483" s="79"/>
    </row>
    <row r="484" spans="6:7" x14ac:dyDescent="0.2">
      <c r="F484" s="79"/>
      <c r="G484" s="79"/>
    </row>
    <row r="485" spans="6:7" x14ac:dyDescent="0.2">
      <c r="F485" s="79"/>
      <c r="G485" s="79"/>
    </row>
    <row r="486" spans="6:7" x14ac:dyDescent="0.2">
      <c r="F486" s="79"/>
      <c r="G486" s="79"/>
    </row>
    <row r="487" spans="6:7" x14ac:dyDescent="0.2">
      <c r="F487" s="79"/>
      <c r="G487" s="79"/>
    </row>
    <row r="488" spans="6:7" x14ac:dyDescent="0.2">
      <c r="F488" s="79"/>
      <c r="G488" s="79"/>
    </row>
    <row r="489" spans="6:7" x14ac:dyDescent="0.2">
      <c r="F489" s="79"/>
      <c r="G489" s="79"/>
    </row>
    <row r="490" spans="6:7" x14ac:dyDescent="0.2">
      <c r="F490" s="79"/>
      <c r="G490" s="79"/>
    </row>
    <row r="491" spans="6:7" x14ac:dyDescent="0.2">
      <c r="F491" s="79"/>
      <c r="G491" s="79"/>
    </row>
    <row r="492" spans="6:7" x14ac:dyDescent="0.2">
      <c r="F492" s="79"/>
      <c r="G492" s="79"/>
    </row>
    <row r="493" spans="6:7" x14ac:dyDescent="0.2">
      <c r="F493" s="79"/>
      <c r="G493" s="79"/>
    </row>
    <row r="494" spans="6:7" x14ac:dyDescent="0.2">
      <c r="F494" s="79"/>
      <c r="G494" s="79"/>
    </row>
    <row r="495" spans="6:7" x14ac:dyDescent="0.2">
      <c r="F495" s="79"/>
      <c r="G495" s="79"/>
    </row>
    <row r="496" spans="6:7" x14ac:dyDescent="0.2">
      <c r="F496" s="79"/>
      <c r="G496" s="79"/>
    </row>
    <row r="497" spans="6:7" x14ac:dyDescent="0.2">
      <c r="F497" s="79"/>
      <c r="G497" s="79"/>
    </row>
    <row r="498" spans="6:7" x14ac:dyDescent="0.2">
      <c r="F498" s="79"/>
      <c r="G498" s="79"/>
    </row>
    <row r="499" spans="6:7" x14ac:dyDescent="0.2">
      <c r="F499" s="79"/>
      <c r="G499" s="79"/>
    </row>
    <row r="500" spans="6:7" x14ac:dyDescent="0.2">
      <c r="F500" s="79"/>
      <c r="G500" s="79"/>
    </row>
    <row r="501" spans="6:7" x14ac:dyDescent="0.2">
      <c r="F501" s="79"/>
      <c r="G501" s="79"/>
    </row>
    <row r="502" spans="6:7" x14ac:dyDescent="0.2">
      <c r="F502" s="79"/>
      <c r="G502" s="79"/>
    </row>
    <row r="503" spans="6:7" x14ac:dyDescent="0.2">
      <c r="F503" s="79"/>
      <c r="G503" s="79"/>
    </row>
    <row r="504" spans="6:7" x14ac:dyDescent="0.2">
      <c r="F504" s="79"/>
      <c r="G504" s="79"/>
    </row>
    <row r="505" spans="6:7" x14ac:dyDescent="0.2">
      <c r="F505" s="79"/>
      <c r="G505" s="79"/>
    </row>
    <row r="506" spans="6:7" x14ac:dyDescent="0.2">
      <c r="F506" s="79"/>
      <c r="G506" s="79"/>
    </row>
    <row r="507" spans="6:7" x14ac:dyDescent="0.2">
      <c r="F507" s="79"/>
      <c r="G507" s="79"/>
    </row>
    <row r="508" spans="6:7" x14ac:dyDescent="0.2">
      <c r="F508" s="79"/>
      <c r="G508" s="79"/>
    </row>
    <row r="509" spans="6:7" x14ac:dyDescent="0.2">
      <c r="F509" s="79"/>
      <c r="G509" s="79"/>
    </row>
    <row r="510" spans="6:7" x14ac:dyDescent="0.2">
      <c r="F510" s="79"/>
      <c r="G510" s="79"/>
    </row>
    <row r="511" spans="6:7" x14ac:dyDescent="0.2">
      <c r="F511" s="79"/>
      <c r="G511" s="79"/>
    </row>
    <row r="512" spans="6:7" x14ac:dyDescent="0.2">
      <c r="F512" s="79"/>
      <c r="G512" s="79"/>
    </row>
    <row r="513" spans="6:7" x14ac:dyDescent="0.2">
      <c r="F513" s="79"/>
      <c r="G513" s="79"/>
    </row>
    <row r="514" spans="6:7" x14ac:dyDescent="0.2">
      <c r="F514" s="79"/>
      <c r="G514" s="79"/>
    </row>
    <row r="515" spans="6:7" x14ac:dyDescent="0.2">
      <c r="F515" s="79"/>
      <c r="G515" s="79"/>
    </row>
    <row r="516" spans="6:7" x14ac:dyDescent="0.2">
      <c r="F516" s="79"/>
      <c r="G516" s="79"/>
    </row>
    <row r="517" spans="6:7" x14ac:dyDescent="0.2">
      <c r="F517" s="79"/>
      <c r="G517" s="79"/>
    </row>
    <row r="518" spans="6:7" x14ac:dyDescent="0.2">
      <c r="F518" s="79"/>
      <c r="G518" s="79"/>
    </row>
    <row r="519" spans="6:7" x14ac:dyDescent="0.2">
      <c r="F519" s="79"/>
      <c r="G519" s="79"/>
    </row>
    <row r="520" spans="6:7" x14ac:dyDescent="0.2">
      <c r="F520" s="79"/>
      <c r="G520" s="79"/>
    </row>
    <row r="521" spans="6:7" x14ac:dyDescent="0.2">
      <c r="F521" s="79"/>
      <c r="G521" s="79"/>
    </row>
    <row r="522" spans="6:7" x14ac:dyDescent="0.2">
      <c r="F522" s="79"/>
      <c r="G522" s="79"/>
    </row>
    <row r="523" spans="6:7" x14ac:dyDescent="0.2">
      <c r="F523" s="79"/>
      <c r="G523" s="79"/>
    </row>
    <row r="524" spans="6:7" x14ac:dyDescent="0.2">
      <c r="F524" s="79"/>
      <c r="G524" s="79"/>
    </row>
    <row r="525" spans="6:7" x14ac:dyDescent="0.2">
      <c r="F525" s="79"/>
      <c r="G525" s="79"/>
    </row>
    <row r="526" spans="6:7" x14ac:dyDescent="0.2">
      <c r="F526" s="79"/>
      <c r="G526" s="79"/>
    </row>
    <row r="527" spans="6:7" x14ac:dyDescent="0.2">
      <c r="F527" s="79"/>
      <c r="G527" s="79"/>
    </row>
    <row r="528" spans="6:7" x14ac:dyDescent="0.2">
      <c r="F528" s="79"/>
      <c r="G528" s="79"/>
    </row>
    <row r="529" spans="6:7" x14ac:dyDescent="0.2">
      <c r="F529" s="79"/>
      <c r="G529" s="79"/>
    </row>
    <row r="530" spans="6:7" x14ac:dyDescent="0.2">
      <c r="F530" s="79"/>
      <c r="G530" s="79"/>
    </row>
    <row r="531" spans="6:7" x14ac:dyDescent="0.2">
      <c r="F531" s="79"/>
      <c r="G531" s="79"/>
    </row>
    <row r="532" spans="6:7" x14ac:dyDescent="0.2">
      <c r="F532" s="79"/>
      <c r="G532" s="79"/>
    </row>
    <row r="533" spans="6:7" x14ac:dyDescent="0.2">
      <c r="F533" s="79"/>
      <c r="G533" s="79"/>
    </row>
    <row r="534" spans="6:7" x14ac:dyDescent="0.2">
      <c r="F534" s="79"/>
      <c r="G534" s="79"/>
    </row>
    <row r="535" spans="6:7" x14ac:dyDescent="0.2">
      <c r="F535" s="79"/>
      <c r="G535" s="79"/>
    </row>
    <row r="536" spans="6:7" x14ac:dyDescent="0.2">
      <c r="F536" s="79"/>
      <c r="G536" s="79"/>
    </row>
    <row r="537" spans="6:7" x14ac:dyDescent="0.2">
      <c r="F537" s="79"/>
      <c r="G537" s="79"/>
    </row>
    <row r="538" spans="6:7" x14ac:dyDescent="0.2">
      <c r="F538" s="79"/>
      <c r="G538" s="79"/>
    </row>
    <row r="539" spans="6:7" x14ac:dyDescent="0.2">
      <c r="F539" s="79"/>
      <c r="G539" s="79"/>
    </row>
    <row r="540" spans="6:7" x14ac:dyDescent="0.2">
      <c r="F540" s="79"/>
      <c r="G540" s="79"/>
    </row>
    <row r="541" spans="6:7" x14ac:dyDescent="0.2">
      <c r="F541" s="79"/>
      <c r="G541" s="79"/>
    </row>
    <row r="542" spans="6:7" x14ac:dyDescent="0.2">
      <c r="F542" s="79"/>
      <c r="G542" s="79"/>
    </row>
    <row r="543" spans="6:7" x14ac:dyDescent="0.2">
      <c r="F543" s="79"/>
      <c r="G543" s="79"/>
    </row>
    <row r="544" spans="6:7" x14ac:dyDescent="0.2">
      <c r="F544" s="79"/>
      <c r="G544" s="79"/>
    </row>
    <row r="545" spans="6:7" x14ac:dyDescent="0.2">
      <c r="F545" s="79"/>
      <c r="G545" s="79"/>
    </row>
    <row r="546" spans="6:7" x14ac:dyDescent="0.2">
      <c r="F546" s="79"/>
      <c r="G546" s="79"/>
    </row>
    <row r="547" spans="6:7" x14ac:dyDescent="0.2">
      <c r="F547" s="79"/>
      <c r="G547" s="79"/>
    </row>
    <row r="548" spans="6:7" x14ac:dyDescent="0.2">
      <c r="F548" s="79"/>
      <c r="G548" s="79"/>
    </row>
    <row r="549" spans="6:7" x14ac:dyDescent="0.2">
      <c r="F549" s="79"/>
      <c r="G549" s="79"/>
    </row>
    <row r="550" spans="6:7" x14ac:dyDescent="0.2">
      <c r="F550" s="79"/>
      <c r="G550" s="79"/>
    </row>
    <row r="551" spans="6:7" x14ac:dyDescent="0.2">
      <c r="F551" s="79"/>
      <c r="G551" s="79"/>
    </row>
    <row r="552" spans="6:7" x14ac:dyDescent="0.2">
      <c r="F552" s="79"/>
      <c r="G552" s="79"/>
    </row>
    <row r="553" spans="6:7" x14ac:dyDescent="0.2">
      <c r="F553" s="79"/>
      <c r="G553" s="79"/>
    </row>
    <row r="554" spans="6:7" x14ac:dyDescent="0.2">
      <c r="F554" s="79"/>
      <c r="G554" s="79"/>
    </row>
    <row r="555" spans="6:7" x14ac:dyDescent="0.2">
      <c r="F555" s="79"/>
      <c r="G555" s="79"/>
    </row>
    <row r="556" spans="6:7" x14ac:dyDescent="0.2">
      <c r="F556" s="79"/>
      <c r="G556" s="79"/>
    </row>
    <row r="557" spans="6:7" x14ac:dyDescent="0.2">
      <c r="F557" s="79"/>
      <c r="G557" s="79"/>
    </row>
    <row r="558" spans="6:7" x14ac:dyDescent="0.2">
      <c r="F558" s="79"/>
      <c r="G558" s="79"/>
    </row>
    <row r="559" spans="6:7" x14ac:dyDescent="0.2">
      <c r="F559" s="79"/>
      <c r="G559" s="79"/>
    </row>
    <row r="560" spans="6:7" x14ac:dyDescent="0.2">
      <c r="F560" s="79"/>
      <c r="G560" s="79"/>
    </row>
    <row r="561" spans="6:7" x14ac:dyDescent="0.2">
      <c r="F561" s="79"/>
      <c r="G561" s="79"/>
    </row>
    <row r="562" spans="6:7" x14ac:dyDescent="0.2">
      <c r="F562" s="79"/>
      <c r="G562" s="79"/>
    </row>
    <row r="563" spans="6:7" x14ac:dyDescent="0.2">
      <c r="F563" s="79"/>
      <c r="G563" s="79"/>
    </row>
    <row r="564" spans="6:7" x14ac:dyDescent="0.2">
      <c r="F564" s="79"/>
      <c r="G564" s="79"/>
    </row>
    <row r="565" spans="6:7" x14ac:dyDescent="0.2">
      <c r="F565" s="79"/>
      <c r="G565" s="79"/>
    </row>
    <row r="566" spans="6:7" x14ac:dyDescent="0.2">
      <c r="F566" s="79"/>
      <c r="G566" s="79"/>
    </row>
    <row r="567" spans="6:7" x14ac:dyDescent="0.2">
      <c r="F567" s="79"/>
      <c r="G567" s="79"/>
    </row>
    <row r="568" spans="6:7" x14ac:dyDescent="0.2">
      <c r="F568" s="79"/>
      <c r="G568" s="79"/>
    </row>
    <row r="569" spans="6:7" x14ac:dyDescent="0.2">
      <c r="F569" s="79"/>
      <c r="G569" s="79"/>
    </row>
    <row r="570" spans="6:7" x14ac:dyDescent="0.2">
      <c r="F570" s="79"/>
      <c r="G570" s="79"/>
    </row>
    <row r="571" spans="6:7" x14ac:dyDescent="0.2">
      <c r="F571" s="79"/>
      <c r="G571" s="79"/>
    </row>
    <row r="572" spans="6:7" x14ac:dyDescent="0.2">
      <c r="F572" s="79"/>
      <c r="G572" s="79"/>
    </row>
    <row r="573" spans="6:7" x14ac:dyDescent="0.2">
      <c r="F573" s="79"/>
      <c r="G573" s="79"/>
    </row>
    <row r="574" spans="6:7" x14ac:dyDescent="0.2">
      <c r="F574" s="79"/>
      <c r="G574" s="79"/>
    </row>
    <row r="575" spans="6:7" x14ac:dyDescent="0.2">
      <c r="F575" s="79"/>
      <c r="G575" s="79"/>
    </row>
    <row r="576" spans="6:7" x14ac:dyDescent="0.2">
      <c r="F576" s="79"/>
      <c r="G576" s="79"/>
    </row>
    <row r="577" spans="6:7" x14ac:dyDescent="0.2">
      <c r="F577" s="79"/>
      <c r="G577" s="79"/>
    </row>
    <row r="578" spans="6:7" x14ac:dyDescent="0.2">
      <c r="F578" s="79"/>
      <c r="G578" s="79"/>
    </row>
    <row r="579" spans="6:7" x14ac:dyDescent="0.2">
      <c r="F579" s="79"/>
      <c r="G579" s="79"/>
    </row>
    <row r="580" spans="6:7" x14ac:dyDescent="0.2">
      <c r="F580" s="79"/>
      <c r="G580" s="79"/>
    </row>
    <row r="581" spans="6:7" x14ac:dyDescent="0.2">
      <c r="F581" s="79"/>
      <c r="G581" s="79"/>
    </row>
    <row r="582" spans="6:7" x14ac:dyDescent="0.2">
      <c r="F582" s="79"/>
      <c r="G582" s="79"/>
    </row>
    <row r="583" spans="6:7" x14ac:dyDescent="0.2">
      <c r="F583" s="79"/>
      <c r="G583" s="79"/>
    </row>
    <row r="584" spans="6:7" x14ac:dyDescent="0.2">
      <c r="F584" s="79"/>
      <c r="G584" s="79"/>
    </row>
    <row r="585" spans="6:7" x14ac:dyDescent="0.2">
      <c r="F585" s="79"/>
      <c r="G585" s="79"/>
    </row>
    <row r="586" spans="6:7" x14ac:dyDescent="0.2">
      <c r="F586" s="79"/>
      <c r="G586" s="79"/>
    </row>
    <row r="587" spans="6:7" x14ac:dyDescent="0.2">
      <c r="F587" s="79"/>
      <c r="G587" s="79"/>
    </row>
    <row r="588" spans="6:7" x14ac:dyDescent="0.2">
      <c r="F588" s="79"/>
      <c r="G588" s="79"/>
    </row>
    <row r="589" spans="6:7" x14ac:dyDescent="0.2">
      <c r="F589" s="79"/>
      <c r="G589" s="79"/>
    </row>
    <row r="590" spans="6:7" x14ac:dyDescent="0.2">
      <c r="F590" s="79"/>
      <c r="G590" s="79"/>
    </row>
    <row r="591" spans="6:7" x14ac:dyDescent="0.2">
      <c r="F591" s="79"/>
      <c r="G591" s="79"/>
    </row>
    <row r="592" spans="6:7" x14ac:dyDescent="0.2">
      <c r="F592" s="79"/>
      <c r="G592" s="79"/>
    </row>
    <row r="593" spans="6:7" x14ac:dyDescent="0.2">
      <c r="F593" s="79"/>
      <c r="G593" s="79"/>
    </row>
    <row r="594" spans="6:7" x14ac:dyDescent="0.2">
      <c r="F594" s="79"/>
      <c r="G594" s="79"/>
    </row>
    <row r="595" spans="6:7" x14ac:dyDescent="0.2">
      <c r="F595" s="79"/>
      <c r="G595" s="79"/>
    </row>
    <row r="596" spans="6:7" x14ac:dyDescent="0.2">
      <c r="F596" s="79"/>
      <c r="G596" s="79"/>
    </row>
    <row r="597" spans="6:7" x14ac:dyDescent="0.2">
      <c r="F597" s="79"/>
      <c r="G597" s="79"/>
    </row>
    <row r="598" spans="6:7" x14ac:dyDescent="0.2">
      <c r="F598" s="79"/>
      <c r="G598" s="79"/>
    </row>
    <row r="599" spans="6:7" x14ac:dyDescent="0.2">
      <c r="F599" s="79"/>
      <c r="G599" s="79"/>
    </row>
    <row r="600" spans="6:7" x14ac:dyDescent="0.2">
      <c r="F600" s="79"/>
      <c r="G600" s="79"/>
    </row>
    <row r="601" spans="6:7" x14ac:dyDescent="0.2">
      <c r="F601" s="79"/>
      <c r="G601" s="79"/>
    </row>
    <row r="602" spans="6:7" x14ac:dyDescent="0.2">
      <c r="F602" s="79"/>
      <c r="G602" s="79"/>
    </row>
    <row r="603" spans="6:7" x14ac:dyDescent="0.2">
      <c r="F603" s="79"/>
      <c r="G603" s="79"/>
    </row>
    <row r="604" spans="6:7" x14ac:dyDescent="0.2">
      <c r="F604" s="79"/>
      <c r="G604" s="79"/>
    </row>
    <row r="605" spans="6:7" x14ac:dyDescent="0.2">
      <c r="F605" s="79"/>
      <c r="G605" s="79"/>
    </row>
    <row r="606" spans="6:7" x14ac:dyDescent="0.2">
      <c r="F606" s="79"/>
      <c r="G606" s="79"/>
    </row>
    <row r="607" spans="6:7" x14ac:dyDescent="0.2">
      <c r="F607" s="79"/>
      <c r="G607" s="79"/>
    </row>
    <row r="608" spans="6:7" x14ac:dyDescent="0.2">
      <c r="F608" s="79"/>
      <c r="G608" s="79"/>
    </row>
    <row r="609" spans="6:7" x14ac:dyDescent="0.2">
      <c r="F609" s="79"/>
      <c r="G609" s="79"/>
    </row>
    <row r="610" spans="6:7" x14ac:dyDescent="0.2">
      <c r="F610" s="79"/>
      <c r="G610" s="79"/>
    </row>
    <row r="611" spans="6:7" x14ac:dyDescent="0.2">
      <c r="F611" s="79"/>
      <c r="G611" s="79"/>
    </row>
    <row r="612" spans="6:7" x14ac:dyDescent="0.2">
      <c r="F612" s="79"/>
      <c r="G612" s="79"/>
    </row>
    <row r="613" spans="6:7" x14ac:dyDescent="0.2">
      <c r="F613" s="79"/>
      <c r="G613" s="79"/>
    </row>
    <row r="614" spans="6:7" x14ac:dyDescent="0.2">
      <c r="F614" s="79"/>
      <c r="G614" s="79"/>
    </row>
    <row r="615" spans="6:7" x14ac:dyDescent="0.2">
      <c r="F615" s="79"/>
      <c r="G615" s="79"/>
    </row>
    <row r="616" spans="6:7" x14ac:dyDescent="0.2">
      <c r="F616" s="79"/>
      <c r="G616" s="79"/>
    </row>
    <row r="617" spans="6:7" x14ac:dyDescent="0.2">
      <c r="F617" s="79"/>
      <c r="G617" s="79"/>
    </row>
    <row r="618" spans="6:7" x14ac:dyDescent="0.2">
      <c r="F618" s="79"/>
      <c r="G618" s="79"/>
    </row>
    <row r="619" spans="6:7" x14ac:dyDescent="0.2">
      <c r="F619" s="79"/>
      <c r="G619" s="79"/>
    </row>
    <row r="620" spans="6:7" x14ac:dyDescent="0.2">
      <c r="F620" s="79"/>
      <c r="G620" s="79"/>
    </row>
    <row r="621" spans="6:7" x14ac:dyDescent="0.2">
      <c r="F621" s="79"/>
      <c r="G621" s="79"/>
    </row>
    <row r="622" spans="6:7" x14ac:dyDescent="0.2">
      <c r="F622" s="79"/>
      <c r="G622" s="79"/>
    </row>
    <row r="623" spans="6:7" x14ac:dyDescent="0.2">
      <c r="F623" s="79"/>
      <c r="G623" s="79"/>
    </row>
    <row r="624" spans="6:7" x14ac:dyDescent="0.2">
      <c r="F624" s="79"/>
      <c r="G624" s="79"/>
    </row>
    <row r="625" spans="6:7" x14ac:dyDescent="0.2">
      <c r="F625" s="79"/>
      <c r="G625" s="79"/>
    </row>
    <row r="626" spans="6:7" x14ac:dyDescent="0.2">
      <c r="F626" s="79"/>
      <c r="G626" s="79"/>
    </row>
    <row r="627" spans="6:7" x14ac:dyDescent="0.2">
      <c r="F627" s="79"/>
      <c r="G627" s="79"/>
    </row>
    <row r="628" spans="6:7" x14ac:dyDescent="0.2">
      <c r="F628" s="79"/>
      <c r="G628" s="79"/>
    </row>
    <row r="629" spans="6:7" x14ac:dyDescent="0.2">
      <c r="F629" s="79"/>
      <c r="G629" s="79"/>
    </row>
    <row r="630" spans="6:7" x14ac:dyDescent="0.2">
      <c r="F630" s="79"/>
      <c r="G630" s="79"/>
    </row>
    <row r="631" spans="6:7" x14ac:dyDescent="0.2">
      <c r="F631" s="79"/>
      <c r="G631" s="79"/>
    </row>
    <row r="632" spans="6:7" x14ac:dyDescent="0.2">
      <c r="F632" s="79"/>
      <c r="G632" s="79"/>
    </row>
    <row r="633" spans="6:7" x14ac:dyDescent="0.2">
      <c r="F633" s="79"/>
      <c r="G633" s="79"/>
    </row>
    <row r="634" spans="6:7" x14ac:dyDescent="0.2">
      <c r="F634" s="79"/>
      <c r="G634" s="79"/>
    </row>
    <row r="635" spans="6:7" x14ac:dyDescent="0.2">
      <c r="F635" s="79"/>
      <c r="G635" s="79"/>
    </row>
    <row r="636" spans="6:7" x14ac:dyDescent="0.2">
      <c r="F636" s="79"/>
      <c r="G636" s="79"/>
    </row>
    <row r="637" spans="6:7" x14ac:dyDescent="0.2">
      <c r="F637" s="79"/>
      <c r="G637" s="79"/>
    </row>
    <row r="638" spans="6:7" x14ac:dyDescent="0.2">
      <c r="F638" s="79"/>
      <c r="G638" s="79"/>
    </row>
    <row r="639" spans="6:7" x14ac:dyDescent="0.2">
      <c r="F639" s="79"/>
      <c r="G639" s="79"/>
    </row>
    <row r="640" spans="6:7" x14ac:dyDescent="0.2">
      <c r="F640" s="79"/>
      <c r="G640" s="79"/>
    </row>
    <row r="641" spans="6:7" x14ac:dyDescent="0.2">
      <c r="F641" s="79"/>
      <c r="G641" s="79"/>
    </row>
    <row r="642" spans="6:7" x14ac:dyDescent="0.2">
      <c r="F642" s="79"/>
      <c r="G642" s="79"/>
    </row>
    <row r="643" spans="6:7" x14ac:dyDescent="0.2">
      <c r="F643" s="79"/>
      <c r="G643" s="79"/>
    </row>
    <row r="644" spans="6:7" x14ac:dyDescent="0.2">
      <c r="F644" s="79"/>
      <c r="G644" s="79"/>
    </row>
    <row r="645" spans="6:7" x14ac:dyDescent="0.2">
      <c r="F645" s="79"/>
      <c r="G645" s="79"/>
    </row>
    <row r="646" spans="6:7" x14ac:dyDescent="0.2">
      <c r="F646" s="79"/>
      <c r="G646" s="79"/>
    </row>
    <row r="647" spans="6:7" x14ac:dyDescent="0.2">
      <c r="F647" s="79"/>
      <c r="G647" s="79"/>
    </row>
    <row r="648" spans="6:7" x14ac:dyDescent="0.2">
      <c r="F648" s="79"/>
      <c r="G648" s="79"/>
    </row>
    <row r="649" spans="6:7" x14ac:dyDescent="0.2">
      <c r="F649" s="79"/>
      <c r="G649" s="79"/>
    </row>
    <row r="650" spans="6:7" x14ac:dyDescent="0.2">
      <c r="F650" s="79"/>
      <c r="G650" s="79"/>
    </row>
    <row r="651" spans="6:7" x14ac:dyDescent="0.2">
      <c r="F651" s="79"/>
      <c r="G651" s="79"/>
    </row>
    <row r="652" spans="6:7" x14ac:dyDescent="0.2">
      <c r="F652" s="79"/>
      <c r="G652" s="79"/>
    </row>
    <row r="653" spans="6:7" x14ac:dyDescent="0.2">
      <c r="F653" s="79"/>
      <c r="G653" s="79"/>
    </row>
    <row r="654" spans="6:7" x14ac:dyDescent="0.2">
      <c r="F654" s="79"/>
      <c r="G654" s="79"/>
    </row>
    <row r="655" spans="6:7" x14ac:dyDescent="0.2">
      <c r="F655" s="79"/>
      <c r="G655" s="79"/>
    </row>
    <row r="656" spans="6:7" x14ac:dyDescent="0.2">
      <c r="F656" s="79"/>
      <c r="G656" s="79"/>
    </row>
    <row r="657" spans="6:7" x14ac:dyDescent="0.2">
      <c r="F657" s="79"/>
      <c r="G657" s="79"/>
    </row>
    <row r="658" spans="6:7" x14ac:dyDescent="0.2">
      <c r="F658" s="79"/>
      <c r="G658" s="79"/>
    </row>
    <row r="659" spans="6:7" x14ac:dyDescent="0.2">
      <c r="F659" s="79"/>
      <c r="G659" s="79"/>
    </row>
    <row r="660" spans="6:7" x14ac:dyDescent="0.2">
      <c r="F660" s="79"/>
      <c r="G660" s="79"/>
    </row>
    <row r="661" spans="6:7" x14ac:dyDescent="0.2">
      <c r="F661" s="79"/>
      <c r="G661" s="79"/>
    </row>
    <row r="662" spans="6:7" x14ac:dyDescent="0.2">
      <c r="F662" s="79"/>
      <c r="G662" s="79"/>
    </row>
    <row r="663" spans="6:7" x14ac:dyDescent="0.2">
      <c r="F663" s="79"/>
      <c r="G663" s="79"/>
    </row>
    <row r="664" spans="6:7" x14ac:dyDescent="0.2">
      <c r="F664" s="79"/>
      <c r="G664" s="79"/>
    </row>
    <row r="665" spans="6:7" x14ac:dyDescent="0.2">
      <c r="F665" s="79"/>
      <c r="G665" s="79"/>
    </row>
    <row r="666" spans="6:7" x14ac:dyDescent="0.2">
      <c r="F666" s="79"/>
      <c r="G666" s="79"/>
    </row>
    <row r="667" spans="6:7" x14ac:dyDescent="0.2">
      <c r="F667" s="79"/>
      <c r="G667" s="79"/>
    </row>
    <row r="668" spans="6:7" x14ac:dyDescent="0.2">
      <c r="F668" s="79"/>
      <c r="G668" s="79"/>
    </row>
    <row r="669" spans="6:7" x14ac:dyDescent="0.2">
      <c r="F669" s="79"/>
      <c r="G669" s="79"/>
    </row>
    <row r="670" spans="6:7" x14ac:dyDescent="0.2">
      <c r="F670" s="79"/>
      <c r="G670" s="79"/>
    </row>
    <row r="671" spans="6:7" x14ac:dyDescent="0.2">
      <c r="F671" s="79"/>
      <c r="G671" s="79"/>
    </row>
    <row r="672" spans="6:7" x14ac:dyDescent="0.2">
      <c r="F672" s="79"/>
      <c r="G672" s="79"/>
    </row>
    <row r="673" spans="6:7" x14ac:dyDescent="0.2">
      <c r="F673" s="79"/>
      <c r="G673" s="79"/>
    </row>
    <row r="674" spans="6:7" x14ac:dyDescent="0.2">
      <c r="F674" s="79"/>
      <c r="G674" s="79"/>
    </row>
    <row r="675" spans="6:7" x14ac:dyDescent="0.2">
      <c r="F675" s="79"/>
      <c r="G675" s="79"/>
    </row>
    <row r="676" spans="6:7" x14ac:dyDescent="0.2">
      <c r="F676" s="79"/>
      <c r="G676" s="79"/>
    </row>
    <row r="677" spans="6:7" x14ac:dyDescent="0.2">
      <c r="F677" s="79"/>
      <c r="G677" s="79"/>
    </row>
    <row r="678" spans="6:7" x14ac:dyDescent="0.2">
      <c r="F678" s="79"/>
      <c r="G678" s="79"/>
    </row>
    <row r="679" spans="6:7" x14ac:dyDescent="0.2">
      <c r="F679" s="79"/>
      <c r="G679" s="79"/>
    </row>
    <row r="680" spans="6:7" x14ac:dyDescent="0.2">
      <c r="F680" s="79"/>
      <c r="G680" s="79"/>
    </row>
    <row r="681" spans="6:7" x14ac:dyDescent="0.2">
      <c r="F681" s="79"/>
      <c r="G681" s="79"/>
    </row>
    <row r="682" spans="6:7" x14ac:dyDescent="0.2">
      <c r="F682" s="79"/>
      <c r="G682" s="79"/>
    </row>
    <row r="683" spans="6:7" x14ac:dyDescent="0.2">
      <c r="F683" s="79"/>
      <c r="G683" s="79"/>
    </row>
    <row r="684" spans="6:7" x14ac:dyDescent="0.2">
      <c r="F684" s="79"/>
      <c r="G684" s="79"/>
    </row>
    <row r="685" spans="6:7" x14ac:dyDescent="0.2">
      <c r="F685" s="79"/>
      <c r="G685" s="79"/>
    </row>
    <row r="686" spans="6:7" x14ac:dyDescent="0.2">
      <c r="F686" s="79"/>
      <c r="G686" s="79"/>
    </row>
    <row r="687" spans="6:7" x14ac:dyDescent="0.2">
      <c r="F687" s="79"/>
      <c r="G687" s="79"/>
    </row>
    <row r="688" spans="6:7" x14ac:dyDescent="0.2">
      <c r="F688" s="79"/>
      <c r="G688" s="79"/>
    </row>
    <row r="689" spans="6:7" x14ac:dyDescent="0.2">
      <c r="F689" s="79"/>
      <c r="G689" s="79"/>
    </row>
    <row r="690" spans="6:7" x14ac:dyDescent="0.2">
      <c r="F690" s="79"/>
      <c r="G690" s="79"/>
    </row>
    <row r="691" spans="6:7" x14ac:dyDescent="0.2">
      <c r="F691" s="79"/>
      <c r="G691" s="79"/>
    </row>
    <row r="692" spans="6:7" x14ac:dyDescent="0.2">
      <c r="F692" s="79"/>
      <c r="G692" s="79"/>
    </row>
    <row r="693" spans="6:7" x14ac:dyDescent="0.2">
      <c r="F693" s="79"/>
      <c r="G693" s="79"/>
    </row>
    <row r="694" spans="6:7" x14ac:dyDescent="0.2">
      <c r="F694" s="79"/>
      <c r="G694" s="79"/>
    </row>
    <row r="695" spans="6:7" x14ac:dyDescent="0.2">
      <c r="F695" s="79"/>
      <c r="G695" s="79"/>
    </row>
    <row r="696" spans="6:7" x14ac:dyDescent="0.2">
      <c r="F696" s="79"/>
      <c r="G696" s="79"/>
    </row>
    <row r="697" spans="6:7" x14ac:dyDescent="0.2">
      <c r="F697" s="79"/>
      <c r="G697" s="79"/>
    </row>
    <row r="698" spans="6:7" x14ac:dyDescent="0.2">
      <c r="F698" s="79"/>
      <c r="G698" s="79"/>
    </row>
    <row r="699" spans="6:7" x14ac:dyDescent="0.2">
      <c r="F699" s="79"/>
      <c r="G699" s="79"/>
    </row>
    <row r="700" spans="6:7" x14ac:dyDescent="0.2">
      <c r="F700" s="79"/>
      <c r="G700" s="79"/>
    </row>
    <row r="701" spans="6:7" x14ac:dyDescent="0.2">
      <c r="F701" s="79"/>
      <c r="G701" s="79"/>
    </row>
    <row r="702" spans="6:7" x14ac:dyDescent="0.2">
      <c r="F702" s="79"/>
      <c r="G702" s="79"/>
    </row>
    <row r="703" spans="6:7" x14ac:dyDescent="0.2">
      <c r="F703" s="79"/>
      <c r="G703" s="79"/>
    </row>
    <row r="704" spans="6:7" x14ac:dyDescent="0.2">
      <c r="F704" s="79"/>
      <c r="G704" s="79"/>
    </row>
    <row r="705" spans="6:7" x14ac:dyDescent="0.2">
      <c r="F705" s="79"/>
      <c r="G705" s="79"/>
    </row>
    <row r="706" spans="6:7" x14ac:dyDescent="0.2">
      <c r="F706" s="79"/>
      <c r="G706" s="79"/>
    </row>
    <row r="707" spans="6:7" x14ac:dyDescent="0.2">
      <c r="F707" s="79"/>
      <c r="G707" s="79"/>
    </row>
    <row r="708" spans="6:7" x14ac:dyDescent="0.2">
      <c r="F708" s="79"/>
      <c r="G708" s="79"/>
    </row>
    <row r="709" spans="6:7" x14ac:dyDescent="0.2">
      <c r="F709" s="79"/>
      <c r="G709" s="79"/>
    </row>
    <row r="710" spans="6:7" x14ac:dyDescent="0.2">
      <c r="F710" s="79"/>
      <c r="G710" s="79"/>
    </row>
    <row r="711" spans="6:7" x14ac:dyDescent="0.2">
      <c r="F711" s="79"/>
      <c r="G711" s="79"/>
    </row>
    <row r="712" spans="6:7" x14ac:dyDescent="0.2">
      <c r="F712" s="79"/>
      <c r="G712" s="79"/>
    </row>
    <row r="713" spans="6:7" x14ac:dyDescent="0.2">
      <c r="F713" s="79"/>
      <c r="G713" s="79"/>
    </row>
    <row r="714" spans="6:7" x14ac:dyDescent="0.2">
      <c r="F714" s="79"/>
      <c r="G714" s="79"/>
    </row>
    <row r="715" spans="6:7" x14ac:dyDescent="0.2">
      <c r="F715" s="79"/>
      <c r="G715" s="79"/>
    </row>
    <row r="716" spans="6:7" x14ac:dyDescent="0.2">
      <c r="F716" s="79"/>
      <c r="G716" s="79"/>
    </row>
    <row r="717" spans="6:7" x14ac:dyDescent="0.2">
      <c r="F717" s="79"/>
      <c r="G717" s="79"/>
    </row>
    <row r="718" spans="6:7" x14ac:dyDescent="0.2">
      <c r="F718" s="79"/>
      <c r="G718" s="79"/>
    </row>
    <row r="719" spans="6:7" x14ac:dyDescent="0.2">
      <c r="F719" s="79"/>
      <c r="G719" s="79"/>
    </row>
    <row r="720" spans="6:7" x14ac:dyDescent="0.2">
      <c r="F720" s="79"/>
      <c r="G720" s="79"/>
    </row>
    <row r="721" spans="6:7" x14ac:dyDescent="0.2">
      <c r="F721" s="79"/>
      <c r="G721" s="79"/>
    </row>
    <row r="722" spans="6:7" x14ac:dyDescent="0.2">
      <c r="F722" s="79"/>
      <c r="G722" s="79"/>
    </row>
    <row r="723" spans="6:7" x14ac:dyDescent="0.2">
      <c r="F723" s="79"/>
      <c r="G723" s="79"/>
    </row>
    <row r="724" spans="6:7" x14ac:dyDescent="0.2">
      <c r="F724" s="79"/>
      <c r="G724" s="79"/>
    </row>
    <row r="725" spans="6:7" x14ac:dyDescent="0.2">
      <c r="F725" s="79"/>
      <c r="G725" s="79"/>
    </row>
    <row r="726" spans="6:7" x14ac:dyDescent="0.2">
      <c r="F726" s="79"/>
      <c r="G726" s="79"/>
    </row>
    <row r="727" spans="6:7" x14ac:dyDescent="0.2">
      <c r="F727" s="79"/>
      <c r="G727" s="79"/>
    </row>
    <row r="728" spans="6:7" x14ac:dyDescent="0.2">
      <c r="F728" s="79"/>
      <c r="G728" s="79"/>
    </row>
    <row r="729" spans="6:7" x14ac:dyDescent="0.2">
      <c r="F729" s="79"/>
      <c r="G729" s="79"/>
    </row>
    <row r="730" spans="6:7" x14ac:dyDescent="0.2">
      <c r="F730" s="79"/>
      <c r="G730" s="79"/>
    </row>
    <row r="731" spans="6:7" x14ac:dyDescent="0.2">
      <c r="F731" s="79"/>
      <c r="G731" s="79"/>
    </row>
    <row r="732" spans="6:7" x14ac:dyDescent="0.2">
      <c r="F732" s="79"/>
      <c r="G732" s="79"/>
    </row>
    <row r="733" spans="6:7" x14ac:dyDescent="0.2">
      <c r="F733" s="79"/>
      <c r="G733" s="79"/>
    </row>
    <row r="734" spans="6:7" x14ac:dyDescent="0.2">
      <c r="F734" s="79"/>
      <c r="G734" s="79"/>
    </row>
    <row r="735" spans="6:7" x14ac:dyDescent="0.2">
      <c r="F735" s="79"/>
      <c r="G735" s="79"/>
    </row>
    <row r="736" spans="6:7" x14ac:dyDescent="0.2">
      <c r="F736" s="79"/>
      <c r="G736" s="79"/>
    </row>
    <row r="737" spans="6:7" x14ac:dyDescent="0.2">
      <c r="F737" s="79"/>
      <c r="G737" s="79"/>
    </row>
    <row r="738" spans="6:7" x14ac:dyDescent="0.2">
      <c r="F738" s="79"/>
      <c r="G738" s="79"/>
    </row>
    <row r="739" spans="6:7" x14ac:dyDescent="0.2">
      <c r="F739" s="79"/>
      <c r="G739" s="79"/>
    </row>
    <row r="740" spans="6:7" x14ac:dyDescent="0.2">
      <c r="F740" s="79"/>
      <c r="G740" s="79"/>
    </row>
    <row r="741" spans="6:7" x14ac:dyDescent="0.2">
      <c r="F741" s="79"/>
      <c r="G741" s="79"/>
    </row>
    <row r="742" spans="6:7" x14ac:dyDescent="0.2">
      <c r="F742" s="79"/>
      <c r="G742" s="79"/>
    </row>
    <row r="743" spans="6:7" x14ac:dyDescent="0.2">
      <c r="F743" s="79"/>
      <c r="G743" s="79"/>
    </row>
    <row r="744" spans="6:7" x14ac:dyDescent="0.2">
      <c r="F744" s="79"/>
      <c r="G744" s="79"/>
    </row>
    <row r="745" spans="6:7" x14ac:dyDescent="0.2">
      <c r="F745" s="79"/>
      <c r="G745" s="79"/>
    </row>
    <row r="746" spans="6:7" x14ac:dyDescent="0.2">
      <c r="F746" s="79"/>
      <c r="G746" s="79"/>
    </row>
    <row r="747" spans="6:7" x14ac:dyDescent="0.2">
      <c r="F747" s="79"/>
      <c r="G747" s="79"/>
    </row>
    <row r="748" spans="6:7" x14ac:dyDescent="0.2">
      <c r="F748" s="79"/>
      <c r="G748" s="79"/>
    </row>
    <row r="749" spans="6:7" x14ac:dyDescent="0.2">
      <c r="F749" s="79"/>
      <c r="G749" s="79"/>
    </row>
    <row r="750" spans="6:7" x14ac:dyDescent="0.2">
      <c r="F750" s="79"/>
      <c r="G750" s="79"/>
    </row>
    <row r="751" spans="6:7" x14ac:dyDescent="0.2">
      <c r="F751" s="79"/>
      <c r="G751" s="79"/>
    </row>
    <row r="752" spans="6:7" x14ac:dyDescent="0.2">
      <c r="F752" s="79"/>
      <c r="G752" s="79"/>
    </row>
    <row r="753" spans="6:7" x14ac:dyDescent="0.2">
      <c r="F753" s="79"/>
      <c r="G753" s="79"/>
    </row>
    <row r="754" spans="6:7" x14ac:dyDescent="0.2">
      <c r="F754" s="79"/>
      <c r="G754" s="79"/>
    </row>
    <row r="755" spans="6:7" x14ac:dyDescent="0.2">
      <c r="F755" s="79"/>
      <c r="G755" s="79"/>
    </row>
    <row r="756" spans="6:7" x14ac:dyDescent="0.2">
      <c r="F756" s="79"/>
      <c r="G756" s="79"/>
    </row>
    <row r="757" spans="6:7" x14ac:dyDescent="0.2">
      <c r="F757" s="79"/>
      <c r="G757" s="79"/>
    </row>
    <row r="758" spans="6:7" x14ac:dyDescent="0.2">
      <c r="F758" s="79"/>
      <c r="G758" s="79"/>
    </row>
    <row r="759" spans="6:7" x14ac:dyDescent="0.2">
      <c r="F759" s="79"/>
      <c r="G759" s="79"/>
    </row>
    <row r="760" spans="6:7" x14ac:dyDescent="0.2">
      <c r="F760" s="79"/>
      <c r="G760" s="79"/>
    </row>
    <row r="761" spans="6:7" x14ac:dyDescent="0.2">
      <c r="F761" s="79"/>
      <c r="G761" s="79"/>
    </row>
    <row r="762" spans="6:7" x14ac:dyDescent="0.2">
      <c r="F762" s="79"/>
      <c r="G762" s="79"/>
    </row>
    <row r="763" spans="6:7" x14ac:dyDescent="0.2">
      <c r="F763" s="79"/>
      <c r="G763" s="79"/>
    </row>
    <row r="764" spans="6:7" x14ac:dyDescent="0.2">
      <c r="F764" s="79"/>
      <c r="G764" s="79"/>
    </row>
    <row r="765" spans="6:7" x14ac:dyDescent="0.2">
      <c r="F765" s="79"/>
      <c r="G765" s="79"/>
    </row>
    <row r="766" spans="6:7" x14ac:dyDescent="0.2">
      <c r="F766" s="79"/>
      <c r="G766" s="79"/>
    </row>
    <row r="767" spans="6:7" x14ac:dyDescent="0.2">
      <c r="F767" s="79"/>
      <c r="G767" s="79"/>
    </row>
    <row r="768" spans="6:7" x14ac:dyDescent="0.2">
      <c r="F768" s="79"/>
      <c r="G768" s="79"/>
    </row>
    <row r="769" spans="6:7" x14ac:dyDescent="0.2">
      <c r="F769" s="79"/>
      <c r="G769" s="79"/>
    </row>
    <row r="770" spans="6:7" x14ac:dyDescent="0.2">
      <c r="F770" s="79"/>
      <c r="G770" s="79"/>
    </row>
    <row r="771" spans="6:7" x14ac:dyDescent="0.2">
      <c r="F771" s="79"/>
      <c r="G771" s="79"/>
    </row>
    <row r="772" spans="6:7" x14ac:dyDescent="0.2">
      <c r="F772" s="79"/>
      <c r="G772" s="79"/>
    </row>
    <row r="773" spans="6:7" x14ac:dyDescent="0.2">
      <c r="F773" s="79"/>
      <c r="G773" s="79"/>
    </row>
    <row r="774" spans="6:7" x14ac:dyDescent="0.2">
      <c r="F774" s="79"/>
      <c r="G774" s="79"/>
    </row>
    <row r="775" spans="6:7" x14ac:dyDescent="0.2">
      <c r="F775" s="79"/>
      <c r="G775" s="79"/>
    </row>
    <row r="776" spans="6:7" x14ac:dyDescent="0.2">
      <c r="F776" s="79"/>
      <c r="G776" s="79"/>
    </row>
    <row r="777" spans="6:7" x14ac:dyDescent="0.2">
      <c r="F777" s="79"/>
      <c r="G777" s="79"/>
    </row>
    <row r="778" spans="6:7" x14ac:dyDescent="0.2">
      <c r="F778" s="79"/>
      <c r="G778" s="79"/>
    </row>
    <row r="779" spans="6:7" x14ac:dyDescent="0.2">
      <c r="F779" s="79"/>
      <c r="G779" s="79"/>
    </row>
    <row r="780" spans="6:7" x14ac:dyDescent="0.2">
      <c r="F780" s="79"/>
      <c r="G780" s="79"/>
    </row>
    <row r="781" spans="6:7" x14ac:dyDescent="0.2">
      <c r="F781" s="79"/>
      <c r="G781" s="79"/>
    </row>
    <row r="782" spans="6:7" x14ac:dyDescent="0.2">
      <c r="F782" s="79"/>
      <c r="G782" s="79"/>
    </row>
    <row r="783" spans="6:7" x14ac:dyDescent="0.2">
      <c r="F783" s="79"/>
      <c r="G783" s="79"/>
    </row>
    <row r="784" spans="6:7" x14ac:dyDescent="0.2">
      <c r="F784" s="79"/>
      <c r="G784" s="79"/>
    </row>
    <row r="785" spans="6:7" x14ac:dyDescent="0.2">
      <c r="F785" s="79"/>
      <c r="G785" s="79"/>
    </row>
    <row r="786" spans="6:7" x14ac:dyDescent="0.2">
      <c r="F786" s="79"/>
      <c r="G786" s="79"/>
    </row>
    <row r="787" spans="6:7" x14ac:dyDescent="0.2">
      <c r="F787" s="79"/>
      <c r="G787" s="79"/>
    </row>
    <row r="788" spans="6:7" x14ac:dyDescent="0.2">
      <c r="F788" s="79"/>
      <c r="G788" s="79"/>
    </row>
    <row r="789" spans="6:7" x14ac:dyDescent="0.2">
      <c r="F789" s="79"/>
      <c r="G789" s="79"/>
    </row>
    <row r="790" spans="6:7" x14ac:dyDescent="0.2">
      <c r="F790" s="79"/>
      <c r="G790" s="79"/>
    </row>
    <row r="791" spans="6:7" x14ac:dyDescent="0.2">
      <c r="F791" s="79"/>
      <c r="G791" s="79"/>
    </row>
    <row r="792" spans="6:7" x14ac:dyDescent="0.2">
      <c r="F792" s="79"/>
      <c r="G792" s="79"/>
    </row>
    <row r="793" spans="6:7" x14ac:dyDescent="0.2">
      <c r="F793" s="79"/>
      <c r="G793" s="79"/>
    </row>
    <row r="794" spans="6:7" x14ac:dyDescent="0.2">
      <c r="F794" s="79"/>
      <c r="G794" s="79"/>
    </row>
    <row r="795" spans="6:7" x14ac:dyDescent="0.2">
      <c r="F795" s="79"/>
      <c r="G795" s="79"/>
    </row>
    <row r="796" spans="6:7" x14ac:dyDescent="0.2">
      <c r="F796" s="79"/>
      <c r="G796" s="79"/>
    </row>
    <row r="797" spans="6:7" x14ac:dyDescent="0.2">
      <c r="F797" s="79"/>
      <c r="G797" s="79"/>
    </row>
    <row r="798" spans="6:7" x14ac:dyDescent="0.2">
      <c r="F798" s="79"/>
      <c r="G798" s="79"/>
    </row>
    <row r="799" spans="6:7" x14ac:dyDescent="0.2">
      <c r="F799" s="79"/>
      <c r="G799" s="79"/>
    </row>
    <row r="800" spans="6:7" x14ac:dyDescent="0.2">
      <c r="F800" s="79"/>
      <c r="G800" s="79"/>
    </row>
    <row r="801" spans="6:7" x14ac:dyDescent="0.2">
      <c r="F801" s="79"/>
      <c r="G801" s="79"/>
    </row>
    <row r="802" spans="6:7" x14ac:dyDescent="0.2">
      <c r="F802" s="79"/>
      <c r="G802" s="79"/>
    </row>
    <row r="803" spans="6:7" x14ac:dyDescent="0.2">
      <c r="F803" s="79"/>
      <c r="G803" s="79"/>
    </row>
    <row r="804" spans="6:7" x14ac:dyDescent="0.2">
      <c r="F804" s="79"/>
      <c r="G804" s="79"/>
    </row>
    <row r="805" spans="6:7" x14ac:dyDescent="0.2">
      <c r="F805" s="79"/>
      <c r="G805" s="79"/>
    </row>
    <row r="806" spans="6:7" x14ac:dyDescent="0.2">
      <c r="F806" s="79"/>
      <c r="G806" s="79"/>
    </row>
    <row r="807" spans="6:7" x14ac:dyDescent="0.2">
      <c r="F807" s="79"/>
      <c r="G807" s="79"/>
    </row>
    <row r="808" spans="6:7" x14ac:dyDescent="0.2">
      <c r="F808" s="79"/>
      <c r="G808" s="79"/>
    </row>
    <row r="809" spans="6:7" x14ac:dyDescent="0.2">
      <c r="F809" s="79"/>
      <c r="G809" s="79"/>
    </row>
    <row r="810" spans="6:7" x14ac:dyDescent="0.2">
      <c r="F810" s="79"/>
      <c r="G810" s="79"/>
    </row>
    <row r="811" spans="6:7" x14ac:dyDescent="0.2">
      <c r="F811" s="79"/>
      <c r="G811" s="79"/>
    </row>
    <row r="812" spans="6:7" x14ac:dyDescent="0.2">
      <c r="F812" s="79"/>
      <c r="G812" s="79"/>
    </row>
    <row r="813" spans="6:7" x14ac:dyDescent="0.2">
      <c r="F813" s="79"/>
      <c r="G813" s="79"/>
    </row>
    <row r="814" spans="6:7" x14ac:dyDescent="0.2">
      <c r="F814" s="79"/>
      <c r="G814" s="79"/>
    </row>
    <row r="815" spans="6:7" x14ac:dyDescent="0.2">
      <c r="F815" s="79"/>
      <c r="G815" s="79"/>
    </row>
    <row r="816" spans="6:7" x14ac:dyDescent="0.2">
      <c r="F816" s="79"/>
      <c r="G816" s="79"/>
    </row>
    <row r="817" spans="6:7" x14ac:dyDescent="0.2">
      <c r="F817" s="79"/>
      <c r="G817" s="79"/>
    </row>
    <row r="818" spans="6:7" x14ac:dyDescent="0.2">
      <c r="F818" s="79"/>
      <c r="G818" s="79"/>
    </row>
    <row r="819" spans="6:7" x14ac:dyDescent="0.2">
      <c r="F819" s="79"/>
      <c r="G819" s="79"/>
    </row>
    <row r="820" spans="6:7" x14ac:dyDescent="0.2">
      <c r="F820" s="79"/>
      <c r="G820" s="79"/>
    </row>
    <row r="821" spans="6:7" x14ac:dyDescent="0.2">
      <c r="F821" s="79"/>
      <c r="G821" s="79"/>
    </row>
    <row r="822" spans="6:7" x14ac:dyDescent="0.2">
      <c r="F822" s="79"/>
      <c r="G822" s="79"/>
    </row>
    <row r="823" spans="6:7" x14ac:dyDescent="0.2">
      <c r="F823" s="79"/>
      <c r="G823" s="79"/>
    </row>
    <row r="824" spans="6:7" x14ac:dyDescent="0.2">
      <c r="F824" s="79"/>
      <c r="G824" s="79"/>
    </row>
    <row r="825" spans="6:7" x14ac:dyDescent="0.2">
      <c r="F825" s="79"/>
      <c r="G825" s="79"/>
    </row>
    <row r="826" spans="6:7" x14ac:dyDescent="0.2">
      <c r="F826" s="79"/>
      <c r="G826" s="79"/>
    </row>
    <row r="827" spans="6:7" x14ac:dyDescent="0.2">
      <c r="F827" s="79"/>
      <c r="G827" s="79"/>
    </row>
    <row r="828" spans="6:7" x14ac:dyDescent="0.2">
      <c r="F828" s="79"/>
      <c r="G828" s="79"/>
    </row>
    <row r="829" spans="6:7" x14ac:dyDescent="0.2">
      <c r="F829" s="79"/>
      <c r="G829" s="79"/>
    </row>
    <row r="830" spans="6:7" x14ac:dyDescent="0.2">
      <c r="F830" s="79"/>
      <c r="G830" s="79"/>
    </row>
    <row r="831" spans="6:7" x14ac:dyDescent="0.2">
      <c r="F831" s="79"/>
      <c r="G831" s="79"/>
    </row>
    <row r="832" spans="6:7" x14ac:dyDescent="0.2">
      <c r="F832" s="79"/>
      <c r="G832" s="79"/>
    </row>
    <row r="833" spans="6:7" x14ac:dyDescent="0.2">
      <c r="F833" s="79"/>
      <c r="G833" s="79"/>
    </row>
    <row r="834" spans="6:7" x14ac:dyDescent="0.2">
      <c r="F834" s="79"/>
      <c r="G834" s="79"/>
    </row>
    <row r="835" spans="6:7" x14ac:dyDescent="0.2">
      <c r="F835" s="79"/>
      <c r="G835" s="79"/>
    </row>
    <row r="836" spans="6:7" x14ac:dyDescent="0.2">
      <c r="F836" s="79"/>
      <c r="G836" s="79"/>
    </row>
    <row r="837" spans="6:7" x14ac:dyDescent="0.2">
      <c r="F837" s="79"/>
      <c r="G837" s="79"/>
    </row>
    <row r="838" spans="6:7" x14ac:dyDescent="0.2">
      <c r="F838" s="79"/>
      <c r="G838" s="79"/>
    </row>
    <row r="839" spans="6:7" x14ac:dyDescent="0.2">
      <c r="F839" s="79"/>
      <c r="G839" s="79"/>
    </row>
    <row r="840" spans="6:7" x14ac:dyDescent="0.2">
      <c r="F840" s="79"/>
      <c r="G840" s="79"/>
    </row>
    <row r="841" spans="6:7" x14ac:dyDescent="0.2">
      <c r="F841" s="79"/>
      <c r="G841" s="79"/>
    </row>
    <row r="842" spans="6:7" x14ac:dyDescent="0.2">
      <c r="F842" s="79"/>
      <c r="G842" s="79"/>
    </row>
    <row r="843" spans="6:7" x14ac:dyDescent="0.2">
      <c r="F843" s="79"/>
      <c r="G843" s="79"/>
    </row>
    <row r="844" spans="6:7" x14ac:dyDescent="0.2">
      <c r="F844" s="79"/>
      <c r="G844" s="79"/>
    </row>
    <row r="845" spans="6:7" x14ac:dyDescent="0.2">
      <c r="F845" s="79"/>
      <c r="G845" s="79"/>
    </row>
    <row r="846" spans="6:7" x14ac:dyDescent="0.2">
      <c r="F846" s="79"/>
      <c r="G846" s="79"/>
    </row>
    <row r="847" spans="6:7" x14ac:dyDescent="0.2">
      <c r="F847" s="79"/>
      <c r="G847" s="79"/>
    </row>
    <row r="848" spans="6:7" x14ac:dyDescent="0.2">
      <c r="F848" s="79"/>
      <c r="G848" s="79"/>
    </row>
    <row r="849" spans="6:7" x14ac:dyDescent="0.2">
      <c r="F849" s="79"/>
      <c r="G849" s="79"/>
    </row>
    <row r="850" spans="6:7" x14ac:dyDescent="0.2">
      <c r="F850" s="79"/>
      <c r="G850" s="79"/>
    </row>
    <row r="851" spans="6:7" x14ac:dyDescent="0.2">
      <c r="F851" s="79"/>
      <c r="G851" s="79"/>
    </row>
    <row r="852" spans="6:7" x14ac:dyDescent="0.2">
      <c r="F852" s="79"/>
      <c r="G852" s="79"/>
    </row>
    <row r="853" spans="6:7" x14ac:dyDescent="0.2">
      <c r="F853" s="79"/>
      <c r="G853" s="79"/>
    </row>
    <row r="854" spans="6:7" x14ac:dyDescent="0.2">
      <c r="F854" s="79"/>
      <c r="G854" s="79"/>
    </row>
    <row r="855" spans="6:7" x14ac:dyDescent="0.2">
      <c r="F855" s="79"/>
      <c r="G855" s="79"/>
    </row>
    <row r="856" spans="6:7" x14ac:dyDescent="0.2">
      <c r="F856" s="79"/>
      <c r="G856" s="79"/>
    </row>
    <row r="857" spans="6:7" x14ac:dyDescent="0.2">
      <c r="F857" s="79"/>
      <c r="G857" s="79"/>
    </row>
    <row r="858" spans="6:7" x14ac:dyDescent="0.2">
      <c r="F858" s="79"/>
      <c r="G858" s="79"/>
    </row>
    <row r="859" spans="6:7" x14ac:dyDescent="0.2">
      <c r="F859" s="79"/>
      <c r="G859" s="79"/>
    </row>
    <row r="860" spans="6:7" x14ac:dyDescent="0.2">
      <c r="F860" s="79"/>
      <c r="G860" s="79"/>
    </row>
    <row r="861" spans="6:7" x14ac:dyDescent="0.2">
      <c r="F861" s="79"/>
      <c r="G861" s="79"/>
    </row>
    <row r="862" spans="6:7" x14ac:dyDescent="0.2">
      <c r="F862" s="79"/>
      <c r="G862" s="79"/>
    </row>
    <row r="863" spans="6:7" x14ac:dyDescent="0.2">
      <c r="F863" s="79"/>
      <c r="G863" s="79"/>
    </row>
    <row r="864" spans="6:7" x14ac:dyDescent="0.2">
      <c r="F864" s="79"/>
      <c r="G864" s="79"/>
    </row>
    <row r="865" spans="6:7" x14ac:dyDescent="0.2">
      <c r="F865" s="79"/>
      <c r="G865" s="79"/>
    </row>
    <row r="866" spans="6:7" x14ac:dyDescent="0.2">
      <c r="F866" s="79"/>
      <c r="G866" s="79"/>
    </row>
    <row r="867" spans="6:7" x14ac:dyDescent="0.2">
      <c r="F867" s="79"/>
      <c r="G867" s="79"/>
    </row>
    <row r="868" spans="6:7" x14ac:dyDescent="0.2">
      <c r="F868" s="79"/>
      <c r="G868" s="79"/>
    </row>
    <row r="869" spans="6:7" x14ac:dyDescent="0.2">
      <c r="F869" s="79"/>
      <c r="G869" s="79"/>
    </row>
    <row r="870" spans="6:7" x14ac:dyDescent="0.2">
      <c r="F870" s="79"/>
      <c r="G870" s="79"/>
    </row>
    <row r="871" spans="6:7" x14ac:dyDescent="0.2">
      <c r="F871" s="79"/>
      <c r="G871" s="79"/>
    </row>
    <row r="872" spans="6:7" x14ac:dyDescent="0.2">
      <c r="F872" s="79"/>
      <c r="G872" s="79"/>
    </row>
    <row r="873" spans="6:7" x14ac:dyDescent="0.2">
      <c r="F873" s="79"/>
      <c r="G873" s="79"/>
    </row>
    <row r="874" spans="6:7" x14ac:dyDescent="0.2">
      <c r="F874" s="79"/>
      <c r="G874" s="79"/>
    </row>
    <row r="875" spans="6:7" x14ac:dyDescent="0.2">
      <c r="F875" s="79"/>
      <c r="G875" s="79"/>
    </row>
    <row r="876" spans="6:7" x14ac:dyDescent="0.2">
      <c r="F876" s="79"/>
      <c r="G876" s="79"/>
    </row>
    <row r="877" spans="6:7" x14ac:dyDescent="0.2">
      <c r="F877" s="79"/>
      <c r="G877" s="79"/>
    </row>
    <row r="878" spans="6:7" x14ac:dyDescent="0.2">
      <c r="F878" s="79"/>
      <c r="G878" s="79"/>
    </row>
    <row r="879" spans="6:7" x14ac:dyDescent="0.2">
      <c r="F879" s="79"/>
      <c r="G879" s="79"/>
    </row>
    <row r="880" spans="6:7" x14ac:dyDescent="0.2">
      <c r="F880" s="79"/>
      <c r="G880" s="79"/>
    </row>
    <row r="881" spans="6:7" x14ac:dyDescent="0.2">
      <c r="F881" s="79"/>
      <c r="G881" s="79"/>
    </row>
    <row r="882" spans="6:7" x14ac:dyDescent="0.2">
      <c r="F882" s="79"/>
      <c r="G882" s="79"/>
    </row>
    <row r="883" spans="6:7" x14ac:dyDescent="0.2">
      <c r="F883" s="79"/>
      <c r="G883" s="79"/>
    </row>
    <row r="884" spans="6:7" x14ac:dyDescent="0.2">
      <c r="F884" s="79"/>
      <c r="G884" s="79"/>
    </row>
    <row r="885" spans="6:7" x14ac:dyDescent="0.2">
      <c r="F885" s="79"/>
      <c r="G885" s="79"/>
    </row>
    <row r="886" spans="6:7" x14ac:dyDescent="0.2">
      <c r="F886" s="79"/>
      <c r="G886" s="79"/>
    </row>
    <row r="887" spans="6:7" x14ac:dyDescent="0.2">
      <c r="F887" s="79"/>
      <c r="G887" s="79"/>
    </row>
    <row r="888" spans="6:7" x14ac:dyDescent="0.2">
      <c r="F888" s="79"/>
      <c r="G888" s="79"/>
    </row>
    <row r="889" spans="6:7" x14ac:dyDescent="0.2">
      <c r="F889" s="79"/>
      <c r="G889" s="79"/>
    </row>
    <row r="890" spans="6:7" x14ac:dyDescent="0.2">
      <c r="F890" s="79"/>
      <c r="G890" s="79"/>
    </row>
    <row r="891" spans="6:7" x14ac:dyDescent="0.2">
      <c r="F891" s="79"/>
      <c r="G891" s="79"/>
    </row>
    <row r="892" spans="6:7" x14ac:dyDescent="0.2">
      <c r="F892" s="79"/>
      <c r="G892" s="79"/>
    </row>
    <row r="893" spans="6:7" x14ac:dyDescent="0.2">
      <c r="F893" s="79"/>
      <c r="G893" s="79"/>
    </row>
    <row r="894" spans="6:7" x14ac:dyDescent="0.2">
      <c r="F894" s="79"/>
      <c r="G894" s="79"/>
    </row>
    <row r="895" spans="6:7" x14ac:dyDescent="0.2">
      <c r="F895" s="79"/>
      <c r="G895" s="79"/>
    </row>
    <row r="896" spans="6:7" x14ac:dyDescent="0.2">
      <c r="F896" s="79"/>
      <c r="G896" s="79"/>
    </row>
    <row r="897" spans="6:7" x14ac:dyDescent="0.2">
      <c r="F897" s="79"/>
      <c r="G897" s="79"/>
    </row>
    <row r="898" spans="6:7" x14ac:dyDescent="0.2">
      <c r="F898" s="79"/>
      <c r="G898" s="79"/>
    </row>
    <row r="899" spans="6:7" x14ac:dyDescent="0.2">
      <c r="F899" s="79"/>
      <c r="G899" s="79"/>
    </row>
    <row r="900" spans="6:7" x14ac:dyDescent="0.2">
      <c r="F900" s="79"/>
      <c r="G900" s="79"/>
    </row>
    <row r="901" spans="6:7" x14ac:dyDescent="0.2">
      <c r="F901" s="79"/>
      <c r="G901" s="79"/>
    </row>
    <row r="902" spans="6:7" x14ac:dyDescent="0.2">
      <c r="F902" s="79"/>
      <c r="G902" s="79"/>
    </row>
    <row r="903" spans="6:7" x14ac:dyDescent="0.2">
      <c r="F903" s="79"/>
      <c r="G903" s="79"/>
    </row>
    <row r="904" spans="6:7" x14ac:dyDescent="0.2">
      <c r="F904" s="79"/>
      <c r="G904" s="79"/>
    </row>
    <row r="905" spans="6:7" x14ac:dyDescent="0.2">
      <c r="F905" s="79"/>
      <c r="G905" s="79"/>
    </row>
    <row r="906" spans="6:7" x14ac:dyDescent="0.2">
      <c r="F906" s="79"/>
      <c r="G906" s="79"/>
    </row>
    <row r="907" spans="6:7" x14ac:dyDescent="0.2">
      <c r="F907" s="79"/>
      <c r="G907" s="79"/>
    </row>
    <row r="908" spans="6:7" x14ac:dyDescent="0.2">
      <c r="F908" s="79"/>
      <c r="G908" s="79"/>
    </row>
    <row r="909" spans="6:7" x14ac:dyDescent="0.2">
      <c r="F909" s="79"/>
      <c r="G909" s="79"/>
    </row>
    <row r="910" spans="6:7" x14ac:dyDescent="0.2">
      <c r="F910" s="79"/>
      <c r="G910" s="79"/>
    </row>
    <row r="911" spans="6:7" x14ac:dyDescent="0.2">
      <c r="F911" s="79"/>
      <c r="G911" s="79"/>
    </row>
    <row r="912" spans="6:7" x14ac:dyDescent="0.2">
      <c r="F912" s="79"/>
      <c r="G912" s="79"/>
    </row>
    <row r="913" spans="6:7" x14ac:dyDescent="0.2">
      <c r="F913" s="79"/>
      <c r="G913" s="79"/>
    </row>
    <row r="914" spans="6:7" x14ac:dyDescent="0.2">
      <c r="F914" s="79"/>
      <c r="G914" s="79"/>
    </row>
    <row r="915" spans="6:7" x14ac:dyDescent="0.2">
      <c r="F915" s="79"/>
      <c r="G915" s="79"/>
    </row>
    <row r="916" spans="6:7" x14ac:dyDescent="0.2">
      <c r="F916" s="79"/>
      <c r="G916" s="79"/>
    </row>
    <row r="917" spans="6:7" x14ac:dyDescent="0.2">
      <c r="F917" s="79"/>
      <c r="G917" s="79"/>
    </row>
    <row r="918" spans="6:7" x14ac:dyDescent="0.2">
      <c r="F918" s="79"/>
      <c r="G918" s="79"/>
    </row>
    <row r="919" spans="6:7" x14ac:dyDescent="0.2">
      <c r="F919" s="79"/>
      <c r="G919" s="79"/>
    </row>
    <row r="920" spans="6:7" x14ac:dyDescent="0.2">
      <c r="F920" s="79"/>
      <c r="G920" s="79"/>
    </row>
    <row r="921" spans="6:7" x14ac:dyDescent="0.2">
      <c r="F921" s="79"/>
      <c r="G921" s="79"/>
    </row>
    <row r="922" spans="6:7" x14ac:dyDescent="0.2">
      <c r="F922" s="79"/>
      <c r="G922" s="79"/>
    </row>
    <row r="923" spans="6:7" x14ac:dyDescent="0.2">
      <c r="F923" s="79"/>
      <c r="G923" s="79"/>
    </row>
    <row r="924" spans="6:7" x14ac:dyDescent="0.2">
      <c r="F924" s="79"/>
      <c r="G924" s="79"/>
    </row>
    <row r="925" spans="6:7" x14ac:dyDescent="0.2">
      <c r="F925" s="79"/>
      <c r="G925" s="79"/>
    </row>
    <row r="926" spans="6:7" x14ac:dyDescent="0.2">
      <c r="F926" s="79"/>
      <c r="G926" s="79"/>
    </row>
    <row r="927" spans="6:7" x14ac:dyDescent="0.2">
      <c r="F927" s="79"/>
      <c r="G927" s="79"/>
    </row>
    <row r="928" spans="6:7" x14ac:dyDescent="0.2">
      <c r="F928" s="79"/>
      <c r="G928" s="79"/>
    </row>
    <row r="929" spans="6:7" x14ac:dyDescent="0.2">
      <c r="F929" s="79"/>
      <c r="G929" s="79"/>
    </row>
    <row r="930" spans="6:7" x14ac:dyDescent="0.2">
      <c r="F930" s="79"/>
      <c r="G930" s="79"/>
    </row>
    <row r="931" spans="6:7" x14ac:dyDescent="0.2">
      <c r="F931" s="79"/>
      <c r="G931" s="79"/>
    </row>
    <row r="932" spans="6:7" x14ac:dyDescent="0.2">
      <c r="F932" s="79"/>
      <c r="G932" s="79"/>
    </row>
    <row r="933" spans="6:7" x14ac:dyDescent="0.2">
      <c r="F933" s="79"/>
      <c r="G933" s="79"/>
    </row>
    <row r="934" spans="6:7" x14ac:dyDescent="0.2">
      <c r="F934" s="79"/>
      <c r="G934" s="79"/>
    </row>
    <row r="935" spans="6:7" x14ac:dyDescent="0.2">
      <c r="F935" s="79"/>
      <c r="G935" s="79"/>
    </row>
    <row r="936" spans="6:7" x14ac:dyDescent="0.2">
      <c r="F936" s="79"/>
      <c r="G936" s="79"/>
    </row>
    <row r="937" spans="6:7" x14ac:dyDescent="0.2">
      <c r="F937" s="79"/>
      <c r="G937" s="79"/>
    </row>
    <row r="938" spans="6:7" x14ac:dyDescent="0.2">
      <c r="F938" s="79"/>
      <c r="G938" s="79"/>
    </row>
    <row r="939" spans="6:7" x14ac:dyDescent="0.2">
      <c r="F939" s="79"/>
      <c r="G939" s="79"/>
    </row>
    <row r="940" spans="6:7" x14ac:dyDescent="0.2">
      <c r="F940" s="79"/>
      <c r="G940" s="79"/>
    </row>
    <row r="941" spans="6:7" x14ac:dyDescent="0.2">
      <c r="F941" s="79"/>
      <c r="G941" s="79"/>
    </row>
    <row r="942" spans="6:7" x14ac:dyDescent="0.2">
      <c r="F942" s="79"/>
      <c r="G942" s="79"/>
    </row>
    <row r="943" spans="6:7" x14ac:dyDescent="0.2">
      <c r="F943" s="79"/>
      <c r="G943" s="79"/>
    </row>
    <row r="944" spans="6:7" x14ac:dyDescent="0.2">
      <c r="F944" s="79"/>
      <c r="G944" s="79"/>
    </row>
    <row r="945" spans="6:7" x14ac:dyDescent="0.2">
      <c r="F945" s="79"/>
      <c r="G945" s="79"/>
    </row>
    <row r="946" spans="6:7" x14ac:dyDescent="0.2">
      <c r="F946" s="79"/>
      <c r="G946" s="79"/>
    </row>
    <row r="947" spans="6:7" x14ac:dyDescent="0.2">
      <c r="F947" s="79"/>
      <c r="G947" s="79"/>
    </row>
    <row r="948" spans="6:7" x14ac:dyDescent="0.2">
      <c r="F948" s="79"/>
      <c r="G948" s="79"/>
    </row>
    <row r="949" spans="6:7" x14ac:dyDescent="0.2">
      <c r="F949" s="79"/>
      <c r="G949" s="79"/>
    </row>
    <row r="950" spans="6:7" x14ac:dyDescent="0.2">
      <c r="F950" s="79"/>
      <c r="G950" s="79"/>
    </row>
    <row r="951" spans="6:7" x14ac:dyDescent="0.2">
      <c r="F951" s="79"/>
      <c r="G951" s="79"/>
    </row>
    <row r="952" spans="6:7" x14ac:dyDescent="0.2">
      <c r="F952" s="79"/>
      <c r="G952" s="79"/>
    </row>
    <row r="953" spans="6:7" x14ac:dyDescent="0.2">
      <c r="F953" s="79"/>
      <c r="G953" s="79"/>
    </row>
    <row r="954" spans="6:7" x14ac:dyDescent="0.2">
      <c r="F954" s="79"/>
      <c r="G954" s="79"/>
    </row>
    <row r="955" spans="6:7" x14ac:dyDescent="0.2">
      <c r="F955" s="79"/>
      <c r="G955" s="79"/>
    </row>
    <row r="956" spans="6:7" x14ac:dyDescent="0.2">
      <c r="F956" s="79"/>
      <c r="G956" s="79"/>
    </row>
    <row r="957" spans="6:7" x14ac:dyDescent="0.2">
      <c r="F957" s="79"/>
      <c r="G957" s="79"/>
    </row>
    <row r="958" spans="6:7" x14ac:dyDescent="0.2">
      <c r="F958" s="79"/>
      <c r="G958" s="79"/>
    </row>
    <row r="959" spans="6:7" x14ac:dyDescent="0.2">
      <c r="F959" s="79"/>
      <c r="G959" s="79"/>
    </row>
    <row r="960" spans="6:7" x14ac:dyDescent="0.2">
      <c r="F960" s="79"/>
      <c r="G960" s="79"/>
    </row>
    <row r="961" spans="6:7" x14ac:dyDescent="0.2">
      <c r="F961" s="79"/>
      <c r="G961" s="79"/>
    </row>
    <row r="962" spans="6:7" x14ac:dyDescent="0.2">
      <c r="F962" s="79"/>
      <c r="G962" s="79"/>
    </row>
    <row r="963" spans="6:7" x14ac:dyDescent="0.2">
      <c r="F963" s="79"/>
      <c r="G963" s="79"/>
    </row>
    <row r="964" spans="6:7" x14ac:dyDescent="0.2">
      <c r="F964" s="79"/>
      <c r="G964" s="79"/>
    </row>
    <row r="965" spans="6:7" x14ac:dyDescent="0.2">
      <c r="F965" s="79"/>
      <c r="G965" s="79"/>
    </row>
    <row r="966" spans="6:7" x14ac:dyDescent="0.2">
      <c r="F966" s="79"/>
      <c r="G966" s="79"/>
    </row>
    <row r="967" spans="6:7" x14ac:dyDescent="0.2">
      <c r="F967" s="79"/>
      <c r="G967" s="79"/>
    </row>
    <row r="968" spans="6:7" x14ac:dyDescent="0.2">
      <c r="F968" s="79"/>
      <c r="G968" s="79"/>
    </row>
    <row r="969" spans="6:7" x14ac:dyDescent="0.2">
      <c r="F969" s="79"/>
      <c r="G969" s="79"/>
    </row>
    <row r="970" spans="6:7" x14ac:dyDescent="0.2">
      <c r="F970" s="79"/>
      <c r="G970" s="79"/>
    </row>
    <row r="971" spans="6:7" x14ac:dyDescent="0.2">
      <c r="F971" s="79"/>
      <c r="G971" s="79"/>
    </row>
    <row r="972" spans="6:7" x14ac:dyDescent="0.2">
      <c r="F972" s="79"/>
      <c r="G972" s="79"/>
    </row>
    <row r="973" spans="6:7" x14ac:dyDescent="0.2">
      <c r="F973" s="79"/>
      <c r="G973" s="79"/>
    </row>
    <row r="974" spans="6:7" x14ac:dyDescent="0.2">
      <c r="F974" s="79"/>
      <c r="G974" s="79"/>
    </row>
    <row r="975" spans="6:7" x14ac:dyDescent="0.2">
      <c r="F975" s="79"/>
      <c r="G975" s="79"/>
    </row>
    <row r="976" spans="6:7" x14ac:dyDescent="0.2">
      <c r="F976" s="79"/>
      <c r="G976" s="79"/>
    </row>
    <row r="977" spans="6:7" x14ac:dyDescent="0.2">
      <c r="F977" s="79"/>
      <c r="G977" s="79"/>
    </row>
    <row r="978" spans="6:7" x14ac:dyDescent="0.2">
      <c r="F978" s="79"/>
      <c r="G978" s="79"/>
    </row>
    <row r="979" spans="6:7" x14ac:dyDescent="0.2">
      <c r="F979" s="79"/>
      <c r="G979" s="79"/>
    </row>
    <row r="980" spans="6:7" x14ac:dyDescent="0.2">
      <c r="F980" s="79"/>
      <c r="G980" s="79"/>
    </row>
    <row r="981" spans="6:7" x14ac:dyDescent="0.2">
      <c r="F981" s="79"/>
      <c r="G981" s="79"/>
    </row>
    <row r="982" spans="6:7" x14ac:dyDescent="0.2">
      <c r="F982" s="79"/>
      <c r="G982" s="79"/>
    </row>
    <row r="983" spans="6:7" x14ac:dyDescent="0.2">
      <c r="F983" s="79"/>
      <c r="G983" s="79"/>
    </row>
    <row r="984" spans="6:7" x14ac:dyDescent="0.2">
      <c r="F984" s="79"/>
      <c r="G984" s="79"/>
    </row>
    <row r="985" spans="6:7" x14ac:dyDescent="0.2">
      <c r="F985" s="79"/>
      <c r="G985" s="79"/>
    </row>
    <row r="986" spans="6:7" x14ac:dyDescent="0.2">
      <c r="F986" s="79"/>
      <c r="G986" s="79"/>
    </row>
    <row r="987" spans="6:7" x14ac:dyDescent="0.2">
      <c r="F987" s="79"/>
      <c r="G987" s="79"/>
    </row>
    <row r="988" spans="6:7" x14ac:dyDescent="0.2">
      <c r="F988" s="79"/>
      <c r="G988" s="79"/>
    </row>
    <row r="989" spans="6:7" x14ac:dyDescent="0.2">
      <c r="F989" s="79"/>
      <c r="G989" s="79"/>
    </row>
    <row r="990" spans="6:7" x14ac:dyDescent="0.2">
      <c r="F990" s="79"/>
      <c r="G990" s="79"/>
    </row>
    <row r="991" spans="6:7" x14ac:dyDescent="0.2">
      <c r="F991" s="79"/>
      <c r="G991" s="79"/>
    </row>
    <row r="992" spans="6:7" x14ac:dyDescent="0.2">
      <c r="F992" s="79"/>
      <c r="G992" s="79"/>
    </row>
    <row r="993" spans="6:7" x14ac:dyDescent="0.2">
      <c r="F993" s="79"/>
      <c r="G993" s="79"/>
    </row>
    <row r="994" spans="6:7" x14ac:dyDescent="0.2">
      <c r="F994" s="79"/>
      <c r="G994" s="79"/>
    </row>
    <row r="995" spans="6:7" x14ac:dyDescent="0.2">
      <c r="F995" s="79"/>
      <c r="G995" s="79"/>
    </row>
    <row r="996" spans="6:7" x14ac:dyDescent="0.2">
      <c r="F996" s="79"/>
      <c r="G996" s="79"/>
    </row>
    <row r="997" spans="6:7" x14ac:dyDescent="0.2">
      <c r="F997" s="79"/>
      <c r="G997" s="79"/>
    </row>
    <row r="998" spans="6:7" x14ac:dyDescent="0.2">
      <c r="F998" s="79"/>
      <c r="G998" s="79"/>
    </row>
    <row r="999" spans="6:7" x14ac:dyDescent="0.2">
      <c r="F999" s="79"/>
      <c r="G999" s="79"/>
    </row>
    <row r="1000" spans="6:7" x14ac:dyDescent="0.2">
      <c r="F1000" s="79"/>
      <c r="G1000" s="79"/>
    </row>
    <row r="1001" spans="6:7" x14ac:dyDescent="0.2">
      <c r="F1001" s="79"/>
      <c r="G1001" s="79"/>
    </row>
    <row r="1002" spans="6:7" x14ac:dyDescent="0.2">
      <c r="F1002" s="79"/>
      <c r="G1002" s="79"/>
    </row>
    <row r="1003" spans="6:7" x14ac:dyDescent="0.2">
      <c r="F1003" s="79"/>
      <c r="G1003" s="79"/>
    </row>
    <row r="1004" spans="6:7" x14ac:dyDescent="0.2">
      <c r="F1004" s="79"/>
      <c r="G1004" s="79"/>
    </row>
    <row r="1005" spans="6:7" x14ac:dyDescent="0.2">
      <c r="F1005" s="79"/>
      <c r="G1005" s="79"/>
    </row>
    <row r="1006" spans="6:7" x14ac:dyDescent="0.2">
      <c r="F1006" s="79"/>
      <c r="G1006" s="79"/>
    </row>
    <row r="1007" spans="6:7" x14ac:dyDescent="0.2">
      <c r="F1007" s="79"/>
      <c r="G1007" s="79"/>
    </row>
    <row r="1008" spans="6:7" x14ac:dyDescent="0.2">
      <c r="F1008" s="79"/>
      <c r="G1008" s="79"/>
    </row>
    <row r="1009" spans="6:7" x14ac:dyDescent="0.2">
      <c r="F1009" s="79"/>
      <c r="G1009" s="79"/>
    </row>
    <row r="1010" spans="6:7" x14ac:dyDescent="0.2">
      <c r="F1010" s="79"/>
      <c r="G1010" s="79"/>
    </row>
    <row r="1011" spans="6:7" x14ac:dyDescent="0.2">
      <c r="F1011" s="79"/>
      <c r="G1011" s="79"/>
    </row>
    <row r="1012" spans="6:7" x14ac:dyDescent="0.2">
      <c r="F1012" s="79"/>
      <c r="G1012" s="79"/>
    </row>
    <row r="1013" spans="6:7" x14ac:dyDescent="0.2">
      <c r="F1013" s="79"/>
      <c r="G1013" s="79"/>
    </row>
    <row r="1014" spans="6:7" x14ac:dyDescent="0.2">
      <c r="F1014" s="79"/>
      <c r="G1014" s="79"/>
    </row>
    <row r="1015" spans="6:7" x14ac:dyDescent="0.2">
      <c r="F1015" s="79"/>
      <c r="G1015" s="79"/>
    </row>
    <row r="1016" spans="6:7" x14ac:dyDescent="0.2">
      <c r="F1016" s="79"/>
      <c r="G1016" s="79"/>
    </row>
    <row r="1017" spans="6:7" x14ac:dyDescent="0.2">
      <c r="F1017" s="79"/>
      <c r="G1017" s="79"/>
    </row>
    <row r="1018" spans="6:7" x14ac:dyDescent="0.2">
      <c r="F1018" s="79"/>
      <c r="G1018" s="79"/>
    </row>
    <row r="1019" spans="6:7" x14ac:dyDescent="0.2">
      <c r="F1019" s="79"/>
      <c r="G1019" s="79"/>
    </row>
    <row r="1020" spans="6:7" x14ac:dyDescent="0.2">
      <c r="F1020" s="79"/>
      <c r="G1020" s="79"/>
    </row>
    <row r="1021" spans="6:7" x14ac:dyDescent="0.2">
      <c r="F1021" s="79"/>
      <c r="G1021" s="79"/>
    </row>
    <row r="1022" spans="6:7" x14ac:dyDescent="0.2">
      <c r="F1022" s="79"/>
      <c r="G1022" s="79"/>
    </row>
    <row r="1023" spans="6:7" x14ac:dyDescent="0.2">
      <c r="F1023" s="79"/>
      <c r="G1023" s="79"/>
    </row>
    <row r="1024" spans="6:7" x14ac:dyDescent="0.2">
      <c r="F1024" s="79"/>
      <c r="G1024" s="79"/>
    </row>
    <row r="1025" spans="6:7" x14ac:dyDescent="0.2">
      <c r="F1025" s="79"/>
      <c r="G1025" s="79"/>
    </row>
    <row r="1026" spans="6:7" x14ac:dyDescent="0.2">
      <c r="F1026" s="79"/>
      <c r="G1026" s="79"/>
    </row>
    <row r="1027" spans="6:7" x14ac:dyDescent="0.2">
      <c r="F1027" s="79"/>
      <c r="G1027" s="79"/>
    </row>
    <row r="1028" spans="6:7" x14ac:dyDescent="0.2">
      <c r="F1028" s="79"/>
      <c r="G1028" s="79"/>
    </row>
    <row r="1029" spans="6:7" x14ac:dyDescent="0.2">
      <c r="F1029" s="79"/>
      <c r="G1029" s="79"/>
    </row>
    <row r="1030" spans="6:7" x14ac:dyDescent="0.2">
      <c r="F1030" s="79"/>
      <c r="G1030" s="79"/>
    </row>
    <row r="1031" spans="6:7" x14ac:dyDescent="0.2">
      <c r="F1031" s="79"/>
      <c r="G1031" s="79"/>
    </row>
    <row r="1032" spans="6:7" x14ac:dyDescent="0.2">
      <c r="F1032" s="79"/>
      <c r="G1032" s="79"/>
    </row>
    <row r="1033" spans="6:7" x14ac:dyDescent="0.2">
      <c r="F1033" s="79"/>
      <c r="G1033" s="79"/>
    </row>
    <row r="1034" spans="6:7" x14ac:dyDescent="0.2">
      <c r="F1034" s="79"/>
      <c r="G1034" s="79"/>
    </row>
    <row r="1035" spans="6:7" x14ac:dyDescent="0.2">
      <c r="F1035" s="79"/>
      <c r="G1035" s="79"/>
    </row>
    <row r="1036" spans="6:7" x14ac:dyDescent="0.2">
      <c r="F1036" s="79"/>
      <c r="G1036" s="79"/>
    </row>
    <row r="1037" spans="6:7" x14ac:dyDescent="0.2">
      <c r="F1037" s="79"/>
      <c r="G1037" s="79"/>
    </row>
    <row r="1038" spans="6:7" x14ac:dyDescent="0.2">
      <c r="F1038" s="79"/>
      <c r="G1038" s="79"/>
    </row>
    <row r="1039" spans="6:7" x14ac:dyDescent="0.2">
      <c r="F1039" s="79"/>
      <c r="G1039" s="79"/>
    </row>
    <row r="1040" spans="6:7" x14ac:dyDescent="0.2">
      <c r="F1040" s="79"/>
      <c r="G1040" s="79"/>
    </row>
    <row r="1041" spans="6:7" x14ac:dyDescent="0.2">
      <c r="F1041" s="79"/>
      <c r="G1041" s="79"/>
    </row>
    <row r="1042" spans="6:7" x14ac:dyDescent="0.2">
      <c r="F1042" s="79"/>
      <c r="G1042" s="79"/>
    </row>
    <row r="1043" spans="6:7" x14ac:dyDescent="0.2">
      <c r="F1043" s="79"/>
      <c r="G1043" s="79"/>
    </row>
    <row r="1044" spans="6:7" x14ac:dyDescent="0.2">
      <c r="F1044" s="79"/>
      <c r="G1044" s="79"/>
    </row>
    <row r="1045" spans="6:7" x14ac:dyDescent="0.2">
      <c r="F1045" s="79"/>
      <c r="G1045" s="79"/>
    </row>
    <row r="1046" spans="6:7" x14ac:dyDescent="0.2">
      <c r="F1046" s="79"/>
      <c r="G1046" s="79"/>
    </row>
    <row r="1047" spans="6:7" x14ac:dyDescent="0.2">
      <c r="F1047" s="79"/>
      <c r="G1047" s="79"/>
    </row>
    <row r="1048" spans="6:7" x14ac:dyDescent="0.2">
      <c r="F1048" s="79"/>
      <c r="G1048" s="79"/>
    </row>
    <row r="1049" spans="6:7" x14ac:dyDescent="0.2">
      <c r="F1049" s="79"/>
      <c r="G1049" s="79"/>
    </row>
    <row r="1050" spans="6:7" x14ac:dyDescent="0.2">
      <c r="F1050" s="79"/>
      <c r="G1050" s="79"/>
    </row>
    <row r="1051" spans="6:7" x14ac:dyDescent="0.2">
      <c r="F1051" s="79"/>
      <c r="G1051" s="79"/>
    </row>
    <row r="1052" spans="6:7" x14ac:dyDescent="0.2">
      <c r="F1052" s="79"/>
      <c r="G1052" s="79"/>
    </row>
    <row r="1053" spans="6:7" x14ac:dyDescent="0.2">
      <c r="F1053" s="79"/>
      <c r="G1053" s="79"/>
    </row>
    <row r="1054" spans="6:7" x14ac:dyDescent="0.2">
      <c r="F1054" s="79"/>
      <c r="G1054" s="79"/>
    </row>
    <row r="1055" spans="6:7" x14ac:dyDescent="0.2">
      <c r="F1055" s="79"/>
      <c r="G1055" s="79"/>
    </row>
    <row r="1056" spans="6:7" x14ac:dyDescent="0.2">
      <c r="F1056" s="79"/>
      <c r="G1056" s="79"/>
    </row>
    <row r="1057" spans="6:7" x14ac:dyDescent="0.2">
      <c r="F1057" s="79"/>
      <c r="G1057" s="79"/>
    </row>
    <row r="1058" spans="6:7" x14ac:dyDescent="0.2">
      <c r="F1058" s="79"/>
      <c r="G1058" s="79"/>
    </row>
    <row r="1059" spans="6:7" x14ac:dyDescent="0.2">
      <c r="F1059" s="79"/>
      <c r="G1059" s="79"/>
    </row>
    <row r="1060" spans="6:7" x14ac:dyDescent="0.2">
      <c r="F1060" s="79"/>
      <c r="G1060" s="79"/>
    </row>
    <row r="1061" spans="6:7" x14ac:dyDescent="0.2">
      <c r="F1061" s="79"/>
      <c r="G1061" s="79"/>
    </row>
    <row r="1062" spans="6:7" x14ac:dyDescent="0.2">
      <c r="F1062" s="79"/>
      <c r="G1062" s="79"/>
    </row>
    <row r="1063" spans="6:7" x14ac:dyDescent="0.2">
      <c r="F1063" s="79"/>
      <c r="G1063" s="79"/>
    </row>
    <row r="1064" spans="6:7" x14ac:dyDescent="0.2">
      <c r="F1064" s="79"/>
      <c r="G1064" s="79"/>
    </row>
    <row r="1065" spans="6:7" x14ac:dyDescent="0.2">
      <c r="F1065" s="79"/>
      <c r="G1065" s="79"/>
    </row>
    <row r="1066" spans="6:7" x14ac:dyDescent="0.2">
      <c r="F1066" s="79"/>
      <c r="G1066" s="79"/>
    </row>
    <row r="1067" spans="6:7" x14ac:dyDescent="0.2">
      <c r="F1067" s="79"/>
      <c r="G1067" s="79"/>
    </row>
    <row r="1068" spans="6:7" x14ac:dyDescent="0.2">
      <c r="F1068" s="79"/>
      <c r="G1068" s="79"/>
    </row>
    <row r="1069" spans="6:7" x14ac:dyDescent="0.2">
      <c r="F1069" s="79"/>
      <c r="G1069" s="79"/>
    </row>
    <row r="1070" spans="6:7" x14ac:dyDescent="0.2">
      <c r="F1070" s="79"/>
      <c r="G1070" s="79"/>
    </row>
    <row r="1071" spans="6:7" x14ac:dyDescent="0.2">
      <c r="F1071" s="79"/>
      <c r="G1071" s="79"/>
    </row>
    <row r="1072" spans="6:7" x14ac:dyDescent="0.2">
      <c r="F1072" s="79"/>
      <c r="G1072" s="79"/>
    </row>
    <row r="1073" spans="6:7" x14ac:dyDescent="0.2">
      <c r="F1073" s="79"/>
      <c r="G1073" s="79"/>
    </row>
    <row r="1074" spans="6:7" x14ac:dyDescent="0.2">
      <c r="F1074" s="79"/>
      <c r="G1074" s="79"/>
    </row>
    <row r="1075" spans="6:7" x14ac:dyDescent="0.2">
      <c r="F1075" s="79"/>
      <c r="G1075" s="79"/>
    </row>
    <row r="1076" spans="6:7" x14ac:dyDescent="0.2">
      <c r="F1076" s="79"/>
      <c r="G1076" s="79"/>
    </row>
    <row r="1077" spans="6:7" x14ac:dyDescent="0.2">
      <c r="F1077" s="79"/>
      <c r="G1077" s="79"/>
    </row>
    <row r="1078" spans="6:7" x14ac:dyDescent="0.2">
      <c r="F1078" s="79"/>
      <c r="G1078" s="79"/>
    </row>
    <row r="1079" spans="6:7" x14ac:dyDescent="0.2">
      <c r="F1079" s="79"/>
      <c r="G1079" s="79"/>
    </row>
    <row r="1080" spans="6:7" x14ac:dyDescent="0.2">
      <c r="F1080" s="79"/>
      <c r="G1080" s="79"/>
    </row>
    <row r="1081" spans="6:7" x14ac:dyDescent="0.2">
      <c r="F1081" s="79"/>
      <c r="G1081" s="79"/>
    </row>
    <row r="1082" spans="6:7" x14ac:dyDescent="0.2">
      <c r="F1082" s="79"/>
      <c r="G1082" s="79"/>
    </row>
    <row r="1083" spans="6:7" x14ac:dyDescent="0.2">
      <c r="F1083" s="79"/>
      <c r="G1083" s="79"/>
    </row>
    <row r="1084" spans="6:7" x14ac:dyDescent="0.2">
      <c r="F1084" s="79"/>
      <c r="G1084" s="79"/>
    </row>
    <row r="1085" spans="6:7" x14ac:dyDescent="0.2">
      <c r="F1085" s="79"/>
      <c r="G1085" s="79"/>
    </row>
    <row r="1086" spans="6:7" x14ac:dyDescent="0.2">
      <c r="F1086" s="79"/>
      <c r="G1086" s="79"/>
    </row>
    <row r="1087" spans="6:7" x14ac:dyDescent="0.2">
      <c r="F1087" s="79"/>
      <c r="G1087" s="79"/>
    </row>
    <row r="1088" spans="6:7" x14ac:dyDescent="0.2">
      <c r="F1088" s="79"/>
      <c r="G1088" s="79"/>
    </row>
    <row r="1089" spans="6:7" x14ac:dyDescent="0.2">
      <c r="F1089" s="79"/>
      <c r="G1089" s="79"/>
    </row>
    <row r="1090" spans="6:7" x14ac:dyDescent="0.2">
      <c r="F1090" s="79"/>
      <c r="G1090" s="79"/>
    </row>
    <row r="1091" spans="6:7" x14ac:dyDescent="0.2">
      <c r="F1091" s="79"/>
      <c r="G1091" s="79"/>
    </row>
    <row r="1092" spans="6:7" x14ac:dyDescent="0.2">
      <c r="F1092" s="79"/>
      <c r="G1092" s="79"/>
    </row>
    <row r="1093" spans="6:7" x14ac:dyDescent="0.2">
      <c r="F1093" s="79"/>
      <c r="G1093" s="79"/>
    </row>
    <row r="1094" spans="6:7" x14ac:dyDescent="0.2">
      <c r="F1094" s="79"/>
      <c r="G1094" s="79"/>
    </row>
    <row r="1095" spans="6:7" x14ac:dyDescent="0.2">
      <c r="F1095" s="79"/>
      <c r="G1095" s="79"/>
    </row>
    <row r="1096" spans="6:7" x14ac:dyDescent="0.2">
      <c r="F1096" s="79"/>
      <c r="G1096" s="79"/>
    </row>
    <row r="1097" spans="6:7" x14ac:dyDescent="0.2">
      <c r="F1097" s="79"/>
      <c r="G1097" s="79"/>
    </row>
    <row r="1098" spans="6:7" x14ac:dyDescent="0.2">
      <c r="F1098" s="79"/>
      <c r="G1098" s="79"/>
    </row>
    <row r="1099" spans="6:7" x14ac:dyDescent="0.2">
      <c r="F1099" s="79"/>
      <c r="G1099" s="79"/>
    </row>
    <row r="1100" spans="6:7" x14ac:dyDescent="0.2">
      <c r="F1100" s="79"/>
      <c r="G1100" s="79"/>
    </row>
    <row r="1101" spans="6:7" x14ac:dyDescent="0.2">
      <c r="F1101" s="79"/>
      <c r="G1101" s="79"/>
    </row>
    <row r="1102" spans="6:7" x14ac:dyDescent="0.2">
      <c r="F1102" s="79"/>
      <c r="G1102" s="79"/>
    </row>
    <row r="1103" spans="6:7" x14ac:dyDescent="0.2">
      <c r="F1103" s="79"/>
      <c r="G1103" s="79"/>
    </row>
    <row r="1104" spans="6:7" x14ac:dyDescent="0.2">
      <c r="F1104" s="79"/>
      <c r="G1104" s="79"/>
    </row>
    <row r="1105" spans="6:7" x14ac:dyDescent="0.2">
      <c r="F1105" s="79"/>
      <c r="G1105" s="79"/>
    </row>
    <row r="1106" spans="6:7" x14ac:dyDescent="0.2">
      <c r="F1106" s="79"/>
      <c r="G1106" s="79"/>
    </row>
    <row r="1107" spans="6:7" x14ac:dyDescent="0.2">
      <c r="F1107" s="79"/>
      <c r="G1107" s="79"/>
    </row>
    <row r="1108" spans="6:7" x14ac:dyDescent="0.2">
      <c r="F1108" s="79"/>
      <c r="G1108" s="79"/>
    </row>
    <row r="1109" spans="6:7" x14ac:dyDescent="0.2">
      <c r="F1109" s="79"/>
      <c r="G1109" s="79"/>
    </row>
    <row r="1110" spans="6:7" x14ac:dyDescent="0.2">
      <c r="F1110" s="79"/>
      <c r="G1110" s="79"/>
    </row>
    <row r="1111" spans="6:7" x14ac:dyDescent="0.2">
      <c r="F1111" s="79"/>
      <c r="G1111" s="79"/>
    </row>
    <row r="1112" spans="6:7" x14ac:dyDescent="0.2">
      <c r="F1112" s="79"/>
      <c r="G1112" s="79"/>
    </row>
    <row r="1113" spans="6:7" x14ac:dyDescent="0.2">
      <c r="F1113" s="79"/>
      <c r="G1113" s="79"/>
    </row>
    <row r="1114" spans="6:7" x14ac:dyDescent="0.2">
      <c r="F1114" s="79"/>
      <c r="G1114" s="79"/>
    </row>
    <row r="1115" spans="6:7" x14ac:dyDescent="0.2">
      <c r="F1115" s="79"/>
      <c r="G1115" s="79"/>
    </row>
    <row r="1116" spans="6:7" x14ac:dyDescent="0.2">
      <c r="F1116" s="79"/>
      <c r="G1116" s="79"/>
    </row>
    <row r="1117" spans="6:7" x14ac:dyDescent="0.2">
      <c r="F1117" s="79"/>
      <c r="G1117" s="79"/>
    </row>
    <row r="1118" spans="6:7" x14ac:dyDescent="0.2">
      <c r="F1118" s="79"/>
      <c r="G1118" s="79"/>
    </row>
    <row r="1119" spans="6:7" x14ac:dyDescent="0.2">
      <c r="F1119" s="79"/>
      <c r="G1119" s="79"/>
    </row>
    <row r="1120" spans="6:7" x14ac:dyDescent="0.2">
      <c r="F1120" s="79"/>
      <c r="G1120" s="79"/>
    </row>
    <row r="1121" spans="6:7" x14ac:dyDescent="0.2">
      <c r="F1121" s="79"/>
      <c r="G1121" s="79"/>
    </row>
    <row r="1122" spans="6:7" x14ac:dyDescent="0.2">
      <c r="F1122" s="79"/>
      <c r="G1122" s="79"/>
    </row>
    <row r="1123" spans="6:7" x14ac:dyDescent="0.2">
      <c r="F1123" s="79"/>
      <c r="G1123" s="79"/>
    </row>
    <row r="1124" spans="6:7" x14ac:dyDescent="0.2">
      <c r="F1124" s="79"/>
      <c r="G1124" s="79"/>
    </row>
    <row r="1125" spans="6:7" x14ac:dyDescent="0.2">
      <c r="F1125" s="79"/>
      <c r="G1125" s="79"/>
    </row>
    <row r="1126" spans="6:7" x14ac:dyDescent="0.2">
      <c r="F1126" s="79"/>
      <c r="G1126" s="79"/>
    </row>
    <row r="1127" spans="6:7" x14ac:dyDescent="0.2">
      <c r="F1127" s="79"/>
      <c r="G1127" s="79"/>
    </row>
    <row r="1128" spans="6:7" x14ac:dyDescent="0.2">
      <c r="F1128" s="79"/>
      <c r="G1128" s="79"/>
    </row>
    <row r="1129" spans="6:7" x14ac:dyDescent="0.2">
      <c r="F1129" s="79"/>
      <c r="G1129" s="79"/>
    </row>
    <row r="1130" spans="6:7" x14ac:dyDescent="0.2">
      <c r="F1130" s="79"/>
      <c r="G1130" s="79"/>
    </row>
    <row r="1131" spans="6:7" x14ac:dyDescent="0.2">
      <c r="F1131" s="79"/>
      <c r="G1131" s="79"/>
    </row>
    <row r="1132" spans="6:7" x14ac:dyDescent="0.2">
      <c r="F1132" s="79"/>
      <c r="G1132" s="79"/>
    </row>
    <row r="1133" spans="6:7" x14ac:dyDescent="0.2">
      <c r="F1133" s="79"/>
      <c r="G1133" s="79"/>
    </row>
    <row r="1134" spans="6:7" x14ac:dyDescent="0.2">
      <c r="F1134" s="79"/>
      <c r="G1134" s="79"/>
    </row>
    <row r="1135" spans="6:7" x14ac:dyDescent="0.2">
      <c r="F1135" s="79"/>
      <c r="G1135" s="79"/>
    </row>
    <row r="1136" spans="6:7" x14ac:dyDescent="0.2">
      <c r="F1136" s="79"/>
      <c r="G1136" s="79"/>
    </row>
    <row r="1137" spans="6:7" x14ac:dyDescent="0.2">
      <c r="F1137" s="79"/>
      <c r="G1137" s="79"/>
    </row>
    <row r="1138" spans="6:7" x14ac:dyDescent="0.2">
      <c r="F1138" s="79"/>
      <c r="G1138" s="79"/>
    </row>
    <row r="1139" spans="6:7" x14ac:dyDescent="0.2">
      <c r="F1139" s="79"/>
      <c r="G1139" s="79"/>
    </row>
    <row r="1140" spans="6:7" x14ac:dyDescent="0.2">
      <c r="F1140" s="79"/>
      <c r="G1140" s="79"/>
    </row>
    <row r="1141" spans="6:7" x14ac:dyDescent="0.2">
      <c r="F1141" s="79"/>
      <c r="G1141" s="79"/>
    </row>
    <row r="1142" spans="6:7" x14ac:dyDescent="0.2">
      <c r="F1142" s="79"/>
      <c r="G1142" s="79"/>
    </row>
    <row r="1143" spans="6:7" x14ac:dyDescent="0.2">
      <c r="F1143" s="79"/>
      <c r="G1143" s="79"/>
    </row>
    <row r="1144" spans="6:7" x14ac:dyDescent="0.2">
      <c r="F1144" s="79"/>
      <c r="G1144" s="79"/>
    </row>
    <row r="1145" spans="6:7" x14ac:dyDescent="0.2">
      <c r="F1145" s="79"/>
      <c r="G1145" s="79"/>
    </row>
    <row r="1146" spans="6:7" x14ac:dyDescent="0.2">
      <c r="F1146" s="79"/>
      <c r="G1146" s="79"/>
    </row>
    <row r="1147" spans="6:7" x14ac:dyDescent="0.2">
      <c r="F1147" s="79"/>
      <c r="G1147" s="79"/>
    </row>
    <row r="1148" spans="6:7" x14ac:dyDescent="0.2">
      <c r="F1148" s="79"/>
      <c r="G1148" s="79"/>
    </row>
    <row r="1149" spans="6:7" x14ac:dyDescent="0.2">
      <c r="F1149" s="79"/>
      <c r="G1149" s="79"/>
    </row>
    <row r="1150" spans="6:7" x14ac:dyDescent="0.2">
      <c r="F1150" s="79"/>
      <c r="G1150" s="79"/>
    </row>
    <row r="1151" spans="6:7" x14ac:dyDescent="0.2">
      <c r="F1151" s="79"/>
      <c r="G1151" s="79"/>
    </row>
    <row r="1152" spans="6:7" x14ac:dyDescent="0.2">
      <c r="F1152" s="79"/>
      <c r="G1152" s="79"/>
    </row>
    <row r="1153" spans="6:7" x14ac:dyDescent="0.2">
      <c r="F1153" s="79"/>
      <c r="G1153" s="79"/>
    </row>
    <row r="1154" spans="6:7" x14ac:dyDescent="0.2">
      <c r="F1154" s="79"/>
      <c r="G1154" s="79"/>
    </row>
    <row r="1155" spans="6:7" x14ac:dyDescent="0.2">
      <c r="F1155" s="79"/>
      <c r="G1155" s="79"/>
    </row>
    <row r="1156" spans="6:7" x14ac:dyDescent="0.2">
      <c r="F1156" s="79"/>
      <c r="G1156" s="79"/>
    </row>
    <row r="1157" spans="6:7" x14ac:dyDescent="0.2">
      <c r="F1157" s="79"/>
      <c r="G1157" s="79"/>
    </row>
    <row r="1158" spans="6:7" x14ac:dyDescent="0.2">
      <c r="F1158" s="79"/>
      <c r="G1158" s="79"/>
    </row>
    <row r="1159" spans="6:7" x14ac:dyDescent="0.2">
      <c r="F1159" s="79"/>
      <c r="G1159" s="79"/>
    </row>
    <row r="1160" spans="6:7" x14ac:dyDescent="0.2">
      <c r="F1160" s="79"/>
      <c r="G1160" s="79"/>
    </row>
    <row r="1161" spans="6:7" x14ac:dyDescent="0.2">
      <c r="F1161" s="79"/>
      <c r="G1161" s="79"/>
    </row>
    <row r="1162" spans="6:7" x14ac:dyDescent="0.2">
      <c r="F1162" s="79"/>
      <c r="G1162" s="79"/>
    </row>
    <row r="1163" spans="6:7" x14ac:dyDescent="0.2">
      <c r="F1163" s="79"/>
      <c r="G1163" s="79"/>
    </row>
    <row r="1164" spans="6:7" x14ac:dyDescent="0.2">
      <c r="F1164" s="79"/>
      <c r="G1164" s="79"/>
    </row>
    <row r="1165" spans="6:7" x14ac:dyDescent="0.2">
      <c r="F1165" s="79"/>
      <c r="G1165" s="79"/>
    </row>
    <row r="1166" spans="6:7" x14ac:dyDescent="0.2">
      <c r="F1166" s="79"/>
      <c r="G1166" s="79"/>
    </row>
    <row r="1167" spans="6:7" x14ac:dyDescent="0.2">
      <c r="F1167" s="79"/>
      <c r="G1167" s="79"/>
    </row>
    <row r="1168" spans="6:7" x14ac:dyDescent="0.2">
      <c r="F1168" s="79"/>
      <c r="G1168" s="79"/>
    </row>
    <row r="1169" spans="6:7" x14ac:dyDescent="0.2">
      <c r="F1169" s="79"/>
      <c r="G1169" s="79"/>
    </row>
    <row r="1170" spans="6:7" x14ac:dyDescent="0.2">
      <c r="F1170" s="79"/>
      <c r="G1170" s="79"/>
    </row>
    <row r="1171" spans="6:7" x14ac:dyDescent="0.2">
      <c r="F1171" s="79"/>
      <c r="G1171" s="79"/>
    </row>
    <row r="1172" spans="6:7" x14ac:dyDescent="0.2">
      <c r="F1172" s="79"/>
      <c r="G1172" s="79"/>
    </row>
    <row r="1173" spans="6:7" x14ac:dyDescent="0.2">
      <c r="F1173" s="79"/>
      <c r="G1173" s="79"/>
    </row>
    <row r="1174" spans="6:7" x14ac:dyDescent="0.2">
      <c r="F1174" s="79"/>
      <c r="G1174" s="79"/>
    </row>
    <row r="1175" spans="6:7" x14ac:dyDescent="0.2">
      <c r="F1175" s="79"/>
      <c r="G1175" s="79"/>
    </row>
    <row r="1176" spans="6:7" x14ac:dyDescent="0.2">
      <c r="F1176" s="79"/>
      <c r="G1176" s="79"/>
    </row>
    <row r="1177" spans="6:7" x14ac:dyDescent="0.2">
      <c r="F1177" s="79"/>
      <c r="G1177" s="79"/>
    </row>
    <row r="1178" spans="6:7" x14ac:dyDescent="0.2">
      <c r="F1178" s="79"/>
      <c r="G1178" s="79"/>
    </row>
    <row r="1179" spans="6:7" x14ac:dyDescent="0.2">
      <c r="F1179" s="79"/>
      <c r="G1179" s="79"/>
    </row>
    <row r="1180" spans="6:7" x14ac:dyDescent="0.2">
      <c r="F1180" s="79"/>
      <c r="G1180" s="79"/>
    </row>
    <row r="1181" spans="6:7" x14ac:dyDescent="0.2">
      <c r="F1181" s="79"/>
      <c r="G1181" s="79"/>
    </row>
    <row r="1182" spans="6:7" x14ac:dyDescent="0.2">
      <c r="F1182" s="79"/>
      <c r="G1182" s="79"/>
    </row>
    <row r="1183" spans="6:7" x14ac:dyDescent="0.2">
      <c r="F1183" s="79"/>
      <c r="G1183" s="79"/>
    </row>
    <row r="1184" spans="6:7" x14ac:dyDescent="0.2">
      <c r="F1184" s="79"/>
      <c r="G1184" s="79"/>
    </row>
    <row r="1185" spans="6:7" x14ac:dyDescent="0.2">
      <c r="F1185" s="79"/>
      <c r="G1185" s="79"/>
    </row>
  </sheetData>
  <mergeCells count="12">
    <mergeCell ref="A59:A60"/>
    <mergeCell ref="B59:B60"/>
    <mergeCell ref="C59:C60"/>
    <mergeCell ref="D59:E59"/>
    <mergeCell ref="A1:A2"/>
    <mergeCell ref="B1:B2"/>
    <mergeCell ref="C1:C2"/>
    <mergeCell ref="D1:E1"/>
    <mergeCell ref="A30:A31"/>
    <mergeCell ref="B30:B31"/>
    <mergeCell ref="C30:C31"/>
    <mergeCell ref="D30:E30"/>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9" max="16383" man="1"/>
    <brk id="5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H50"/>
  <sheetViews>
    <sheetView topLeftCell="A31" zoomScaleNormal="100" zoomScaleSheetLayoutView="80" workbookViewId="0">
      <selection activeCell="D36" sqref="D36"/>
    </sheetView>
  </sheetViews>
  <sheetFormatPr defaultRowHeight="15" x14ac:dyDescent="0.25"/>
  <cols>
    <col min="1" max="2" width="2.85546875" customWidth="1"/>
    <col min="3" max="16" width="3" customWidth="1"/>
    <col min="17" max="17" width="3" style="2" customWidth="1"/>
    <col min="18" max="26" width="3" customWidth="1"/>
    <col min="27" max="27" width="3.140625" customWidth="1"/>
    <col min="28" max="49" width="3" customWidth="1"/>
  </cols>
  <sheetData>
    <row r="2" spans="1:34" x14ac:dyDescent="0.25">
      <c r="Y2" s="277" t="s">
        <v>0</v>
      </c>
      <c r="Z2" s="278"/>
      <c r="AA2" s="278"/>
      <c r="AB2" s="278"/>
      <c r="AC2" s="278"/>
      <c r="AD2" s="278"/>
      <c r="AE2" s="278"/>
      <c r="AF2" s="278"/>
      <c r="AG2" s="279"/>
    </row>
    <row r="4" spans="1:34" ht="23.25" x14ac:dyDescent="0.35">
      <c r="O4" s="280" t="s">
        <v>1</v>
      </c>
      <c r="P4" s="280"/>
      <c r="Q4" s="280"/>
      <c r="R4" s="280"/>
      <c r="S4" s="280"/>
      <c r="T4" s="280"/>
    </row>
    <row r="5" spans="1:34" x14ac:dyDescent="0.25">
      <c r="A5" s="4"/>
      <c r="B5" s="4"/>
      <c r="C5" s="4"/>
      <c r="D5" s="4"/>
      <c r="E5" s="4"/>
      <c r="F5" s="4"/>
      <c r="G5" s="4"/>
      <c r="H5" s="4"/>
      <c r="I5" s="4"/>
      <c r="J5" s="4"/>
      <c r="K5" s="4"/>
      <c r="L5" s="4"/>
      <c r="M5" s="281" t="s">
        <v>2</v>
      </c>
      <c r="N5" s="281"/>
      <c r="O5" s="281"/>
      <c r="P5" s="281"/>
      <c r="Q5" s="281"/>
      <c r="R5" s="281"/>
      <c r="S5" s="281"/>
      <c r="T5" s="281"/>
      <c r="U5" s="281"/>
      <c r="V5" s="281"/>
      <c r="W5" s="4"/>
      <c r="X5" s="4"/>
      <c r="Y5" s="4"/>
      <c r="Z5" s="4"/>
      <c r="AA5" s="4"/>
      <c r="AB5" s="4"/>
      <c r="AC5" s="4"/>
      <c r="AD5" s="4"/>
      <c r="AE5" s="4"/>
      <c r="AF5" s="4"/>
      <c r="AG5" s="4"/>
      <c r="AH5" s="4"/>
    </row>
    <row r="6" spans="1:34" x14ac:dyDescent="0.25">
      <c r="A6" s="4"/>
      <c r="B6" s="4"/>
      <c r="C6" s="4"/>
      <c r="D6" s="4"/>
      <c r="E6" s="4"/>
      <c r="F6" s="4"/>
      <c r="G6" s="4"/>
      <c r="H6" s="4"/>
      <c r="I6" s="4"/>
      <c r="J6" s="4"/>
      <c r="K6" s="124" t="s">
        <v>1153</v>
      </c>
      <c r="L6" s="4"/>
      <c r="M6" s="4"/>
      <c r="N6" s="4"/>
      <c r="O6" s="124"/>
      <c r="P6" s="28">
        <f>IF('Súvaha TS'!M7=0," ",'Súvaha TS'!M7)</f>
        <v>3</v>
      </c>
      <c r="Q6" s="28">
        <f>IF('Súvaha TS'!N7=0," ",'Súvaha TS'!N7)</f>
        <v>1</v>
      </c>
      <c r="R6" s="4" t="s">
        <v>23</v>
      </c>
      <c r="S6" s="28">
        <f>IF('Súvaha TS'!P7=0," ",'Súvaha TS'!P7)</f>
        <v>1</v>
      </c>
      <c r="T6" s="28">
        <f>IF('Súvaha TS'!Q7=0," ",'Súvaha TS'!Q7)</f>
        <v>2</v>
      </c>
      <c r="U6" s="4" t="s">
        <v>23</v>
      </c>
      <c r="V6" s="28">
        <f>IF('Súvaha TS'!S7=0," ",'Súvaha TS'!S7)</f>
        <v>2</v>
      </c>
      <c r="W6" s="28">
        <v>0</v>
      </c>
      <c r="X6" s="28">
        <f>IF('Súvaha TS'!U7=0," ",'Súvaha TS'!U7)</f>
        <v>1</v>
      </c>
      <c r="Y6" s="28">
        <f>IF('Súvaha TS'!V7=0," ",'Súvaha TS'!V7)</f>
        <v>3</v>
      </c>
      <c r="Z6" s="4"/>
      <c r="AA6" s="4"/>
      <c r="AB6" s="4"/>
      <c r="AC6" s="4"/>
      <c r="AD6" s="4"/>
      <c r="AE6" s="4"/>
      <c r="AF6" s="4"/>
      <c r="AG6" s="4"/>
      <c r="AH6" s="4"/>
    </row>
    <row r="7" spans="1:34" x14ac:dyDescent="0.25">
      <c r="A7" s="4"/>
      <c r="B7" s="4"/>
      <c r="C7" s="4"/>
      <c r="D7" s="4"/>
      <c r="E7" s="4"/>
      <c r="F7" s="4"/>
      <c r="G7" s="4"/>
      <c r="H7" s="4"/>
      <c r="I7" s="4"/>
      <c r="J7" s="4"/>
      <c r="K7" s="4"/>
      <c r="L7" s="4"/>
      <c r="M7" s="4"/>
      <c r="N7" s="4"/>
      <c r="O7" s="4"/>
      <c r="P7" s="4"/>
      <c r="Q7" s="125"/>
      <c r="R7" s="4"/>
      <c r="S7" s="4"/>
      <c r="T7" s="4"/>
      <c r="U7" s="4"/>
      <c r="V7" s="4"/>
      <c r="W7" s="4"/>
      <c r="X7" s="4"/>
      <c r="Y7" s="4"/>
      <c r="Z7" s="4"/>
      <c r="AA7" s="4"/>
      <c r="AB7" s="4"/>
      <c r="AC7" s="4"/>
      <c r="AD7" s="4"/>
      <c r="AE7" s="4"/>
      <c r="AF7" s="4"/>
      <c r="AG7" s="4"/>
      <c r="AH7" s="4"/>
    </row>
    <row r="8" spans="1:34" x14ac:dyDescent="0.25">
      <c r="A8" s="4"/>
      <c r="B8" s="4"/>
      <c r="C8" s="4"/>
      <c r="D8" s="4"/>
      <c r="E8" s="4"/>
      <c r="F8" s="4"/>
      <c r="G8" s="4"/>
      <c r="H8" s="4"/>
      <c r="I8" s="4"/>
      <c r="J8" s="4"/>
      <c r="K8" s="4"/>
      <c r="L8" s="4"/>
      <c r="M8" s="4"/>
      <c r="N8" s="4"/>
      <c r="O8" s="126" t="s">
        <v>3</v>
      </c>
      <c r="P8" s="4"/>
      <c r="Q8" s="127"/>
      <c r="R8" s="282" t="s">
        <v>4</v>
      </c>
      <c r="S8" s="283"/>
      <c r="T8" s="283"/>
      <c r="U8" s="283"/>
      <c r="V8" s="4"/>
      <c r="W8" s="4"/>
      <c r="X8" s="4"/>
      <c r="Y8" s="4"/>
      <c r="Z8" s="121" t="s">
        <v>30</v>
      </c>
      <c r="AA8" s="284" t="s">
        <v>5</v>
      </c>
      <c r="AB8" s="285"/>
      <c r="AC8" s="285"/>
      <c r="AD8" s="285"/>
      <c r="AE8" s="285"/>
      <c r="AF8" s="4"/>
      <c r="AG8" s="4"/>
      <c r="AH8" s="4"/>
    </row>
    <row r="9" spans="1:34" x14ac:dyDescent="0.25">
      <c r="A9" s="4"/>
      <c r="B9" s="4"/>
      <c r="C9" s="4"/>
      <c r="D9" s="4"/>
      <c r="E9" s="4"/>
      <c r="F9" s="4"/>
      <c r="G9" s="4"/>
      <c r="H9" s="4"/>
      <c r="I9" s="4"/>
      <c r="J9" s="4"/>
      <c r="K9" s="4"/>
      <c r="L9" s="4"/>
      <c r="M9" s="4"/>
      <c r="N9" s="4"/>
      <c r="O9" s="4"/>
      <c r="P9" s="4"/>
      <c r="Q9" s="125"/>
      <c r="R9" s="4"/>
      <c r="S9" s="4"/>
      <c r="T9" s="4"/>
      <c r="U9" s="4"/>
      <c r="V9" s="4"/>
      <c r="W9" s="4"/>
      <c r="X9" s="4"/>
      <c r="Y9" s="4"/>
      <c r="Z9" s="4"/>
      <c r="AA9" s="4"/>
      <c r="AB9" s="4"/>
      <c r="AC9" s="4"/>
      <c r="AD9" s="4"/>
      <c r="AE9" s="4"/>
      <c r="AF9" s="4"/>
      <c r="AG9" s="4"/>
      <c r="AH9" s="4"/>
    </row>
    <row r="10" spans="1:34" x14ac:dyDescent="0.25">
      <c r="A10" s="4"/>
      <c r="B10" s="4"/>
      <c r="C10" s="4"/>
      <c r="D10" s="4"/>
      <c r="E10" s="4"/>
      <c r="F10" s="4"/>
      <c r="G10" s="4"/>
      <c r="H10" s="4"/>
      <c r="I10" s="4"/>
      <c r="J10" s="4"/>
      <c r="K10" s="4"/>
      <c r="L10" s="4"/>
      <c r="M10" s="4"/>
      <c r="N10" s="4"/>
      <c r="O10" s="4"/>
      <c r="P10" s="4"/>
      <c r="Q10" s="125"/>
      <c r="R10" s="4"/>
      <c r="S10" s="4"/>
      <c r="T10" s="4"/>
      <c r="U10" s="4"/>
      <c r="V10" s="4"/>
      <c r="W10" s="4"/>
      <c r="X10" s="4"/>
      <c r="Y10" s="4"/>
      <c r="Z10" s="4"/>
      <c r="AA10" s="4"/>
      <c r="AB10" s="4"/>
      <c r="AC10" s="4"/>
      <c r="AD10" s="4"/>
      <c r="AE10" s="4"/>
      <c r="AF10" s="4"/>
      <c r="AG10" s="4"/>
      <c r="AH10" s="4"/>
    </row>
    <row r="11" spans="1:34" x14ac:dyDescent="0.25">
      <c r="A11" s="4"/>
      <c r="B11" s="4"/>
      <c r="C11" s="4"/>
      <c r="D11" s="4"/>
      <c r="E11" s="4"/>
      <c r="F11" s="4"/>
      <c r="G11" s="4"/>
      <c r="H11" s="4"/>
      <c r="I11" s="4"/>
      <c r="J11" s="4"/>
      <c r="K11" s="4"/>
      <c r="L11" s="4"/>
      <c r="M11" s="4"/>
      <c r="N11" s="4"/>
      <c r="O11" s="4"/>
      <c r="P11" s="286" t="s">
        <v>8</v>
      </c>
      <c r="Q11" s="286"/>
      <c r="R11" s="4"/>
      <c r="S11" s="126" t="s">
        <v>9</v>
      </c>
      <c r="T11" s="4"/>
      <c r="U11" s="4"/>
      <c r="V11" s="4"/>
      <c r="W11" s="4"/>
      <c r="X11" s="4"/>
      <c r="Y11" s="4"/>
      <c r="Z11" s="287" t="s">
        <v>8</v>
      </c>
      <c r="AA11" s="287"/>
      <c r="AB11" s="4"/>
      <c r="AC11" s="126" t="s">
        <v>9</v>
      </c>
      <c r="AD11" s="4"/>
      <c r="AE11" s="4"/>
      <c r="AF11" s="4"/>
      <c r="AG11" s="4"/>
      <c r="AH11" s="4"/>
    </row>
    <row r="12" spans="1:34" x14ac:dyDescent="0.25">
      <c r="A12" s="4"/>
      <c r="B12" s="4"/>
      <c r="C12" s="4"/>
      <c r="D12" s="4"/>
      <c r="E12" s="4"/>
      <c r="F12" s="4"/>
      <c r="G12" s="4"/>
      <c r="H12" s="285" t="s">
        <v>6</v>
      </c>
      <c r="I12" s="285"/>
      <c r="J12" s="285"/>
      <c r="K12" s="285"/>
      <c r="L12" s="4"/>
      <c r="M12" s="4"/>
      <c r="N12" s="4" t="s">
        <v>7</v>
      </c>
      <c r="O12" s="4"/>
      <c r="P12" s="122">
        <v>0</v>
      </c>
      <c r="Q12" s="122">
        <f>IF('Súvaha TS'!AC13=0," ",'Súvaha TS'!AC13)</f>
        <v>1</v>
      </c>
      <c r="R12" s="123"/>
      <c r="S12" s="120">
        <f>IF('Súvaha TS'!AE13=0," ",'Súvaha TS'!AE13)</f>
        <v>2</v>
      </c>
      <c r="T12" s="120">
        <f>IF('Súvaha TS'!AF13=0,0,'Súvaha TS'!AF13)</f>
        <v>0</v>
      </c>
      <c r="U12" s="120">
        <f>IF('Súvaha TS'!AG13=0," ",'Súvaha TS'!AG13)</f>
        <v>1</v>
      </c>
      <c r="V12" s="120">
        <f>IF('Súvaha TS'!AH13=0," ",'Súvaha TS'!AH13)</f>
        <v>3</v>
      </c>
      <c r="W12" s="4"/>
      <c r="X12" s="4"/>
      <c r="Y12" s="4" t="s">
        <v>10</v>
      </c>
      <c r="Z12" s="120">
        <f>IF('Súvaha TS'!AB14=0," ",'Súvaha TS'!AB14)</f>
        <v>1</v>
      </c>
      <c r="AA12" s="120">
        <f>IF('Súvaha TS'!AC14=0," ",'Súvaha TS'!AC14)</f>
        <v>2</v>
      </c>
      <c r="AB12" s="123"/>
      <c r="AC12" s="120">
        <f>IF('Súvaha TS'!AE14=0," ",'Súvaha TS'!AE14)</f>
        <v>2</v>
      </c>
      <c r="AD12" s="120">
        <v>0</v>
      </c>
      <c r="AE12" s="120">
        <f>IF('Súvaha TS'!AG14=0," ",'Súvaha TS'!AG14)</f>
        <v>1</v>
      </c>
      <c r="AF12" s="120">
        <f>IF('Súvaha TS'!AH14=0," ",'Súvaha TS'!AH14)</f>
        <v>3</v>
      </c>
      <c r="AG12" s="4"/>
      <c r="AH12" s="4"/>
    </row>
    <row r="13" spans="1:34" x14ac:dyDescent="0.25">
      <c r="A13" s="4"/>
      <c r="B13" s="4"/>
      <c r="C13" s="4"/>
      <c r="D13" s="4"/>
      <c r="E13" s="4"/>
      <c r="F13" s="4"/>
      <c r="G13" s="4"/>
      <c r="H13" s="4"/>
      <c r="I13" s="4"/>
      <c r="J13" s="4"/>
      <c r="K13" s="4"/>
      <c r="L13" s="4"/>
      <c r="M13" s="4"/>
      <c r="N13" s="4"/>
      <c r="O13" s="4"/>
      <c r="P13" s="4"/>
      <c r="Q13" s="125"/>
      <c r="R13" s="4"/>
      <c r="S13" s="4"/>
      <c r="T13" s="4"/>
      <c r="U13" s="4"/>
      <c r="V13" s="4"/>
      <c r="W13" s="4"/>
      <c r="X13" s="4"/>
      <c r="Y13" s="4"/>
      <c r="Z13" s="4"/>
      <c r="AA13" s="4"/>
      <c r="AB13" s="4"/>
      <c r="AC13" s="4"/>
      <c r="AD13" s="4"/>
      <c r="AE13" s="4"/>
      <c r="AF13" s="4"/>
      <c r="AG13" s="4"/>
      <c r="AH13" s="4"/>
    </row>
    <row r="14" spans="1:34" x14ac:dyDescent="0.25">
      <c r="A14" s="4"/>
      <c r="B14" s="4"/>
      <c r="C14" s="4"/>
      <c r="D14" s="4"/>
      <c r="E14" s="4"/>
      <c r="F14" s="4"/>
      <c r="G14" s="4"/>
      <c r="H14" s="285" t="s">
        <v>11</v>
      </c>
      <c r="I14" s="285"/>
      <c r="J14" s="285"/>
      <c r="K14" s="285"/>
      <c r="L14" s="285"/>
      <c r="M14" s="4"/>
      <c r="N14" s="4"/>
      <c r="O14" s="4"/>
      <c r="P14" s="287" t="s">
        <v>8</v>
      </c>
      <c r="Q14" s="287"/>
      <c r="R14" s="4"/>
      <c r="S14" s="126" t="s">
        <v>9</v>
      </c>
      <c r="T14" s="4"/>
      <c r="U14" s="4"/>
      <c r="V14" s="4"/>
      <c r="W14" s="4"/>
      <c r="X14" s="4"/>
      <c r="Y14" s="4"/>
      <c r="Z14" s="287" t="s">
        <v>8</v>
      </c>
      <c r="AA14" s="287"/>
      <c r="AB14" s="4"/>
      <c r="AC14" s="4" t="s">
        <v>9</v>
      </c>
      <c r="AD14" s="4"/>
      <c r="AE14" s="4"/>
      <c r="AF14" s="4"/>
      <c r="AG14" s="4"/>
      <c r="AH14" s="4"/>
    </row>
    <row r="15" spans="1:34" x14ac:dyDescent="0.25">
      <c r="A15" s="4"/>
      <c r="B15" s="4"/>
      <c r="C15" s="4"/>
      <c r="D15" s="4"/>
      <c r="E15" s="4"/>
      <c r="F15" s="285" t="s">
        <v>12</v>
      </c>
      <c r="G15" s="285"/>
      <c r="H15" s="285"/>
      <c r="I15" s="285"/>
      <c r="J15" s="285"/>
      <c r="K15" s="285"/>
      <c r="L15" s="285"/>
      <c r="M15" s="4"/>
      <c r="N15" s="4" t="s">
        <v>7</v>
      </c>
      <c r="O15" s="4"/>
      <c r="P15" s="120">
        <v>0</v>
      </c>
      <c r="Q15" s="120">
        <f>IF('Súvaha TS'!AC15=0," ",'Súvaha TS'!AC15)</f>
        <v>1</v>
      </c>
      <c r="R15" s="123"/>
      <c r="S15" s="120">
        <f>IF('Súvaha TS'!AE15=0," ",'Súvaha TS'!AE15)</f>
        <v>2</v>
      </c>
      <c r="T15" s="120">
        <v>0</v>
      </c>
      <c r="U15" s="120">
        <f>IF('Súvaha TS'!AG15=0," ",'Súvaha TS'!AG15)</f>
        <v>1</v>
      </c>
      <c r="V15" s="120">
        <f>IF('Súvaha TS'!AH15=0," ",'Súvaha TS'!AH15)</f>
        <v>2</v>
      </c>
      <c r="W15" s="4"/>
      <c r="X15" s="4"/>
      <c r="Y15" s="4" t="s">
        <v>10</v>
      </c>
      <c r="Z15" s="120">
        <f>IF('Súvaha TS'!AB16=0," ",'Súvaha TS'!AB16)</f>
        <v>1</v>
      </c>
      <c r="AA15" s="120">
        <f>IF('Súvaha TS'!AC16=0," ",'Súvaha TS'!AC16)</f>
        <v>2</v>
      </c>
      <c r="AB15" s="123"/>
      <c r="AC15" s="120">
        <f>IF('Súvaha TS'!AE16=0," ",'Súvaha TS'!AE16)</f>
        <v>2</v>
      </c>
      <c r="AD15" s="120">
        <v>0</v>
      </c>
      <c r="AE15" s="120">
        <f>IF('Súvaha TS'!AG16=0," ",'Súvaha TS'!AG16)</f>
        <v>1</v>
      </c>
      <c r="AF15" s="120">
        <f>IF('Súvaha TS'!AH16=0," ",'Súvaha TS'!AH16)</f>
        <v>2</v>
      </c>
      <c r="AG15" s="4"/>
      <c r="AH15" s="4"/>
    </row>
    <row r="16" spans="1:34" x14ac:dyDescent="0.25">
      <c r="A16" s="4"/>
      <c r="B16" s="4"/>
      <c r="C16" s="4"/>
      <c r="D16" s="4"/>
      <c r="E16" s="4"/>
      <c r="F16" s="4"/>
      <c r="G16" s="4"/>
      <c r="H16" s="4"/>
      <c r="I16" s="4"/>
      <c r="J16" s="4"/>
      <c r="K16" s="4"/>
      <c r="L16" s="4"/>
      <c r="M16" s="4"/>
      <c r="N16" s="4"/>
      <c r="O16" s="4"/>
      <c r="P16" s="4"/>
      <c r="Q16" s="125"/>
      <c r="R16" s="4"/>
      <c r="S16" s="4"/>
      <c r="T16" s="4"/>
      <c r="U16" s="4"/>
      <c r="V16" s="4"/>
      <c r="W16" s="4"/>
      <c r="X16" s="4"/>
      <c r="Y16" s="4"/>
      <c r="Z16" s="4"/>
      <c r="AA16" s="4"/>
      <c r="AB16" s="4"/>
      <c r="AC16" s="4"/>
      <c r="AD16" s="4"/>
      <c r="AE16" s="4"/>
      <c r="AF16" s="4"/>
      <c r="AG16" s="4"/>
      <c r="AH16" s="4"/>
    </row>
    <row r="17" spans="1:34" x14ac:dyDescent="0.25">
      <c r="A17" s="4"/>
      <c r="B17" s="4"/>
      <c r="C17" s="4"/>
      <c r="D17" s="4"/>
      <c r="E17" s="4"/>
      <c r="F17" s="4"/>
      <c r="G17" s="4"/>
      <c r="H17" s="4"/>
      <c r="I17" s="4"/>
      <c r="J17" s="4"/>
      <c r="K17" s="4"/>
      <c r="L17" s="4"/>
      <c r="M17" s="4"/>
      <c r="N17" s="4"/>
      <c r="O17" s="4"/>
      <c r="P17" s="4"/>
      <c r="Q17" s="125"/>
      <c r="R17" s="4"/>
      <c r="S17" s="4"/>
      <c r="T17" s="4"/>
      <c r="U17" s="4"/>
      <c r="V17" s="4"/>
      <c r="W17" s="4"/>
      <c r="X17" s="4"/>
      <c r="Y17" s="4"/>
      <c r="Z17" s="4"/>
      <c r="AA17" s="4"/>
      <c r="AB17" s="4"/>
      <c r="AC17" s="4"/>
      <c r="AD17" s="4"/>
      <c r="AE17" s="4"/>
      <c r="AF17" s="4"/>
      <c r="AG17" s="4"/>
      <c r="AH17" s="4"/>
    </row>
    <row r="18" spans="1:34" x14ac:dyDescent="0.25">
      <c r="A18" s="4"/>
      <c r="B18" s="4"/>
      <c r="C18" s="288" t="s">
        <v>13</v>
      </c>
      <c r="D18" s="288"/>
      <c r="E18" s="288"/>
      <c r="F18" s="288"/>
      <c r="G18" s="288"/>
      <c r="H18" s="288"/>
      <c r="I18" s="288"/>
      <c r="J18" s="288"/>
      <c r="K18" s="288"/>
      <c r="L18" s="4"/>
      <c r="M18" s="4"/>
      <c r="N18" s="4"/>
      <c r="O18" s="4"/>
      <c r="P18" s="4"/>
      <c r="Q18" s="125"/>
      <c r="R18" s="289" t="s">
        <v>14</v>
      </c>
      <c r="S18" s="289"/>
      <c r="T18" s="289"/>
      <c r="U18" s="289"/>
      <c r="V18" s="289"/>
      <c r="W18" s="289"/>
      <c r="X18" s="4"/>
      <c r="Y18" s="289" t="s">
        <v>14</v>
      </c>
      <c r="Z18" s="289"/>
      <c r="AA18" s="289"/>
      <c r="AB18" s="289"/>
      <c r="AC18" s="289"/>
      <c r="AD18" s="289"/>
      <c r="AE18" s="4"/>
      <c r="AF18" s="4"/>
      <c r="AG18" s="4"/>
      <c r="AH18" s="4"/>
    </row>
    <row r="19" spans="1:34" x14ac:dyDescent="0.25">
      <c r="A19" s="4"/>
      <c r="B19" s="4"/>
      <c r="C19" s="26">
        <v>2</v>
      </c>
      <c r="D19" s="26">
        <v>9</v>
      </c>
      <c r="E19" s="5"/>
      <c r="F19" s="26">
        <v>1</v>
      </c>
      <c r="G19" s="26">
        <v>0</v>
      </c>
      <c r="H19" s="5"/>
      <c r="I19" s="26">
        <v>1</v>
      </c>
      <c r="J19" s="26">
        <v>9</v>
      </c>
      <c r="K19" s="26">
        <v>9</v>
      </c>
      <c r="L19" s="26">
        <v>8</v>
      </c>
      <c r="M19" s="4"/>
      <c r="N19" s="4"/>
      <c r="O19" s="4"/>
      <c r="P19" s="4"/>
      <c r="Q19" s="125"/>
      <c r="R19" s="121" t="str">
        <f>IF('Súvaha TS'!L13=0," ",'Súvaha TS'!L13)</f>
        <v>x</v>
      </c>
      <c r="S19" s="284" t="s">
        <v>15</v>
      </c>
      <c r="T19" s="285"/>
      <c r="U19" s="285"/>
      <c r="V19" s="4"/>
      <c r="W19" s="4"/>
      <c r="X19" s="4"/>
      <c r="Y19" s="121" t="s">
        <v>99</v>
      </c>
      <c r="Z19" s="284" t="s">
        <v>18</v>
      </c>
      <c r="AA19" s="285"/>
      <c r="AB19" s="285"/>
      <c r="AC19" s="285"/>
      <c r="AD19" s="4"/>
      <c r="AE19" s="4"/>
      <c r="AF19" s="4"/>
      <c r="AG19" s="4"/>
      <c r="AH19" s="4"/>
    </row>
    <row r="20" spans="1:34" x14ac:dyDescent="0.25">
      <c r="A20" s="4"/>
      <c r="B20" s="4"/>
      <c r="C20" s="4"/>
      <c r="D20" s="4"/>
      <c r="E20" s="4"/>
      <c r="F20" s="4"/>
      <c r="G20" s="4"/>
      <c r="H20" s="4"/>
      <c r="I20" s="4"/>
      <c r="J20" s="4"/>
      <c r="K20" s="4"/>
      <c r="L20" s="4"/>
      <c r="M20" s="4"/>
      <c r="N20" s="4"/>
      <c r="O20" s="4"/>
      <c r="P20" s="4"/>
      <c r="Q20" s="125"/>
      <c r="R20" s="121" t="str">
        <f>IF('Súvaha TS'!L14=0," ",'Súvaha TS'!L14)</f>
        <v xml:space="preserve"> </v>
      </c>
      <c r="S20" s="284" t="s">
        <v>16</v>
      </c>
      <c r="T20" s="285"/>
      <c r="U20" s="285"/>
      <c r="V20" s="285"/>
      <c r="W20" s="4"/>
      <c r="X20" s="4"/>
      <c r="Y20" s="121" t="str">
        <f>IF('Súvaha TS'!S14=0," ",'Súvaha TS'!S14)</f>
        <v xml:space="preserve"> </v>
      </c>
      <c r="Z20" s="284" t="s">
        <v>19</v>
      </c>
      <c r="AA20" s="285"/>
      <c r="AB20" s="285"/>
      <c r="AC20" s="285"/>
      <c r="AD20" s="4"/>
      <c r="AE20" s="4"/>
      <c r="AF20" s="4"/>
      <c r="AG20" s="4"/>
      <c r="AH20" s="4"/>
    </row>
    <row r="21" spans="1:34" x14ac:dyDescent="0.25">
      <c r="A21" s="4"/>
      <c r="B21" s="4"/>
      <c r="C21" s="4"/>
      <c r="D21" s="4"/>
      <c r="E21" s="4"/>
      <c r="F21" s="4"/>
      <c r="G21" s="4"/>
      <c r="H21" s="4"/>
      <c r="I21" s="4"/>
      <c r="J21" s="4"/>
      <c r="K21" s="4"/>
      <c r="L21" s="4"/>
      <c r="M21" s="4"/>
      <c r="N21" s="4"/>
      <c r="O21" s="4"/>
      <c r="P21" s="4"/>
      <c r="Q21" s="125"/>
      <c r="R21" s="121" t="str">
        <f>IF('Súvaha TS'!L15=0," ",'Súvaha TS'!L15)</f>
        <v xml:space="preserve"> </v>
      </c>
      <c r="S21" s="284" t="s">
        <v>17</v>
      </c>
      <c r="T21" s="285"/>
      <c r="U21" s="285"/>
      <c r="V21" s="285"/>
      <c r="W21" s="4"/>
      <c r="X21" s="4"/>
      <c r="Y21" s="4"/>
      <c r="Z21" s="4"/>
      <c r="AA21" s="4"/>
      <c r="AB21" s="4"/>
      <c r="AC21" s="4"/>
      <c r="AD21" s="4"/>
      <c r="AE21" s="4"/>
      <c r="AF21" s="4"/>
      <c r="AG21" s="4"/>
      <c r="AH21" s="4"/>
    </row>
    <row r="22" spans="1:34" x14ac:dyDescent="0.25">
      <c r="A22" s="4"/>
      <c r="B22" s="4"/>
      <c r="C22" s="4"/>
      <c r="D22" s="4"/>
      <c r="E22" s="4"/>
      <c r="F22" s="4"/>
      <c r="G22" s="4"/>
      <c r="H22" s="4"/>
      <c r="I22" s="4"/>
      <c r="J22" s="4"/>
      <c r="K22" s="4"/>
      <c r="L22" s="4"/>
      <c r="M22" s="4"/>
      <c r="N22" s="4"/>
      <c r="O22" s="4"/>
      <c r="P22" s="4"/>
      <c r="Q22" s="125"/>
      <c r="R22" s="4"/>
      <c r="S22" s="4"/>
      <c r="T22" s="4"/>
      <c r="U22" s="4"/>
      <c r="V22" s="4"/>
      <c r="W22" s="4"/>
      <c r="X22" s="4"/>
      <c r="Y22" s="4"/>
      <c r="Z22" s="4"/>
      <c r="AA22" s="4"/>
      <c r="AB22" s="4"/>
      <c r="AC22" s="4"/>
      <c r="AD22" s="4"/>
      <c r="AE22" s="4"/>
      <c r="AF22" s="4"/>
      <c r="AG22" s="4"/>
      <c r="AH22" s="4"/>
    </row>
    <row r="23" spans="1:34" ht="17.25" customHeight="1" x14ac:dyDescent="0.25">
      <c r="A23" s="4"/>
      <c r="B23" s="128" t="s">
        <v>20</v>
      </c>
      <c r="C23" s="128"/>
      <c r="D23" s="4"/>
      <c r="E23" s="4"/>
      <c r="F23" s="4"/>
      <c r="G23" s="4"/>
      <c r="H23" s="4"/>
      <c r="I23" s="4"/>
      <c r="J23" s="4"/>
      <c r="K23" s="4"/>
      <c r="L23" s="290" t="s">
        <v>21</v>
      </c>
      <c r="M23" s="290"/>
      <c r="N23" s="4"/>
      <c r="O23" s="4"/>
      <c r="P23" s="4"/>
      <c r="Q23" s="125"/>
      <c r="R23" s="4"/>
      <c r="S23" s="4"/>
      <c r="T23" s="4"/>
      <c r="U23" s="4"/>
      <c r="V23" s="4"/>
      <c r="W23" s="4"/>
      <c r="X23" s="289" t="s">
        <v>22</v>
      </c>
      <c r="Y23" s="289"/>
      <c r="Z23" s="289"/>
      <c r="AA23" s="289"/>
      <c r="AB23" s="289"/>
      <c r="AC23" s="4"/>
      <c r="AD23" s="4"/>
      <c r="AE23" s="4"/>
      <c r="AF23" s="4"/>
      <c r="AG23" s="4"/>
      <c r="AH23" s="4"/>
    </row>
    <row r="24" spans="1:34" s="2" customFormat="1" x14ac:dyDescent="0.25">
      <c r="A24" s="125"/>
      <c r="B24" s="122">
        <f>IF('Súvaha TS'!A15=0," ",'Súvaha TS'!A15)</f>
        <v>3</v>
      </c>
      <c r="C24" s="122">
        <f>IF('Súvaha TS'!B15=0," ",'Súvaha TS'!B15)</f>
        <v>6</v>
      </c>
      <c r="D24" s="122">
        <f>IF('Súvaha TS'!C15=0," ",'Súvaha TS'!C15)</f>
        <v>3</v>
      </c>
      <c r="E24" s="122">
        <f>IF('Súvaha TS'!D15=0," ",'Súvaha TS'!D15)</f>
        <v>8</v>
      </c>
      <c r="F24" s="122">
        <f>IF('Súvaha TS'!E15=0," ",'Súvaha TS'!E15)</f>
        <v>3</v>
      </c>
      <c r="G24" s="122">
        <f>IF('Súvaha TS'!F15=0," ",'Súvaha TS'!F15)</f>
        <v>1</v>
      </c>
      <c r="H24" s="122">
        <f>IF('Súvaha TS'!G15=0," ",'Súvaha TS'!G15)</f>
        <v>5</v>
      </c>
      <c r="I24" s="122">
        <f>IF('Súvaha TS'!H15=0," ",'Súvaha TS'!H15)</f>
        <v>5</v>
      </c>
      <c r="J24" s="202"/>
      <c r="K24" s="202"/>
      <c r="L24" s="122">
        <f>IF('Súvaha TS'!A13=0," ",'Súvaha TS'!A13)</f>
        <v>2</v>
      </c>
      <c r="M24" s="122">
        <v>0</v>
      </c>
      <c r="N24" s="122">
        <f>IF('Súvaha TS'!C13=0," ",'Súvaha TS'!C13)</f>
        <v>2</v>
      </c>
      <c r="O24" s="122">
        <v>0</v>
      </c>
      <c r="P24" s="122">
        <f>IF('Súvaha TS'!E13=0," ",'Súvaha TS'!E13)</f>
        <v>1</v>
      </c>
      <c r="Q24" s="122">
        <f>IF('Súvaha TS'!F13=0," ",'Súvaha TS'!F13)</f>
        <v>2</v>
      </c>
      <c r="R24" s="122">
        <f>IF('Súvaha TS'!G13=0," ",'Súvaha TS'!G13)</f>
        <v>9</v>
      </c>
      <c r="S24" s="122">
        <f>IF('Súvaha TS'!H13=0," ",'Súvaha TS'!H13)</f>
        <v>2</v>
      </c>
      <c r="T24" s="122">
        <f>IF('Súvaha TS'!I13=0," ",'Súvaha TS'!I13)</f>
        <v>5</v>
      </c>
      <c r="U24" s="122">
        <f>IF('Súvaha TS'!J13=0," ",'Súvaha TS'!J13)</f>
        <v>4</v>
      </c>
      <c r="V24" s="203"/>
      <c r="W24" s="202"/>
      <c r="X24" s="122">
        <f>IF('Súvaha TS'!A17=0," ",'Súvaha TS'!A17)</f>
        <v>4</v>
      </c>
      <c r="Y24" s="122">
        <f>IF('Súvaha TS'!B17=0," ",'Súvaha TS'!B17)</f>
        <v>9</v>
      </c>
      <c r="Z24" s="204" t="s">
        <v>23</v>
      </c>
      <c r="AA24" s="122">
        <f>IF('Súvaha TS'!D17=0," ",'Súvaha TS'!D17)</f>
        <v>4</v>
      </c>
      <c r="AB24" s="122">
        <f>IF('Súvaha TS'!E17=0," ",'Súvaha TS'!E17)</f>
        <v>1</v>
      </c>
      <c r="AC24" s="204" t="s">
        <v>23</v>
      </c>
      <c r="AD24" s="122">
        <v>0</v>
      </c>
      <c r="AE24" s="7"/>
      <c r="AF24" s="125"/>
      <c r="AG24" s="125"/>
      <c r="AH24" s="125"/>
    </row>
    <row r="25" spans="1:34" x14ac:dyDescent="0.25">
      <c r="A25" s="4"/>
      <c r="B25" s="4"/>
      <c r="C25" s="4"/>
      <c r="D25" s="4"/>
      <c r="E25" s="4"/>
      <c r="F25" s="4"/>
      <c r="G25" s="4"/>
      <c r="H25" s="4"/>
      <c r="I25" s="4"/>
      <c r="J25" s="4"/>
      <c r="K25" s="4"/>
      <c r="L25" s="4"/>
      <c r="M25" s="4"/>
      <c r="N25" s="4"/>
      <c r="O25" s="4"/>
      <c r="P25" s="4"/>
      <c r="Q25" s="125"/>
      <c r="R25" s="4"/>
      <c r="S25" s="4"/>
      <c r="T25" s="4"/>
      <c r="U25" s="4"/>
      <c r="V25" s="4"/>
      <c r="W25" s="4"/>
      <c r="X25" s="4"/>
      <c r="Y25" s="4"/>
      <c r="Z25" s="4"/>
      <c r="AA25" s="4"/>
      <c r="AB25" s="4"/>
      <c r="AC25" s="4"/>
      <c r="AD25" s="4"/>
      <c r="AE25" s="4"/>
      <c r="AF25" s="4"/>
      <c r="AG25" s="4"/>
      <c r="AH25" s="4"/>
    </row>
    <row r="26" spans="1:34" s="4" customFormat="1" ht="16.5" customHeight="1" x14ac:dyDescent="0.2">
      <c r="A26" s="32" t="s">
        <v>673</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38"/>
    </row>
    <row r="27" spans="1:34" s="5" customFormat="1" ht="16.5" customHeight="1" x14ac:dyDescent="0.2">
      <c r="A27" s="120" t="str">
        <f>IF('Súvaha TS'!A21=0," ",'Súvaha TS'!A21)</f>
        <v>Z</v>
      </c>
      <c r="B27" s="120" t="str">
        <f>IF('Súvaha TS'!B21=0," ",'Súvaha TS'!B21)</f>
        <v>T</v>
      </c>
      <c r="C27" s="120" t="str">
        <f>IF('Súvaha TS'!C21=0," ",'Súvaha TS'!C21)</f>
        <v>S</v>
      </c>
      <c r="D27" s="120" t="str">
        <f>IF('Súvaha TS'!D21=0," ",'Súvaha TS'!D21)</f>
        <v xml:space="preserve"> </v>
      </c>
      <c r="E27" s="120" t="str">
        <f>IF('Súvaha TS'!E21=0," ",'Súvaha TS'!E21)</f>
        <v xml:space="preserve">D </v>
      </c>
      <c r="F27" s="120" t="str">
        <f>IF('Súvaha TS'!F21=0," ",'Súvaha TS'!F21)</f>
        <v>O</v>
      </c>
      <c r="G27" s="120" t="str">
        <f>IF('Súvaha TS'!G21=0," ",'Súvaha TS'!G21)</f>
        <v>P</v>
      </c>
      <c r="H27" s="120" t="str">
        <f>IF('Súvaha TS'!H21=0," ",'Súvaha TS'!H21)</f>
        <v>R</v>
      </c>
      <c r="I27" s="120" t="str">
        <f>IF('Súvaha TS'!I21=0," ",'Súvaha TS'!I21)</f>
        <v>A</v>
      </c>
      <c r="J27" s="120" t="str">
        <f>IF('Súvaha TS'!J21=0," ",'Súvaha TS'!J21)</f>
        <v>V</v>
      </c>
      <c r="K27" s="120" t="str">
        <f>IF('Súvaha TS'!K21=0," ",'Súvaha TS'!K21)</f>
        <v>A</v>
      </c>
      <c r="L27" s="120" t="str">
        <f>IF('Súvaha TS'!L21=0," ",'Súvaha TS'!L21)</f>
        <v xml:space="preserve"> </v>
      </c>
      <c r="M27" s="120" t="str">
        <f>IF('Súvaha TS'!M21=0," ",'Súvaha TS'!M21)</f>
        <v>S</v>
      </c>
      <c r="N27" s="120" t="str">
        <f>IF('Súvaha TS'!N21=0," ",'Súvaha TS'!N21)</f>
        <v>R</v>
      </c>
      <c r="O27" s="120" t="str">
        <f>IF('Súvaha TS'!O21=0," ",'Súvaha TS'!O21)</f>
        <v>O</v>
      </c>
      <c r="P27" s="120" t="str">
        <f>IF('Súvaha TS'!P21=0," ",'Súvaha TS'!P21)</f>
        <v xml:space="preserve"> </v>
      </c>
      <c r="Q27" s="120" t="str">
        <f>IF('Súvaha TS'!Q21=0," ",'Súvaha TS'!Q21)</f>
        <v xml:space="preserve"> </v>
      </c>
      <c r="R27" s="120" t="str">
        <f>IF('Súvaha TS'!R21=0," ",'Súvaha TS'!R21)</f>
        <v xml:space="preserve"> </v>
      </c>
      <c r="S27" s="120" t="str">
        <f>IF('Súvaha TS'!S21=0," ",'Súvaha TS'!S21)</f>
        <v xml:space="preserve"> </v>
      </c>
      <c r="T27" s="120" t="str">
        <f>IF('Súvaha TS'!T21=0," ",'Súvaha TS'!T21)</f>
        <v xml:space="preserve"> </v>
      </c>
      <c r="U27" s="120" t="str">
        <f>IF('Súvaha TS'!U21=0," ",'Súvaha TS'!U21)</f>
        <v xml:space="preserve"> </v>
      </c>
      <c r="V27" s="120" t="str">
        <f>IF('Súvaha TS'!V21=0," ",'Súvaha TS'!V21)</f>
        <v xml:space="preserve"> </v>
      </c>
      <c r="W27" s="120" t="str">
        <f>IF('Súvaha TS'!W21=0," ",'Súvaha TS'!W21)</f>
        <v xml:space="preserve"> </v>
      </c>
      <c r="X27" s="120" t="str">
        <f>IF('Súvaha TS'!X21=0," ",'Súvaha TS'!X21)</f>
        <v xml:space="preserve"> </v>
      </c>
      <c r="Y27" s="120" t="str">
        <f>IF('Súvaha TS'!Y21=0," ",'Súvaha TS'!Y21)</f>
        <v xml:space="preserve"> </v>
      </c>
      <c r="Z27" s="120" t="str">
        <f>IF('Súvaha TS'!Z21=0," ",'Súvaha TS'!Z21)</f>
        <v xml:space="preserve"> </v>
      </c>
      <c r="AA27" s="120" t="str">
        <f>IF('Súvaha TS'!AA21=0," ",'Súvaha TS'!AA21)</f>
        <v xml:space="preserve"> </v>
      </c>
      <c r="AB27" s="120" t="str">
        <f>IF('Súvaha TS'!AB21=0," ",'Súvaha TS'!AB21)</f>
        <v xml:space="preserve"> </v>
      </c>
      <c r="AC27" s="120" t="str">
        <f>IF('Súvaha TS'!AC21=0," ",'Súvaha TS'!AC21)</f>
        <v xml:space="preserve"> </v>
      </c>
      <c r="AD27" s="120" t="str">
        <f>IF('Súvaha TS'!AD21=0," ",'Súvaha TS'!AD21)</f>
        <v xml:space="preserve"> </v>
      </c>
      <c r="AE27" s="120" t="str">
        <f>IF('Súvaha TS'!AE21=0," ",'Súvaha TS'!AE21)</f>
        <v xml:space="preserve"> </v>
      </c>
      <c r="AF27" s="120" t="str">
        <f>IF('Súvaha TS'!AF21=0," ",'Súvaha TS'!AF21)</f>
        <v xml:space="preserve"> </v>
      </c>
      <c r="AG27" s="120" t="str">
        <f>IF('Súvaha TS'!AG21=0," ",'Súvaha TS'!AG21)</f>
        <v xml:space="preserve"> </v>
      </c>
      <c r="AH27" s="120" t="str">
        <f>IF('Súvaha TS'!AH21=0," ",'Súvaha TS'!AH21)</f>
        <v xml:space="preserve"> </v>
      </c>
    </row>
    <row r="28" spans="1:34" s="5" customFormat="1" ht="16.5" customHeight="1" x14ac:dyDescent="0.2">
      <c r="A28" s="120" t="str">
        <f>IF('Súvaha TS'!A22=0," ",'Súvaha TS'!A22)</f>
        <v xml:space="preserve"> </v>
      </c>
      <c r="B28" s="120" t="str">
        <f>IF('Súvaha TS'!B22=0," ",'Súvaha TS'!B22)</f>
        <v xml:space="preserve"> </v>
      </c>
      <c r="C28" s="120" t="str">
        <f>IF('Súvaha TS'!C22=0," ",'Súvaha TS'!C22)</f>
        <v xml:space="preserve"> </v>
      </c>
      <c r="D28" s="120" t="str">
        <f>IF('Súvaha TS'!D22=0," ",'Súvaha TS'!D22)</f>
        <v xml:space="preserve"> </v>
      </c>
      <c r="E28" s="120" t="str">
        <f>IF('Súvaha TS'!E22=0," ",'Súvaha TS'!E22)</f>
        <v xml:space="preserve"> </v>
      </c>
      <c r="F28" s="120" t="str">
        <f>IF('Súvaha TS'!F22=0," ",'Súvaha TS'!F22)</f>
        <v xml:space="preserve"> </v>
      </c>
      <c r="G28" s="120" t="str">
        <f>IF('Súvaha TS'!G22=0," ",'Súvaha TS'!G22)</f>
        <v xml:space="preserve"> </v>
      </c>
      <c r="H28" s="120" t="str">
        <f>IF('Súvaha TS'!H22=0," ",'Súvaha TS'!H22)</f>
        <v xml:space="preserve"> </v>
      </c>
      <c r="I28" s="120" t="str">
        <f>IF('Súvaha TS'!I22=0," ",'Súvaha TS'!I22)</f>
        <v xml:space="preserve"> </v>
      </c>
      <c r="J28" s="120" t="str">
        <f>IF('Súvaha TS'!J22=0," ",'Súvaha TS'!J22)</f>
        <v xml:space="preserve"> </v>
      </c>
      <c r="K28" s="120" t="str">
        <f>IF('Súvaha TS'!K22=0," ",'Súvaha TS'!K22)</f>
        <v xml:space="preserve"> </v>
      </c>
      <c r="L28" s="120" t="str">
        <f>IF('Súvaha TS'!L22=0," ",'Súvaha TS'!L22)</f>
        <v xml:space="preserve"> </v>
      </c>
      <c r="M28" s="120" t="str">
        <f>IF('Súvaha TS'!M22=0," ",'Súvaha TS'!M22)</f>
        <v xml:space="preserve"> </v>
      </c>
      <c r="N28" s="120" t="str">
        <f>IF('Súvaha TS'!N22=0," ",'Súvaha TS'!N22)</f>
        <v xml:space="preserve"> </v>
      </c>
      <c r="O28" s="120" t="str">
        <f>IF('Súvaha TS'!O22=0," ",'Súvaha TS'!O22)</f>
        <v xml:space="preserve"> </v>
      </c>
      <c r="P28" s="120" t="str">
        <f>IF('Súvaha TS'!P22=0," ",'Súvaha TS'!P22)</f>
        <v xml:space="preserve"> </v>
      </c>
      <c r="Q28" s="120" t="str">
        <f>IF('Súvaha TS'!Q22=0," ",'Súvaha TS'!Q22)</f>
        <v xml:space="preserve"> </v>
      </c>
      <c r="R28" s="120" t="str">
        <f>IF('Súvaha TS'!R22=0," ",'Súvaha TS'!R22)</f>
        <v xml:space="preserve"> </v>
      </c>
      <c r="S28" s="120" t="str">
        <f>IF('Súvaha TS'!S22=0," ",'Súvaha TS'!S22)</f>
        <v xml:space="preserve"> </v>
      </c>
      <c r="T28" s="120" t="str">
        <f>IF('Súvaha TS'!T22=0," ",'Súvaha TS'!T22)</f>
        <v xml:space="preserve"> </v>
      </c>
      <c r="U28" s="120" t="str">
        <f>IF('Súvaha TS'!U22=0," ",'Súvaha TS'!U22)</f>
        <v xml:space="preserve"> </v>
      </c>
      <c r="V28" s="120" t="str">
        <f>IF('Súvaha TS'!V22=0," ",'Súvaha TS'!V22)</f>
        <v xml:space="preserve"> </v>
      </c>
      <c r="W28" s="120" t="str">
        <f>IF('Súvaha TS'!W22=0," ",'Súvaha TS'!W22)</f>
        <v xml:space="preserve"> </v>
      </c>
      <c r="X28" s="120" t="str">
        <f>IF('Súvaha TS'!X22=0," ",'Súvaha TS'!X22)</f>
        <v xml:space="preserve"> </v>
      </c>
      <c r="Y28" s="120" t="str">
        <f>IF('Súvaha TS'!Y22=0," ",'Súvaha TS'!Y22)</f>
        <v xml:space="preserve"> </v>
      </c>
      <c r="Z28" s="120" t="str">
        <f>IF('Súvaha TS'!Z22=0," ",'Súvaha TS'!Z22)</f>
        <v xml:space="preserve"> </v>
      </c>
      <c r="AA28" s="120" t="str">
        <f>IF('Súvaha TS'!AA22=0," ",'Súvaha TS'!AA22)</f>
        <v xml:space="preserve"> </v>
      </c>
      <c r="AB28" s="120" t="str">
        <f>IF('Súvaha TS'!AB22=0," ",'Súvaha TS'!AB22)</f>
        <v xml:space="preserve"> </v>
      </c>
      <c r="AC28" s="120" t="str">
        <f>IF('Súvaha TS'!AC22=0," ",'Súvaha TS'!AC22)</f>
        <v xml:space="preserve"> </v>
      </c>
      <c r="AD28" s="120" t="str">
        <f>IF('Súvaha TS'!AD22=0," ",'Súvaha TS'!AD22)</f>
        <v xml:space="preserve"> </v>
      </c>
      <c r="AE28" s="120" t="str">
        <f>IF('Súvaha TS'!AE22=0," ",'Súvaha TS'!AE22)</f>
        <v xml:space="preserve"> </v>
      </c>
      <c r="AF28" s="120" t="str">
        <f>IF('Súvaha TS'!AF22=0," ",'Súvaha TS'!AF22)</f>
        <v xml:space="preserve"> </v>
      </c>
      <c r="AG28" s="120" t="str">
        <f>IF('Súvaha TS'!AG22=0," ",'Súvaha TS'!AG22)</f>
        <v xml:space="preserve"> </v>
      </c>
      <c r="AH28" s="120" t="str">
        <f>IF('Súvaha TS'!AH22=0," ",'Súvaha TS'!AH22)</f>
        <v xml:space="preserve"> </v>
      </c>
    </row>
    <row r="29" spans="1:34" x14ac:dyDescent="0.25">
      <c r="A29" s="4"/>
      <c r="B29" s="4"/>
      <c r="C29" s="30"/>
      <c r="D29" s="30"/>
      <c r="E29" s="30"/>
      <c r="F29" s="30"/>
      <c r="G29" s="30"/>
      <c r="H29" s="30"/>
      <c r="I29" s="30"/>
      <c r="J29" s="30"/>
      <c r="K29" s="30"/>
      <c r="L29" s="30"/>
      <c r="M29" s="30"/>
      <c r="N29" s="30"/>
      <c r="O29" s="30"/>
      <c r="P29" s="30"/>
      <c r="Q29" s="129"/>
      <c r="R29" s="30"/>
      <c r="S29" s="30"/>
      <c r="T29" s="30"/>
      <c r="U29" s="30"/>
      <c r="V29" s="30"/>
      <c r="W29" s="30"/>
      <c r="X29" s="30"/>
      <c r="Y29" s="30"/>
      <c r="Z29" s="30"/>
      <c r="AA29" s="30"/>
      <c r="AB29" s="30"/>
      <c r="AC29" s="30"/>
      <c r="AD29" s="30"/>
      <c r="AE29" s="30"/>
      <c r="AF29" s="30"/>
      <c r="AG29" s="30"/>
      <c r="AH29" s="4"/>
    </row>
    <row r="30" spans="1:34" s="5" customFormat="1" ht="16.5" customHeight="1" x14ac:dyDescent="0.2">
      <c r="A30" s="42" t="s">
        <v>674</v>
      </c>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4"/>
    </row>
    <row r="31" spans="1:34" s="5" customFormat="1" ht="16.5" customHeight="1" x14ac:dyDescent="0.2">
      <c r="A31" s="32" t="s">
        <v>24</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t="s">
        <v>25</v>
      </c>
      <c r="AD31" s="27"/>
      <c r="AE31" s="27"/>
      <c r="AF31" s="27"/>
      <c r="AG31" s="27"/>
      <c r="AH31" s="38"/>
    </row>
    <row r="32" spans="1:34" s="5" customFormat="1" ht="16.5" customHeight="1" x14ac:dyDescent="0.2">
      <c r="A32" s="120" t="str">
        <f>IF('Súvaha TS'!A25=0," ",'Súvaha TS'!A25)</f>
        <v>K</v>
      </c>
      <c r="B32" s="120" t="str">
        <f>IF('Súvaha TS'!B25=0," ",'Súvaha TS'!B25)</f>
        <v>L</v>
      </c>
      <c r="C32" s="120" t="str">
        <f>IF('Súvaha TS'!C25=0," ",'Súvaha TS'!C25)</f>
        <v>I</v>
      </c>
      <c r="D32" s="120" t="str">
        <f>IF('Súvaha TS'!D25=0," ",'Súvaha TS'!D25)</f>
        <v>Ň</v>
      </c>
      <c r="E32" s="120" t="str">
        <f>IF('Súvaha TS'!E25=0," ",'Súvaha TS'!E25)</f>
        <v>A</v>
      </c>
      <c r="F32" s="120" t="str">
        <f>IF('Súvaha TS'!F25=0," ",'Súvaha TS'!F25)</f>
        <v>N</v>
      </c>
      <c r="G32" s="120" t="str">
        <f>IF('Súvaha TS'!G25=0," ",'Súvaha TS'!G25)</f>
        <v xml:space="preserve">S </v>
      </c>
      <c r="H32" s="120" t="str">
        <f>IF('Súvaha TS'!H25=0," ",'Súvaha TS'!H25)</f>
        <v>K</v>
      </c>
      <c r="I32" s="120" t="str">
        <f>IF('Súvaha TS'!I25=0," ",'Súvaha TS'!I25)</f>
        <v>Á</v>
      </c>
      <c r="J32" s="120" t="str">
        <f>IF('Súvaha TS'!J25=0," ",'Súvaha TS'!J25)</f>
        <v xml:space="preserve"> </v>
      </c>
      <c r="K32" s="120" t="str">
        <f>IF('Súvaha TS'!K25=0," ",'Súvaha TS'!K25)</f>
        <v xml:space="preserve"> </v>
      </c>
      <c r="L32" s="120" t="str">
        <f>IF('Súvaha TS'!L25=0," ",'Súvaha TS'!L25)</f>
        <v xml:space="preserve"> </v>
      </c>
      <c r="M32" s="120" t="str">
        <f>IF('Súvaha TS'!M25=0," ",'Súvaha TS'!M25)</f>
        <v xml:space="preserve"> </v>
      </c>
      <c r="N32" s="120" t="str">
        <f>IF('Súvaha TS'!N25=0," ",'Súvaha TS'!N25)</f>
        <v xml:space="preserve"> </v>
      </c>
      <c r="O32" s="120" t="str">
        <f>IF('Súvaha TS'!O25=0," ",'Súvaha TS'!O25)</f>
        <v xml:space="preserve"> </v>
      </c>
      <c r="P32" s="120" t="str">
        <f>IF('Súvaha TS'!P25=0," ",'Súvaha TS'!P25)</f>
        <v xml:space="preserve"> </v>
      </c>
      <c r="Q32" s="120" t="str">
        <f>IF('Súvaha TS'!Q25=0," ",'Súvaha TS'!Q25)</f>
        <v xml:space="preserve"> </v>
      </c>
      <c r="R32" s="120" t="str">
        <f>IF('Súvaha TS'!R25=0," ",'Súvaha TS'!R25)</f>
        <v xml:space="preserve"> </v>
      </c>
      <c r="S32" s="120" t="str">
        <f>IF('Súvaha TS'!S25=0," ",'Súvaha TS'!S25)</f>
        <v xml:space="preserve"> </v>
      </c>
      <c r="T32" s="120" t="str">
        <f>IF('Súvaha TS'!T25=0," ",'Súvaha TS'!T25)</f>
        <v xml:space="preserve"> </v>
      </c>
      <c r="U32" s="120" t="str">
        <f>IF('Súvaha TS'!U25=0," ",'Súvaha TS'!U25)</f>
        <v xml:space="preserve"> </v>
      </c>
      <c r="V32" s="120" t="str">
        <f>IF('Súvaha TS'!V25=0," ",'Súvaha TS'!V25)</f>
        <v xml:space="preserve"> </v>
      </c>
      <c r="W32" s="120" t="str">
        <f>IF('Súvaha TS'!W25=0," ",'Súvaha TS'!W25)</f>
        <v xml:space="preserve"> </v>
      </c>
      <c r="X32" s="120" t="str">
        <f>IF('Súvaha TS'!X25=0," ",'Súvaha TS'!X25)</f>
        <v xml:space="preserve"> </v>
      </c>
      <c r="Y32" s="120" t="str">
        <f>IF('Súvaha TS'!Y25=0," ",'Súvaha TS'!Y25)</f>
        <v xml:space="preserve"> </v>
      </c>
      <c r="Z32" s="120" t="str">
        <f>IF('Súvaha TS'!Z25=0," ",'Súvaha TS'!Z25)</f>
        <v xml:space="preserve"> </v>
      </c>
      <c r="AA32" s="33"/>
      <c r="AB32" s="33"/>
      <c r="AC32" s="120">
        <f>IF('Súvaha TS'!AC25=0," ",'Súvaha TS'!AC25)</f>
        <v>5</v>
      </c>
      <c r="AD32" s="120">
        <f>IF('Súvaha TS'!AD25=0," ",'Súvaha TS'!AD25)</f>
        <v>6</v>
      </c>
      <c r="AE32" s="120">
        <f>IF('Súvaha TS'!AE25=0," ",'Súvaha TS'!AE25)</f>
        <v>4</v>
      </c>
      <c r="AF32" s="120" t="str">
        <f>IF('Súvaha TS'!AF25=0," ",'Súvaha TS'!AF25)</f>
        <v xml:space="preserve"> </v>
      </c>
      <c r="AG32" s="120" t="str">
        <f>IF('Súvaha TS'!AG25=0," ",'Súvaha TS'!AG25)</f>
        <v xml:space="preserve"> </v>
      </c>
      <c r="AH32" s="120" t="str">
        <f>IF('Súvaha TS'!AH25=0," ",'Súvaha TS'!AH25)</f>
        <v xml:space="preserve"> </v>
      </c>
    </row>
    <row r="33" spans="1:34" x14ac:dyDescent="0.25">
      <c r="A33" s="4"/>
      <c r="B33" s="4"/>
      <c r="C33" s="4"/>
      <c r="D33" s="4"/>
      <c r="E33" s="4"/>
      <c r="F33" s="4"/>
      <c r="G33" s="4"/>
      <c r="H33" s="4"/>
      <c r="I33" s="4"/>
      <c r="J33" s="4"/>
      <c r="K33" s="4"/>
      <c r="L33" s="4"/>
      <c r="M33" s="4"/>
      <c r="N33" s="4"/>
      <c r="O33" s="4"/>
      <c r="P33" s="4"/>
      <c r="Q33" s="125"/>
      <c r="R33" s="4"/>
      <c r="S33" s="4"/>
      <c r="T33" s="4"/>
      <c r="U33" s="4"/>
      <c r="V33" s="4"/>
      <c r="W33" s="4"/>
      <c r="X33" s="4"/>
      <c r="Y33" s="4"/>
      <c r="Z33" s="4"/>
      <c r="AA33" s="4"/>
      <c r="AB33" s="4"/>
      <c r="AC33" s="4"/>
      <c r="AD33" s="4"/>
      <c r="AE33" s="4"/>
      <c r="AF33" s="4"/>
      <c r="AG33" s="4"/>
      <c r="AH33" s="4"/>
    </row>
    <row r="34" spans="1:34" s="5" customFormat="1" ht="16.5" customHeight="1" x14ac:dyDescent="0.2">
      <c r="A34" s="32" t="s">
        <v>26</v>
      </c>
      <c r="B34" s="27"/>
      <c r="C34" s="27"/>
      <c r="D34" s="27"/>
      <c r="E34" s="27"/>
      <c r="F34" s="27"/>
      <c r="G34" s="27"/>
      <c r="H34" s="27" t="s">
        <v>675</v>
      </c>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38"/>
    </row>
    <row r="35" spans="1:34" s="5" customFormat="1" ht="16.5" customHeight="1" x14ac:dyDescent="0.2">
      <c r="A35" s="120">
        <v>0</v>
      </c>
      <c r="B35" s="120">
        <f>IF('Súvaha TS'!B27=0," ",'Súvaha TS'!B27)</f>
        <v>2</v>
      </c>
      <c r="C35" s="120">
        <f>IF('Súvaha TS'!C27=0," ",'Súvaha TS'!C27)</f>
        <v>9</v>
      </c>
      <c r="D35" s="120">
        <v>0</v>
      </c>
      <c r="E35" s="120">
        <f>IF('Súvaha TS'!E27=0," ",'Súvaha TS'!E27)</f>
        <v>1</v>
      </c>
      <c r="F35" s="33"/>
      <c r="G35" s="33"/>
      <c r="H35" s="120" t="str">
        <f>IF('Súvaha TS'!H27=0," ",'Súvaha TS'!H27)</f>
        <v>N</v>
      </c>
      <c r="I35" s="120" t="str">
        <f>IF('Súvaha TS'!I27=0," ",'Súvaha TS'!I27)</f>
        <v>Á</v>
      </c>
      <c r="J35" s="120" t="str">
        <f>IF('Súvaha TS'!J27=0," ",'Súvaha TS'!J27)</f>
        <v>M</v>
      </c>
      <c r="K35" s="120" t="str">
        <f>IF('Súvaha TS'!K27=0," ",'Súvaha TS'!K27)</f>
        <v xml:space="preserve">E </v>
      </c>
      <c r="L35" s="120" t="str">
        <f>IF('Súvaha TS'!L27=0," ",'Súvaha TS'!L27)</f>
        <v>S</v>
      </c>
      <c r="M35" s="120" t="str">
        <f>IF('Súvaha TS'!M27=0," ",'Súvaha TS'!M27)</f>
        <v>T</v>
      </c>
      <c r="N35" s="120" t="str">
        <f>IF('Súvaha TS'!N27=0," ",'Súvaha TS'!N27)</f>
        <v>O</v>
      </c>
      <c r="O35" s="120" t="str">
        <f>IF('Súvaha TS'!O27=0," ",'Súvaha TS'!O27)</f>
        <v>V</v>
      </c>
      <c r="P35" s="120" t="str">
        <f>IF('Súvaha TS'!P27=0," ",'Súvaha TS'!P27)</f>
        <v>O</v>
      </c>
      <c r="Q35" s="120" t="str">
        <f>IF('Súvaha TS'!Q27=0," ",'Súvaha TS'!Q27)</f>
        <v xml:space="preserve"> </v>
      </c>
      <c r="R35" s="120" t="str">
        <f>IF('Súvaha TS'!R27=0," ",'Súvaha TS'!R27)</f>
        <v xml:space="preserve"> </v>
      </c>
      <c r="S35" s="120" t="str">
        <f>IF('Súvaha TS'!S27=0," ",'Súvaha TS'!S27)</f>
        <v xml:space="preserve"> </v>
      </c>
      <c r="T35" s="120" t="str">
        <f>IF('Súvaha TS'!T27=0," ",'Súvaha TS'!T27)</f>
        <v xml:space="preserve"> </v>
      </c>
      <c r="U35" s="120" t="str">
        <f>IF('Súvaha TS'!U27=0," ",'Súvaha TS'!U27)</f>
        <v xml:space="preserve"> </v>
      </c>
      <c r="V35" s="120" t="str">
        <f>IF('Súvaha TS'!V27=0," ",'Súvaha TS'!V27)</f>
        <v xml:space="preserve"> </v>
      </c>
      <c r="W35" s="120" t="str">
        <f>IF('Súvaha TS'!W27=0," ",'Súvaha TS'!W27)</f>
        <v xml:space="preserve"> </v>
      </c>
      <c r="X35" s="120" t="str">
        <f>IF('Súvaha TS'!X27=0," ",'Súvaha TS'!X27)</f>
        <v xml:space="preserve"> </v>
      </c>
      <c r="Y35" s="120" t="str">
        <f>IF('Súvaha TS'!Y27=0," ",'Súvaha TS'!Y27)</f>
        <v xml:space="preserve"> </v>
      </c>
      <c r="Z35" s="120" t="str">
        <f>IF('Súvaha TS'!Z27=0," ",'Súvaha TS'!Z27)</f>
        <v xml:space="preserve"> </v>
      </c>
      <c r="AA35" s="120" t="str">
        <f>IF('Súvaha TS'!AA27=0," ",'Súvaha TS'!AA27)</f>
        <v xml:space="preserve"> </v>
      </c>
      <c r="AB35" s="120" t="str">
        <f>IF('Súvaha TS'!AB27=0," ",'Súvaha TS'!AB27)</f>
        <v xml:space="preserve"> </v>
      </c>
      <c r="AC35" s="120" t="str">
        <f>IF('Súvaha TS'!AC27=0," ",'Súvaha TS'!AC27)</f>
        <v xml:space="preserve"> </v>
      </c>
      <c r="AD35" s="120" t="str">
        <f>IF('Súvaha TS'!AD27=0," ",'Súvaha TS'!AD27)</f>
        <v xml:space="preserve"> </v>
      </c>
      <c r="AE35" s="120" t="str">
        <f>IF('Súvaha TS'!AE27=0," ",'Súvaha TS'!AE27)</f>
        <v xml:space="preserve"> </v>
      </c>
      <c r="AF35" s="120" t="str">
        <f>IF('Súvaha TS'!AF27=0," ",'Súvaha TS'!AF27)</f>
        <v xml:space="preserve"> </v>
      </c>
      <c r="AG35" s="120" t="str">
        <f>IF('Súvaha TS'!AG27=0," ",'Súvaha TS'!AG27)</f>
        <v xml:space="preserve"> </v>
      </c>
      <c r="AH35" s="120" t="str">
        <f>IF('Súvaha TS'!AH27=0," ",'Súvaha TS'!AH27)</f>
        <v xml:space="preserve"> </v>
      </c>
    </row>
    <row r="36" spans="1:34" x14ac:dyDescent="0.25">
      <c r="A36" s="4"/>
      <c r="B36" s="4"/>
      <c r="C36" s="4"/>
      <c r="D36" s="4"/>
      <c r="E36" s="4"/>
      <c r="F36" s="4"/>
      <c r="G36" s="4"/>
      <c r="H36" s="4"/>
      <c r="I36" s="4"/>
      <c r="J36" s="4"/>
      <c r="K36" s="4"/>
      <c r="L36" s="4"/>
      <c r="M36" s="4"/>
      <c r="N36" s="4"/>
      <c r="O36" s="4"/>
      <c r="P36" s="4"/>
      <c r="Q36" s="125"/>
      <c r="R36" s="4"/>
      <c r="S36" s="4"/>
      <c r="T36" s="4"/>
      <c r="U36" s="4"/>
      <c r="V36" s="4"/>
      <c r="W36" s="4"/>
      <c r="X36" s="4"/>
      <c r="Y36" s="4"/>
      <c r="Z36" s="4"/>
      <c r="AA36" s="4"/>
      <c r="AB36" s="4"/>
      <c r="AC36" s="4"/>
      <c r="AD36" s="4"/>
      <c r="AE36" s="4"/>
      <c r="AF36" s="4"/>
      <c r="AG36" s="4"/>
      <c r="AH36" s="4"/>
    </row>
    <row r="37" spans="1:34" s="4" customFormat="1" ht="16.5" customHeight="1" x14ac:dyDescent="0.2">
      <c r="A37" s="32" t="s">
        <v>676</v>
      </c>
      <c r="B37" s="27"/>
      <c r="C37" s="27"/>
      <c r="D37" s="27"/>
      <c r="E37" s="27"/>
      <c r="F37" s="27"/>
      <c r="G37" s="27"/>
      <c r="H37" s="27"/>
      <c r="I37" s="27"/>
      <c r="J37" s="27"/>
      <c r="K37" s="27"/>
      <c r="L37" s="27"/>
      <c r="M37" s="27"/>
      <c r="N37" s="27"/>
      <c r="O37" s="27"/>
      <c r="P37" s="27"/>
      <c r="Q37" s="27"/>
      <c r="R37" s="27" t="s">
        <v>677</v>
      </c>
      <c r="S37" s="27"/>
      <c r="T37" s="27"/>
      <c r="U37" s="27"/>
      <c r="V37" s="27"/>
      <c r="W37" s="27"/>
      <c r="X37" s="27"/>
      <c r="Y37" s="27"/>
      <c r="Z37" s="27"/>
      <c r="AA37" s="27"/>
      <c r="AB37" s="27"/>
      <c r="AC37" s="27"/>
      <c r="AD37" s="27"/>
      <c r="AE37" s="27"/>
      <c r="AF37" s="27"/>
      <c r="AG37" s="27"/>
      <c r="AH37" s="38"/>
    </row>
    <row r="38" spans="1:34" s="5" customFormat="1" ht="16.5" customHeight="1" x14ac:dyDescent="0.2">
      <c r="A38" s="133">
        <v>0</v>
      </c>
      <c r="B38" s="133">
        <f>IF('Súvaha TS'!B29=0," ",'Súvaha TS'!B29)</f>
        <v>9</v>
      </c>
      <c r="C38" s="133">
        <v>0</v>
      </c>
      <c r="D38" s="133">
        <f>IF('Súvaha TS'!D29=0," ",'Súvaha TS'!D29)</f>
        <v>7</v>
      </c>
      <c r="E38" s="134" t="s">
        <v>27</v>
      </c>
      <c r="F38" s="133">
        <f>IF('Súvaha TS'!F29=0," ",'Súvaha TS'!F29)</f>
        <v>8</v>
      </c>
      <c r="G38" s="133">
        <f>IF('Súvaha TS'!G29=0," ",'Súvaha TS'!G29)</f>
        <v>2</v>
      </c>
      <c r="H38" s="133">
        <f>IF('Súvaha TS'!H29=0," ",'Súvaha TS'!H29)</f>
        <v>2</v>
      </c>
      <c r="I38" s="133">
        <f>IF('Súvaha TS'!I29=0," ",'Súvaha TS'!I29)</f>
        <v>5</v>
      </c>
      <c r="J38" s="133">
        <f>IF('Súvaha TS'!J29=0," ",'Súvaha TS'!J29)</f>
        <v>9</v>
      </c>
      <c r="K38" s="133">
        <f>IF('Súvaha TS'!K29=0," ",'Súvaha TS'!K29)</f>
        <v>7</v>
      </c>
      <c r="L38" s="133" t="str">
        <f>IF('Súvaha TS'!L29=0," ",'Súvaha TS'!L29)</f>
        <v xml:space="preserve"> </v>
      </c>
      <c r="M38" s="133" t="str">
        <f>IF('Súvaha TS'!M29=0," ",'Súvaha TS'!M29)</f>
        <v xml:space="preserve"> </v>
      </c>
      <c r="N38" s="134"/>
      <c r="O38" s="134"/>
      <c r="P38" s="134"/>
      <c r="Q38" s="134"/>
      <c r="R38" s="133" t="str">
        <f>IF('Súvaha TS'!R29=0," ",'Súvaha TS'!R29)</f>
        <v xml:space="preserve"> </v>
      </c>
      <c r="S38" s="133">
        <v>0</v>
      </c>
      <c r="T38" s="133">
        <f>IF('Súvaha TS'!T29=0," ",'Súvaha TS'!T29)</f>
        <v>4</v>
      </c>
      <c r="U38" s="133">
        <f>IF('Súvaha TS'!U29=0," ",'Súvaha TS'!U29)</f>
        <v>3</v>
      </c>
      <c r="V38" s="134" t="s">
        <v>27</v>
      </c>
      <c r="W38" s="133">
        <f>IF('Súvaha TS'!W29=0," ",'Súvaha TS'!W29)</f>
        <v>5</v>
      </c>
      <c r="X38" s="133">
        <f>IF('Súvaha TS'!X29=0," ",'Súvaha TS'!X29)</f>
        <v>5</v>
      </c>
      <c r="Y38" s="133">
        <f>IF('Súvaha TS'!Y29=0," ",'Súvaha TS'!Y29)</f>
        <v>2</v>
      </c>
      <c r="Z38" s="133">
        <f>IF('Súvaha TS'!Z29=0," ",'Súvaha TS'!Z29)</f>
        <v>2</v>
      </c>
      <c r="AA38" s="133">
        <f>IF('Súvaha TS'!AA29=0," ",'Súvaha TS'!AA29)</f>
        <v>6</v>
      </c>
      <c r="AB38" s="133">
        <f>IF('Súvaha TS'!AB29=0," ",'Súvaha TS'!AB29)</f>
        <v>5</v>
      </c>
      <c r="AC38" s="133">
        <f>IF('Súvaha TS'!AC29=0," ",'Súvaha TS'!AC29)</f>
        <v>8</v>
      </c>
      <c r="AD38" s="133" t="str">
        <f>IF('Súvaha TS'!AD29=0," ",'Súvaha TS'!AD29)</f>
        <v xml:space="preserve"> </v>
      </c>
      <c r="AE38" s="27"/>
      <c r="AF38" s="27"/>
      <c r="AG38" s="27"/>
      <c r="AH38" s="38"/>
    </row>
    <row r="39" spans="1:34" ht="17.25" customHeight="1" x14ac:dyDescent="0.25">
      <c r="A39" s="4"/>
      <c r="B39" s="4"/>
      <c r="C39" s="4"/>
      <c r="D39" s="4"/>
      <c r="E39" s="4"/>
      <c r="F39" s="4"/>
      <c r="G39" s="4"/>
      <c r="H39" s="4"/>
      <c r="I39" s="4"/>
      <c r="J39" s="4"/>
      <c r="K39" s="4"/>
      <c r="L39" s="4"/>
      <c r="M39" s="4"/>
      <c r="N39" s="4"/>
      <c r="O39" s="4"/>
      <c r="P39" s="4"/>
      <c r="Q39" s="125"/>
      <c r="R39" s="4"/>
      <c r="S39" s="4"/>
      <c r="T39" s="4"/>
      <c r="U39" s="4"/>
      <c r="V39" s="4"/>
      <c r="W39" s="4"/>
      <c r="X39" s="4"/>
      <c r="Y39" s="4"/>
      <c r="Z39" s="4"/>
      <c r="AA39" s="4"/>
      <c r="AB39" s="4"/>
      <c r="AC39" s="4"/>
      <c r="AD39" s="4"/>
      <c r="AE39" s="4"/>
      <c r="AF39" s="4"/>
      <c r="AG39" s="4"/>
      <c r="AH39" s="4"/>
    </row>
    <row r="40" spans="1:34" s="4" customFormat="1" ht="16.5" customHeight="1" x14ac:dyDescent="0.2">
      <c r="A40" s="32" t="s">
        <v>678</v>
      </c>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38"/>
    </row>
    <row r="41" spans="1:34" s="5" customFormat="1" ht="16.5" customHeight="1" x14ac:dyDescent="0.2">
      <c r="A41" s="120" t="str">
        <f>IF('Súvaha TS'!A31=0," ",'Súvaha TS'!A31)</f>
        <v>g</v>
      </c>
      <c r="B41" s="120" t="str">
        <f>IF('Súvaha TS'!B31=0," ",'Súvaha TS'!B31)</f>
        <v>e</v>
      </c>
      <c r="C41" s="120" t="str">
        <f>IF('Súvaha TS'!C31=0," ",'Súvaha TS'!C31)</f>
        <v>r</v>
      </c>
      <c r="D41" s="120" t="str">
        <f>IF('Súvaha TS'!D31=0," ",'Súvaha TS'!D31)</f>
        <v>e</v>
      </c>
      <c r="E41" s="120" t="str">
        <f>IF('Súvaha TS'!E31=0," ",'Súvaha TS'!E31)</f>
        <v>k</v>
      </c>
      <c r="F41" s="120" t="str">
        <f>IF('Súvaha TS'!F31=0," ",'Súvaha TS'!F31)</f>
        <v>o</v>
      </c>
      <c r="G41" s="120" t="str">
        <f>IF('Súvaha TS'!G31=0," ",'Súvaha TS'!G31)</f>
        <v>v</v>
      </c>
      <c r="H41" s="120" t="str">
        <f>IF('Súvaha TS'!H31=0," ",'Súvaha TS'!H31)</f>
        <v>a</v>
      </c>
      <c r="I41" s="120" t="str">
        <f>IF('Súvaha TS'!I31=0," ",'Súvaha TS'!I31)</f>
        <v>.</v>
      </c>
      <c r="J41" s="120" t="str">
        <f>IF('Súvaha TS'!J31=0," ",'Súvaha TS'!J31)</f>
        <v>e</v>
      </c>
      <c r="K41" s="120" t="str">
        <f>IF('Súvaha TS'!K31=0," ",'Súvaha TS'!K31)</f>
        <v>l</v>
      </c>
      <c r="L41" s="120" t="str">
        <f>IF('Súvaha TS'!L31=0," ",'Súvaha TS'!L31)</f>
        <v>e</v>
      </c>
      <c r="M41" s="120" t="str">
        <f>IF('Súvaha TS'!M31=0," ",'Súvaha TS'!M31)</f>
        <v>n</v>
      </c>
      <c r="N41" s="120" t="str">
        <f>IF('Súvaha TS'!N31=0," ",'Súvaha TS'!N31)</f>
        <v>a</v>
      </c>
      <c r="O41" s="120" t="str">
        <f>IF('Súvaha TS'!O31=0," ",'Súvaha TS'!O31)</f>
        <v>@</v>
      </c>
      <c r="P41" s="120" t="str">
        <f>IF('Súvaha TS'!P31=0," ",'Súvaha TS'!P31)</f>
        <v>z</v>
      </c>
      <c r="Q41" s="120" t="str">
        <f>IF('Súvaha TS'!Q31=0," ",'Súvaha TS'!Q31)</f>
        <v>t</v>
      </c>
      <c r="R41" s="120" t="str">
        <f>IF('Súvaha TS'!R31=0," ",'Súvaha TS'!R31)</f>
        <v>s</v>
      </c>
      <c r="S41" s="120" t="str">
        <f>IF('Súvaha TS'!S31=0," ",'Súvaha TS'!S31)</f>
        <v>n</v>
      </c>
      <c r="T41" s="120" t="str">
        <f>IF('Súvaha TS'!T31=0," ",'Súvaha TS'!T31)</f>
        <v>a</v>
      </c>
      <c r="U41" s="120" t="str">
        <f>IF('Súvaha TS'!U31=0," ",'Súvaha TS'!U31)</f>
        <v>m</v>
      </c>
      <c r="V41" s="120" t="str">
        <f>IF('Súvaha TS'!V31=0," ",'Súvaha TS'!V31)</f>
        <v>.</v>
      </c>
      <c r="W41" s="120" t="str">
        <f>IF('Súvaha TS'!W31=0," ",'Súvaha TS'!W31)</f>
        <v>s</v>
      </c>
      <c r="X41" s="120" t="str">
        <f>IF('Súvaha TS'!X31=0," ",'Súvaha TS'!X31)</f>
        <v>k</v>
      </c>
      <c r="Y41" s="120" t="str">
        <f>IF('Súvaha TS'!Y31=0," ",'Súvaha TS'!Y31)</f>
        <v xml:space="preserve"> </v>
      </c>
      <c r="Z41" s="120" t="str">
        <f>IF('Súvaha TS'!Z31=0," ",'Súvaha TS'!Z31)</f>
        <v xml:space="preserve"> </v>
      </c>
      <c r="AA41" s="120" t="str">
        <f>IF('Súvaha TS'!AA31=0," ",'Súvaha TS'!AA31)</f>
        <v xml:space="preserve"> </v>
      </c>
      <c r="AB41" s="120" t="str">
        <f>IF('Súvaha TS'!AB31=0," ",'Súvaha TS'!AB31)</f>
        <v xml:space="preserve"> </v>
      </c>
      <c r="AC41" s="120" t="str">
        <f>IF('Súvaha TS'!AC31=0," ",'Súvaha TS'!AC31)</f>
        <v xml:space="preserve"> </v>
      </c>
      <c r="AD41" s="120" t="str">
        <f>IF('Súvaha TS'!AD31=0," ",'Súvaha TS'!AD31)</f>
        <v xml:space="preserve"> </v>
      </c>
      <c r="AE41" s="27"/>
      <c r="AF41" s="27"/>
      <c r="AG41" s="27"/>
      <c r="AH41" s="38"/>
    </row>
    <row r="42" spans="1:34" x14ac:dyDescent="0.25">
      <c r="A42" s="4"/>
      <c r="B42" s="4"/>
      <c r="C42" s="4"/>
      <c r="D42" s="4"/>
      <c r="E42" s="4"/>
      <c r="F42" s="4"/>
      <c r="G42" s="4"/>
      <c r="H42" s="4"/>
      <c r="I42" s="4"/>
      <c r="J42" s="4"/>
      <c r="K42" s="4"/>
      <c r="L42" s="4"/>
      <c r="M42" s="4"/>
      <c r="N42" s="4"/>
      <c r="O42" s="4"/>
      <c r="P42" s="4"/>
      <c r="Q42" s="125"/>
      <c r="R42" s="4"/>
      <c r="S42" s="4"/>
      <c r="T42" s="4"/>
      <c r="U42" s="4"/>
      <c r="V42" s="4"/>
      <c r="W42" s="4"/>
      <c r="X42" s="4"/>
      <c r="Y42" s="4"/>
      <c r="Z42" s="4"/>
      <c r="AA42" s="4"/>
      <c r="AB42" s="4"/>
      <c r="AC42" s="4"/>
      <c r="AD42" s="4"/>
      <c r="AE42" s="4"/>
      <c r="AF42" s="4"/>
      <c r="AG42" s="4"/>
      <c r="AH42" s="4"/>
    </row>
    <row r="43" spans="1:34" x14ac:dyDescent="0.25">
      <c r="A43" s="42" t="s">
        <v>679</v>
      </c>
      <c r="B43" s="43"/>
      <c r="C43" s="30"/>
      <c r="D43" s="43"/>
      <c r="E43" s="43"/>
      <c r="F43" s="30"/>
      <c r="G43" s="43"/>
      <c r="H43" s="43"/>
      <c r="I43" s="43"/>
      <c r="J43" s="44"/>
      <c r="K43" s="214" t="s">
        <v>681</v>
      </c>
      <c r="L43" s="215"/>
      <c r="M43" s="215"/>
      <c r="N43" s="215"/>
      <c r="O43" s="215"/>
      <c r="P43" s="215"/>
      <c r="Q43" s="215"/>
      <c r="R43" s="216"/>
      <c r="S43" s="214" t="s">
        <v>682</v>
      </c>
      <c r="T43" s="215"/>
      <c r="U43" s="215"/>
      <c r="V43" s="215"/>
      <c r="W43" s="215"/>
      <c r="X43" s="215"/>
      <c r="Y43" s="215"/>
      <c r="Z43" s="216"/>
      <c r="AA43" s="214" t="s">
        <v>683</v>
      </c>
      <c r="AB43" s="215"/>
      <c r="AC43" s="215"/>
      <c r="AD43" s="215"/>
      <c r="AE43" s="215"/>
      <c r="AF43" s="215"/>
      <c r="AG43" s="215"/>
      <c r="AH43" s="216"/>
    </row>
    <row r="44" spans="1:34" x14ac:dyDescent="0.25">
      <c r="A44" s="28">
        <v>2</v>
      </c>
      <c r="B44" s="28">
        <v>2</v>
      </c>
      <c r="C44" s="130" t="s">
        <v>23</v>
      </c>
      <c r="D44" s="28">
        <v>0</v>
      </c>
      <c r="E44" s="28">
        <v>3</v>
      </c>
      <c r="F44" s="130" t="s">
        <v>23</v>
      </c>
      <c r="G44" s="28">
        <v>2</v>
      </c>
      <c r="H44" s="28">
        <v>0</v>
      </c>
      <c r="I44" s="28">
        <v>1</v>
      </c>
      <c r="J44" s="28">
        <v>3</v>
      </c>
      <c r="K44" s="217"/>
      <c r="L44" s="218"/>
      <c r="M44" s="218"/>
      <c r="N44" s="218"/>
      <c r="O44" s="218"/>
      <c r="P44" s="218"/>
      <c r="Q44" s="218"/>
      <c r="R44" s="219"/>
      <c r="S44" s="217"/>
      <c r="T44" s="218"/>
      <c r="U44" s="218"/>
      <c r="V44" s="218"/>
      <c r="W44" s="218"/>
      <c r="X44" s="218"/>
      <c r="Y44" s="218"/>
      <c r="Z44" s="219"/>
      <c r="AA44" s="217"/>
      <c r="AB44" s="218"/>
      <c r="AC44" s="218"/>
      <c r="AD44" s="218"/>
      <c r="AE44" s="218"/>
      <c r="AF44" s="218"/>
      <c r="AG44" s="218"/>
      <c r="AH44" s="219"/>
    </row>
    <row r="45" spans="1:34" x14ac:dyDescent="0.25">
      <c r="A45" s="32"/>
      <c r="B45" s="27"/>
      <c r="C45" s="119"/>
      <c r="D45" s="27"/>
      <c r="E45" s="27"/>
      <c r="F45" s="119"/>
      <c r="G45" s="27"/>
      <c r="H45" s="27"/>
      <c r="I45" s="27"/>
      <c r="J45" s="38"/>
      <c r="K45" s="217"/>
      <c r="L45" s="218"/>
      <c r="M45" s="218"/>
      <c r="N45" s="218"/>
      <c r="O45" s="218"/>
      <c r="P45" s="218"/>
      <c r="Q45" s="218"/>
      <c r="R45" s="219"/>
      <c r="S45" s="217"/>
      <c r="T45" s="218"/>
      <c r="U45" s="218"/>
      <c r="V45" s="218"/>
      <c r="W45" s="218"/>
      <c r="X45" s="218"/>
      <c r="Y45" s="218"/>
      <c r="Z45" s="219"/>
      <c r="AA45" s="217"/>
      <c r="AB45" s="218"/>
      <c r="AC45" s="218"/>
      <c r="AD45" s="218"/>
      <c r="AE45" s="218"/>
      <c r="AF45" s="218"/>
      <c r="AG45" s="218"/>
      <c r="AH45" s="219"/>
    </row>
    <row r="46" spans="1:34" x14ac:dyDescent="0.25">
      <c r="A46" s="32"/>
      <c r="B46" s="27"/>
      <c r="C46" s="27"/>
      <c r="D46" s="27"/>
      <c r="E46" s="27"/>
      <c r="F46" s="27"/>
      <c r="G46" s="27"/>
      <c r="H46" s="27"/>
      <c r="I46" s="27"/>
      <c r="J46" s="38"/>
      <c r="K46" s="217"/>
      <c r="L46" s="218"/>
      <c r="M46" s="218"/>
      <c r="N46" s="218"/>
      <c r="O46" s="218"/>
      <c r="P46" s="218"/>
      <c r="Q46" s="218"/>
      <c r="R46" s="219"/>
      <c r="S46" s="217"/>
      <c r="T46" s="218"/>
      <c r="U46" s="218"/>
      <c r="V46" s="218"/>
      <c r="W46" s="218"/>
      <c r="X46" s="218"/>
      <c r="Y46" s="218"/>
      <c r="Z46" s="219"/>
      <c r="AA46" s="217"/>
      <c r="AB46" s="218"/>
      <c r="AC46" s="218"/>
      <c r="AD46" s="218"/>
      <c r="AE46" s="218"/>
      <c r="AF46" s="218"/>
      <c r="AG46" s="218"/>
      <c r="AH46" s="219"/>
    </row>
    <row r="47" spans="1:34" x14ac:dyDescent="0.25">
      <c r="A47" s="32" t="s">
        <v>680</v>
      </c>
      <c r="B47" s="27"/>
      <c r="C47" s="27"/>
      <c r="D47" s="27"/>
      <c r="E47" s="27"/>
      <c r="F47" s="27"/>
      <c r="G47" s="27"/>
      <c r="H47" s="27"/>
      <c r="I47" s="27"/>
      <c r="J47" s="38"/>
      <c r="K47" s="217"/>
      <c r="L47" s="218"/>
      <c r="M47" s="218"/>
      <c r="N47" s="218"/>
      <c r="O47" s="218"/>
      <c r="P47" s="218"/>
      <c r="Q47" s="218"/>
      <c r="R47" s="219"/>
      <c r="S47" s="217"/>
      <c r="T47" s="218"/>
      <c r="U47" s="218"/>
      <c r="V47" s="218"/>
      <c r="W47" s="218"/>
      <c r="X47" s="218"/>
      <c r="Y47" s="218"/>
      <c r="Z47" s="219"/>
      <c r="AA47" s="217"/>
      <c r="AB47" s="218"/>
      <c r="AC47" s="218"/>
      <c r="AD47" s="218"/>
      <c r="AE47" s="218"/>
      <c r="AF47" s="218"/>
      <c r="AG47" s="218"/>
      <c r="AH47" s="219"/>
    </row>
    <row r="48" spans="1:34" x14ac:dyDescent="0.25">
      <c r="A48" s="28" t="str">
        <f>IF('Súvaha TS'!A38=0," ",'Súvaha TS'!A38)</f>
        <v xml:space="preserve"> </v>
      </c>
      <c r="B48" s="28" t="str">
        <f>IF('Súvaha TS'!B38=0," ",'Súvaha TS'!B38)</f>
        <v xml:space="preserve"> </v>
      </c>
      <c r="C48" s="131" t="s">
        <v>23</v>
      </c>
      <c r="D48" s="28" t="str">
        <f>IF('Súvaha TS'!D38=0," ",'Súvaha TS'!D38)</f>
        <v xml:space="preserve"> </v>
      </c>
      <c r="E48" s="28" t="str">
        <f>IF('Súvaha TS'!E38=0," ",'Súvaha TS'!E38)</f>
        <v xml:space="preserve"> </v>
      </c>
      <c r="F48" s="131" t="s">
        <v>23</v>
      </c>
      <c r="G48" s="28"/>
      <c r="H48" s="28"/>
      <c r="I48" s="28"/>
      <c r="J48" s="28"/>
      <c r="K48" s="220"/>
      <c r="L48" s="221"/>
      <c r="M48" s="221"/>
      <c r="N48" s="221"/>
      <c r="O48" s="221"/>
      <c r="P48" s="221"/>
      <c r="Q48" s="221"/>
      <c r="R48" s="222"/>
      <c r="S48" s="220"/>
      <c r="T48" s="221"/>
      <c r="U48" s="221"/>
      <c r="V48" s="221"/>
      <c r="W48" s="221"/>
      <c r="X48" s="221"/>
      <c r="Y48" s="221"/>
      <c r="Z48" s="222"/>
      <c r="AA48" s="220"/>
      <c r="AB48" s="221"/>
      <c r="AC48" s="221"/>
      <c r="AD48" s="221"/>
      <c r="AE48" s="221"/>
      <c r="AF48" s="221"/>
      <c r="AG48" s="221"/>
      <c r="AH48" s="222"/>
    </row>
    <row r="49" spans="1:34" x14ac:dyDescent="0.25">
      <c r="A49" s="4"/>
      <c r="B49" s="4"/>
      <c r="C49" s="4"/>
      <c r="D49" s="4"/>
      <c r="E49" s="4"/>
      <c r="F49" s="4"/>
      <c r="G49" s="4"/>
      <c r="H49" s="4"/>
      <c r="I49" s="4"/>
      <c r="J49" s="4"/>
      <c r="K49" s="4"/>
      <c r="L49" s="4"/>
      <c r="M49" s="4"/>
      <c r="N49" s="4"/>
      <c r="O49" s="4"/>
      <c r="P49" s="4"/>
      <c r="Q49" s="125"/>
      <c r="R49" s="4"/>
      <c r="S49" s="4"/>
      <c r="T49" s="4"/>
      <c r="U49" s="4"/>
      <c r="V49" s="4"/>
      <c r="W49" s="4"/>
      <c r="X49" s="4"/>
      <c r="Y49" s="4"/>
      <c r="Z49" s="4"/>
      <c r="AA49" s="4"/>
      <c r="AB49" s="4"/>
      <c r="AC49" s="4"/>
      <c r="AD49" s="4"/>
      <c r="AE49" s="4"/>
      <c r="AF49" s="4"/>
      <c r="AG49" s="4"/>
      <c r="AH49" s="4"/>
    </row>
    <row r="50" spans="1:34" x14ac:dyDescent="0.25">
      <c r="A50" s="4"/>
      <c r="B50" s="4" t="s">
        <v>28</v>
      </c>
      <c r="C50" s="4" t="s">
        <v>29</v>
      </c>
      <c r="D50" s="4"/>
      <c r="E50" s="4"/>
      <c r="F50" s="4"/>
      <c r="G50" s="4"/>
      <c r="H50" s="4"/>
      <c r="I50" s="4"/>
      <c r="J50" s="121" t="s">
        <v>30</v>
      </c>
      <c r="K50" s="4"/>
      <c r="L50" s="4"/>
      <c r="M50" s="4"/>
      <c r="N50" s="4"/>
      <c r="O50" s="4"/>
      <c r="P50" s="4"/>
      <c r="Q50" s="125"/>
      <c r="R50" s="4"/>
      <c r="S50" s="4"/>
      <c r="T50" s="4"/>
      <c r="U50" s="4"/>
      <c r="V50" s="4"/>
      <c r="W50" s="4"/>
      <c r="X50" s="4"/>
      <c r="Y50" s="4"/>
      <c r="Z50" s="4"/>
      <c r="AA50" s="4"/>
      <c r="AB50" s="4"/>
      <c r="AC50" s="4"/>
      <c r="AD50" s="4"/>
      <c r="AE50" s="4"/>
      <c r="AF50" s="4"/>
      <c r="AG50" s="4"/>
      <c r="AH50" s="4"/>
    </row>
  </sheetData>
  <mergeCells count="25">
    <mergeCell ref="K43:R48"/>
    <mergeCell ref="S43:Z48"/>
    <mergeCell ref="AA43:AH48"/>
    <mergeCell ref="C18:K18"/>
    <mergeCell ref="R18:W18"/>
    <mergeCell ref="Y18:AD18"/>
    <mergeCell ref="S19:U19"/>
    <mergeCell ref="S20:V20"/>
    <mergeCell ref="S21:V21"/>
    <mergeCell ref="Z19:AC19"/>
    <mergeCell ref="Z20:AC20"/>
    <mergeCell ref="L23:M23"/>
    <mergeCell ref="X23:AB23"/>
    <mergeCell ref="P11:Q11"/>
    <mergeCell ref="Z11:AA11"/>
    <mergeCell ref="H14:L14"/>
    <mergeCell ref="H12:K12"/>
    <mergeCell ref="F15:L15"/>
    <mergeCell ref="P14:Q14"/>
    <mergeCell ref="Z14:AA14"/>
    <mergeCell ref="Y2:AG2"/>
    <mergeCell ref="O4:T4"/>
    <mergeCell ref="M5:V5"/>
    <mergeCell ref="R8:U8"/>
    <mergeCell ref="AA8:AE8"/>
  </mergeCells>
  <pageMargins left="0.70866141732283472" right="0.70866141732283472" top="0.74803149606299213" bottom="0.74803149606299213" header="0.31496062992125984" footer="0.31496062992125984"/>
  <pageSetup paperSize="9" scale="8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76"/>
  <sheetViews>
    <sheetView zoomScaleNormal="100" zoomScaleSheetLayoutView="100" workbookViewId="0">
      <selection activeCell="A102" sqref="A102"/>
    </sheetView>
  </sheetViews>
  <sheetFormatPr defaultRowHeight="12.75" x14ac:dyDescent="0.2"/>
  <cols>
    <col min="1" max="2" width="9.140625" style="17"/>
    <col min="3" max="3" width="10.140625" style="17" bestFit="1" customWidth="1"/>
    <col min="4" max="4" width="9.5703125" style="17" customWidth="1"/>
    <col min="5" max="5" width="10" style="17" bestFit="1" customWidth="1"/>
    <col min="6" max="8" width="9.140625" style="17"/>
    <col min="9" max="9" width="10.42578125" style="17" customWidth="1"/>
    <col min="10" max="16384" width="9.140625" style="17"/>
  </cols>
  <sheetData>
    <row r="2" spans="1:12" s="159" customFormat="1" ht="12.75" customHeight="1" x14ac:dyDescent="0.2">
      <c r="A2" s="161" t="s">
        <v>32</v>
      </c>
      <c r="B2" s="164" t="s">
        <v>1175</v>
      </c>
      <c r="E2" s="160"/>
      <c r="F2" s="160"/>
      <c r="G2" s="160"/>
      <c r="H2" s="160"/>
      <c r="I2" s="160"/>
      <c r="J2" s="171"/>
      <c r="L2" s="160"/>
    </row>
    <row r="4" spans="1:12" ht="53.25" customHeight="1" x14ac:dyDescent="0.2">
      <c r="A4" s="359" t="s">
        <v>1364</v>
      </c>
      <c r="B4" s="360"/>
      <c r="C4" s="360"/>
      <c r="D4" s="360"/>
      <c r="E4" s="360"/>
      <c r="F4" s="360"/>
      <c r="G4" s="360"/>
      <c r="H4" s="360"/>
      <c r="I4" s="360"/>
    </row>
    <row r="6" spans="1:12" ht="27" customHeight="1" x14ac:dyDescent="0.2">
      <c r="A6" s="298" t="s">
        <v>1336</v>
      </c>
      <c r="B6" s="338"/>
      <c r="C6" s="338"/>
      <c r="D6" s="338"/>
      <c r="E6" s="338"/>
      <c r="F6" s="338"/>
      <c r="G6" s="338"/>
      <c r="H6" s="338"/>
      <c r="I6" s="338"/>
    </row>
    <row r="7" spans="1:12" x14ac:dyDescent="0.2">
      <c r="A7" s="298"/>
      <c r="B7" s="299"/>
      <c r="C7" s="299"/>
      <c r="D7" s="299"/>
      <c r="E7" s="299"/>
      <c r="F7" s="299"/>
      <c r="G7" s="299"/>
      <c r="H7" s="299"/>
      <c r="I7" s="299"/>
    </row>
    <row r="9" spans="1:12" x14ac:dyDescent="0.2">
      <c r="A9" s="298" t="s">
        <v>492</v>
      </c>
      <c r="B9" s="299"/>
      <c r="C9" s="299"/>
      <c r="D9" s="299"/>
      <c r="E9" s="299"/>
      <c r="F9" s="299"/>
      <c r="G9" s="299"/>
      <c r="H9" s="299"/>
      <c r="I9" s="299"/>
    </row>
    <row r="11" spans="1:12" ht="12.75" customHeight="1" x14ac:dyDescent="0.2">
      <c r="A11" s="291" t="s">
        <v>1230</v>
      </c>
      <c r="B11" s="291"/>
      <c r="C11" s="291"/>
      <c r="D11" s="291"/>
      <c r="E11" s="291"/>
      <c r="F11" s="291"/>
      <c r="G11" s="291"/>
      <c r="H11" s="291"/>
      <c r="I11" s="291"/>
    </row>
    <row r="12" spans="1:12" ht="12.75" customHeight="1" x14ac:dyDescent="0.2">
      <c r="A12" s="291" t="s">
        <v>1231</v>
      </c>
      <c r="B12" s="291"/>
      <c r="C12" s="291"/>
      <c r="D12" s="291"/>
      <c r="E12" s="291"/>
      <c r="F12" s="291"/>
      <c r="G12" s="291"/>
      <c r="H12" s="291"/>
      <c r="I12" s="291"/>
    </row>
    <row r="13" spans="1:12" ht="12.75" customHeight="1" x14ac:dyDescent="0.2">
      <c r="A13" s="291" t="s">
        <v>1363</v>
      </c>
      <c r="B13" s="291"/>
      <c r="C13" s="291"/>
      <c r="D13" s="291"/>
      <c r="E13" s="291"/>
      <c r="F13" s="291"/>
      <c r="G13" s="291"/>
      <c r="H13" s="291"/>
      <c r="I13" s="291"/>
    </row>
    <row r="14" spans="1:12" ht="12.75" customHeight="1" x14ac:dyDescent="0.2">
      <c r="A14" s="291" t="s">
        <v>1258</v>
      </c>
      <c r="B14" s="291"/>
      <c r="C14" s="291"/>
      <c r="D14" s="291"/>
      <c r="E14" s="291"/>
      <c r="F14" s="291"/>
      <c r="G14" s="291"/>
      <c r="H14" s="291"/>
      <c r="I14" s="291"/>
    </row>
    <row r="15" spans="1:12" ht="12.75" customHeight="1" x14ac:dyDescent="0.2">
      <c r="A15" s="291" t="s">
        <v>1259</v>
      </c>
      <c r="B15" s="291"/>
      <c r="C15" s="291"/>
      <c r="D15" s="291"/>
      <c r="E15" s="291"/>
      <c r="F15" s="291"/>
      <c r="G15" s="291"/>
      <c r="H15" s="291"/>
      <c r="I15" s="291"/>
    </row>
    <row r="16" spans="1:12" ht="12.75" customHeight="1" x14ac:dyDescent="0.2">
      <c r="A16" s="291" t="s">
        <v>1260</v>
      </c>
      <c r="B16" s="291"/>
      <c r="C16" s="291"/>
      <c r="D16" s="291"/>
      <c r="E16" s="291"/>
      <c r="F16" s="291"/>
      <c r="G16" s="291"/>
      <c r="H16" s="291"/>
      <c r="I16" s="291"/>
    </row>
    <row r="17" spans="1:9" ht="12.75" customHeight="1" x14ac:dyDescent="0.2">
      <c r="A17" s="291" t="s">
        <v>1261</v>
      </c>
      <c r="B17" s="291"/>
      <c r="C17" s="291"/>
      <c r="D17" s="291"/>
      <c r="E17" s="291"/>
      <c r="F17" s="291"/>
      <c r="G17" s="291"/>
      <c r="H17" s="291"/>
      <c r="I17" s="291"/>
    </row>
    <row r="18" spans="1:9" ht="12.75" customHeight="1" x14ac:dyDescent="0.2">
      <c r="A18" s="291"/>
      <c r="B18" s="291"/>
      <c r="C18" s="291"/>
      <c r="D18" s="291"/>
      <c r="E18" s="291"/>
      <c r="F18" s="291"/>
      <c r="G18" s="291"/>
      <c r="H18" s="291"/>
      <c r="I18" s="291"/>
    </row>
    <row r="19" spans="1:9" x14ac:dyDescent="0.2">
      <c r="A19" s="299"/>
      <c r="B19" s="299"/>
      <c r="C19" s="299"/>
      <c r="D19" s="299"/>
      <c r="E19" s="299"/>
      <c r="F19" s="299"/>
      <c r="G19" s="299"/>
      <c r="H19" s="299"/>
      <c r="I19" s="299"/>
    </row>
    <row r="20" spans="1:9" ht="13.5" customHeight="1" x14ac:dyDescent="0.2"/>
    <row r="21" spans="1:9" x14ac:dyDescent="0.2">
      <c r="A21" s="298" t="s">
        <v>1182</v>
      </c>
      <c r="B21" s="299"/>
      <c r="C21" s="299"/>
      <c r="D21" s="299"/>
      <c r="E21" s="299"/>
      <c r="F21" s="299"/>
      <c r="G21" s="299"/>
      <c r="H21" s="299"/>
      <c r="I21" s="299"/>
    </row>
    <row r="23" spans="1:9" x14ac:dyDescent="0.2">
      <c r="A23" s="300" t="s">
        <v>133</v>
      </c>
      <c r="B23" s="300"/>
      <c r="C23" s="300"/>
      <c r="D23" s="300" t="s">
        <v>58</v>
      </c>
      <c r="E23" s="300"/>
      <c r="F23" s="300"/>
      <c r="G23" s="300" t="s">
        <v>59</v>
      </c>
      <c r="H23" s="300"/>
      <c r="I23" s="300"/>
    </row>
    <row r="24" spans="1:9" ht="11.25" customHeight="1" x14ac:dyDescent="0.2">
      <c r="A24" s="300"/>
      <c r="B24" s="300"/>
      <c r="C24" s="300"/>
      <c r="D24" s="300"/>
      <c r="E24" s="300"/>
      <c r="F24" s="300"/>
      <c r="G24" s="300"/>
      <c r="H24" s="300"/>
      <c r="I24" s="300"/>
    </row>
    <row r="25" spans="1:9" x14ac:dyDescent="0.2">
      <c r="A25" s="305"/>
      <c r="B25" s="305"/>
      <c r="C25" s="305"/>
      <c r="D25" s="305"/>
      <c r="E25" s="305"/>
      <c r="F25" s="305"/>
      <c r="G25" s="305"/>
      <c r="H25" s="305"/>
      <c r="I25" s="305"/>
    </row>
    <row r="26" spans="1:9" ht="12.75" customHeight="1" x14ac:dyDescent="0.2">
      <c r="A26" s="292" t="s">
        <v>491</v>
      </c>
      <c r="B26" s="306"/>
      <c r="C26" s="306"/>
      <c r="D26" s="313">
        <v>27</v>
      </c>
      <c r="E26" s="314"/>
      <c r="F26" s="315"/>
      <c r="G26" s="307">
        <v>27</v>
      </c>
      <c r="H26" s="308"/>
      <c r="I26" s="309"/>
    </row>
    <row r="27" spans="1:9" x14ac:dyDescent="0.2">
      <c r="A27" s="306"/>
      <c r="B27" s="306"/>
      <c r="C27" s="306"/>
      <c r="D27" s="316"/>
      <c r="E27" s="317"/>
      <c r="F27" s="318"/>
      <c r="G27" s="310"/>
      <c r="H27" s="311"/>
      <c r="I27" s="312"/>
    </row>
    <row r="28" spans="1:9" ht="12.75" customHeight="1" x14ac:dyDescent="0.2">
      <c r="A28" s="319" t="s">
        <v>490</v>
      </c>
      <c r="B28" s="320"/>
      <c r="C28" s="321"/>
      <c r="D28" s="307">
        <v>25</v>
      </c>
      <c r="E28" s="308"/>
      <c r="F28" s="309"/>
      <c r="G28" s="307">
        <v>27</v>
      </c>
      <c r="H28" s="308"/>
      <c r="I28" s="309"/>
    </row>
    <row r="29" spans="1:9" x14ac:dyDescent="0.2">
      <c r="A29" s="322"/>
      <c r="B29" s="323"/>
      <c r="C29" s="324"/>
      <c r="D29" s="310"/>
      <c r="E29" s="311"/>
      <c r="F29" s="312"/>
      <c r="G29" s="310"/>
      <c r="H29" s="311"/>
      <c r="I29" s="312"/>
    </row>
    <row r="30" spans="1:9" ht="12.75" customHeight="1" x14ac:dyDescent="0.2">
      <c r="A30" s="292" t="s">
        <v>489</v>
      </c>
      <c r="B30" s="292"/>
      <c r="C30" s="292"/>
      <c r="D30" s="307">
        <v>1</v>
      </c>
      <c r="E30" s="308"/>
      <c r="F30" s="309"/>
      <c r="G30" s="307">
        <v>1</v>
      </c>
      <c r="H30" s="308"/>
      <c r="I30" s="309"/>
    </row>
    <row r="31" spans="1:9" x14ac:dyDescent="0.2">
      <c r="A31" s="292"/>
      <c r="B31" s="292"/>
      <c r="C31" s="292"/>
      <c r="D31" s="310"/>
      <c r="E31" s="311"/>
      <c r="F31" s="312"/>
      <c r="G31" s="310"/>
      <c r="H31" s="311"/>
      <c r="I31" s="312"/>
    </row>
    <row r="33" spans="1:10" ht="26.25" customHeight="1" x14ac:dyDescent="0.2">
      <c r="A33" s="298" t="s">
        <v>1232</v>
      </c>
      <c r="B33" s="299"/>
      <c r="C33" s="299"/>
      <c r="D33" s="299"/>
      <c r="E33" s="299"/>
      <c r="F33" s="299"/>
      <c r="G33" s="299"/>
      <c r="H33" s="299"/>
      <c r="I33" s="299"/>
    </row>
    <row r="35" spans="1:10" x14ac:dyDescent="0.2">
      <c r="A35" s="300" t="s">
        <v>1233</v>
      </c>
      <c r="B35" s="300"/>
      <c r="C35" s="300"/>
      <c r="D35" s="301" t="s">
        <v>488</v>
      </c>
      <c r="E35" s="302"/>
      <c r="F35" s="300" t="s">
        <v>487</v>
      </c>
      <c r="G35" s="300"/>
      <c r="H35" s="300" t="s">
        <v>486</v>
      </c>
      <c r="I35" s="300"/>
    </row>
    <row r="36" spans="1:10" x14ac:dyDescent="0.2">
      <c r="A36" s="300"/>
      <c r="B36" s="300"/>
      <c r="C36" s="300"/>
      <c r="D36" s="303"/>
      <c r="E36" s="304"/>
      <c r="F36" s="300"/>
      <c r="G36" s="300"/>
      <c r="H36" s="300"/>
      <c r="I36" s="300"/>
    </row>
    <row r="37" spans="1:10" ht="25.5" customHeight="1" x14ac:dyDescent="0.2">
      <c r="A37" s="300"/>
      <c r="B37" s="300"/>
      <c r="C37" s="300"/>
      <c r="D37" s="21" t="s">
        <v>483</v>
      </c>
      <c r="E37" s="21" t="s">
        <v>482</v>
      </c>
      <c r="F37" s="300"/>
      <c r="G37" s="300"/>
      <c r="H37" s="300"/>
      <c r="I37" s="300"/>
    </row>
    <row r="38" spans="1:10" x14ac:dyDescent="0.2">
      <c r="A38" s="292" t="s">
        <v>1337</v>
      </c>
      <c r="B38" s="292"/>
      <c r="C38" s="292"/>
      <c r="D38" s="293">
        <v>1222451</v>
      </c>
      <c r="E38" s="294">
        <v>1</v>
      </c>
      <c r="F38" s="295">
        <f>E38</f>
        <v>1</v>
      </c>
      <c r="G38" s="296"/>
      <c r="H38" s="295">
        <f>F38</f>
        <v>1</v>
      </c>
      <c r="I38" s="296"/>
      <c r="J38" s="168"/>
    </row>
    <row r="39" spans="1:10" x14ac:dyDescent="0.2">
      <c r="A39" s="292"/>
      <c r="B39" s="292"/>
      <c r="C39" s="292"/>
      <c r="D39" s="293"/>
      <c r="E39" s="294"/>
      <c r="F39" s="296"/>
      <c r="G39" s="296"/>
      <c r="H39" s="296"/>
      <c r="I39" s="296"/>
    </row>
    <row r="40" spans="1:10" x14ac:dyDescent="0.2">
      <c r="A40" s="292"/>
      <c r="B40" s="292"/>
      <c r="C40" s="292"/>
      <c r="D40" s="293"/>
      <c r="E40" s="294"/>
      <c r="F40" s="295"/>
      <c r="G40" s="296"/>
      <c r="H40" s="295"/>
      <c r="I40" s="296"/>
      <c r="J40" s="168"/>
    </row>
    <row r="41" spans="1:10" x14ac:dyDescent="0.2">
      <c r="A41" s="292"/>
      <c r="B41" s="292"/>
      <c r="C41" s="292"/>
      <c r="D41" s="293"/>
      <c r="E41" s="294"/>
      <c r="F41" s="296"/>
      <c r="G41" s="296"/>
      <c r="H41" s="296"/>
      <c r="I41" s="296"/>
    </row>
    <row r="42" spans="1:10" ht="12.75" hidden="1" customHeight="1" x14ac:dyDescent="0.2">
      <c r="A42" s="292"/>
      <c r="B42" s="292"/>
      <c r="C42" s="292"/>
      <c r="D42" s="297"/>
      <c r="E42" s="296">
        <f>IF(D48=0,0,(D42/D48)*100)</f>
        <v>0</v>
      </c>
      <c r="F42" s="295">
        <f t="shared" ref="F42" si="0">E42</f>
        <v>0</v>
      </c>
      <c r="G42" s="296"/>
      <c r="H42" s="295">
        <f t="shared" ref="H42" si="1">F42</f>
        <v>0</v>
      </c>
      <c r="I42" s="296"/>
    </row>
    <row r="43" spans="1:10" ht="12.75" hidden="1" customHeight="1" x14ac:dyDescent="0.2">
      <c r="A43" s="292"/>
      <c r="B43" s="292"/>
      <c r="C43" s="292"/>
      <c r="D43" s="297"/>
      <c r="E43" s="296"/>
      <c r="F43" s="296"/>
      <c r="G43" s="296"/>
      <c r="H43" s="296"/>
      <c r="I43" s="296"/>
    </row>
    <row r="44" spans="1:10" ht="12.75" hidden="1" customHeight="1" x14ac:dyDescent="0.2">
      <c r="A44" s="292"/>
      <c r="B44" s="292"/>
      <c r="C44" s="292"/>
      <c r="D44" s="297"/>
      <c r="E44" s="296">
        <f>IF(D48=0,0,(D44/D48)*100)</f>
        <v>0</v>
      </c>
      <c r="F44" s="295">
        <f t="shared" ref="F44" si="2">E44</f>
        <v>0</v>
      </c>
      <c r="G44" s="296"/>
      <c r="H44" s="295">
        <f t="shared" ref="H44" si="3">F44</f>
        <v>0</v>
      </c>
      <c r="I44" s="296"/>
    </row>
    <row r="45" spans="1:10" ht="12.75" hidden="1" customHeight="1" x14ac:dyDescent="0.2">
      <c r="A45" s="292"/>
      <c r="B45" s="292"/>
      <c r="C45" s="292"/>
      <c r="D45" s="297"/>
      <c r="E45" s="296"/>
      <c r="F45" s="296"/>
      <c r="G45" s="296"/>
      <c r="H45" s="296"/>
      <c r="I45" s="296"/>
    </row>
    <row r="46" spans="1:10" ht="12.75" hidden="1" customHeight="1" x14ac:dyDescent="0.2">
      <c r="A46" s="292"/>
      <c r="B46" s="292"/>
      <c r="C46" s="292"/>
      <c r="D46" s="297"/>
      <c r="E46" s="296">
        <f>IF(D48=0,0,(D46/D48)*100)</f>
        <v>0</v>
      </c>
      <c r="F46" s="295">
        <f t="shared" ref="F46" si="4">E46</f>
        <v>0</v>
      </c>
      <c r="G46" s="296"/>
      <c r="H46" s="295">
        <f t="shared" ref="H46" si="5">F46</f>
        <v>0</v>
      </c>
      <c r="I46" s="296"/>
    </row>
    <row r="47" spans="1:10" ht="12.75" hidden="1" customHeight="1" x14ac:dyDescent="0.2">
      <c r="A47" s="292"/>
      <c r="B47" s="292"/>
      <c r="C47" s="292"/>
      <c r="D47" s="297"/>
      <c r="E47" s="296"/>
      <c r="F47" s="296"/>
      <c r="G47" s="296"/>
      <c r="H47" s="296"/>
      <c r="I47" s="296"/>
    </row>
    <row r="48" spans="1:10" x14ac:dyDescent="0.2">
      <c r="A48" s="330" t="s">
        <v>39</v>
      </c>
      <c r="B48" s="330"/>
      <c r="C48" s="330"/>
      <c r="D48" s="329">
        <f>SUM(D38:D47)</f>
        <v>1222451</v>
      </c>
      <c r="E48" s="328">
        <f>SUM(E38:E47)</f>
        <v>1</v>
      </c>
      <c r="F48" s="295">
        <f t="shared" ref="F48" si="6">E48</f>
        <v>1</v>
      </c>
      <c r="G48" s="296"/>
      <c r="H48" s="295">
        <f t="shared" ref="H48" si="7">F48</f>
        <v>1</v>
      </c>
      <c r="I48" s="296"/>
    </row>
    <row r="49" spans="1:9" x14ac:dyDescent="0.2">
      <c r="A49" s="330"/>
      <c r="B49" s="330"/>
      <c r="C49" s="330"/>
      <c r="D49" s="329"/>
      <c r="E49" s="328"/>
      <c r="F49" s="296"/>
      <c r="G49" s="296"/>
      <c r="H49" s="296"/>
      <c r="I49" s="296"/>
    </row>
    <row r="52" spans="1:9" ht="12.75" hidden="1" customHeight="1" x14ac:dyDescent="0.2">
      <c r="A52" s="300" t="s">
        <v>1235</v>
      </c>
      <c r="B52" s="300"/>
      <c r="C52" s="300"/>
      <c r="D52" s="300" t="s">
        <v>488</v>
      </c>
      <c r="E52" s="300"/>
      <c r="F52" s="300" t="s">
        <v>487</v>
      </c>
      <c r="G52" s="300"/>
      <c r="H52" s="300" t="s">
        <v>486</v>
      </c>
      <c r="I52" s="300"/>
    </row>
    <row r="53" spans="1:9" hidden="1" x14ac:dyDescent="0.2">
      <c r="A53" s="300"/>
      <c r="B53" s="300"/>
      <c r="C53" s="300"/>
      <c r="D53" s="300"/>
      <c r="E53" s="300"/>
      <c r="F53" s="300"/>
      <c r="G53" s="300"/>
      <c r="H53" s="300"/>
      <c r="I53" s="300"/>
    </row>
    <row r="54" spans="1:9" hidden="1" x14ac:dyDescent="0.2">
      <c r="A54" s="300"/>
      <c r="B54" s="300"/>
      <c r="C54" s="300"/>
      <c r="D54" s="300"/>
      <c r="E54" s="300"/>
      <c r="F54" s="300"/>
      <c r="G54" s="300"/>
      <c r="H54" s="300"/>
      <c r="I54" s="300"/>
    </row>
    <row r="55" spans="1:9" hidden="1" x14ac:dyDescent="0.2">
      <c r="A55" s="300" t="s">
        <v>485</v>
      </c>
      <c r="B55" s="300"/>
      <c r="C55" s="300" t="s">
        <v>484</v>
      </c>
      <c r="D55" s="300" t="s">
        <v>483</v>
      </c>
      <c r="E55" s="300" t="s">
        <v>482</v>
      </c>
      <c r="F55" s="300"/>
      <c r="G55" s="300"/>
      <c r="H55" s="300"/>
      <c r="I55" s="300"/>
    </row>
    <row r="56" spans="1:9" hidden="1" x14ac:dyDescent="0.2">
      <c r="A56" s="300"/>
      <c r="B56" s="300"/>
      <c r="C56" s="300"/>
      <c r="D56" s="300"/>
      <c r="E56" s="300"/>
      <c r="F56" s="300"/>
      <c r="G56" s="300"/>
      <c r="H56" s="300"/>
      <c r="I56" s="300"/>
    </row>
    <row r="57" spans="1:9" hidden="1" x14ac:dyDescent="0.2">
      <c r="A57" s="319" t="s">
        <v>1234</v>
      </c>
      <c r="B57" s="321"/>
      <c r="C57" s="327"/>
      <c r="D57" s="297"/>
      <c r="E57" s="305">
        <f>IF(D63=0,0,(D57/D63)*100)</f>
        <v>0</v>
      </c>
      <c r="F57" s="305">
        <f>E57</f>
        <v>0</v>
      </c>
      <c r="G57" s="305"/>
      <c r="H57" s="305"/>
      <c r="I57" s="305"/>
    </row>
    <row r="58" spans="1:9" hidden="1" x14ac:dyDescent="0.2">
      <c r="A58" s="325"/>
      <c r="B58" s="326"/>
      <c r="C58" s="305"/>
      <c r="D58" s="297"/>
      <c r="E58" s="305"/>
      <c r="F58" s="305"/>
      <c r="G58" s="305"/>
      <c r="H58" s="305"/>
      <c r="I58" s="305"/>
    </row>
    <row r="59" spans="1:9" hidden="1" x14ac:dyDescent="0.2">
      <c r="A59" s="319"/>
      <c r="B59" s="321"/>
      <c r="C59" s="327"/>
      <c r="D59" s="297"/>
      <c r="E59" s="305">
        <f>IF(D63=0,0,(D59/D63)*100)</f>
        <v>0</v>
      </c>
      <c r="F59" s="305">
        <f>E59</f>
        <v>0</v>
      </c>
      <c r="G59" s="305"/>
      <c r="H59" s="305"/>
      <c r="I59" s="305"/>
    </row>
    <row r="60" spans="1:9" hidden="1" x14ac:dyDescent="0.2">
      <c r="A60" s="325"/>
      <c r="B60" s="326"/>
      <c r="C60" s="305"/>
      <c r="D60" s="297"/>
      <c r="E60" s="305"/>
      <c r="F60" s="305"/>
      <c r="G60" s="305"/>
      <c r="H60" s="305"/>
      <c r="I60" s="305"/>
    </row>
    <row r="61" spans="1:9" hidden="1" x14ac:dyDescent="0.2">
      <c r="A61" s="319"/>
      <c r="B61" s="321"/>
      <c r="C61" s="327"/>
      <c r="D61" s="297"/>
      <c r="E61" s="305">
        <f>IF(D63=0,0,(D61/D63)*100)</f>
        <v>0</v>
      </c>
      <c r="F61" s="305">
        <f>E61</f>
        <v>0</v>
      </c>
      <c r="G61" s="305"/>
      <c r="H61" s="305"/>
      <c r="I61" s="305"/>
    </row>
    <row r="62" spans="1:9" hidden="1" x14ac:dyDescent="0.2">
      <c r="A62" s="325"/>
      <c r="B62" s="326"/>
      <c r="C62" s="305"/>
      <c r="D62" s="297"/>
      <c r="E62" s="305"/>
      <c r="F62" s="305"/>
      <c r="G62" s="305"/>
      <c r="H62" s="305"/>
      <c r="I62" s="305"/>
    </row>
    <row r="63" spans="1:9" hidden="1" x14ac:dyDescent="0.2">
      <c r="A63" s="332" t="s">
        <v>39</v>
      </c>
      <c r="B63" s="333"/>
      <c r="C63" s="327" t="s">
        <v>99</v>
      </c>
      <c r="D63" s="329">
        <f>SUM(D57:D62)</f>
        <v>0</v>
      </c>
      <c r="E63" s="300">
        <f>SUM(E57:E62)</f>
        <v>0</v>
      </c>
      <c r="F63" s="300">
        <f>SUM(F57:G62)</f>
        <v>0</v>
      </c>
      <c r="G63" s="300"/>
      <c r="H63" s="300">
        <f>SUM(H57:I62)</f>
        <v>0</v>
      </c>
      <c r="I63" s="300"/>
    </row>
    <row r="64" spans="1:9" hidden="1" x14ac:dyDescent="0.2">
      <c r="A64" s="334"/>
      <c r="B64" s="335"/>
      <c r="C64" s="305"/>
      <c r="D64" s="329"/>
      <c r="E64" s="300"/>
      <c r="F64" s="300"/>
      <c r="G64" s="300"/>
      <c r="H64" s="300"/>
      <c r="I64" s="300"/>
    </row>
    <row r="66" spans="1:10" s="159" customFormat="1" ht="54" customHeight="1" x14ac:dyDescent="0.2">
      <c r="A66" s="336" t="s">
        <v>1367</v>
      </c>
      <c r="B66" s="337"/>
      <c r="C66" s="337"/>
      <c r="D66" s="337"/>
      <c r="E66" s="337"/>
      <c r="F66" s="337"/>
      <c r="G66" s="337"/>
      <c r="H66" s="337"/>
      <c r="I66" s="337"/>
      <c r="J66" s="175"/>
    </row>
    <row r="67" spans="1:10" ht="26.25" customHeight="1" x14ac:dyDescent="0.2">
      <c r="A67" s="298" t="s">
        <v>1292</v>
      </c>
      <c r="B67" s="338"/>
      <c r="C67" s="338"/>
      <c r="D67" s="338"/>
      <c r="E67" s="338"/>
      <c r="F67" s="338"/>
      <c r="G67" s="338"/>
      <c r="H67" s="338"/>
      <c r="I67" s="338"/>
    </row>
    <row r="69" spans="1:10" x14ac:dyDescent="0.2">
      <c r="A69" s="339" t="s">
        <v>1338</v>
      </c>
      <c r="B69" s="340"/>
      <c r="C69" s="340"/>
      <c r="D69" s="340"/>
      <c r="E69" s="340"/>
      <c r="F69" s="340"/>
      <c r="G69" s="340"/>
      <c r="H69" s="340"/>
      <c r="I69" s="340"/>
    </row>
    <row r="71" spans="1:10" x14ac:dyDescent="0.2">
      <c r="A71" s="300" t="s">
        <v>1236</v>
      </c>
      <c r="B71" s="305"/>
      <c r="C71" s="305"/>
      <c r="D71" s="305"/>
      <c r="E71" s="305"/>
    </row>
    <row r="72" spans="1:10" x14ac:dyDescent="0.2">
      <c r="A72" s="331" t="s">
        <v>1237</v>
      </c>
      <c r="B72" s="331"/>
      <c r="C72" s="331" t="s">
        <v>1339</v>
      </c>
      <c r="D72" s="331"/>
      <c r="E72" s="331"/>
    </row>
    <row r="73" spans="1:10" x14ac:dyDescent="0.2">
      <c r="A73" s="331" t="s">
        <v>1237</v>
      </c>
      <c r="B73" s="331"/>
      <c r="C73" s="331" t="s">
        <v>1340</v>
      </c>
      <c r="D73" s="331"/>
      <c r="E73" s="331"/>
    </row>
    <row r="74" spans="1:10" x14ac:dyDescent="0.2">
      <c r="A74" s="331"/>
      <c r="B74" s="331"/>
      <c r="C74" s="331"/>
      <c r="D74" s="331"/>
      <c r="E74" s="331"/>
    </row>
    <row r="75" spans="1:10" x14ac:dyDescent="0.2">
      <c r="A75" s="331"/>
      <c r="B75" s="331"/>
      <c r="C75" s="331"/>
      <c r="D75" s="331"/>
      <c r="E75" s="331"/>
    </row>
    <row r="76" spans="1:10" x14ac:dyDescent="0.2">
      <c r="A76" s="20"/>
      <c r="B76" s="20"/>
      <c r="C76" s="19"/>
      <c r="D76" s="19"/>
      <c r="E76" s="19"/>
    </row>
    <row r="77" spans="1:10" ht="12.75" hidden="1" customHeight="1" x14ac:dyDescent="0.2">
      <c r="A77" s="347" t="s">
        <v>481</v>
      </c>
      <c r="B77" s="348"/>
      <c r="C77" s="348"/>
      <c r="D77" s="348"/>
      <c r="E77" s="349"/>
    </row>
    <row r="78" spans="1:10" hidden="1" x14ac:dyDescent="0.2">
      <c r="A78" s="343" t="s">
        <v>480</v>
      </c>
      <c r="B78" s="345"/>
      <c r="C78" s="343"/>
      <c r="D78" s="344"/>
      <c r="E78" s="345"/>
    </row>
    <row r="79" spans="1:10" ht="12.75" hidden="1" customHeight="1" x14ac:dyDescent="0.2">
      <c r="A79" s="343" t="s">
        <v>479</v>
      </c>
      <c r="B79" s="345"/>
      <c r="C79" s="343"/>
      <c r="D79" s="344"/>
      <c r="E79" s="345"/>
    </row>
    <row r="80" spans="1:10" hidden="1" x14ac:dyDescent="0.2">
      <c r="A80" s="343" t="s">
        <v>478</v>
      </c>
      <c r="B80" s="345"/>
      <c r="C80" s="343"/>
      <c r="D80" s="344"/>
      <c r="E80" s="345"/>
    </row>
    <row r="81" spans="1:10" hidden="1" x14ac:dyDescent="0.2">
      <c r="A81" s="343" t="s">
        <v>477</v>
      </c>
      <c r="B81" s="345"/>
      <c r="C81" s="343"/>
      <c r="D81" s="344"/>
      <c r="E81" s="345"/>
    </row>
    <row r="83" spans="1:10" ht="28.5" customHeight="1" x14ac:dyDescent="0.2">
      <c r="A83" s="298" t="s">
        <v>1238</v>
      </c>
      <c r="B83" s="338"/>
      <c r="C83" s="338"/>
      <c r="D83" s="338"/>
      <c r="E83" s="338"/>
      <c r="F83" s="338"/>
      <c r="G83" s="338"/>
      <c r="H83" s="338"/>
      <c r="I83" s="338"/>
    </row>
    <row r="86" spans="1:10" s="175" customFormat="1" ht="15.75" customHeight="1" x14ac:dyDescent="0.2">
      <c r="A86" s="164" t="s">
        <v>204</v>
      </c>
      <c r="B86" s="164" t="s">
        <v>1176</v>
      </c>
      <c r="C86" s="171"/>
      <c r="D86" s="171"/>
      <c r="E86" s="171"/>
      <c r="F86" s="171"/>
      <c r="G86" s="171"/>
      <c r="H86" s="171"/>
      <c r="I86" s="171"/>
      <c r="J86" s="171"/>
    </row>
    <row r="87" spans="1:10" s="159" customFormat="1" x14ac:dyDescent="0.2"/>
    <row r="88" spans="1:10" ht="38.25" customHeight="1" x14ac:dyDescent="0.2">
      <c r="A88" s="298" t="s">
        <v>1315</v>
      </c>
      <c r="B88" s="346"/>
      <c r="C88" s="346"/>
      <c r="D88" s="346"/>
      <c r="E88" s="346"/>
      <c r="F88" s="346"/>
      <c r="G88" s="346"/>
      <c r="H88" s="346"/>
      <c r="I88" s="346"/>
    </row>
    <row r="91" spans="1:10" ht="27.75" customHeight="1" x14ac:dyDescent="0.2">
      <c r="A91" s="298" t="s">
        <v>1341</v>
      </c>
      <c r="B91" s="338"/>
      <c r="C91" s="338"/>
      <c r="D91" s="338"/>
      <c r="E91" s="338"/>
      <c r="F91" s="338"/>
      <c r="G91" s="338"/>
      <c r="H91" s="338"/>
      <c r="I91" s="338"/>
    </row>
    <row r="95" spans="1:10" s="171" customFormat="1" ht="12.75" customHeight="1" x14ac:dyDescent="0.2">
      <c r="A95" s="164" t="s">
        <v>205</v>
      </c>
      <c r="B95" s="164" t="s">
        <v>1177</v>
      </c>
    </row>
    <row r="97" spans="1:9" ht="26.25" customHeight="1" x14ac:dyDescent="0.2">
      <c r="A97" s="298" t="s">
        <v>1342</v>
      </c>
      <c r="B97" s="338"/>
      <c r="C97" s="338"/>
      <c r="D97" s="338"/>
      <c r="E97" s="338"/>
      <c r="F97" s="338"/>
      <c r="G97" s="338"/>
      <c r="H97" s="338"/>
      <c r="I97" s="338"/>
    </row>
    <row r="99" spans="1:9" s="159" customFormat="1" x14ac:dyDescent="0.2">
      <c r="A99" s="341" t="s">
        <v>476</v>
      </c>
      <c r="B99" s="342"/>
      <c r="C99" s="342"/>
      <c r="D99" s="342"/>
      <c r="E99" s="342"/>
      <c r="F99" s="342"/>
      <c r="G99" s="342"/>
      <c r="H99" s="342"/>
      <c r="I99" s="342"/>
    </row>
    <row r="101" spans="1:9" ht="27" customHeight="1" x14ac:dyDescent="0.2">
      <c r="A101" s="298" t="s">
        <v>1372</v>
      </c>
      <c r="B101" s="299"/>
      <c r="C101" s="299"/>
      <c r="D101" s="299"/>
      <c r="E101" s="299"/>
      <c r="F101" s="299"/>
      <c r="G101" s="299"/>
      <c r="H101" s="299"/>
      <c r="I101" s="299"/>
    </row>
    <row r="103" spans="1:9" ht="38.25" hidden="1" customHeight="1" x14ac:dyDescent="0.2">
      <c r="A103" s="298" t="s">
        <v>1239</v>
      </c>
      <c r="B103" s="338"/>
      <c r="C103" s="338"/>
      <c r="D103" s="338"/>
      <c r="E103" s="338"/>
      <c r="F103" s="338"/>
      <c r="G103" s="338"/>
      <c r="H103" s="338"/>
      <c r="I103" s="338"/>
    </row>
    <row r="104" spans="1:9" hidden="1" x14ac:dyDescent="0.2"/>
    <row r="105" spans="1:9" hidden="1" x14ac:dyDescent="0.2">
      <c r="A105" s="298" t="s">
        <v>1240</v>
      </c>
      <c r="B105" s="338"/>
      <c r="C105" s="338"/>
      <c r="D105" s="338"/>
      <c r="E105" s="338"/>
      <c r="F105" s="338"/>
      <c r="G105" s="338"/>
      <c r="H105" s="338"/>
      <c r="I105" s="338"/>
    </row>
    <row r="106" spans="1:9" hidden="1" x14ac:dyDescent="0.2"/>
    <row r="107" spans="1:9" ht="25.5" hidden="1" customHeight="1" x14ac:dyDescent="0.2">
      <c r="A107" s="298" t="s">
        <v>475</v>
      </c>
      <c r="B107" s="299"/>
      <c r="C107" s="299"/>
      <c r="D107" s="299"/>
      <c r="E107" s="299"/>
      <c r="F107" s="299"/>
      <c r="G107" s="299"/>
      <c r="H107" s="299"/>
      <c r="I107" s="299"/>
    </row>
    <row r="108" spans="1:9" hidden="1" x14ac:dyDescent="0.2"/>
    <row r="109" spans="1:9" hidden="1" x14ac:dyDescent="0.2">
      <c r="A109" s="350" t="s">
        <v>465</v>
      </c>
      <c r="B109" s="299"/>
      <c r="C109" s="299"/>
      <c r="D109" s="299"/>
      <c r="E109" s="299"/>
      <c r="F109" s="299"/>
      <c r="G109" s="299"/>
      <c r="H109" s="299"/>
      <c r="I109" s="299"/>
    </row>
    <row r="110" spans="1:9" hidden="1" x14ac:dyDescent="0.2"/>
    <row r="111" spans="1:9" ht="87.75" hidden="1" customHeight="1" x14ac:dyDescent="0.2">
      <c r="A111" s="298" t="s">
        <v>1241</v>
      </c>
      <c r="B111" s="338"/>
      <c r="C111" s="338"/>
      <c r="D111" s="338"/>
      <c r="E111" s="338"/>
      <c r="F111" s="338"/>
      <c r="G111" s="338"/>
      <c r="H111" s="338"/>
      <c r="I111" s="338"/>
    </row>
    <row r="112" spans="1:9" hidden="1" x14ac:dyDescent="0.2"/>
    <row r="113" spans="1:9" hidden="1" x14ac:dyDescent="0.2">
      <c r="A113" s="305"/>
      <c r="B113" s="305"/>
      <c r="C113" s="305"/>
      <c r="D113" s="300" t="s">
        <v>464</v>
      </c>
      <c r="E113" s="300"/>
      <c r="F113" s="300" t="s">
        <v>463</v>
      </c>
      <c r="G113" s="300"/>
      <c r="H113" s="300" t="s">
        <v>462</v>
      </c>
      <c r="I113" s="300"/>
    </row>
    <row r="114" spans="1:9" hidden="1" x14ac:dyDescent="0.2">
      <c r="A114" s="305"/>
      <c r="B114" s="305"/>
      <c r="C114" s="305"/>
      <c r="D114" s="300"/>
      <c r="E114" s="300"/>
      <c r="F114" s="300"/>
      <c r="G114" s="300"/>
      <c r="H114" s="300"/>
      <c r="I114" s="300"/>
    </row>
    <row r="115" spans="1:9" hidden="1" x14ac:dyDescent="0.2">
      <c r="A115" s="331" t="s">
        <v>474</v>
      </c>
      <c r="B115" s="331"/>
      <c r="C115" s="331"/>
      <c r="D115" s="351"/>
      <c r="E115" s="352"/>
      <c r="F115" s="351"/>
      <c r="G115" s="352"/>
      <c r="H115" s="351"/>
      <c r="I115" s="352"/>
    </row>
    <row r="116" spans="1:9" hidden="1" x14ac:dyDescent="0.2">
      <c r="A116" s="331" t="s">
        <v>36</v>
      </c>
      <c r="B116" s="331"/>
      <c r="C116" s="331"/>
      <c r="D116" s="351"/>
      <c r="E116" s="352"/>
      <c r="F116" s="351"/>
      <c r="G116" s="352"/>
      <c r="H116" s="351"/>
      <c r="I116" s="352"/>
    </row>
    <row r="117" spans="1:9" hidden="1" x14ac:dyDescent="0.2">
      <c r="A117" s="331" t="s">
        <v>473</v>
      </c>
      <c r="B117" s="331"/>
      <c r="C117" s="331"/>
      <c r="D117" s="351"/>
      <c r="E117" s="352"/>
      <c r="F117" s="351"/>
      <c r="G117" s="352"/>
      <c r="H117" s="351"/>
      <c r="I117" s="352"/>
    </row>
    <row r="118" spans="1:9" hidden="1" x14ac:dyDescent="0.2">
      <c r="A118" s="331" t="s">
        <v>37</v>
      </c>
      <c r="B118" s="331"/>
      <c r="C118" s="331"/>
      <c r="D118" s="351"/>
      <c r="E118" s="352"/>
      <c r="F118" s="351"/>
      <c r="G118" s="352"/>
      <c r="H118" s="351"/>
      <c r="I118" s="352"/>
    </row>
    <row r="119" spans="1:9" hidden="1" x14ac:dyDescent="0.2">
      <c r="A119" s="331" t="s">
        <v>472</v>
      </c>
      <c r="B119" s="331"/>
      <c r="C119" s="331"/>
      <c r="D119" s="351"/>
      <c r="E119" s="352"/>
      <c r="F119" s="351"/>
      <c r="G119" s="352"/>
      <c r="H119" s="351"/>
      <c r="I119" s="352"/>
    </row>
    <row r="120" spans="1:9" hidden="1" x14ac:dyDescent="0.2"/>
    <row r="121" spans="1:9" ht="24.75" hidden="1" customHeight="1" x14ac:dyDescent="0.2">
      <c r="A121" s="298" t="s">
        <v>471</v>
      </c>
      <c r="B121" s="299"/>
      <c r="C121" s="299"/>
      <c r="D121" s="299"/>
      <c r="E121" s="299"/>
      <c r="F121" s="299"/>
      <c r="G121" s="299"/>
      <c r="H121" s="299"/>
      <c r="I121" s="299"/>
    </row>
    <row r="123" spans="1:9" x14ac:dyDescent="0.2">
      <c r="A123" s="357" t="s">
        <v>470</v>
      </c>
      <c r="B123" s="299"/>
      <c r="C123" s="299"/>
      <c r="D123" s="299"/>
    </row>
    <row r="125" spans="1:9" ht="24.75" customHeight="1" x14ac:dyDescent="0.2">
      <c r="A125" s="298" t="s">
        <v>469</v>
      </c>
      <c r="B125" s="299"/>
      <c r="C125" s="299"/>
      <c r="D125" s="299"/>
      <c r="E125" s="299"/>
      <c r="F125" s="299"/>
      <c r="G125" s="299"/>
      <c r="H125" s="299"/>
      <c r="I125" s="299"/>
    </row>
    <row r="127" spans="1:9" ht="39.75" customHeight="1" x14ac:dyDescent="0.2">
      <c r="A127" s="298" t="s">
        <v>1242</v>
      </c>
      <c r="B127" s="338"/>
      <c r="C127" s="338"/>
      <c r="D127" s="338"/>
      <c r="E127" s="338"/>
      <c r="F127" s="338"/>
      <c r="G127" s="338"/>
      <c r="H127" s="338"/>
      <c r="I127" s="338"/>
    </row>
    <row r="130" spans="1:9" ht="30" customHeight="1" x14ac:dyDescent="0.2">
      <c r="A130" s="298" t="s">
        <v>1243</v>
      </c>
      <c r="B130" s="338"/>
      <c r="C130" s="338"/>
      <c r="D130" s="338"/>
      <c r="E130" s="338"/>
      <c r="F130" s="338"/>
      <c r="G130" s="338"/>
      <c r="H130" s="338"/>
      <c r="I130" s="338"/>
    </row>
    <row r="132" spans="1:9" x14ac:dyDescent="0.2">
      <c r="A132" s="298" t="s">
        <v>1244</v>
      </c>
      <c r="B132" s="338"/>
      <c r="C132" s="338"/>
      <c r="D132" s="338"/>
      <c r="E132" s="338"/>
      <c r="F132" s="338"/>
      <c r="G132" s="338"/>
      <c r="H132" s="338"/>
      <c r="I132" s="338"/>
    </row>
    <row r="134" spans="1:9" ht="26.25" customHeight="1" x14ac:dyDescent="0.2">
      <c r="A134" s="298" t="s">
        <v>468</v>
      </c>
      <c r="B134" s="299"/>
      <c r="C134" s="299"/>
      <c r="D134" s="299"/>
      <c r="E134" s="299"/>
      <c r="F134" s="299"/>
      <c r="G134" s="299"/>
      <c r="H134" s="299"/>
      <c r="I134" s="299"/>
    </row>
    <row r="136" spans="1:9" ht="65.25" hidden="1" customHeight="1" x14ac:dyDescent="0.2">
      <c r="A136" s="358" t="s">
        <v>1245</v>
      </c>
      <c r="B136" s="338"/>
      <c r="C136" s="338"/>
      <c r="D136" s="338"/>
      <c r="E136" s="338"/>
      <c r="F136" s="338"/>
      <c r="G136" s="338"/>
      <c r="H136" s="338"/>
      <c r="I136" s="338"/>
    </row>
    <row r="137" spans="1:9" hidden="1" x14ac:dyDescent="0.2"/>
    <row r="138" spans="1:9" hidden="1" x14ac:dyDescent="0.2">
      <c r="A138" s="298" t="s">
        <v>467</v>
      </c>
      <c r="B138" s="338"/>
      <c r="C138" s="338"/>
      <c r="D138" s="338"/>
      <c r="E138" s="338"/>
      <c r="F138" s="338"/>
      <c r="G138" s="338"/>
      <c r="H138" s="338"/>
      <c r="I138" s="338"/>
    </row>
    <row r="139" spans="1:9" ht="77.25" hidden="1" customHeight="1" x14ac:dyDescent="0.2">
      <c r="A139" s="298" t="s">
        <v>466</v>
      </c>
      <c r="B139" s="338"/>
      <c r="C139" s="338"/>
      <c r="D139" s="338"/>
      <c r="E139" s="338"/>
      <c r="F139" s="338"/>
      <c r="G139" s="338"/>
      <c r="H139" s="338"/>
      <c r="I139" s="338"/>
    </row>
    <row r="141" spans="1:9" x14ac:dyDescent="0.2">
      <c r="A141" s="350" t="s">
        <v>465</v>
      </c>
      <c r="B141" s="299"/>
      <c r="C141" s="299"/>
    </row>
    <row r="143" spans="1:9" ht="81.75" customHeight="1" x14ac:dyDescent="0.2">
      <c r="A143" s="298" t="s">
        <v>1371</v>
      </c>
      <c r="B143" s="338"/>
      <c r="C143" s="338"/>
      <c r="D143" s="338"/>
      <c r="E143" s="338"/>
      <c r="F143" s="338"/>
      <c r="G143" s="338"/>
      <c r="H143" s="338"/>
      <c r="I143" s="338"/>
    </row>
    <row r="145" spans="1:15" x14ac:dyDescent="0.2">
      <c r="A145" s="305"/>
      <c r="B145" s="305"/>
      <c r="C145" s="305"/>
      <c r="D145" s="300" t="s">
        <v>464</v>
      </c>
      <c r="E145" s="300"/>
      <c r="F145" s="353" t="s">
        <v>463</v>
      </c>
      <c r="G145" s="353"/>
      <c r="H145" s="353" t="s">
        <v>462</v>
      </c>
      <c r="I145" s="353"/>
    </row>
    <row r="146" spans="1:15" x14ac:dyDescent="0.2">
      <c r="A146" s="305"/>
      <c r="B146" s="305"/>
      <c r="C146" s="305"/>
      <c r="D146" s="300"/>
      <c r="E146" s="300"/>
      <c r="F146" s="353"/>
      <c r="G146" s="353"/>
      <c r="H146" s="353"/>
      <c r="I146" s="353"/>
    </row>
    <row r="147" spans="1:15" x14ac:dyDescent="0.2">
      <c r="A147" s="331" t="s">
        <v>461</v>
      </c>
      <c r="B147" s="331"/>
      <c r="C147" s="331"/>
      <c r="D147" s="351">
        <v>3</v>
      </c>
      <c r="E147" s="352"/>
      <c r="F147" s="354">
        <v>0.33</v>
      </c>
      <c r="G147" s="355"/>
      <c r="H147" s="356" t="s">
        <v>1246</v>
      </c>
      <c r="I147" s="355"/>
      <c r="J147" s="168"/>
      <c r="M147" s="206"/>
    </row>
    <row r="148" spans="1:15" ht="29.25" customHeight="1" x14ac:dyDescent="0.2">
      <c r="A148" s="343" t="s">
        <v>1334</v>
      </c>
      <c r="B148" s="344"/>
      <c r="C148" s="345"/>
      <c r="D148" s="351">
        <v>2</v>
      </c>
      <c r="E148" s="352"/>
      <c r="F148" s="354">
        <v>0.5</v>
      </c>
      <c r="G148" s="355"/>
      <c r="H148" s="356" t="s">
        <v>1246</v>
      </c>
      <c r="I148" s="355"/>
      <c r="J148" s="175"/>
      <c r="M148" s="207"/>
      <c r="O148" s="168"/>
    </row>
    <row r="149" spans="1:15" x14ac:dyDescent="0.2">
      <c r="J149" s="175"/>
    </row>
    <row r="150" spans="1:15" ht="26.25" customHeight="1" x14ac:dyDescent="0.2">
      <c r="A150" s="298" t="s">
        <v>460</v>
      </c>
      <c r="B150" s="299"/>
      <c r="C150" s="299"/>
      <c r="D150" s="299"/>
      <c r="E150" s="299"/>
      <c r="F150" s="299"/>
      <c r="G150" s="299"/>
      <c r="H150" s="299"/>
      <c r="I150" s="299"/>
    </row>
    <row r="151" spans="1:15" x14ac:dyDescent="0.2">
      <c r="A151" s="168"/>
      <c r="K151" s="168"/>
    </row>
    <row r="152" spans="1:15" x14ac:dyDescent="0.2">
      <c r="A152" s="341" t="s">
        <v>459</v>
      </c>
      <c r="B152" s="342"/>
      <c r="C152" s="342"/>
      <c r="D152" s="342"/>
      <c r="E152" s="342"/>
      <c r="F152" s="342"/>
      <c r="G152" s="342"/>
      <c r="H152" s="342"/>
      <c r="I152" s="342"/>
    </row>
    <row r="154" spans="1:15" ht="39" customHeight="1" x14ac:dyDescent="0.2">
      <c r="A154" s="298" t="s">
        <v>1293</v>
      </c>
      <c r="B154" s="299"/>
      <c r="C154" s="299"/>
      <c r="D154" s="299"/>
      <c r="E154" s="299"/>
      <c r="F154" s="299"/>
      <c r="G154" s="299"/>
      <c r="H154" s="299"/>
      <c r="I154" s="299"/>
      <c r="J154" s="168"/>
      <c r="L154" s="168"/>
    </row>
    <row r="156" spans="1:15" ht="24.75" customHeight="1" x14ac:dyDescent="0.2">
      <c r="A156" s="298" t="s">
        <v>1294</v>
      </c>
      <c r="B156" s="299"/>
      <c r="C156" s="299"/>
      <c r="D156" s="299"/>
      <c r="E156" s="299"/>
      <c r="F156" s="299"/>
      <c r="G156" s="299"/>
      <c r="H156" s="299"/>
      <c r="I156" s="299"/>
    </row>
    <row r="158" spans="1:15" ht="81.75" hidden="1" customHeight="1" x14ac:dyDescent="0.2">
      <c r="A158" s="298" t="s">
        <v>1164</v>
      </c>
      <c r="B158" s="299"/>
      <c r="C158" s="299"/>
      <c r="D158" s="299"/>
      <c r="E158" s="299"/>
      <c r="F158" s="299"/>
      <c r="G158" s="299"/>
      <c r="H158" s="299"/>
      <c r="I158" s="299"/>
    </row>
    <row r="159" spans="1:15" hidden="1" x14ac:dyDescent="0.2"/>
    <row r="160" spans="1:15" ht="24.75" hidden="1" customHeight="1" x14ac:dyDescent="0.2">
      <c r="A160" s="298" t="s">
        <v>458</v>
      </c>
      <c r="B160" s="299"/>
      <c r="C160" s="299"/>
      <c r="D160" s="299"/>
      <c r="E160" s="299"/>
      <c r="F160" s="299"/>
      <c r="G160" s="299"/>
      <c r="H160" s="299"/>
      <c r="I160" s="299"/>
    </row>
    <row r="161" spans="1:10" ht="25.5" hidden="1" customHeight="1" x14ac:dyDescent="0.2">
      <c r="A161" s="298" t="s">
        <v>457</v>
      </c>
      <c r="B161" s="299"/>
      <c r="C161" s="299"/>
      <c r="D161" s="299"/>
      <c r="E161" s="299"/>
      <c r="F161" s="299"/>
      <c r="G161" s="299"/>
      <c r="H161" s="299"/>
      <c r="I161" s="299"/>
    </row>
    <row r="162" spans="1:10" ht="42" hidden="1" customHeight="1" x14ac:dyDescent="0.2">
      <c r="A162" s="298" t="s">
        <v>1247</v>
      </c>
      <c r="B162" s="338"/>
      <c r="C162" s="338"/>
      <c r="D162" s="338"/>
      <c r="E162" s="338"/>
      <c r="F162" s="338"/>
      <c r="G162" s="338"/>
      <c r="H162" s="338"/>
      <c r="I162" s="338"/>
    </row>
    <row r="163" spans="1:10" ht="39" hidden="1" customHeight="1" x14ac:dyDescent="0.2">
      <c r="A163" s="298" t="s">
        <v>456</v>
      </c>
      <c r="B163" s="299"/>
      <c r="C163" s="299"/>
      <c r="D163" s="299"/>
      <c r="E163" s="299"/>
      <c r="F163" s="299"/>
      <c r="G163" s="299"/>
      <c r="H163" s="299"/>
      <c r="I163" s="299"/>
    </row>
    <row r="164" spans="1:10" hidden="1" x14ac:dyDescent="0.2"/>
    <row r="165" spans="1:10" ht="38.25" hidden="1" customHeight="1" x14ac:dyDescent="0.2">
      <c r="A165" s="298" t="s">
        <v>455</v>
      </c>
      <c r="B165" s="299"/>
      <c r="C165" s="299"/>
      <c r="D165" s="299"/>
      <c r="E165" s="299"/>
      <c r="F165" s="299"/>
      <c r="G165" s="299"/>
      <c r="H165" s="299"/>
      <c r="I165" s="299"/>
    </row>
    <row r="166" spans="1:10" hidden="1" x14ac:dyDescent="0.2"/>
    <row r="167" spans="1:10" ht="39" hidden="1" customHeight="1" x14ac:dyDescent="0.2">
      <c r="A167" s="298" t="s">
        <v>454</v>
      </c>
      <c r="B167" s="299"/>
      <c r="C167" s="299"/>
      <c r="D167" s="299"/>
      <c r="E167" s="299"/>
      <c r="F167" s="299"/>
      <c r="G167" s="299"/>
      <c r="H167" s="299"/>
      <c r="I167" s="299"/>
    </row>
    <row r="169" spans="1:10" x14ac:dyDescent="0.2">
      <c r="A169" s="357" t="s">
        <v>453</v>
      </c>
      <c r="B169" s="299"/>
      <c r="C169" s="299"/>
      <c r="D169" s="299"/>
      <c r="E169" s="299"/>
      <c r="F169" s="299"/>
      <c r="G169" s="299"/>
      <c r="H169" s="299"/>
      <c r="I169" s="299"/>
    </row>
    <row r="171" spans="1:10" s="159" customFormat="1" ht="66" customHeight="1" x14ac:dyDescent="0.2">
      <c r="A171" s="359" t="s">
        <v>1326</v>
      </c>
      <c r="B171" s="360"/>
      <c r="C171" s="360"/>
      <c r="D171" s="360"/>
      <c r="E171" s="360"/>
      <c r="F171" s="360"/>
      <c r="G171" s="360"/>
      <c r="H171" s="360"/>
      <c r="I171" s="360"/>
      <c r="J171" s="175"/>
    </row>
    <row r="173" spans="1:10" ht="40.5" customHeight="1" x14ac:dyDescent="0.2">
      <c r="A173" s="298" t="s">
        <v>1248</v>
      </c>
      <c r="B173" s="338"/>
      <c r="C173" s="338"/>
      <c r="D173" s="338"/>
      <c r="E173" s="338"/>
      <c r="F173" s="338"/>
      <c r="G173" s="338"/>
      <c r="H173" s="338"/>
      <c r="I173" s="338"/>
    </row>
    <row r="175" spans="1:10" x14ac:dyDescent="0.2">
      <c r="A175" s="298" t="s">
        <v>1249</v>
      </c>
      <c r="B175" s="338"/>
      <c r="C175" s="338"/>
      <c r="D175" s="338"/>
      <c r="E175" s="338"/>
      <c r="F175" s="338"/>
      <c r="G175" s="338"/>
      <c r="H175" s="338"/>
      <c r="I175" s="338"/>
    </row>
    <row r="177" spans="1:9" x14ac:dyDescent="0.2">
      <c r="A177" s="298" t="s">
        <v>452</v>
      </c>
      <c r="B177" s="338"/>
      <c r="C177" s="338"/>
      <c r="D177" s="338"/>
      <c r="E177" s="338"/>
      <c r="F177" s="338"/>
      <c r="G177" s="338"/>
      <c r="H177" s="338"/>
      <c r="I177" s="338"/>
    </row>
    <row r="179" spans="1:9" x14ac:dyDescent="0.2">
      <c r="A179" s="357" t="s">
        <v>451</v>
      </c>
      <c r="B179" s="299"/>
      <c r="C179" s="299"/>
      <c r="D179" s="299"/>
      <c r="E179" s="299"/>
      <c r="F179" s="299"/>
      <c r="G179" s="299"/>
      <c r="H179" s="299"/>
      <c r="I179" s="299"/>
    </row>
    <row r="181" spans="1:9" ht="26.25" customHeight="1" x14ac:dyDescent="0.2">
      <c r="A181" s="298" t="s">
        <v>1316</v>
      </c>
      <c r="B181" s="338"/>
      <c r="C181" s="338"/>
      <c r="D181" s="338"/>
      <c r="E181" s="338"/>
      <c r="F181" s="338"/>
      <c r="G181" s="338"/>
      <c r="H181" s="338"/>
      <c r="I181" s="338"/>
    </row>
    <row r="184" spans="1:9" ht="67.5" hidden="1" customHeight="1" x14ac:dyDescent="0.2">
      <c r="A184" s="298" t="s">
        <v>450</v>
      </c>
      <c r="B184" s="338"/>
      <c r="C184" s="338"/>
      <c r="D184" s="338"/>
      <c r="E184" s="338"/>
      <c r="F184" s="338"/>
      <c r="G184" s="338"/>
      <c r="H184" s="338"/>
      <c r="I184" s="338"/>
    </row>
    <row r="186" spans="1:9" s="159" customFormat="1" x14ac:dyDescent="0.2">
      <c r="A186" s="341" t="s">
        <v>449</v>
      </c>
      <c r="B186" s="360"/>
      <c r="C186" s="360"/>
      <c r="D186" s="360"/>
      <c r="E186" s="360"/>
      <c r="F186" s="360"/>
      <c r="G186" s="360"/>
      <c r="H186" s="360"/>
      <c r="I186" s="360"/>
    </row>
    <row r="188" spans="1:9" ht="39.75" customHeight="1" x14ac:dyDescent="0.2">
      <c r="A188" s="298" t="s">
        <v>1295</v>
      </c>
      <c r="B188" s="338"/>
      <c r="C188" s="338"/>
      <c r="D188" s="338"/>
      <c r="E188" s="338"/>
      <c r="F188" s="338"/>
      <c r="G188" s="338"/>
      <c r="H188" s="338"/>
      <c r="I188" s="338"/>
    </row>
    <row r="189" spans="1:9" x14ac:dyDescent="0.2">
      <c r="A189" s="168"/>
      <c r="B189" s="168"/>
      <c r="C189" s="168"/>
      <c r="D189" s="168"/>
      <c r="E189" s="168"/>
      <c r="F189" s="168"/>
      <c r="G189" s="168"/>
      <c r="H189" s="168"/>
      <c r="I189" s="168"/>
    </row>
    <row r="190" spans="1:9" ht="27.75" hidden="1" customHeight="1" x14ac:dyDescent="0.2">
      <c r="A190" s="298" t="s">
        <v>448</v>
      </c>
      <c r="B190" s="338"/>
      <c r="C190" s="338"/>
      <c r="D190" s="338"/>
      <c r="E190" s="338"/>
      <c r="F190" s="338"/>
      <c r="G190" s="338"/>
      <c r="H190" s="338"/>
      <c r="I190" s="338"/>
    </row>
    <row r="192" spans="1:9" x14ac:dyDescent="0.2">
      <c r="A192" s="357" t="s">
        <v>447</v>
      </c>
      <c r="B192" s="299"/>
      <c r="C192" s="299"/>
      <c r="D192" s="299"/>
      <c r="E192" s="299"/>
      <c r="F192" s="299"/>
      <c r="G192" s="299"/>
      <c r="H192" s="299"/>
      <c r="I192" s="299"/>
    </row>
    <row r="194" spans="1:10" ht="39" customHeight="1" x14ac:dyDescent="0.2">
      <c r="A194" s="298" t="s">
        <v>446</v>
      </c>
      <c r="B194" s="338"/>
      <c r="C194" s="338"/>
      <c r="D194" s="338"/>
      <c r="E194" s="338"/>
      <c r="F194" s="338"/>
      <c r="G194" s="338"/>
      <c r="H194" s="338"/>
      <c r="I194" s="338"/>
    </row>
    <row r="196" spans="1:10" s="159" customFormat="1" ht="53.25" customHeight="1" x14ac:dyDescent="0.2">
      <c r="A196" s="359" t="s">
        <v>1317</v>
      </c>
      <c r="B196" s="360"/>
      <c r="C196" s="360"/>
      <c r="D196" s="360"/>
      <c r="E196" s="360"/>
      <c r="F196" s="360"/>
      <c r="G196" s="360"/>
      <c r="H196" s="360"/>
      <c r="I196" s="360"/>
      <c r="J196" s="175"/>
    </row>
    <row r="198" spans="1:10" x14ac:dyDescent="0.2">
      <c r="A198" s="357" t="s">
        <v>445</v>
      </c>
      <c r="B198" s="299"/>
      <c r="C198" s="299"/>
      <c r="D198" s="299"/>
      <c r="E198" s="299"/>
      <c r="F198" s="299"/>
      <c r="G198" s="299"/>
      <c r="H198" s="299"/>
      <c r="I198" s="299"/>
    </row>
    <row r="200" spans="1:10" ht="37.5" customHeight="1" x14ac:dyDescent="0.2">
      <c r="A200" s="298" t="s">
        <v>444</v>
      </c>
      <c r="B200" s="338"/>
      <c r="C200" s="338"/>
      <c r="D200" s="338"/>
      <c r="E200" s="338"/>
      <c r="F200" s="338"/>
      <c r="G200" s="338"/>
      <c r="H200" s="338"/>
      <c r="I200" s="338"/>
    </row>
    <row r="202" spans="1:10" x14ac:dyDescent="0.2">
      <c r="A202" s="357" t="s">
        <v>443</v>
      </c>
      <c r="B202" s="299"/>
      <c r="C202" s="299"/>
      <c r="D202" s="299"/>
      <c r="E202" s="299"/>
      <c r="F202" s="299"/>
      <c r="G202" s="299"/>
      <c r="H202" s="299"/>
      <c r="I202" s="299"/>
    </row>
    <row r="204" spans="1:10" ht="26.25" customHeight="1" x14ac:dyDescent="0.2">
      <c r="A204" s="298" t="s">
        <v>442</v>
      </c>
      <c r="B204" s="338"/>
      <c r="C204" s="338"/>
      <c r="D204" s="338"/>
      <c r="E204" s="338"/>
      <c r="F204" s="338"/>
      <c r="G204" s="338"/>
      <c r="H204" s="338"/>
      <c r="I204" s="338"/>
    </row>
    <row r="206" spans="1:10" ht="27.75" customHeight="1" x14ac:dyDescent="0.2">
      <c r="A206" s="298" t="s">
        <v>441</v>
      </c>
      <c r="B206" s="338"/>
      <c r="C206" s="338"/>
      <c r="D206" s="338"/>
      <c r="E206" s="338"/>
      <c r="F206" s="338"/>
      <c r="G206" s="338"/>
      <c r="H206" s="338"/>
      <c r="I206" s="338"/>
    </row>
    <row r="208" spans="1:10" x14ac:dyDescent="0.2">
      <c r="A208" s="357" t="s">
        <v>440</v>
      </c>
      <c r="B208" s="299"/>
      <c r="C208" s="299"/>
      <c r="D208" s="299"/>
      <c r="E208" s="299"/>
      <c r="F208" s="299"/>
      <c r="G208" s="299"/>
      <c r="H208" s="299"/>
      <c r="I208" s="299"/>
    </row>
    <row r="210" spans="1:9" ht="25.5" customHeight="1" x14ac:dyDescent="0.2">
      <c r="A210" s="298" t="s">
        <v>1365</v>
      </c>
      <c r="B210" s="338"/>
      <c r="C210" s="338"/>
      <c r="D210" s="338"/>
      <c r="E210" s="338"/>
      <c r="F210" s="338"/>
      <c r="G210" s="338"/>
      <c r="H210" s="338"/>
      <c r="I210" s="338"/>
    </row>
    <row r="212" spans="1:9" x14ac:dyDescent="0.2">
      <c r="A212" s="357" t="s">
        <v>439</v>
      </c>
      <c r="B212" s="299"/>
      <c r="C212" s="299"/>
      <c r="D212" s="299"/>
      <c r="E212" s="299"/>
      <c r="F212" s="299"/>
      <c r="G212" s="299"/>
      <c r="H212" s="299"/>
      <c r="I212" s="299"/>
    </row>
    <row r="214" spans="1:9" ht="37.5" customHeight="1" x14ac:dyDescent="0.2">
      <c r="A214" s="298" t="s">
        <v>438</v>
      </c>
      <c r="B214" s="338"/>
      <c r="C214" s="338"/>
      <c r="D214" s="338"/>
      <c r="E214" s="338"/>
      <c r="F214" s="338"/>
      <c r="G214" s="338"/>
      <c r="H214" s="338"/>
      <c r="I214" s="338"/>
    </row>
    <row r="216" spans="1:9" x14ac:dyDescent="0.2">
      <c r="A216" s="357" t="s">
        <v>437</v>
      </c>
      <c r="B216" s="299"/>
      <c r="C216" s="299"/>
      <c r="D216" s="299"/>
      <c r="E216" s="299"/>
      <c r="F216" s="299"/>
      <c r="G216" s="299"/>
      <c r="H216" s="299"/>
      <c r="I216" s="299"/>
    </row>
    <row r="218" spans="1:9" ht="26.25" customHeight="1" x14ac:dyDescent="0.2">
      <c r="A218" s="298" t="s">
        <v>1250</v>
      </c>
      <c r="B218" s="338"/>
      <c r="C218" s="338"/>
      <c r="D218" s="338"/>
      <c r="E218" s="338"/>
      <c r="F218" s="338"/>
      <c r="G218" s="338"/>
      <c r="H218" s="338"/>
      <c r="I218" s="338"/>
    </row>
    <row r="220" spans="1:9" ht="70.5" customHeight="1" x14ac:dyDescent="0.2">
      <c r="A220" s="298" t="s">
        <v>1251</v>
      </c>
      <c r="B220" s="338"/>
      <c r="C220" s="338"/>
      <c r="D220" s="338"/>
      <c r="E220" s="338"/>
      <c r="F220" s="338"/>
      <c r="G220" s="338"/>
      <c r="H220" s="338"/>
      <c r="I220" s="338"/>
    </row>
    <row r="222" spans="1:9" x14ac:dyDescent="0.2">
      <c r="A222" s="18" t="s">
        <v>1252</v>
      </c>
    </row>
    <row r="224" spans="1:9" x14ac:dyDescent="0.2">
      <c r="A224" s="357" t="s">
        <v>436</v>
      </c>
      <c r="B224" s="299"/>
      <c r="C224" s="299"/>
      <c r="D224" s="299"/>
      <c r="E224" s="299"/>
      <c r="F224" s="299"/>
      <c r="G224" s="299"/>
      <c r="H224" s="299"/>
      <c r="I224" s="299"/>
    </row>
    <row r="226" spans="1:9" ht="50.25" customHeight="1" x14ac:dyDescent="0.2">
      <c r="A226" s="298" t="s">
        <v>435</v>
      </c>
      <c r="B226" s="338"/>
      <c r="C226" s="338"/>
      <c r="D226" s="338"/>
      <c r="E226" s="338"/>
      <c r="F226" s="338"/>
      <c r="G226" s="338"/>
      <c r="H226" s="338"/>
      <c r="I226" s="338"/>
    </row>
    <row r="228" spans="1:9" ht="51" customHeight="1" x14ac:dyDescent="0.2">
      <c r="A228" s="298" t="s">
        <v>434</v>
      </c>
      <c r="B228" s="338"/>
      <c r="C228" s="338"/>
      <c r="D228" s="338"/>
      <c r="E228" s="338"/>
      <c r="F228" s="338"/>
      <c r="G228" s="338"/>
      <c r="H228" s="338"/>
      <c r="I228" s="338"/>
    </row>
    <row r="230" spans="1:9" ht="63" customHeight="1" x14ac:dyDescent="0.2">
      <c r="A230" s="298" t="s">
        <v>433</v>
      </c>
      <c r="B230" s="338"/>
      <c r="C230" s="338"/>
      <c r="D230" s="338"/>
      <c r="E230" s="338"/>
      <c r="F230" s="338"/>
      <c r="G230" s="338"/>
      <c r="H230" s="338"/>
      <c r="I230" s="338"/>
    </row>
    <row r="232" spans="1:9" ht="27" customHeight="1" x14ac:dyDescent="0.2">
      <c r="A232" s="298" t="s">
        <v>432</v>
      </c>
      <c r="B232" s="338"/>
      <c r="C232" s="338"/>
      <c r="D232" s="338"/>
      <c r="E232" s="338"/>
      <c r="F232" s="338"/>
      <c r="G232" s="338"/>
      <c r="H232" s="338"/>
      <c r="I232" s="338"/>
    </row>
    <row r="234" spans="1:9" x14ac:dyDescent="0.2">
      <c r="A234" s="357" t="s">
        <v>431</v>
      </c>
      <c r="B234" s="299"/>
      <c r="C234" s="299"/>
      <c r="D234" s="299"/>
      <c r="E234" s="299"/>
      <c r="F234" s="299"/>
      <c r="G234" s="299"/>
      <c r="H234" s="299"/>
      <c r="I234" s="299"/>
    </row>
    <row r="235" spans="1:9" x14ac:dyDescent="0.2">
      <c r="A235" s="181"/>
      <c r="B235" s="180"/>
      <c r="C235" s="180"/>
      <c r="D235" s="180"/>
      <c r="E235" s="180"/>
      <c r="F235" s="180"/>
      <c r="G235" s="180"/>
      <c r="H235" s="180"/>
      <c r="I235" s="180"/>
    </row>
    <row r="237" spans="1:9" ht="39" customHeight="1" x14ac:dyDescent="0.2">
      <c r="A237" s="298" t="s">
        <v>430</v>
      </c>
      <c r="B237" s="338"/>
      <c r="C237" s="338"/>
      <c r="D237" s="338"/>
      <c r="E237" s="338"/>
      <c r="F237" s="338"/>
      <c r="G237" s="338"/>
      <c r="H237" s="338"/>
      <c r="I237" s="338"/>
    </row>
    <row r="238" spans="1:9" ht="161.25" customHeight="1" x14ac:dyDescent="0.2">
      <c r="A238" s="365" t="s">
        <v>1279</v>
      </c>
      <c r="B238" s="365"/>
      <c r="C238" s="365"/>
      <c r="D238" s="365"/>
      <c r="E238" s="365"/>
      <c r="F238" s="365"/>
      <c r="G238" s="365"/>
      <c r="H238" s="365"/>
      <c r="I238" s="365"/>
    </row>
    <row r="239" spans="1:9" x14ac:dyDescent="0.2">
      <c r="A239" s="156"/>
    </row>
    <row r="240" spans="1:9" s="159" customFormat="1" x14ac:dyDescent="0.2">
      <c r="A240" s="362" t="s">
        <v>429</v>
      </c>
      <c r="B240" s="363"/>
      <c r="C240" s="363"/>
      <c r="D240" s="363"/>
      <c r="E240" s="363"/>
      <c r="F240" s="363"/>
      <c r="G240" s="363"/>
      <c r="H240" s="363"/>
      <c r="I240" s="363"/>
    </row>
    <row r="242" spans="1:9" ht="27" customHeight="1" x14ac:dyDescent="0.2">
      <c r="A242" s="298" t="s">
        <v>1296</v>
      </c>
      <c r="B242" s="338"/>
      <c r="C242" s="338"/>
      <c r="D242" s="338"/>
      <c r="E242" s="338"/>
      <c r="F242" s="338"/>
      <c r="G242" s="338"/>
      <c r="H242" s="338"/>
      <c r="I242" s="338"/>
    </row>
    <row r="243" spans="1:9" hidden="1" x14ac:dyDescent="0.2">
      <c r="A243" s="361" t="s">
        <v>1253</v>
      </c>
      <c r="B243" s="364"/>
      <c r="C243" s="364"/>
      <c r="D243" s="364"/>
      <c r="E243" s="364"/>
      <c r="F243" s="364"/>
      <c r="G243" s="364"/>
      <c r="H243" s="364"/>
      <c r="I243" s="364"/>
    </row>
    <row r="244" spans="1:9" hidden="1" x14ac:dyDescent="0.2">
      <c r="A244" s="361" t="s">
        <v>1254</v>
      </c>
      <c r="B244" s="364"/>
      <c r="C244" s="364"/>
      <c r="D244" s="364"/>
      <c r="E244" s="364"/>
      <c r="F244" s="364"/>
      <c r="G244" s="364"/>
      <c r="H244" s="364"/>
      <c r="I244" s="364"/>
    </row>
    <row r="245" spans="1:9" ht="90" hidden="1" customHeight="1" x14ac:dyDescent="0.2">
      <c r="A245" s="361" t="s">
        <v>1255</v>
      </c>
      <c r="B245" s="364"/>
      <c r="C245" s="364"/>
      <c r="D245" s="364"/>
      <c r="E245" s="364"/>
      <c r="F245" s="364"/>
      <c r="G245" s="364"/>
      <c r="H245" s="364"/>
      <c r="I245" s="364"/>
    </row>
    <row r="246" spans="1:9" hidden="1" x14ac:dyDescent="0.2"/>
    <row r="247" spans="1:9" hidden="1" x14ac:dyDescent="0.2">
      <c r="A247" s="298" t="s">
        <v>428</v>
      </c>
      <c r="B247" s="338"/>
      <c r="C247" s="338"/>
      <c r="D247" s="338"/>
      <c r="E247" s="338"/>
      <c r="F247" s="338"/>
      <c r="G247" s="338"/>
      <c r="H247" s="338"/>
      <c r="I247" s="338"/>
    </row>
    <row r="248" spans="1:9" hidden="1" x14ac:dyDescent="0.2"/>
    <row r="249" spans="1:9" ht="26.25" hidden="1" customHeight="1" x14ac:dyDescent="0.2">
      <c r="A249" s="298" t="s">
        <v>427</v>
      </c>
      <c r="B249" s="338"/>
      <c r="C249" s="338"/>
      <c r="D249" s="338"/>
      <c r="E249" s="338"/>
      <c r="F249" s="338"/>
      <c r="G249" s="338"/>
      <c r="H249" s="338"/>
      <c r="I249" s="338"/>
    </row>
    <row r="250" spans="1:9" hidden="1" x14ac:dyDescent="0.2"/>
    <row r="251" spans="1:9" ht="93" hidden="1" customHeight="1" x14ac:dyDescent="0.2">
      <c r="A251" s="361" t="s">
        <v>1256</v>
      </c>
      <c r="B251" s="364"/>
      <c r="C251" s="364"/>
      <c r="D251" s="364"/>
      <c r="E251" s="364"/>
      <c r="F251" s="364"/>
      <c r="G251" s="364"/>
      <c r="H251" s="364"/>
      <c r="I251" s="364"/>
    </row>
    <row r="252" spans="1:9" hidden="1" x14ac:dyDescent="0.2"/>
    <row r="253" spans="1:9" ht="65.25" hidden="1" customHeight="1" x14ac:dyDescent="0.2">
      <c r="A253" s="298" t="s">
        <v>426</v>
      </c>
      <c r="B253" s="338"/>
      <c r="C253" s="338"/>
      <c r="D253" s="338"/>
      <c r="E253" s="338"/>
      <c r="F253" s="338"/>
      <c r="G253" s="338"/>
      <c r="H253" s="338"/>
      <c r="I253" s="338"/>
    </row>
    <row r="254" spans="1:9" hidden="1" x14ac:dyDescent="0.2"/>
    <row r="255" spans="1:9" ht="90" hidden="1" customHeight="1" x14ac:dyDescent="0.2">
      <c r="A255" s="298" t="s">
        <v>425</v>
      </c>
      <c r="B255" s="338"/>
      <c r="C255" s="338"/>
      <c r="D255" s="338"/>
      <c r="E255" s="338"/>
      <c r="F255" s="338"/>
      <c r="G255" s="338"/>
      <c r="H255" s="338"/>
      <c r="I255" s="338"/>
    </row>
    <row r="257" spans="1:10" x14ac:dyDescent="0.2">
      <c r="A257" s="357" t="s">
        <v>424</v>
      </c>
      <c r="B257" s="299"/>
      <c r="C257" s="299"/>
      <c r="D257" s="299"/>
      <c r="E257" s="299"/>
      <c r="F257" s="299"/>
      <c r="G257" s="299"/>
      <c r="H257" s="299"/>
      <c r="I257" s="299"/>
    </row>
    <row r="259" spans="1:10" ht="51.75" customHeight="1" x14ac:dyDescent="0.2">
      <c r="A259" s="298" t="s">
        <v>423</v>
      </c>
      <c r="B259" s="338"/>
      <c r="C259" s="338"/>
      <c r="D259" s="338"/>
      <c r="E259" s="338"/>
      <c r="F259" s="338"/>
      <c r="G259" s="338"/>
      <c r="H259" s="338"/>
      <c r="I259" s="338"/>
    </row>
    <row r="261" spans="1:10" ht="39.75" customHeight="1" x14ac:dyDescent="0.2">
      <c r="A261" s="298" t="s">
        <v>422</v>
      </c>
      <c r="B261" s="338"/>
      <c r="C261" s="338"/>
      <c r="D261" s="338"/>
      <c r="E261" s="338"/>
      <c r="F261" s="338"/>
      <c r="G261" s="338"/>
      <c r="H261" s="338"/>
      <c r="I261" s="338"/>
    </row>
    <row r="263" spans="1:10" x14ac:dyDescent="0.2">
      <c r="A263" s="357" t="s">
        <v>421</v>
      </c>
      <c r="B263" s="299"/>
      <c r="C263" s="299"/>
      <c r="D263" s="299"/>
      <c r="E263" s="299"/>
      <c r="F263" s="299"/>
      <c r="G263" s="299"/>
      <c r="H263" s="299"/>
      <c r="I263" s="299"/>
    </row>
    <row r="265" spans="1:10" ht="39" customHeight="1" x14ac:dyDescent="0.2">
      <c r="A265" s="298" t="s">
        <v>1318</v>
      </c>
      <c r="B265" s="338"/>
      <c r="C265" s="338"/>
      <c r="D265" s="338"/>
      <c r="E265" s="338"/>
      <c r="F265" s="338"/>
      <c r="G265" s="338"/>
      <c r="H265" s="338"/>
      <c r="I265" s="338"/>
    </row>
    <row r="266" spans="1:10" ht="25.5" hidden="1" customHeight="1" x14ac:dyDescent="0.2">
      <c r="A266" s="298" t="s">
        <v>420</v>
      </c>
      <c r="B266" s="338"/>
      <c r="C266" s="338"/>
      <c r="D266" s="338"/>
      <c r="E266" s="338"/>
      <c r="F266" s="338"/>
      <c r="G266" s="338"/>
      <c r="H266" s="338"/>
      <c r="I266" s="338"/>
    </row>
    <row r="267" spans="1:10" ht="26.25" hidden="1" customHeight="1" x14ac:dyDescent="0.2">
      <c r="A267" s="298" t="s">
        <v>419</v>
      </c>
      <c r="B267" s="338"/>
      <c r="C267" s="338"/>
      <c r="D267" s="338"/>
      <c r="E267" s="338"/>
      <c r="F267" s="338"/>
      <c r="G267" s="338"/>
      <c r="H267" s="338"/>
      <c r="I267" s="338"/>
    </row>
    <row r="268" spans="1:10" ht="12.75" hidden="1" customHeight="1" x14ac:dyDescent="0.2">
      <c r="A268" s="298" t="s">
        <v>418</v>
      </c>
      <c r="B268" s="338"/>
      <c r="C268" s="338"/>
      <c r="D268" s="338"/>
      <c r="E268" s="338"/>
      <c r="F268" s="338"/>
      <c r="G268" s="338"/>
      <c r="H268" s="338"/>
      <c r="I268" s="338"/>
    </row>
    <row r="269" spans="1:10" hidden="1" x14ac:dyDescent="0.2"/>
    <row r="270" spans="1:10" ht="15" hidden="1" customHeight="1" x14ac:dyDescent="0.2">
      <c r="A270" s="298" t="s">
        <v>417</v>
      </c>
      <c r="B270" s="338"/>
      <c r="C270" s="338"/>
      <c r="D270" s="338"/>
      <c r="E270" s="338"/>
      <c r="F270" s="338"/>
      <c r="G270" s="338"/>
      <c r="H270" s="338"/>
      <c r="I270" s="338"/>
    </row>
    <row r="271" spans="1:10" ht="15" customHeight="1" x14ac:dyDescent="0.2">
      <c r="A271" s="186"/>
      <c r="B271" s="187"/>
      <c r="C271" s="187"/>
      <c r="D271" s="187"/>
      <c r="E271" s="187"/>
      <c r="F271" s="187"/>
      <c r="G271" s="187"/>
      <c r="H271" s="187"/>
      <c r="I271" s="187"/>
    </row>
    <row r="272" spans="1:10" ht="15" customHeight="1" x14ac:dyDescent="0.2">
      <c r="A272" s="205" t="s">
        <v>1343</v>
      </c>
      <c r="B272" s="187"/>
      <c r="C272" s="187"/>
      <c r="D272" s="187"/>
      <c r="E272" s="187"/>
      <c r="F272" s="187"/>
      <c r="G272" s="187"/>
      <c r="H272" s="187"/>
      <c r="I272" s="187"/>
      <c r="J272" s="168"/>
    </row>
    <row r="274" spans="1:9" x14ac:dyDescent="0.2">
      <c r="A274" s="357" t="s">
        <v>416</v>
      </c>
      <c r="B274" s="299"/>
      <c r="C274" s="299"/>
      <c r="D274" s="299"/>
      <c r="E274" s="299"/>
      <c r="F274" s="299"/>
      <c r="G274" s="299"/>
      <c r="H274" s="299"/>
      <c r="I274" s="299"/>
    </row>
    <row r="276" spans="1:9" x14ac:dyDescent="0.2">
      <c r="A276" s="361" t="s">
        <v>1257</v>
      </c>
      <c r="B276" s="346"/>
      <c r="C276" s="346"/>
      <c r="D276" s="346"/>
      <c r="E276" s="346"/>
      <c r="F276" s="346"/>
      <c r="G276" s="346"/>
      <c r="H276" s="346"/>
      <c r="I276" s="346"/>
    </row>
  </sheetData>
  <mergeCells count="239">
    <mergeCell ref="A228:I228"/>
    <mergeCell ref="A242:I242"/>
    <mergeCell ref="A243:I243"/>
    <mergeCell ref="A244:I244"/>
    <mergeCell ref="A245:I245"/>
    <mergeCell ref="A247:I247"/>
    <mergeCell ref="A249:I249"/>
    <mergeCell ref="A268:I268"/>
    <mergeCell ref="A270:I270"/>
    <mergeCell ref="A251:I251"/>
    <mergeCell ref="A253:I253"/>
    <mergeCell ref="A255:I255"/>
    <mergeCell ref="A257:I257"/>
    <mergeCell ref="A259:I259"/>
    <mergeCell ref="A261:I261"/>
    <mergeCell ref="A238:I238"/>
    <mergeCell ref="A226:I226"/>
    <mergeCell ref="A274:I274"/>
    <mergeCell ref="A276:I276"/>
    <mergeCell ref="A4:I4"/>
    <mergeCell ref="A6:I6"/>
    <mergeCell ref="A7:I7"/>
    <mergeCell ref="A263:I263"/>
    <mergeCell ref="A265:I265"/>
    <mergeCell ref="A266:I266"/>
    <mergeCell ref="A267:I267"/>
    <mergeCell ref="A230:I230"/>
    <mergeCell ref="A232:I232"/>
    <mergeCell ref="A234:I234"/>
    <mergeCell ref="A237:I237"/>
    <mergeCell ref="A240:I240"/>
    <mergeCell ref="A214:I214"/>
    <mergeCell ref="A216:I216"/>
    <mergeCell ref="A218:I218"/>
    <mergeCell ref="A220:I220"/>
    <mergeCell ref="A224:I224"/>
    <mergeCell ref="A190:I190"/>
    <mergeCell ref="A192:I192"/>
    <mergeCell ref="A194:I194"/>
    <mergeCell ref="A196:I196"/>
    <mergeCell ref="A212:I212"/>
    <mergeCell ref="A171:I171"/>
    <mergeCell ref="A173:I173"/>
    <mergeCell ref="A175:I175"/>
    <mergeCell ref="A177:I177"/>
    <mergeCell ref="A179:I179"/>
    <mergeCell ref="A181:I181"/>
    <mergeCell ref="A184:I184"/>
    <mergeCell ref="A186:I186"/>
    <mergeCell ref="A188:I188"/>
    <mergeCell ref="A200:I200"/>
    <mergeCell ref="A202:I202"/>
    <mergeCell ref="A204:I204"/>
    <mergeCell ref="A206:I206"/>
    <mergeCell ref="A165:I165"/>
    <mergeCell ref="A167:I167"/>
    <mergeCell ref="A169:I169"/>
    <mergeCell ref="A208:I208"/>
    <mergeCell ref="A210:I210"/>
    <mergeCell ref="D148:E148"/>
    <mergeCell ref="F148:G148"/>
    <mergeCell ref="H148:I148"/>
    <mergeCell ref="A150:I150"/>
    <mergeCell ref="A160:I160"/>
    <mergeCell ref="A161:I161"/>
    <mergeCell ref="A162:I162"/>
    <mergeCell ref="A163:I163"/>
    <mergeCell ref="A198:I198"/>
    <mergeCell ref="A152:I152"/>
    <mergeCell ref="A154:I154"/>
    <mergeCell ref="A156:I156"/>
    <mergeCell ref="A158:I158"/>
    <mergeCell ref="A148:C148"/>
    <mergeCell ref="A123:D123"/>
    <mergeCell ref="A125:I125"/>
    <mergeCell ref="A127:I127"/>
    <mergeCell ref="A130:I130"/>
    <mergeCell ref="A132:I132"/>
    <mergeCell ref="A134:I134"/>
    <mergeCell ref="A136:I136"/>
    <mergeCell ref="A138:I138"/>
    <mergeCell ref="A139:I139"/>
    <mergeCell ref="A141:C141"/>
    <mergeCell ref="A143:I143"/>
    <mergeCell ref="A145:C146"/>
    <mergeCell ref="D145:E146"/>
    <mergeCell ref="F145:G146"/>
    <mergeCell ref="H145:I146"/>
    <mergeCell ref="A147:C147"/>
    <mergeCell ref="D147:E147"/>
    <mergeCell ref="F147:G147"/>
    <mergeCell ref="H147:I147"/>
    <mergeCell ref="F117:G117"/>
    <mergeCell ref="F118:G118"/>
    <mergeCell ref="F119:G119"/>
    <mergeCell ref="D115:E115"/>
    <mergeCell ref="D116:E116"/>
    <mergeCell ref="D117:E117"/>
    <mergeCell ref="D118:E118"/>
    <mergeCell ref="D119:E119"/>
    <mergeCell ref="A121:I121"/>
    <mergeCell ref="H117:I117"/>
    <mergeCell ref="H118:I118"/>
    <mergeCell ref="H119:I119"/>
    <mergeCell ref="A117:C117"/>
    <mergeCell ref="A118:C118"/>
    <mergeCell ref="A119:C119"/>
    <mergeCell ref="A115:C115"/>
    <mergeCell ref="A116:C116"/>
    <mergeCell ref="F115:G115"/>
    <mergeCell ref="F116:G116"/>
    <mergeCell ref="H115:I115"/>
    <mergeCell ref="H116:I116"/>
    <mergeCell ref="A101:I101"/>
    <mergeCell ref="A103:I103"/>
    <mergeCell ref="A105:I105"/>
    <mergeCell ref="A107:I107"/>
    <mergeCell ref="A109:I109"/>
    <mergeCell ref="A111:I111"/>
    <mergeCell ref="A113:C114"/>
    <mergeCell ref="D113:E114"/>
    <mergeCell ref="F113:G114"/>
    <mergeCell ref="H113:I114"/>
    <mergeCell ref="A99:I99"/>
    <mergeCell ref="C79:E79"/>
    <mergeCell ref="A80:B80"/>
    <mergeCell ref="C80:E80"/>
    <mergeCell ref="A81:B81"/>
    <mergeCell ref="C81:E81"/>
    <mergeCell ref="A83:I83"/>
    <mergeCell ref="A74:B74"/>
    <mergeCell ref="A88:I88"/>
    <mergeCell ref="A91:I91"/>
    <mergeCell ref="A97:I97"/>
    <mergeCell ref="A75:B75"/>
    <mergeCell ref="A79:B79"/>
    <mergeCell ref="C78:E78"/>
    <mergeCell ref="A78:B78"/>
    <mergeCell ref="A77:E77"/>
    <mergeCell ref="C73:E73"/>
    <mergeCell ref="C74:E74"/>
    <mergeCell ref="C75:E75"/>
    <mergeCell ref="A73:B73"/>
    <mergeCell ref="A59:B60"/>
    <mergeCell ref="A61:B62"/>
    <mergeCell ref="A63:B64"/>
    <mergeCell ref="A66:I66"/>
    <mergeCell ref="A67:I67"/>
    <mergeCell ref="A69:I69"/>
    <mergeCell ref="A71:E71"/>
    <mergeCell ref="A72:B72"/>
    <mergeCell ref="D59:D60"/>
    <mergeCell ref="E59:E60"/>
    <mergeCell ref="D61:D62"/>
    <mergeCell ref="E61:E62"/>
    <mergeCell ref="D63:D64"/>
    <mergeCell ref="E63:E64"/>
    <mergeCell ref="C59:C60"/>
    <mergeCell ref="E44:E45"/>
    <mergeCell ref="D46:D47"/>
    <mergeCell ref="E46:E47"/>
    <mergeCell ref="D52:E54"/>
    <mergeCell ref="E42:E43"/>
    <mergeCell ref="C61:C62"/>
    <mergeCell ref="C63:C64"/>
    <mergeCell ref="C72:E72"/>
    <mergeCell ref="H57:I58"/>
    <mergeCell ref="H59:I60"/>
    <mergeCell ref="H61:I62"/>
    <mergeCell ref="H63:I64"/>
    <mergeCell ref="F59:G60"/>
    <mergeCell ref="F61:G62"/>
    <mergeCell ref="F63:G64"/>
    <mergeCell ref="A55:B56"/>
    <mergeCell ref="C55:C56"/>
    <mergeCell ref="D55:D56"/>
    <mergeCell ref="E55:E56"/>
    <mergeCell ref="A44:C45"/>
    <mergeCell ref="A57:B58"/>
    <mergeCell ref="C57:C58"/>
    <mergeCell ref="D57:D58"/>
    <mergeCell ref="H48:I49"/>
    <mergeCell ref="A52:C54"/>
    <mergeCell ref="H46:I47"/>
    <mergeCell ref="E48:E49"/>
    <mergeCell ref="A46:C47"/>
    <mergeCell ref="D48:D49"/>
    <mergeCell ref="A48:C49"/>
    <mergeCell ref="D44:D45"/>
    <mergeCell ref="F44:G45"/>
    <mergeCell ref="F46:G47"/>
    <mergeCell ref="F48:G49"/>
    <mergeCell ref="E57:E58"/>
    <mergeCell ref="F57:G58"/>
    <mergeCell ref="H52:I56"/>
    <mergeCell ref="F52:G56"/>
    <mergeCell ref="H44:I45"/>
    <mergeCell ref="A9:I9"/>
    <mergeCell ref="F35:G37"/>
    <mergeCell ref="H35:I37"/>
    <mergeCell ref="D35:E36"/>
    <mergeCell ref="A21:I21"/>
    <mergeCell ref="D23:F25"/>
    <mergeCell ref="A33:I33"/>
    <mergeCell ref="A23:C25"/>
    <mergeCell ref="G23:I25"/>
    <mergeCell ref="A35:C37"/>
    <mergeCell ref="A26:C27"/>
    <mergeCell ref="G28:I29"/>
    <mergeCell ref="A30:C31"/>
    <mergeCell ref="D30:F31"/>
    <mergeCell ref="G30:I31"/>
    <mergeCell ref="D26:F27"/>
    <mergeCell ref="G26:I27"/>
    <mergeCell ref="A28:C29"/>
    <mergeCell ref="D28:F29"/>
    <mergeCell ref="A19:I19"/>
    <mergeCell ref="A11:I11"/>
    <mergeCell ref="A12:I12"/>
    <mergeCell ref="A13:I13"/>
    <mergeCell ref="A14:I14"/>
    <mergeCell ref="A15:I15"/>
    <mergeCell ref="A16:I16"/>
    <mergeCell ref="A17:I17"/>
    <mergeCell ref="A18:I18"/>
    <mergeCell ref="A40:C41"/>
    <mergeCell ref="A42:C43"/>
    <mergeCell ref="D38:D39"/>
    <mergeCell ref="D40:D41"/>
    <mergeCell ref="A38:C39"/>
    <mergeCell ref="E38:E39"/>
    <mergeCell ref="H38:I39"/>
    <mergeCell ref="F38:G39"/>
    <mergeCell ref="H40:I41"/>
    <mergeCell ref="H42:I43"/>
    <mergeCell ref="E40:E41"/>
    <mergeCell ref="F40:G41"/>
    <mergeCell ref="F42:G43"/>
    <mergeCell ref="D42:D43"/>
  </mergeCells>
  <pageMargins left="0.70866141732283472" right="0.70866141732283472" top="0.74803149606299213" bottom="0.74803149606299213" header="0.31496062992125984" footer="0.31496062992125984"/>
  <pageSetup paperSize="9" orientation="portrait" horizontalDpi="4294967293" r:id="rId1"/>
  <headerFooter>
    <oddHeader>&amp;LÚčtovná jednotka 
Poznámky účtovnej závierke k 31.12.2013</oddHeader>
    <oddFooter>&amp;C&amp;P</oddFooter>
  </headerFooter>
  <rowBreaks count="1" manualBreakCount="1">
    <brk id="51"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1489"/>
  <sheetViews>
    <sheetView tabSelected="1" topLeftCell="A7" zoomScaleNormal="100" zoomScaleSheetLayoutView="100" workbookViewId="0">
      <selection activeCell="N27" sqref="N27:P27"/>
    </sheetView>
  </sheetViews>
  <sheetFormatPr defaultRowHeight="15" x14ac:dyDescent="0.25"/>
  <cols>
    <col min="1" max="1" width="4.7109375" customWidth="1"/>
    <col min="2" max="3" width="2.42578125" customWidth="1"/>
    <col min="4" max="4" width="4.28515625" customWidth="1"/>
    <col min="5" max="8" width="2.42578125" customWidth="1"/>
    <col min="9" max="9" width="5.5703125" customWidth="1"/>
    <col min="10" max="11" width="2.42578125" customWidth="1"/>
    <col min="12" max="12" width="3" customWidth="1"/>
    <col min="13" max="13" width="3.140625" customWidth="1"/>
    <col min="14" max="14" width="2.42578125" customWidth="1"/>
    <col min="15" max="15" width="3.42578125" customWidth="1"/>
    <col min="16" max="17" width="2.42578125" customWidth="1"/>
    <col min="18" max="18" width="3.28515625" customWidth="1"/>
    <col min="19" max="23" width="2.42578125" customWidth="1"/>
    <col min="24" max="24" width="5" customWidth="1"/>
    <col min="25" max="26" width="2.42578125" customWidth="1"/>
    <col min="27" max="27" width="3" customWidth="1"/>
    <col min="28" max="29" width="2.42578125" customWidth="1"/>
    <col min="30" max="30" width="3" customWidth="1"/>
    <col min="31" max="32" width="2.42578125" customWidth="1"/>
    <col min="33" max="33" width="3.28515625" customWidth="1"/>
    <col min="34" max="34" width="4.85546875" customWidth="1"/>
    <col min="35" max="35" width="10" customWidth="1"/>
    <col min="36" max="36" width="0" hidden="1" customWidth="1"/>
  </cols>
  <sheetData>
    <row r="1" spans="1:37" ht="15.75" customHeight="1" x14ac:dyDescent="0.25">
      <c r="A1" s="9"/>
      <c r="B1" s="9"/>
      <c r="C1" s="9"/>
      <c r="D1" s="9" t="s">
        <v>1165</v>
      </c>
      <c r="E1" s="9"/>
      <c r="F1" s="9"/>
      <c r="G1" s="9"/>
      <c r="H1" s="9"/>
      <c r="I1" s="9"/>
      <c r="J1" s="9"/>
      <c r="K1" s="9"/>
      <c r="L1" s="9"/>
      <c r="M1" s="9"/>
      <c r="N1" s="9"/>
      <c r="O1" s="9"/>
      <c r="P1" s="9"/>
      <c r="Q1" s="9"/>
      <c r="R1" s="9"/>
      <c r="S1" s="5"/>
      <c r="T1" s="5"/>
      <c r="U1" s="5"/>
      <c r="V1" s="5"/>
      <c r="W1" s="5"/>
      <c r="X1" s="5"/>
      <c r="Y1" s="5"/>
      <c r="Z1" s="5"/>
      <c r="AA1" s="5"/>
      <c r="AB1" s="5"/>
      <c r="AC1" s="5"/>
      <c r="AD1" s="5"/>
      <c r="AE1" s="5"/>
      <c r="AF1" s="5"/>
      <c r="AG1" s="5"/>
    </row>
    <row r="2" spans="1:37"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I2" s="2" t="s">
        <v>1331</v>
      </c>
      <c r="AJ2" s="2"/>
      <c r="AK2" s="2" t="s">
        <v>1312</v>
      </c>
    </row>
    <row r="3" spans="1:37" ht="15.75" customHeight="1" x14ac:dyDescent="0.25">
      <c r="A3" s="13" t="s">
        <v>788</v>
      </c>
      <c r="B3" s="13"/>
      <c r="C3" s="13"/>
      <c r="D3" s="13" t="s">
        <v>406</v>
      </c>
      <c r="E3" s="13"/>
      <c r="F3" s="13"/>
      <c r="G3" s="13"/>
      <c r="H3" s="13"/>
      <c r="I3" s="13"/>
      <c r="J3" s="13"/>
      <c r="K3" s="5"/>
      <c r="L3" s="5"/>
      <c r="M3" s="5"/>
      <c r="N3" s="5"/>
      <c r="O3" s="5"/>
      <c r="P3" s="5"/>
      <c r="Q3" s="5"/>
      <c r="R3" s="5"/>
      <c r="S3" s="5"/>
      <c r="T3" s="5"/>
      <c r="U3" s="5"/>
      <c r="V3" s="5"/>
      <c r="W3" s="5"/>
      <c r="X3" s="5"/>
      <c r="Y3" s="5"/>
      <c r="Z3" s="5"/>
      <c r="AA3" s="5"/>
      <c r="AB3" s="5"/>
      <c r="AC3" s="5"/>
      <c r="AD3" s="5"/>
      <c r="AE3" s="5"/>
      <c r="AF3" s="5"/>
      <c r="AG3" s="5"/>
    </row>
    <row r="4" spans="1:37" x14ac:dyDescent="0.25">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row>
    <row r="5" spans="1:37" x14ac:dyDescent="0.25">
      <c r="A5" s="5" t="s">
        <v>32</v>
      </c>
      <c r="B5" s="5"/>
      <c r="C5" s="5"/>
      <c r="D5" s="5" t="s">
        <v>76</v>
      </c>
      <c r="E5" s="5"/>
      <c r="F5" s="5"/>
      <c r="G5" s="5"/>
      <c r="H5" s="5"/>
      <c r="I5" s="5"/>
      <c r="J5" s="5"/>
      <c r="K5" s="5"/>
      <c r="L5" s="5"/>
      <c r="M5" s="5"/>
      <c r="N5" s="5"/>
      <c r="O5" s="5"/>
      <c r="P5" s="5"/>
      <c r="Q5" s="5"/>
      <c r="R5" s="5"/>
      <c r="S5" s="5"/>
      <c r="T5" s="5"/>
      <c r="U5" s="5"/>
      <c r="V5" s="5"/>
      <c r="W5" s="5"/>
      <c r="X5" s="5"/>
      <c r="Y5" s="5"/>
      <c r="Z5" s="5"/>
      <c r="AA5" s="5"/>
      <c r="AB5" s="5"/>
      <c r="AC5" s="5"/>
      <c r="AD5" s="5"/>
      <c r="AE5" s="5"/>
      <c r="AF5" s="5"/>
      <c r="AG5" s="5"/>
    </row>
    <row r="6" spans="1:37"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7" x14ac:dyDescent="0.25">
      <c r="A7" s="5" t="s">
        <v>33</v>
      </c>
      <c r="B7" s="5"/>
      <c r="C7" s="5"/>
      <c r="D7" s="5" t="s">
        <v>34</v>
      </c>
      <c r="E7" s="5"/>
      <c r="F7" s="5"/>
      <c r="G7" s="5"/>
      <c r="H7" s="5"/>
      <c r="I7" s="5"/>
      <c r="J7" s="5"/>
      <c r="K7" s="5"/>
      <c r="L7" s="5"/>
      <c r="M7" s="5"/>
      <c r="N7" s="5"/>
      <c r="O7" s="5"/>
      <c r="P7" s="5"/>
      <c r="Q7" s="5"/>
      <c r="R7" s="5"/>
      <c r="S7" s="5"/>
      <c r="T7" s="5"/>
      <c r="U7" s="5"/>
      <c r="V7" s="5"/>
      <c r="W7" s="5"/>
      <c r="X7" s="5"/>
      <c r="Y7" s="5"/>
      <c r="Z7" s="5"/>
      <c r="AA7" s="5"/>
      <c r="AB7" s="5"/>
      <c r="AC7" s="5"/>
      <c r="AD7" s="5"/>
      <c r="AE7" s="5"/>
      <c r="AF7" s="5"/>
      <c r="AG7" s="5"/>
    </row>
    <row r="8" spans="1:37" x14ac:dyDescent="0.25">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row>
    <row r="9" spans="1:37" x14ac:dyDescent="0.25">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row>
    <row r="10" spans="1:37" ht="15" customHeight="1" x14ac:dyDescent="0.25">
      <c r="A10" s="497" t="s">
        <v>1374</v>
      </c>
      <c r="B10" s="497"/>
      <c r="C10" s="497"/>
      <c r="D10" s="497"/>
      <c r="E10" s="497"/>
      <c r="F10" s="497"/>
      <c r="G10" s="497"/>
      <c r="H10" s="497"/>
      <c r="I10" s="497"/>
      <c r="J10" s="497"/>
      <c r="K10" s="497"/>
      <c r="L10" s="497"/>
      <c r="M10" s="497"/>
      <c r="N10" s="497"/>
      <c r="O10" s="497"/>
      <c r="P10" s="497"/>
      <c r="Q10" s="497"/>
      <c r="R10" s="497"/>
      <c r="S10" s="497"/>
      <c r="T10" s="497"/>
      <c r="U10" s="497"/>
      <c r="V10" s="497"/>
      <c r="W10" s="497"/>
      <c r="X10" s="497"/>
      <c r="Y10" s="497"/>
      <c r="Z10" s="497"/>
      <c r="AA10" s="497"/>
      <c r="AB10" s="497"/>
      <c r="AC10" s="497"/>
      <c r="AD10" s="497"/>
      <c r="AE10" s="497"/>
      <c r="AF10" s="497"/>
      <c r="AG10" s="497"/>
      <c r="AH10" s="497"/>
    </row>
    <row r="11" spans="1:37" x14ac:dyDescent="0.25">
      <c r="A11" s="497"/>
      <c r="B11" s="497"/>
      <c r="C11" s="497"/>
      <c r="D11" s="497"/>
      <c r="E11" s="497"/>
      <c r="F11" s="497"/>
      <c r="G11" s="497"/>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97"/>
      <c r="AF11" s="497"/>
      <c r="AG11" s="497"/>
      <c r="AH11" s="497"/>
    </row>
    <row r="12" spans="1:37" x14ac:dyDescent="0.25">
      <c r="A12" s="497"/>
      <c r="B12" s="497"/>
      <c r="C12" s="497"/>
      <c r="D12" s="497"/>
      <c r="E12" s="497"/>
      <c r="F12" s="497"/>
      <c r="G12" s="497"/>
      <c r="H12" s="497"/>
      <c r="I12" s="497"/>
      <c r="J12" s="497"/>
      <c r="K12" s="497"/>
      <c r="L12" s="497"/>
      <c r="M12" s="497"/>
      <c r="N12" s="497"/>
      <c r="O12" s="497"/>
      <c r="P12" s="497"/>
      <c r="Q12" s="497"/>
      <c r="R12" s="497"/>
      <c r="S12" s="497"/>
      <c r="T12" s="497"/>
      <c r="U12" s="497"/>
      <c r="V12" s="497"/>
      <c r="W12" s="497"/>
      <c r="X12" s="497"/>
      <c r="Y12" s="497"/>
      <c r="Z12" s="497"/>
      <c r="AA12" s="497"/>
      <c r="AB12" s="497"/>
      <c r="AC12" s="497"/>
      <c r="AD12" s="497"/>
      <c r="AE12" s="497"/>
      <c r="AF12" s="497"/>
      <c r="AG12" s="497"/>
      <c r="AH12" s="497"/>
    </row>
    <row r="14" spans="1:37" ht="15" customHeight="1" x14ac:dyDescent="0.25">
      <c r="A14" s="716" t="s">
        <v>35</v>
      </c>
      <c r="B14" s="717"/>
      <c r="C14" s="717"/>
      <c r="D14" s="717"/>
      <c r="E14" s="717"/>
      <c r="F14" s="717"/>
      <c r="G14" s="717"/>
      <c r="H14" s="717"/>
      <c r="I14" s="717"/>
      <c r="J14" s="718"/>
      <c r="K14" s="366" t="s">
        <v>58</v>
      </c>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8"/>
    </row>
    <row r="15" spans="1:37" x14ac:dyDescent="0.25">
      <c r="A15" s="719"/>
      <c r="B15" s="720"/>
      <c r="C15" s="720"/>
      <c r="D15" s="720"/>
      <c r="E15" s="720"/>
      <c r="F15" s="720"/>
      <c r="G15" s="720"/>
      <c r="H15" s="720"/>
      <c r="I15" s="720"/>
      <c r="J15" s="721"/>
      <c r="K15" s="508" t="s">
        <v>118</v>
      </c>
      <c r="L15" s="509"/>
      <c r="M15" s="510"/>
      <c r="N15" s="508" t="s">
        <v>36</v>
      </c>
      <c r="O15" s="509"/>
      <c r="P15" s="510"/>
      <c r="Q15" s="508" t="s">
        <v>119</v>
      </c>
      <c r="R15" s="509"/>
      <c r="S15" s="510"/>
      <c r="T15" s="508" t="s">
        <v>37</v>
      </c>
      <c r="U15" s="509"/>
      <c r="V15" s="510"/>
      <c r="W15" s="508" t="s">
        <v>38</v>
      </c>
      <c r="X15" s="509"/>
      <c r="Y15" s="510"/>
      <c r="Z15" s="508" t="s">
        <v>120</v>
      </c>
      <c r="AA15" s="509"/>
      <c r="AB15" s="510"/>
      <c r="AC15" s="508" t="s">
        <v>121</v>
      </c>
      <c r="AD15" s="509"/>
      <c r="AE15" s="510"/>
      <c r="AF15" s="508" t="s">
        <v>39</v>
      </c>
      <c r="AG15" s="509"/>
      <c r="AH15" s="510"/>
    </row>
    <row r="16" spans="1:37" ht="47.25" customHeight="1" x14ac:dyDescent="0.25">
      <c r="A16" s="722"/>
      <c r="B16" s="723"/>
      <c r="C16" s="723"/>
      <c r="D16" s="723"/>
      <c r="E16" s="723"/>
      <c r="F16" s="723"/>
      <c r="G16" s="723"/>
      <c r="H16" s="723"/>
      <c r="I16" s="723"/>
      <c r="J16" s="724"/>
      <c r="K16" s="511"/>
      <c r="L16" s="512"/>
      <c r="M16" s="513"/>
      <c r="N16" s="511"/>
      <c r="O16" s="512"/>
      <c r="P16" s="513"/>
      <c r="Q16" s="511"/>
      <c r="R16" s="512"/>
      <c r="S16" s="513"/>
      <c r="T16" s="511"/>
      <c r="U16" s="512"/>
      <c r="V16" s="513"/>
      <c r="W16" s="511"/>
      <c r="X16" s="512"/>
      <c r="Y16" s="513"/>
      <c r="Z16" s="511"/>
      <c r="AA16" s="512"/>
      <c r="AB16" s="513"/>
      <c r="AC16" s="511"/>
      <c r="AD16" s="512"/>
      <c r="AE16" s="513"/>
      <c r="AF16" s="511"/>
      <c r="AG16" s="512"/>
      <c r="AH16" s="513"/>
    </row>
    <row r="17" spans="1:34" x14ac:dyDescent="0.25">
      <c r="A17" s="587" t="s">
        <v>40</v>
      </c>
      <c r="B17" s="588"/>
      <c r="C17" s="588"/>
      <c r="D17" s="588"/>
      <c r="E17" s="588"/>
      <c r="F17" s="588"/>
      <c r="G17" s="588"/>
      <c r="H17" s="588"/>
      <c r="I17" s="588"/>
      <c r="J17" s="589"/>
      <c r="K17" s="587" t="s">
        <v>41</v>
      </c>
      <c r="L17" s="588"/>
      <c r="M17" s="589"/>
      <c r="N17" s="587" t="s">
        <v>42</v>
      </c>
      <c r="O17" s="588"/>
      <c r="P17" s="589"/>
      <c r="Q17" s="587" t="s">
        <v>43</v>
      </c>
      <c r="R17" s="588"/>
      <c r="S17" s="589"/>
      <c r="T17" s="587" t="s">
        <v>44</v>
      </c>
      <c r="U17" s="588"/>
      <c r="V17" s="589"/>
      <c r="W17" s="587" t="s">
        <v>45</v>
      </c>
      <c r="X17" s="588"/>
      <c r="Y17" s="589"/>
      <c r="Z17" s="587" t="s">
        <v>46</v>
      </c>
      <c r="AA17" s="588"/>
      <c r="AB17" s="589"/>
      <c r="AC17" s="587" t="s">
        <v>47</v>
      </c>
      <c r="AD17" s="588"/>
      <c r="AE17" s="589"/>
      <c r="AF17" s="587" t="s">
        <v>48</v>
      </c>
      <c r="AG17" s="588"/>
      <c r="AH17" s="589"/>
    </row>
    <row r="18" spans="1:34" x14ac:dyDescent="0.25">
      <c r="A18" s="385" t="s">
        <v>49</v>
      </c>
      <c r="B18" s="386"/>
      <c r="C18" s="386"/>
      <c r="D18" s="386"/>
      <c r="E18" s="386"/>
      <c r="F18" s="386"/>
      <c r="G18" s="386"/>
      <c r="H18" s="386"/>
      <c r="I18" s="386"/>
      <c r="J18" s="386"/>
      <c r="K18" s="386"/>
      <c r="L18" s="386"/>
      <c r="M18" s="386"/>
      <c r="N18" s="386"/>
      <c r="O18" s="386"/>
      <c r="P18" s="386"/>
      <c r="Q18" s="386"/>
      <c r="R18" s="386"/>
      <c r="S18" s="386"/>
      <c r="T18" s="386"/>
      <c r="U18" s="386"/>
      <c r="V18" s="386"/>
      <c r="W18" s="386"/>
      <c r="X18" s="386"/>
      <c r="Y18" s="386"/>
      <c r="Z18" s="386"/>
      <c r="AA18" s="386"/>
      <c r="AB18" s="386"/>
      <c r="AC18" s="386"/>
      <c r="AD18" s="386"/>
      <c r="AE18" s="386"/>
      <c r="AF18" s="386"/>
      <c r="AG18" s="386"/>
      <c r="AH18" s="387"/>
    </row>
    <row r="19" spans="1:34" ht="21.75" customHeight="1" x14ac:dyDescent="0.25">
      <c r="A19" s="389" t="s">
        <v>50</v>
      </c>
      <c r="B19" s="390"/>
      <c r="C19" s="390"/>
      <c r="D19" s="390"/>
      <c r="E19" s="390"/>
      <c r="F19" s="390"/>
      <c r="G19" s="390"/>
      <c r="H19" s="390"/>
      <c r="I19" s="390"/>
      <c r="J19" s="391"/>
      <c r="K19" s="382"/>
      <c r="L19" s="383"/>
      <c r="M19" s="384"/>
      <c r="N19" s="590"/>
      <c r="O19" s="591"/>
      <c r="P19" s="592"/>
      <c r="Q19" s="590"/>
      <c r="R19" s="591"/>
      <c r="S19" s="592"/>
      <c r="T19" s="590"/>
      <c r="U19" s="591"/>
      <c r="V19" s="592"/>
      <c r="W19" s="590"/>
      <c r="X19" s="591"/>
      <c r="Y19" s="592"/>
      <c r="Z19" s="590"/>
      <c r="AA19" s="591"/>
      <c r="AB19" s="592"/>
      <c r="AC19" s="590"/>
      <c r="AD19" s="591"/>
      <c r="AE19" s="592"/>
      <c r="AF19" s="382">
        <f>SUM(K19:AE19)</f>
        <v>0</v>
      </c>
      <c r="AG19" s="383"/>
      <c r="AH19" s="384"/>
    </row>
    <row r="20" spans="1:34" x14ac:dyDescent="0.25">
      <c r="A20" s="381" t="s">
        <v>51</v>
      </c>
      <c r="B20" s="376"/>
      <c r="C20" s="376"/>
      <c r="D20" s="376"/>
      <c r="E20" s="376"/>
      <c r="F20" s="376"/>
      <c r="G20" s="376"/>
      <c r="H20" s="376"/>
      <c r="I20" s="376"/>
      <c r="J20" s="377"/>
      <c r="K20" s="590"/>
      <c r="L20" s="591"/>
      <c r="M20" s="592"/>
      <c r="N20" s="382">
        <v>2086</v>
      </c>
      <c r="O20" s="383"/>
      <c r="P20" s="384"/>
      <c r="Q20" s="590"/>
      <c r="R20" s="591"/>
      <c r="S20" s="592"/>
      <c r="T20" s="590"/>
      <c r="U20" s="591"/>
      <c r="V20" s="592"/>
      <c r="W20" s="590"/>
      <c r="X20" s="591"/>
      <c r="Y20" s="592"/>
      <c r="Z20" s="590"/>
      <c r="AA20" s="591"/>
      <c r="AB20" s="592"/>
      <c r="AC20" s="590"/>
      <c r="AD20" s="591"/>
      <c r="AE20" s="592"/>
      <c r="AF20" s="382">
        <f t="shared" ref="AF20:AF22" si="0">SUM(K20:AE20)</f>
        <v>2086</v>
      </c>
      <c r="AG20" s="383"/>
      <c r="AH20" s="384"/>
    </row>
    <row r="21" spans="1:34" x14ac:dyDescent="0.25">
      <c r="A21" s="381" t="s">
        <v>52</v>
      </c>
      <c r="B21" s="376"/>
      <c r="C21" s="376"/>
      <c r="D21" s="376"/>
      <c r="E21" s="376"/>
      <c r="F21" s="376"/>
      <c r="G21" s="376"/>
      <c r="H21" s="376"/>
      <c r="I21" s="376"/>
      <c r="J21" s="377"/>
      <c r="K21" s="590"/>
      <c r="L21" s="591"/>
      <c r="M21" s="592"/>
      <c r="N21" s="590"/>
      <c r="O21" s="591"/>
      <c r="P21" s="592"/>
      <c r="Q21" s="590"/>
      <c r="R21" s="591"/>
      <c r="S21" s="592"/>
      <c r="T21" s="590"/>
      <c r="U21" s="591"/>
      <c r="V21" s="592"/>
      <c r="W21" s="590"/>
      <c r="X21" s="591"/>
      <c r="Y21" s="592"/>
      <c r="Z21" s="590"/>
      <c r="AA21" s="591"/>
      <c r="AB21" s="592"/>
      <c r="AC21" s="590"/>
      <c r="AD21" s="591"/>
      <c r="AE21" s="592"/>
      <c r="AF21" s="382">
        <f t="shared" si="0"/>
        <v>0</v>
      </c>
      <c r="AG21" s="383"/>
      <c r="AH21" s="384"/>
    </row>
    <row r="22" spans="1:34" x14ac:dyDescent="0.25">
      <c r="A22" s="381" t="s">
        <v>53</v>
      </c>
      <c r="B22" s="376"/>
      <c r="C22" s="376"/>
      <c r="D22" s="376"/>
      <c r="E22" s="376"/>
      <c r="F22" s="376"/>
      <c r="G22" s="376"/>
      <c r="H22" s="376"/>
      <c r="I22" s="376"/>
      <c r="J22" s="377"/>
      <c r="K22" s="590"/>
      <c r="L22" s="591"/>
      <c r="M22" s="592"/>
      <c r="N22" s="590"/>
      <c r="O22" s="591"/>
      <c r="P22" s="592"/>
      <c r="Q22" s="590"/>
      <c r="R22" s="591"/>
      <c r="S22" s="592"/>
      <c r="T22" s="590"/>
      <c r="U22" s="591"/>
      <c r="V22" s="592"/>
      <c r="W22" s="590"/>
      <c r="X22" s="591"/>
      <c r="Y22" s="592"/>
      <c r="Z22" s="590"/>
      <c r="AA22" s="591"/>
      <c r="AB22" s="592"/>
      <c r="AC22" s="590"/>
      <c r="AD22" s="591"/>
      <c r="AE22" s="592"/>
      <c r="AF22" s="382">
        <f t="shared" si="0"/>
        <v>0</v>
      </c>
      <c r="AG22" s="383"/>
      <c r="AH22" s="384"/>
    </row>
    <row r="23" spans="1:34" ht="15" customHeight="1" x14ac:dyDescent="0.25">
      <c r="A23" s="389" t="s">
        <v>54</v>
      </c>
      <c r="B23" s="390"/>
      <c r="C23" s="390"/>
      <c r="D23" s="390"/>
      <c r="E23" s="390"/>
      <c r="F23" s="390"/>
      <c r="G23" s="390"/>
      <c r="H23" s="390"/>
      <c r="I23" s="390"/>
      <c r="J23" s="391"/>
      <c r="K23" s="382">
        <f>K19+K20+K21+K22</f>
        <v>0</v>
      </c>
      <c r="L23" s="383"/>
      <c r="M23" s="384"/>
      <c r="N23" s="382">
        <f t="shared" ref="N23" si="1">N19+N20+N21+N22</f>
        <v>2086</v>
      </c>
      <c r="O23" s="383"/>
      <c r="P23" s="384"/>
      <c r="Q23" s="382">
        <f t="shared" ref="Q23" si="2">Q19+Q20+Q21+Q22</f>
        <v>0</v>
      </c>
      <c r="R23" s="383"/>
      <c r="S23" s="384"/>
      <c r="T23" s="382">
        <f t="shared" ref="T23" si="3">T19+T20+T21+T22</f>
        <v>0</v>
      </c>
      <c r="U23" s="383"/>
      <c r="V23" s="384"/>
      <c r="W23" s="382">
        <f t="shared" ref="W23" si="4">W19+W20+W21+W22</f>
        <v>0</v>
      </c>
      <c r="X23" s="383"/>
      <c r="Y23" s="384"/>
      <c r="Z23" s="382">
        <f t="shared" ref="Z23" si="5">Z19+Z20+Z21+Z22</f>
        <v>0</v>
      </c>
      <c r="AA23" s="383"/>
      <c r="AB23" s="384"/>
      <c r="AC23" s="382">
        <f t="shared" ref="AC23" si="6">AC19+AC20+AC21+AC22</f>
        <v>0</v>
      </c>
      <c r="AD23" s="383"/>
      <c r="AE23" s="384"/>
      <c r="AF23" s="382">
        <f>SUM(AF19:AH22)</f>
        <v>2086</v>
      </c>
      <c r="AG23" s="383"/>
      <c r="AH23" s="384"/>
    </row>
    <row r="24" spans="1:34" x14ac:dyDescent="0.25">
      <c r="A24" s="385" t="s">
        <v>55</v>
      </c>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7"/>
    </row>
    <row r="25" spans="1:34" ht="21" customHeight="1" x14ac:dyDescent="0.25">
      <c r="A25" s="389" t="s">
        <v>50</v>
      </c>
      <c r="B25" s="390"/>
      <c r="C25" s="390"/>
      <c r="D25" s="390"/>
      <c r="E25" s="390"/>
      <c r="F25" s="390"/>
      <c r="G25" s="390"/>
      <c r="H25" s="390"/>
      <c r="I25" s="390"/>
      <c r="J25" s="391"/>
      <c r="K25" s="382"/>
      <c r="L25" s="383"/>
      <c r="M25" s="384"/>
      <c r="N25" s="382"/>
      <c r="O25" s="383"/>
      <c r="P25" s="384"/>
      <c r="Q25" s="382"/>
      <c r="R25" s="383"/>
      <c r="S25" s="384"/>
      <c r="T25" s="382"/>
      <c r="U25" s="383"/>
      <c r="V25" s="384"/>
      <c r="W25" s="382"/>
      <c r="X25" s="383"/>
      <c r="Y25" s="384"/>
      <c r="Z25" s="382"/>
      <c r="AA25" s="383"/>
      <c r="AB25" s="384"/>
      <c r="AC25" s="382"/>
      <c r="AD25" s="383"/>
      <c r="AE25" s="384"/>
      <c r="AF25" s="382">
        <f>SUM(K25:AE25)</f>
        <v>0</v>
      </c>
      <c r="AG25" s="383"/>
      <c r="AH25" s="384"/>
    </row>
    <row r="26" spans="1:34" x14ac:dyDescent="0.25">
      <c r="A26" s="381" t="s">
        <v>51</v>
      </c>
      <c r="B26" s="376"/>
      <c r="C26" s="376"/>
      <c r="D26" s="376"/>
      <c r="E26" s="376"/>
      <c r="F26" s="376"/>
      <c r="G26" s="376"/>
      <c r="H26" s="376"/>
      <c r="I26" s="376"/>
      <c r="J26" s="377"/>
      <c r="K26" s="382"/>
      <c r="L26" s="383"/>
      <c r="M26" s="384"/>
      <c r="N26" s="382">
        <v>2086</v>
      </c>
      <c r="O26" s="383"/>
      <c r="P26" s="384"/>
      <c r="Q26" s="382"/>
      <c r="R26" s="383"/>
      <c r="S26" s="384"/>
      <c r="T26" s="382"/>
      <c r="U26" s="383"/>
      <c r="V26" s="384"/>
      <c r="W26" s="382"/>
      <c r="X26" s="383"/>
      <c r="Y26" s="384"/>
      <c r="Z26" s="382"/>
      <c r="AA26" s="383"/>
      <c r="AB26" s="384"/>
      <c r="AC26" s="382"/>
      <c r="AD26" s="383"/>
      <c r="AE26" s="384"/>
      <c r="AF26" s="382">
        <f t="shared" ref="AF26:AF28" si="7">SUM(K26:AE26)</f>
        <v>2086</v>
      </c>
      <c r="AG26" s="383"/>
      <c r="AH26" s="384"/>
    </row>
    <row r="27" spans="1:34" x14ac:dyDescent="0.25">
      <c r="A27" s="381" t="s">
        <v>52</v>
      </c>
      <c r="B27" s="376"/>
      <c r="C27" s="376"/>
      <c r="D27" s="376"/>
      <c r="E27" s="376"/>
      <c r="F27" s="376"/>
      <c r="G27" s="376"/>
      <c r="H27" s="376"/>
      <c r="I27" s="376"/>
      <c r="J27" s="377"/>
      <c r="K27" s="382"/>
      <c r="L27" s="383"/>
      <c r="M27" s="384"/>
      <c r="N27" s="382"/>
      <c r="O27" s="383"/>
      <c r="P27" s="384"/>
      <c r="Q27" s="382"/>
      <c r="R27" s="383"/>
      <c r="S27" s="384"/>
      <c r="T27" s="382"/>
      <c r="U27" s="383"/>
      <c r="V27" s="384"/>
      <c r="W27" s="382"/>
      <c r="X27" s="383"/>
      <c r="Y27" s="384"/>
      <c r="Z27" s="382"/>
      <c r="AA27" s="383"/>
      <c r="AB27" s="384"/>
      <c r="AC27" s="382"/>
      <c r="AD27" s="383"/>
      <c r="AE27" s="384"/>
      <c r="AF27" s="382">
        <f t="shared" si="7"/>
        <v>0</v>
      </c>
      <c r="AG27" s="383"/>
      <c r="AH27" s="384"/>
    </row>
    <row r="28" spans="1:34" ht="15" customHeight="1" x14ac:dyDescent="0.25">
      <c r="A28" s="389" t="s">
        <v>54</v>
      </c>
      <c r="B28" s="390"/>
      <c r="C28" s="390"/>
      <c r="D28" s="390"/>
      <c r="E28" s="390"/>
      <c r="F28" s="390"/>
      <c r="G28" s="390"/>
      <c r="H28" s="390"/>
      <c r="I28" s="390"/>
      <c r="J28" s="391"/>
      <c r="K28" s="382">
        <f>K25+K26+K27</f>
        <v>0</v>
      </c>
      <c r="L28" s="383"/>
      <c r="M28" s="384"/>
      <c r="N28" s="382">
        <f t="shared" ref="N28" si="8">N25+N26+N27</f>
        <v>2086</v>
      </c>
      <c r="O28" s="383"/>
      <c r="P28" s="384"/>
      <c r="Q28" s="382">
        <f t="shared" ref="Q28" si="9">Q25+Q26+Q27</f>
        <v>0</v>
      </c>
      <c r="R28" s="383"/>
      <c r="S28" s="384"/>
      <c r="T28" s="382">
        <f t="shared" ref="T28" si="10">T25+T26+T27</f>
        <v>0</v>
      </c>
      <c r="U28" s="383"/>
      <c r="V28" s="384"/>
      <c r="W28" s="382">
        <f t="shared" ref="W28" si="11">W25+W26+W27</f>
        <v>0</v>
      </c>
      <c r="X28" s="383"/>
      <c r="Y28" s="384"/>
      <c r="Z28" s="382">
        <f t="shared" ref="Z28" si="12">Z25+Z26+Z27</f>
        <v>0</v>
      </c>
      <c r="AA28" s="383"/>
      <c r="AB28" s="384"/>
      <c r="AC28" s="382">
        <f t="shared" ref="AC28" si="13">AC25+AC26+AC27</f>
        <v>0</v>
      </c>
      <c r="AD28" s="383"/>
      <c r="AE28" s="384"/>
      <c r="AF28" s="382">
        <f t="shared" si="7"/>
        <v>2086</v>
      </c>
      <c r="AG28" s="383"/>
      <c r="AH28" s="384"/>
    </row>
    <row r="29" spans="1:34" x14ac:dyDescent="0.25">
      <c r="A29" s="385" t="s">
        <v>56</v>
      </c>
      <c r="B29" s="386"/>
      <c r="C29" s="386"/>
      <c r="D29" s="386"/>
      <c r="E29" s="386"/>
      <c r="F29" s="386"/>
      <c r="G29" s="386"/>
      <c r="H29" s="386"/>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7"/>
    </row>
    <row r="30" spans="1:34" ht="22.5" customHeight="1" x14ac:dyDescent="0.25">
      <c r="A30" s="389" t="s">
        <v>50</v>
      </c>
      <c r="B30" s="390"/>
      <c r="C30" s="390"/>
      <c r="D30" s="390"/>
      <c r="E30" s="390"/>
      <c r="F30" s="390"/>
      <c r="G30" s="390"/>
      <c r="H30" s="390"/>
      <c r="I30" s="390"/>
      <c r="J30" s="391"/>
      <c r="K30" s="382"/>
      <c r="L30" s="383"/>
      <c r="M30" s="384"/>
      <c r="N30" s="382"/>
      <c r="O30" s="383"/>
      <c r="P30" s="384"/>
      <c r="Q30" s="382"/>
      <c r="R30" s="383"/>
      <c r="S30" s="384"/>
      <c r="T30" s="382"/>
      <c r="U30" s="383"/>
      <c r="V30" s="384"/>
      <c r="W30" s="382"/>
      <c r="X30" s="383"/>
      <c r="Y30" s="384"/>
      <c r="Z30" s="382"/>
      <c r="AA30" s="383"/>
      <c r="AB30" s="384"/>
      <c r="AC30" s="382"/>
      <c r="AD30" s="383"/>
      <c r="AE30" s="384"/>
      <c r="AF30" s="382">
        <f>SUM(K30:AE30)</f>
        <v>0</v>
      </c>
      <c r="AG30" s="383"/>
      <c r="AH30" s="384"/>
    </row>
    <row r="31" spans="1:34" ht="15" customHeight="1" x14ac:dyDescent="0.25">
      <c r="A31" s="389" t="s">
        <v>51</v>
      </c>
      <c r="B31" s="390"/>
      <c r="C31" s="390"/>
      <c r="D31" s="390"/>
      <c r="E31" s="390"/>
      <c r="F31" s="390"/>
      <c r="G31" s="390"/>
      <c r="H31" s="390"/>
      <c r="I31" s="390"/>
      <c r="J31" s="391"/>
      <c r="K31" s="382"/>
      <c r="L31" s="383"/>
      <c r="M31" s="384"/>
      <c r="N31" s="382"/>
      <c r="O31" s="383"/>
      <c r="P31" s="384"/>
      <c r="Q31" s="382"/>
      <c r="R31" s="383"/>
      <c r="S31" s="384"/>
      <c r="T31" s="382"/>
      <c r="U31" s="383"/>
      <c r="V31" s="384"/>
      <c r="W31" s="382"/>
      <c r="X31" s="383"/>
      <c r="Y31" s="384"/>
      <c r="Z31" s="382"/>
      <c r="AA31" s="383"/>
      <c r="AB31" s="384"/>
      <c r="AC31" s="382"/>
      <c r="AD31" s="383"/>
      <c r="AE31" s="384"/>
      <c r="AF31" s="382">
        <f t="shared" ref="AF31:AF33" si="14">SUM(K31:AE31)</f>
        <v>0</v>
      </c>
      <c r="AG31" s="383"/>
      <c r="AH31" s="384"/>
    </row>
    <row r="32" spans="1:34" ht="15" customHeight="1" x14ac:dyDescent="0.25">
      <c r="A32" s="389" t="s">
        <v>52</v>
      </c>
      <c r="B32" s="390"/>
      <c r="C32" s="390"/>
      <c r="D32" s="390"/>
      <c r="E32" s="390"/>
      <c r="F32" s="390"/>
      <c r="G32" s="390"/>
      <c r="H32" s="390"/>
      <c r="I32" s="390"/>
      <c r="J32" s="391"/>
      <c r="K32" s="382"/>
      <c r="L32" s="383"/>
      <c r="M32" s="384"/>
      <c r="N32" s="382"/>
      <c r="O32" s="383"/>
      <c r="P32" s="384"/>
      <c r="Q32" s="382"/>
      <c r="R32" s="383"/>
      <c r="S32" s="384"/>
      <c r="T32" s="382"/>
      <c r="U32" s="383"/>
      <c r="V32" s="384"/>
      <c r="W32" s="382"/>
      <c r="X32" s="383"/>
      <c r="Y32" s="384"/>
      <c r="Z32" s="382"/>
      <c r="AA32" s="383"/>
      <c r="AB32" s="384"/>
      <c r="AC32" s="382"/>
      <c r="AD32" s="383"/>
      <c r="AE32" s="384"/>
      <c r="AF32" s="382">
        <f t="shared" si="14"/>
        <v>0</v>
      </c>
      <c r="AG32" s="383"/>
      <c r="AH32" s="384"/>
    </row>
    <row r="33" spans="1:36" ht="15" customHeight="1" x14ac:dyDescent="0.25">
      <c r="A33" s="389" t="s">
        <v>54</v>
      </c>
      <c r="B33" s="390"/>
      <c r="C33" s="390"/>
      <c r="D33" s="390"/>
      <c r="E33" s="390"/>
      <c r="F33" s="390"/>
      <c r="G33" s="390"/>
      <c r="H33" s="390"/>
      <c r="I33" s="390"/>
      <c r="J33" s="391"/>
      <c r="K33" s="382">
        <f>K30+K31+K32</f>
        <v>0</v>
      </c>
      <c r="L33" s="383"/>
      <c r="M33" s="384"/>
      <c r="N33" s="382">
        <f t="shared" ref="N33" si="15">N30+N31+N32</f>
        <v>0</v>
      </c>
      <c r="O33" s="383"/>
      <c r="P33" s="384"/>
      <c r="Q33" s="382">
        <f t="shared" ref="Q33" si="16">Q30+Q31+Q32</f>
        <v>0</v>
      </c>
      <c r="R33" s="383"/>
      <c r="S33" s="384"/>
      <c r="T33" s="382">
        <f t="shared" ref="T33" si="17">T30+T31+T32</f>
        <v>0</v>
      </c>
      <c r="U33" s="383"/>
      <c r="V33" s="384"/>
      <c r="W33" s="382">
        <f t="shared" ref="W33" si="18">W30+W31+W32</f>
        <v>0</v>
      </c>
      <c r="X33" s="383"/>
      <c r="Y33" s="384"/>
      <c r="Z33" s="382">
        <f t="shared" ref="Z33" si="19">Z30+Z31+Z32</f>
        <v>0</v>
      </c>
      <c r="AA33" s="383"/>
      <c r="AB33" s="384"/>
      <c r="AC33" s="382">
        <f t="shared" ref="AC33" si="20">AC30+AC31+AC32</f>
        <v>0</v>
      </c>
      <c r="AD33" s="383"/>
      <c r="AE33" s="384"/>
      <c r="AF33" s="382">
        <f t="shared" si="14"/>
        <v>0</v>
      </c>
      <c r="AG33" s="383"/>
      <c r="AH33" s="384"/>
    </row>
    <row r="34" spans="1:36" x14ac:dyDescent="0.25">
      <c r="A34" s="385" t="s">
        <v>57</v>
      </c>
      <c r="B34" s="386"/>
      <c r="C34" s="386"/>
      <c r="D34" s="386"/>
      <c r="E34" s="386"/>
      <c r="F34" s="386"/>
      <c r="G34" s="386"/>
      <c r="H34" s="386"/>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c r="AH34" s="387"/>
    </row>
    <row r="35" spans="1:36" ht="21" customHeight="1" x14ac:dyDescent="0.25">
      <c r="A35" s="389" t="s">
        <v>50</v>
      </c>
      <c r="B35" s="390"/>
      <c r="C35" s="390"/>
      <c r="D35" s="390"/>
      <c r="E35" s="390"/>
      <c r="F35" s="390"/>
      <c r="G35" s="390"/>
      <c r="H35" s="390"/>
      <c r="I35" s="390"/>
      <c r="J35" s="391"/>
      <c r="K35" s="382">
        <f>K19-K25-K30</f>
        <v>0</v>
      </c>
      <c r="L35" s="383"/>
      <c r="M35" s="384"/>
      <c r="N35" s="382">
        <f t="shared" ref="N35" si="21">N19-N25-N30</f>
        <v>0</v>
      </c>
      <c r="O35" s="383"/>
      <c r="P35" s="384"/>
      <c r="Q35" s="382">
        <f t="shared" ref="Q35" si="22">Q19-Q25-Q30</f>
        <v>0</v>
      </c>
      <c r="R35" s="383"/>
      <c r="S35" s="384"/>
      <c r="T35" s="382">
        <f t="shared" ref="T35" si="23">T19-T25-T30</f>
        <v>0</v>
      </c>
      <c r="U35" s="383"/>
      <c r="V35" s="384"/>
      <c r="W35" s="382">
        <f t="shared" ref="W35" si="24">W19-W25-W30</f>
        <v>0</v>
      </c>
      <c r="X35" s="383"/>
      <c r="Y35" s="384"/>
      <c r="Z35" s="382">
        <f t="shared" ref="Z35" si="25">Z19-Z25-Z30</f>
        <v>0</v>
      </c>
      <c r="AA35" s="383"/>
      <c r="AB35" s="384"/>
      <c r="AC35" s="382">
        <f t="shared" ref="AC35" si="26">AC19-AC25-AC30</f>
        <v>0</v>
      </c>
      <c r="AD35" s="383"/>
      <c r="AE35" s="384"/>
      <c r="AF35" s="382">
        <f t="shared" ref="AF35" si="27">AF19-AF25-AF30</f>
        <v>0</v>
      </c>
      <c r="AG35" s="383"/>
      <c r="AH35" s="384"/>
      <c r="AI35" s="2" t="str">
        <f>IF(ROUND(AF35-Aktíva!G9,0)=0,"","CHYBA")</f>
        <v/>
      </c>
      <c r="AJ35" t="s">
        <v>1155</v>
      </c>
    </row>
    <row r="36" spans="1:36" ht="15" customHeight="1" x14ac:dyDescent="0.25">
      <c r="A36" s="389" t="s">
        <v>54</v>
      </c>
      <c r="B36" s="390"/>
      <c r="C36" s="390"/>
      <c r="D36" s="390"/>
      <c r="E36" s="390"/>
      <c r="F36" s="390"/>
      <c r="G36" s="390"/>
      <c r="H36" s="390"/>
      <c r="I36" s="390"/>
      <c r="J36" s="391"/>
      <c r="K36" s="382">
        <f>K23-K28-K33</f>
        <v>0</v>
      </c>
      <c r="L36" s="383"/>
      <c r="M36" s="384"/>
      <c r="N36" s="382">
        <f t="shared" ref="N36" si="28">N23-N28-N33</f>
        <v>0</v>
      </c>
      <c r="O36" s="383"/>
      <c r="P36" s="384"/>
      <c r="Q36" s="382">
        <f t="shared" ref="Q36" si="29">Q23-Q28-Q33</f>
        <v>0</v>
      </c>
      <c r="R36" s="383"/>
      <c r="S36" s="384"/>
      <c r="T36" s="382">
        <f t="shared" ref="T36" si="30">T23-T28-T33</f>
        <v>0</v>
      </c>
      <c r="U36" s="383"/>
      <c r="V36" s="384"/>
      <c r="W36" s="382">
        <f t="shared" ref="W36" si="31">W23-W28-W33</f>
        <v>0</v>
      </c>
      <c r="X36" s="383"/>
      <c r="Y36" s="384"/>
      <c r="Z36" s="382">
        <f t="shared" ref="Z36" si="32">Z23-Z28-Z33</f>
        <v>0</v>
      </c>
      <c r="AA36" s="383"/>
      <c r="AB36" s="384"/>
      <c r="AC36" s="382">
        <f t="shared" ref="AC36" si="33">AC23-AC28-AC33</f>
        <v>0</v>
      </c>
      <c r="AD36" s="383"/>
      <c r="AE36" s="384"/>
      <c r="AF36" s="382">
        <f t="shared" ref="AF36" si="34">AF23-AF28-AF33</f>
        <v>0</v>
      </c>
      <c r="AG36" s="383"/>
      <c r="AH36" s="384"/>
      <c r="AJ36" t="s">
        <v>1155</v>
      </c>
    </row>
    <row r="40" spans="1:36" ht="0.75" customHeight="1" x14ac:dyDescent="0.25"/>
    <row r="41" spans="1:36" hidden="1" x14ac:dyDescent="0.25"/>
    <row r="42" spans="1:36" hidden="1" x14ac:dyDescent="0.25"/>
    <row r="43" spans="1:36" hidden="1" x14ac:dyDescent="0.25"/>
    <row r="44" spans="1:36" hidden="1" x14ac:dyDescent="0.25"/>
    <row r="45" spans="1:36" hidden="1" x14ac:dyDescent="0.25"/>
    <row r="46" spans="1:36" hidden="1" x14ac:dyDescent="0.25"/>
    <row r="47" spans="1:36" hidden="1" x14ac:dyDescent="0.25"/>
    <row r="48" spans="1:36" hidden="1" x14ac:dyDescent="0.25"/>
    <row r="49" spans="1:34" ht="15" customHeight="1" x14ac:dyDescent="0.25">
      <c r="A49" s="716" t="s">
        <v>35</v>
      </c>
      <c r="B49" s="717"/>
      <c r="C49" s="717"/>
      <c r="D49" s="717"/>
      <c r="E49" s="717"/>
      <c r="F49" s="717"/>
      <c r="G49" s="717"/>
      <c r="H49" s="717"/>
      <c r="I49" s="717"/>
      <c r="J49" s="718"/>
      <c r="K49" s="366" t="s">
        <v>59</v>
      </c>
      <c r="L49" s="367"/>
      <c r="M49" s="367"/>
      <c r="N49" s="367"/>
      <c r="O49" s="367"/>
      <c r="P49" s="367"/>
      <c r="Q49" s="367"/>
      <c r="R49" s="367"/>
      <c r="S49" s="367"/>
      <c r="T49" s="367"/>
      <c r="U49" s="367"/>
      <c r="V49" s="367"/>
      <c r="W49" s="367"/>
      <c r="X49" s="367"/>
      <c r="Y49" s="367"/>
      <c r="Z49" s="367"/>
      <c r="AA49" s="367"/>
      <c r="AB49" s="367"/>
      <c r="AC49" s="367"/>
      <c r="AD49" s="367"/>
      <c r="AE49" s="367"/>
      <c r="AF49" s="367"/>
      <c r="AG49" s="367"/>
      <c r="AH49" s="368"/>
    </row>
    <row r="50" spans="1:34" x14ac:dyDescent="0.25">
      <c r="A50" s="719"/>
      <c r="B50" s="720"/>
      <c r="C50" s="720"/>
      <c r="D50" s="720"/>
      <c r="E50" s="720"/>
      <c r="F50" s="720"/>
      <c r="G50" s="720"/>
      <c r="H50" s="720"/>
      <c r="I50" s="720"/>
      <c r="J50" s="721"/>
      <c r="K50" s="508" t="s">
        <v>118</v>
      </c>
      <c r="L50" s="509"/>
      <c r="M50" s="510"/>
      <c r="N50" s="508" t="s">
        <v>36</v>
      </c>
      <c r="O50" s="509"/>
      <c r="P50" s="510"/>
      <c r="Q50" s="508" t="s">
        <v>119</v>
      </c>
      <c r="R50" s="509"/>
      <c r="S50" s="510"/>
      <c r="T50" s="508" t="s">
        <v>37</v>
      </c>
      <c r="U50" s="509"/>
      <c r="V50" s="510"/>
      <c r="W50" s="508" t="s">
        <v>38</v>
      </c>
      <c r="X50" s="509"/>
      <c r="Y50" s="510"/>
      <c r="Z50" s="508" t="s">
        <v>122</v>
      </c>
      <c r="AA50" s="509"/>
      <c r="AB50" s="510"/>
      <c r="AC50" s="508" t="s">
        <v>121</v>
      </c>
      <c r="AD50" s="509"/>
      <c r="AE50" s="510"/>
      <c r="AF50" s="508" t="s">
        <v>39</v>
      </c>
      <c r="AG50" s="509"/>
      <c r="AH50" s="510"/>
    </row>
    <row r="51" spans="1:34" ht="42.75" customHeight="1" x14ac:dyDescent="0.25">
      <c r="A51" s="722"/>
      <c r="B51" s="723"/>
      <c r="C51" s="723"/>
      <c r="D51" s="723"/>
      <c r="E51" s="723"/>
      <c r="F51" s="723"/>
      <c r="G51" s="723"/>
      <c r="H51" s="723"/>
      <c r="I51" s="723"/>
      <c r="J51" s="724"/>
      <c r="K51" s="511"/>
      <c r="L51" s="512"/>
      <c r="M51" s="513"/>
      <c r="N51" s="511"/>
      <c r="O51" s="512"/>
      <c r="P51" s="513"/>
      <c r="Q51" s="511"/>
      <c r="R51" s="512"/>
      <c r="S51" s="513"/>
      <c r="T51" s="511"/>
      <c r="U51" s="512"/>
      <c r="V51" s="513"/>
      <c r="W51" s="511"/>
      <c r="X51" s="512"/>
      <c r="Y51" s="513"/>
      <c r="Z51" s="511"/>
      <c r="AA51" s="512"/>
      <c r="AB51" s="513"/>
      <c r="AC51" s="511"/>
      <c r="AD51" s="512"/>
      <c r="AE51" s="513"/>
      <c r="AF51" s="511"/>
      <c r="AG51" s="512"/>
      <c r="AH51" s="513"/>
    </row>
    <row r="52" spans="1:34" x14ac:dyDescent="0.25">
      <c r="A52" s="587" t="s">
        <v>40</v>
      </c>
      <c r="B52" s="588"/>
      <c r="C52" s="588"/>
      <c r="D52" s="588"/>
      <c r="E52" s="588"/>
      <c r="F52" s="588"/>
      <c r="G52" s="588"/>
      <c r="H52" s="588"/>
      <c r="I52" s="588"/>
      <c r="J52" s="589"/>
      <c r="K52" s="587" t="s">
        <v>41</v>
      </c>
      <c r="L52" s="588"/>
      <c r="M52" s="589"/>
      <c r="N52" s="587" t="s">
        <v>42</v>
      </c>
      <c r="O52" s="588"/>
      <c r="P52" s="589"/>
      <c r="Q52" s="587" t="s">
        <v>43</v>
      </c>
      <c r="R52" s="588"/>
      <c r="S52" s="589"/>
      <c r="T52" s="587" t="s">
        <v>44</v>
      </c>
      <c r="U52" s="588"/>
      <c r="V52" s="589"/>
      <c r="W52" s="587" t="s">
        <v>45</v>
      </c>
      <c r="X52" s="588"/>
      <c r="Y52" s="589"/>
      <c r="Z52" s="587" t="s">
        <v>46</v>
      </c>
      <c r="AA52" s="588"/>
      <c r="AB52" s="589"/>
      <c r="AC52" s="587" t="s">
        <v>47</v>
      </c>
      <c r="AD52" s="588"/>
      <c r="AE52" s="589"/>
      <c r="AF52" s="587" t="s">
        <v>48</v>
      </c>
      <c r="AG52" s="588"/>
      <c r="AH52" s="589"/>
    </row>
    <row r="53" spans="1:34" x14ac:dyDescent="0.25">
      <c r="A53" s="385" t="s">
        <v>49</v>
      </c>
      <c r="B53" s="386"/>
      <c r="C53" s="386"/>
      <c r="D53" s="386"/>
      <c r="E53" s="386"/>
      <c r="F53" s="386"/>
      <c r="G53" s="386"/>
      <c r="H53" s="386"/>
      <c r="I53" s="386"/>
      <c r="J53" s="386"/>
      <c r="K53" s="386"/>
      <c r="L53" s="386"/>
      <c r="M53" s="386"/>
      <c r="N53" s="386"/>
      <c r="O53" s="386"/>
      <c r="P53" s="386"/>
      <c r="Q53" s="386"/>
      <c r="R53" s="386"/>
      <c r="S53" s="386"/>
      <c r="T53" s="386"/>
      <c r="U53" s="386"/>
      <c r="V53" s="386"/>
      <c r="W53" s="386"/>
      <c r="X53" s="386"/>
      <c r="Y53" s="386"/>
      <c r="Z53" s="386"/>
      <c r="AA53" s="386"/>
      <c r="AB53" s="386"/>
      <c r="AC53" s="386"/>
      <c r="AD53" s="386"/>
      <c r="AE53" s="386"/>
      <c r="AF53" s="386"/>
      <c r="AG53" s="386"/>
      <c r="AH53" s="387"/>
    </row>
    <row r="54" spans="1:34" ht="22.5" customHeight="1" x14ac:dyDescent="0.25">
      <c r="A54" s="389" t="s">
        <v>50</v>
      </c>
      <c r="B54" s="390"/>
      <c r="C54" s="390"/>
      <c r="D54" s="390"/>
      <c r="E54" s="390"/>
      <c r="F54" s="390"/>
      <c r="G54" s="390"/>
      <c r="H54" s="390"/>
      <c r="I54" s="390"/>
      <c r="J54" s="391"/>
      <c r="K54" s="382"/>
      <c r="L54" s="383"/>
      <c r="M54" s="384"/>
      <c r="N54" s="382">
        <v>0</v>
      </c>
      <c r="O54" s="383"/>
      <c r="P54" s="384"/>
      <c r="Q54" s="382"/>
      <c r="R54" s="383"/>
      <c r="S54" s="384"/>
      <c r="T54" s="382"/>
      <c r="U54" s="383"/>
      <c r="V54" s="384"/>
      <c r="W54" s="382"/>
      <c r="X54" s="383"/>
      <c r="Y54" s="384"/>
      <c r="Z54" s="382"/>
      <c r="AA54" s="383"/>
      <c r="AB54" s="384"/>
      <c r="AC54" s="382"/>
      <c r="AD54" s="383"/>
      <c r="AE54" s="384"/>
      <c r="AF54" s="382">
        <f>SUM(K54:AE54)</f>
        <v>0</v>
      </c>
      <c r="AG54" s="383"/>
      <c r="AH54" s="384"/>
    </row>
    <row r="55" spans="1:34" x14ac:dyDescent="0.25">
      <c r="A55" s="389" t="s">
        <v>51</v>
      </c>
      <c r="B55" s="390"/>
      <c r="C55" s="390"/>
      <c r="D55" s="390"/>
      <c r="E55" s="390"/>
      <c r="F55" s="390"/>
      <c r="G55" s="390"/>
      <c r="H55" s="390"/>
      <c r="I55" s="390"/>
      <c r="J55" s="391"/>
      <c r="K55" s="382"/>
      <c r="L55" s="383"/>
      <c r="M55" s="384"/>
      <c r="N55" s="382"/>
      <c r="O55" s="383"/>
      <c r="P55" s="384"/>
      <c r="Q55" s="382"/>
      <c r="R55" s="383"/>
      <c r="S55" s="384"/>
      <c r="T55" s="382"/>
      <c r="U55" s="383"/>
      <c r="V55" s="384"/>
      <c r="W55" s="382"/>
      <c r="X55" s="383"/>
      <c r="Y55" s="384"/>
      <c r="Z55" s="382"/>
      <c r="AA55" s="383"/>
      <c r="AB55" s="384"/>
      <c r="AC55" s="382"/>
      <c r="AD55" s="383"/>
      <c r="AE55" s="384"/>
      <c r="AF55" s="382">
        <f t="shared" ref="AF55:AF58" si="35">SUM(K55:AE55)</f>
        <v>0</v>
      </c>
      <c r="AG55" s="383"/>
      <c r="AH55" s="384"/>
    </row>
    <row r="56" spans="1:34" x14ac:dyDescent="0.25">
      <c r="A56" s="389" t="s">
        <v>52</v>
      </c>
      <c r="B56" s="390"/>
      <c r="C56" s="390"/>
      <c r="D56" s="390"/>
      <c r="E56" s="390"/>
      <c r="F56" s="390"/>
      <c r="G56" s="390"/>
      <c r="H56" s="390"/>
      <c r="I56" s="390"/>
      <c r="J56" s="391"/>
      <c r="K56" s="382"/>
      <c r="L56" s="383"/>
      <c r="M56" s="384"/>
      <c r="N56" s="382"/>
      <c r="O56" s="383"/>
      <c r="P56" s="384"/>
      <c r="Q56" s="382"/>
      <c r="R56" s="383"/>
      <c r="S56" s="384"/>
      <c r="T56" s="382"/>
      <c r="U56" s="383"/>
      <c r="V56" s="384"/>
      <c r="W56" s="382"/>
      <c r="X56" s="383"/>
      <c r="Y56" s="384"/>
      <c r="Z56" s="382"/>
      <c r="AA56" s="383"/>
      <c r="AB56" s="384"/>
      <c r="AC56" s="382"/>
      <c r="AD56" s="383"/>
      <c r="AE56" s="384"/>
      <c r="AF56" s="382">
        <f t="shared" si="35"/>
        <v>0</v>
      </c>
      <c r="AG56" s="383"/>
      <c r="AH56" s="384"/>
    </row>
    <row r="57" spans="1:34" x14ac:dyDescent="0.25">
      <c r="A57" s="389" t="s">
        <v>53</v>
      </c>
      <c r="B57" s="390"/>
      <c r="C57" s="390"/>
      <c r="D57" s="390"/>
      <c r="E57" s="390"/>
      <c r="F57" s="390"/>
      <c r="G57" s="390"/>
      <c r="H57" s="390"/>
      <c r="I57" s="390"/>
      <c r="J57" s="391"/>
      <c r="K57" s="382"/>
      <c r="L57" s="383"/>
      <c r="M57" s="384"/>
      <c r="N57" s="382"/>
      <c r="O57" s="383"/>
      <c r="P57" s="384"/>
      <c r="Q57" s="382"/>
      <c r="R57" s="383"/>
      <c r="S57" s="384"/>
      <c r="T57" s="382"/>
      <c r="U57" s="383"/>
      <c r="V57" s="384"/>
      <c r="W57" s="382"/>
      <c r="X57" s="383"/>
      <c r="Y57" s="384"/>
      <c r="Z57" s="382"/>
      <c r="AA57" s="383"/>
      <c r="AB57" s="384"/>
      <c r="AC57" s="382"/>
      <c r="AD57" s="383"/>
      <c r="AE57" s="384"/>
      <c r="AF57" s="382">
        <f t="shared" si="35"/>
        <v>0</v>
      </c>
      <c r="AG57" s="383"/>
      <c r="AH57" s="384"/>
    </row>
    <row r="58" spans="1:34" ht="15" customHeight="1" x14ac:dyDescent="0.25">
      <c r="A58" s="389" t="s">
        <v>54</v>
      </c>
      <c r="B58" s="390"/>
      <c r="C58" s="390"/>
      <c r="D58" s="390"/>
      <c r="E58" s="390"/>
      <c r="F58" s="390"/>
      <c r="G58" s="390"/>
      <c r="H58" s="390"/>
      <c r="I58" s="390"/>
      <c r="J58" s="391"/>
      <c r="K58" s="382">
        <f>K54+K55+K56+K57</f>
        <v>0</v>
      </c>
      <c r="L58" s="383"/>
      <c r="M58" s="384"/>
      <c r="N58" s="382">
        <f t="shared" ref="N58" si="36">N54+N55+N56+N57</f>
        <v>0</v>
      </c>
      <c r="O58" s="383"/>
      <c r="P58" s="384"/>
      <c r="Q58" s="382">
        <f t="shared" ref="Q58" si="37">Q54+Q55+Q56+Q57</f>
        <v>0</v>
      </c>
      <c r="R58" s="383"/>
      <c r="S58" s="384"/>
      <c r="T58" s="382">
        <f t="shared" ref="T58" si="38">T54+T55+T56+T57</f>
        <v>0</v>
      </c>
      <c r="U58" s="383"/>
      <c r="V58" s="384"/>
      <c r="W58" s="382">
        <f t="shared" ref="W58" si="39">W54+W55+W56+W57</f>
        <v>0</v>
      </c>
      <c r="X58" s="383"/>
      <c r="Y58" s="384"/>
      <c r="Z58" s="382">
        <f t="shared" ref="Z58" si="40">Z54+Z55+Z56+Z57</f>
        <v>0</v>
      </c>
      <c r="AA58" s="383"/>
      <c r="AB58" s="384"/>
      <c r="AC58" s="382">
        <f t="shared" ref="AC58" si="41">AC54+AC55+AC56+AC57</f>
        <v>0</v>
      </c>
      <c r="AD58" s="383"/>
      <c r="AE58" s="384"/>
      <c r="AF58" s="382">
        <f t="shared" si="35"/>
        <v>0</v>
      </c>
      <c r="AG58" s="383"/>
      <c r="AH58" s="384"/>
    </row>
    <row r="59" spans="1:34" x14ac:dyDescent="0.25">
      <c r="A59" s="385" t="s">
        <v>55</v>
      </c>
      <c r="B59" s="386"/>
      <c r="C59" s="386"/>
      <c r="D59" s="386"/>
      <c r="E59" s="386"/>
      <c r="F59" s="386"/>
      <c r="G59" s="386"/>
      <c r="H59" s="386"/>
      <c r="I59" s="386"/>
      <c r="J59" s="386"/>
      <c r="K59" s="386"/>
      <c r="L59" s="386"/>
      <c r="M59" s="386"/>
      <c r="N59" s="386"/>
      <c r="O59" s="386"/>
      <c r="P59" s="386"/>
      <c r="Q59" s="386"/>
      <c r="R59" s="386"/>
      <c r="S59" s="386"/>
      <c r="T59" s="386"/>
      <c r="U59" s="386"/>
      <c r="V59" s="386"/>
      <c r="W59" s="386"/>
      <c r="X59" s="386"/>
      <c r="Y59" s="386"/>
      <c r="Z59" s="386"/>
      <c r="AA59" s="386"/>
      <c r="AB59" s="386"/>
      <c r="AC59" s="386"/>
      <c r="AD59" s="386"/>
      <c r="AE59" s="386"/>
      <c r="AF59" s="386"/>
      <c r="AG59" s="386"/>
      <c r="AH59" s="387"/>
    </row>
    <row r="60" spans="1:34" ht="22.5" customHeight="1" x14ac:dyDescent="0.25">
      <c r="A60" s="389" t="s">
        <v>50</v>
      </c>
      <c r="B60" s="390"/>
      <c r="C60" s="390"/>
      <c r="D60" s="390"/>
      <c r="E60" s="390"/>
      <c r="F60" s="390"/>
      <c r="G60" s="390"/>
      <c r="H60" s="390"/>
      <c r="I60" s="390"/>
      <c r="J60" s="391"/>
      <c r="K60" s="382"/>
      <c r="L60" s="383"/>
      <c r="M60" s="384"/>
      <c r="N60" s="382"/>
      <c r="O60" s="383"/>
      <c r="P60" s="384"/>
      <c r="Q60" s="382"/>
      <c r="R60" s="383"/>
      <c r="S60" s="384"/>
      <c r="T60" s="382"/>
      <c r="U60" s="383"/>
      <c r="V60" s="384"/>
      <c r="W60" s="382"/>
      <c r="X60" s="383"/>
      <c r="Y60" s="384"/>
      <c r="Z60" s="382"/>
      <c r="AA60" s="383"/>
      <c r="AB60" s="384"/>
      <c r="AC60" s="382"/>
      <c r="AD60" s="383"/>
      <c r="AE60" s="384"/>
      <c r="AF60" s="382">
        <f>SUM(K60:AE60)</f>
        <v>0</v>
      </c>
      <c r="AG60" s="383"/>
      <c r="AH60" s="384"/>
    </row>
    <row r="61" spans="1:34" x14ac:dyDescent="0.25">
      <c r="A61" s="389" t="s">
        <v>51</v>
      </c>
      <c r="B61" s="390"/>
      <c r="C61" s="390"/>
      <c r="D61" s="390"/>
      <c r="E61" s="390"/>
      <c r="F61" s="390"/>
      <c r="G61" s="390"/>
      <c r="H61" s="390"/>
      <c r="I61" s="390"/>
      <c r="J61" s="391"/>
      <c r="K61" s="382"/>
      <c r="L61" s="383"/>
      <c r="M61" s="384"/>
      <c r="N61" s="382"/>
      <c r="O61" s="383"/>
      <c r="P61" s="384"/>
      <c r="Q61" s="382"/>
      <c r="R61" s="383"/>
      <c r="S61" s="384"/>
      <c r="T61" s="382"/>
      <c r="U61" s="383"/>
      <c r="V61" s="384"/>
      <c r="W61" s="382"/>
      <c r="X61" s="383"/>
      <c r="Y61" s="384"/>
      <c r="Z61" s="382"/>
      <c r="AA61" s="383"/>
      <c r="AB61" s="384"/>
      <c r="AC61" s="382"/>
      <c r="AD61" s="383"/>
      <c r="AE61" s="384"/>
      <c r="AF61" s="382">
        <f t="shared" ref="AF61:AF63" si="42">SUM(K61:AE61)</f>
        <v>0</v>
      </c>
      <c r="AG61" s="383"/>
      <c r="AH61" s="384"/>
    </row>
    <row r="62" spans="1:34" x14ac:dyDescent="0.25">
      <c r="A62" s="389" t="s">
        <v>52</v>
      </c>
      <c r="B62" s="390"/>
      <c r="C62" s="390"/>
      <c r="D62" s="390"/>
      <c r="E62" s="390"/>
      <c r="F62" s="390"/>
      <c r="G62" s="390"/>
      <c r="H62" s="390"/>
      <c r="I62" s="390"/>
      <c r="J62" s="391"/>
      <c r="K62" s="382"/>
      <c r="L62" s="383"/>
      <c r="M62" s="384"/>
      <c r="N62" s="382"/>
      <c r="O62" s="383"/>
      <c r="P62" s="384"/>
      <c r="Q62" s="382"/>
      <c r="R62" s="383"/>
      <c r="S62" s="384"/>
      <c r="T62" s="382"/>
      <c r="U62" s="383"/>
      <c r="V62" s="384"/>
      <c r="W62" s="382"/>
      <c r="X62" s="383"/>
      <c r="Y62" s="384"/>
      <c r="Z62" s="382"/>
      <c r="AA62" s="383"/>
      <c r="AB62" s="384"/>
      <c r="AC62" s="382"/>
      <c r="AD62" s="383"/>
      <c r="AE62" s="384"/>
      <c r="AF62" s="382">
        <f t="shared" si="42"/>
        <v>0</v>
      </c>
      <c r="AG62" s="383"/>
      <c r="AH62" s="384"/>
    </row>
    <row r="63" spans="1:34" ht="15" customHeight="1" x14ac:dyDescent="0.25">
      <c r="A63" s="389" t="s">
        <v>54</v>
      </c>
      <c r="B63" s="390"/>
      <c r="C63" s="390"/>
      <c r="D63" s="390"/>
      <c r="E63" s="390"/>
      <c r="F63" s="390"/>
      <c r="G63" s="390"/>
      <c r="H63" s="390"/>
      <c r="I63" s="390"/>
      <c r="J63" s="391"/>
      <c r="K63" s="382">
        <f>K60+K61+K62</f>
        <v>0</v>
      </c>
      <c r="L63" s="383"/>
      <c r="M63" s="384"/>
      <c r="N63" s="382">
        <f t="shared" ref="N63" si="43">N60+N61+N62</f>
        <v>0</v>
      </c>
      <c r="O63" s="383"/>
      <c r="P63" s="384"/>
      <c r="Q63" s="382">
        <f t="shared" ref="Q63" si="44">Q60+Q61+Q62</f>
        <v>0</v>
      </c>
      <c r="R63" s="383"/>
      <c r="S63" s="384"/>
      <c r="T63" s="382">
        <f t="shared" ref="T63" si="45">T60+T61+T62</f>
        <v>0</v>
      </c>
      <c r="U63" s="383"/>
      <c r="V63" s="384"/>
      <c r="W63" s="382">
        <f t="shared" ref="W63" si="46">W60+W61+W62</f>
        <v>0</v>
      </c>
      <c r="X63" s="383"/>
      <c r="Y63" s="384"/>
      <c r="Z63" s="382">
        <f t="shared" ref="Z63" si="47">Z60+Z61+Z62</f>
        <v>0</v>
      </c>
      <c r="AA63" s="383"/>
      <c r="AB63" s="384"/>
      <c r="AC63" s="382">
        <f t="shared" ref="AC63" si="48">AC60+AC61+AC62</f>
        <v>0</v>
      </c>
      <c r="AD63" s="383"/>
      <c r="AE63" s="384"/>
      <c r="AF63" s="382">
        <f t="shared" si="42"/>
        <v>0</v>
      </c>
      <c r="AG63" s="383"/>
      <c r="AH63" s="384"/>
    </row>
    <row r="64" spans="1:34" x14ac:dyDescent="0.25">
      <c r="A64" s="385" t="s">
        <v>56</v>
      </c>
      <c r="B64" s="386"/>
      <c r="C64" s="386"/>
      <c r="D64" s="386"/>
      <c r="E64" s="386"/>
      <c r="F64" s="386"/>
      <c r="G64" s="386"/>
      <c r="H64" s="386"/>
      <c r="I64" s="386"/>
      <c r="J64" s="386"/>
      <c r="K64" s="386"/>
      <c r="L64" s="386"/>
      <c r="M64" s="386"/>
      <c r="N64" s="386"/>
      <c r="O64" s="386"/>
      <c r="P64" s="386"/>
      <c r="Q64" s="386"/>
      <c r="R64" s="386"/>
      <c r="S64" s="386"/>
      <c r="T64" s="386"/>
      <c r="U64" s="386"/>
      <c r="V64" s="386"/>
      <c r="W64" s="386"/>
      <c r="X64" s="386"/>
      <c r="Y64" s="386"/>
      <c r="Z64" s="386"/>
      <c r="AA64" s="386"/>
      <c r="AB64" s="386"/>
      <c r="AC64" s="386"/>
      <c r="AD64" s="386"/>
      <c r="AE64" s="386"/>
      <c r="AF64" s="386"/>
      <c r="AG64" s="386"/>
      <c r="AH64" s="387"/>
    </row>
    <row r="65" spans="1:36" ht="22.5" customHeight="1" x14ac:dyDescent="0.25">
      <c r="A65" s="389" t="s">
        <v>50</v>
      </c>
      <c r="B65" s="390"/>
      <c r="C65" s="390"/>
      <c r="D65" s="390"/>
      <c r="E65" s="390"/>
      <c r="F65" s="390"/>
      <c r="G65" s="390"/>
      <c r="H65" s="390"/>
      <c r="I65" s="390"/>
      <c r="J65" s="391"/>
      <c r="K65" s="382"/>
      <c r="L65" s="383"/>
      <c r="M65" s="384"/>
      <c r="N65" s="382"/>
      <c r="O65" s="383"/>
      <c r="P65" s="384"/>
      <c r="Q65" s="382"/>
      <c r="R65" s="383"/>
      <c r="S65" s="384"/>
      <c r="T65" s="382"/>
      <c r="U65" s="383"/>
      <c r="V65" s="384"/>
      <c r="W65" s="382"/>
      <c r="X65" s="383"/>
      <c r="Y65" s="384"/>
      <c r="Z65" s="382"/>
      <c r="AA65" s="383"/>
      <c r="AB65" s="384"/>
      <c r="AC65" s="382"/>
      <c r="AD65" s="383"/>
      <c r="AE65" s="384"/>
      <c r="AF65" s="382">
        <f>SUM(K65:AE65)</f>
        <v>0</v>
      </c>
      <c r="AG65" s="383"/>
      <c r="AH65" s="384"/>
    </row>
    <row r="66" spans="1:36" ht="15" customHeight="1" x14ac:dyDescent="0.25">
      <c r="A66" s="389" t="s">
        <v>51</v>
      </c>
      <c r="B66" s="390"/>
      <c r="C66" s="390"/>
      <c r="D66" s="390"/>
      <c r="E66" s="390"/>
      <c r="F66" s="390"/>
      <c r="G66" s="390"/>
      <c r="H66" s="390"/>
      <c r="I66" s="390"/>
      <c r="J66" s="391"/>
      <c r="K66" s="382"/>
      <c r="L66" s="383"/>
      <c r="M66" s="384"/>
      <c r="N66" s="382"/>
      <c r="O66" s="383"/>
      <c r="P66" s="384"/>
      <c r="Q66" s="382"/>
      <c r="R66" s="383"/>
      <c r="S66" s="384"/>
      <c r="T66" s="382"/>
      <c r="U66" s="383"/>
      <c r="V66" s="384"/>
      <c r="W66" s="382"/>
      <c r="X66" s="383"/>
      <c r="Y66" s="384"/>
      <c r="Z66" s="382"/>
      <c r="AA66" s="383"/>
      <c r="AB66" s="384"/>
      <c r="AC66" s="382"/>
      <c r="AD66" s="383"/>
      <c r="AE66" s="384"/>
      <c r="AF66" s="382">
        <f t="shared" ref="AF66:AF68" si="49">SUM(K66:AE66)</f>
        <v>0</v>
      </c>
      <c r="AG66" s="383"/>
      <c r="AH66" s="384"/>
    </row>
    <row r="67" spans="1:36" ht="15" customHeight="1" x14ac:dyDescent="0.25">
      <c r="A67" s="389" t="s">
        <v>52</v>
      </c>
      <c r="B67" s="390"/>
      <c r="C67" s="390"/>
      <c r="D67" s="390"/>
      <c r="E67" s="390"/>
      <c r="F67" s="390"/>
      <c r="G67" s="390"/>
      <c r="H67" s="390"/>
      <c r="I67" s="390"/>
      <c r="J67" s="391"/>
      <c r="K67" s="382"/>
      <c r="L67" s="383"/>
      <c r="M67" s="384"/>
      <c r="N67" s="382"/>
      <c r="O67" s="383"/>
      <c r="P67" s="384"/>
      <c r="Q67" s="382"/>
      <c r="R67" s="383"/>
      <c r="S67" s="384"/>
      <c r="T67" s="382"/>
      <c r="U67" s="383"/>
      <c r="V67" s="384"/>
      <c r="W67" s="382"/>
      <c r="X67" s="383"/>
      <c r="Y67" s="384"/>
      <c r="Z67" s="382"/>
      <c r="AA67" s="383"/>
      <c r="AB67" s="384"/>
      <c r="AC67" s="382"/>
      <c r="AD67" s="383"/>
      <c r="AE67" s="384"/>
      <c r="AF67" s="382">
        <f t="shared" si="49"/>
        <v>0</v>
      </c>
      <c r="AG67" s="383"/>
      <c r="AH67" s="384"/>
    </row>
    <row r="68" spans="1:36" ht="15" customHeight="1" x14ac:dyDescent="0.25">
      <c r="A68" s="389" t="s">
        <v>54</v>
      </c>
      <c r="B68" s="390"/>
      <c r="C68" s="390"/>
      <c r="D68" s="390"/>
      <c r="E68" s="390"/>
      <c r="F68" s="390"/>
      <c r="G68" s="390"/>
      <c r="H68" s="390"/>
      <c r="I68" s="390"/>
      <c r="J68" s="391"/>
      <c r="K68" s="382">
        <f>K65+K66+K67</f>
        <v>0</v>
      </c>
      <c r="L68" s="383"/>
      <c r="M68" s="384"/>
      <c r="N68" s="382">
        <f t="shared" ref="N68" si="50">N65+N66+N67</f>
        <v>0</v>
      </c>
      <c r="O68" s="383"/>
      <c r="P68" s="384"/>
      <c r="Q68" s="382">
        <f t="shared" ref="Q68" si="51">Q65+Q66+Q67</f>
        <v>0</v>
      </c>
      <c r="R68" s="383"/>
      <c r="S68" s="384"/>
      <c r="T68" s="382">
        <f t="shared" ref="T68" si="52">T65+T66+T67</f>
        <v>0</v>
      </c>
      <c r="U68" s="383"/>
      <c r="V68" s="384"/>
      <c r="W68" s="382">
        <f t="shared" ref="W68" si="53">W65+W66+W67</f>
        <v>0</v>
      </c>
      <c r="X68" s="383"/>
      <c r="Y68" s="384"/>
      <c r="Z68" s="382">
        <f t="shared" ref="Z68" si="54">Z65+Z66+Z67</f>
        <v>0</v>
      </c>
      <c r="AA68" s="383"/>
      <c r="AB68" s="384"/>
      <c r="AC68" s="382">
        <f t="shared" ref="AC68" si="55">AC65+AC66+AC67</f>
        <v>0</v>
      </c>
      <c r="AD68" s="383"/>
      <c r="AE68" s="384"/>
      <c r="AF68" s="382">
        <f t="shared" si="49"/>
        <v>0</v>
      </c>
      <c r="AG68" s="383"/>
      <c r="AH68" s="384"/>
    </row>
    <row r="69" spans="1:36" x14ac:dyDescent="0.25">
      <c r="A69" s="385" t="s">
        <v>57</v>
      </c>
      <c r="B69" s="386"/>
      <c r="C69" s="386"/>
      <c r="D69" s="386"/>
      <c r="E69" s="386"/>
      <c r="F69" s="386"/>
      <c r="G69" s="386"/>
      <c r="H69" s="386"/>
      <c r="I69" s="386"/>
      <c r="J69" s="386"/>
      <c r="K69" s="386"/>
      <c r="L69" s="386"/>
      <c r="M69" s="386"/>
      <c r="N69" s="386"/>
      <c r="O69" s="386"/>
      <c r="P69" s="386"/>
      <c r="Q69" s="386"/>
      <c r="R69" s="386"/>
      <c r="S69" s="386"/>
      <c r="T69" s="386"/>
      <c r="U69" s="386"/>
      <c r="V69" s="386"/>
      <c r="W69" s="386"/>
      <c r="X69" s="386"/>
      <c r="Y69" s="386"/>
      <c r="Z69" s="386"/>
      <c r="AA69" s="386"/>
      <c r="AB69" s="386"/>
      <c r="AC69" s="386"/>
      <c r="AD69" s="386"/>
      <c r="AE69" s="386"/>
      <c r="AF69" s="386"/>
      <c r="AG69" s="386"/>
      <c r="AH69" s="387"/>
    </row>
    <row r="70" spans="1:36" ht="21.75" customHeight="1" x14ac:dyDescent="0.25">
      <c r="A70" s="389" t="s">
        <v>50</v>
      </c>
      <c r="B70" s="390"/>
      <c r="C70" s="390"/>
      <c r="D70" s="390"/>
      <c r="E70" s="390"/>
      <c r="F70" s="390"/>
      <c r="G70" s="390"/>
      <c r="H70" s="390"/>
      <c r="I70" s="390"/>
      <c r="J70" s="391"/>
      <c r="K70" s="382">
        <f>K54-K60-K65</f>
        <v>0</v>
      </c>
      <c r="L70" s="383"/>
      <c r="M70" s="384"/>
      <c r="N70" s="382">
        <f t="shared" ref="N70" si="56">N54-N60-N65</f>
        <v>0</v>
      </c>
      <c r="O70" s="383"/>
      <c r="P70" s="384"/>
      <c r="Q70" s="382">
        <f t="shared" ref="Q70" si="57">Q54-Q60-Q65</f>
        <v>0</v>
      </c>
      <c r="R70" s="383"/>
      <c r="S70" s="384"/>
      <c r="T70" s="382">
        <f t="shared" ref="T70" si="58">T54-T60-T65</f>
        <v>0</v>
      </c>
      <c r="U70" s="383"/>
      <c r="V70" s="384"/>
      <c r="W70" s="382">
        <f t="shared" ref="W70" si="59">W54-W60-W65</f>
        <v>0</v>
      </c>
      <c r="X70" s="383"/>
      <c r="Y70" s="384"/>
      <c r="Z70" s="382">
        <f t="shared" ref="Z70" si="60">Z54-Z60-Z65</f>
        <v>0</v>
      </c>
      <c r="AA70" s="383"/>
      <c r="AB70" s="384"/>
      <c r="AC70" s="382">
        <f t="shared" ref="AC70" si="61">AC54-AC60-AC65</f>
        <v>0</v>
      </c>
      <c r="AD70" s="383"/>
      <c r="AE70" s="384"/>
      <c r="AF70" s="382">
        <f t="shared" ref="AF70" si="62">AF54-AF60-AF65</f>
        <v>0</v>
      </c>
      <c r="AG70" s="383"/>
      <c r="AH70" s="384"/>
    </row>
    <row r="71" spans="1:36" ht="15" customHeight="1" x14ac:dyDescent="0.25">
      <c r="A71" s="389" t="s">
        <v>54</v>
      </c>
      <c r="B71" s="390"/>
      <c r="C71" s="390"/>
      <c r="D71" s="390"/>
      <c r="E71" s="390"/>
      <c r="F71" s="390"/>
      <c r="G71" s="390"/>
      <c r="H71" s="390"/>
      <c r="I71" s="390"/>
      <c r="J71" s="391"/>
      <c r="K71" s="382">
        <f>K58-K63-K68</f>
        <v>0</v>
      </c>
      <c r="L71" s="383"/>
      <c r="M71" s="384"/>
      <c r="N71" s="382">
        <f t="shared" ref="N71" si="63">N58-N63-N68</f>
        <v>0</v>
      </c>
      <c r="O71" s="383"/>
      <c r="P71" s="384"/>
      <c r="Q71" s="382">
        <f t="shared" ref="Q71" si="64">Q58-Q63-Q68</f>
        <v>0</v>
      </c>
      <c r="R71" s="383"/>
      <c r="S71" s="384"/>
      <c r="T71" s="382">
        <f t="shared" ref="T71" si="65">T58-T63-T68</f>
        <v>0</v>
      </c>
      <c r="U71" s="383"/>
      <c r="V71" s="384"/>
      <c r="W71" s="382">
        <f t="shared" ref="W71" si="66">W58-W63-W68</f>
        <v>0</v>
      </c>
      <c r="X71" s="383"/>
      <c r="Y71" s="384"/>
      <c r="Z71" s="382">
        <f t="shared" ref="Z71" si="67">Z58-Z63-Z68</f>
        <v>0</v>
      </c>
      <c r="AA71" s="383"/>
      <c r="AB71" s="384"/>
      <c r="AC71" s="382">
        <f t="shared" ref="AC71" si="68">AC58-AC63-AC68</f>
        <v>0</v>
      </c>
      <c r="AD71" s="383"/>
      <c r="AE71" s="384"/>
      <c r="AF71" s="382">
        <f t="shared" ref="AF71" si="69">AF58-AF63-AF68</f>
        <v>0</v>
      </c>
      <c r="AG71" s="383"/>
      <c r="AH71" s="384"/>
      <c r="AI71" t="str">
        <f>IF(ROUND(AF71-Aktíva!G9,0)=0,"","CHYBA")</f>
        <v/>
      </c>
      <c r="AJ71" t="s">
        <v>1155</v>
      </c>
    </row>
    <row r="72" spans="1:36" x14ac:dyDescent="0.2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row>
    <row r="73" spans="1:36" x14ac:dyDescent="0.25">
      <c r="A73" s="385" t="s">
        <v>35</v>
      </c>
      <c r="B73" s="386"/>
      <c r="C73" s="386"/>
      <c r="D73" s="386"/>
      <c r="E73" s="386"/>
      <c r="F73" s="386"/>
      <c r="G73" s="386"/>
      <c r="H73" s="386"/>
      <c r="I73" s="386"/>
      <c r="J73" s="386"/>
      <c r="K73" s="386"/>
      <c r="L73" s="386"/>
      <c r="M73" s="386"/>
      <c r="N73" s="386"/>
      <c r="O73" s="386"/>
      <c r="P73" s="387"/>
      <c r="Q73" s="385" t="s">
        <v>60</v>
      </c>
      <c r="R73" s="386"/>
      <c r="S73" s="386"/>
      <c r="T73" s="386"/>
      <c r="U73" s="386"/>
      <c r="V73" s="386"/>
      <c r="W73" s="386"/>
      <c r="X73" s="386"/>
      <c r="Y73" s="386"/>
      <c r="Z73" s="386"/>
      <c r="AA73" s="386"/>
      <c r="AB73" s="386"/>
      <c r="AC73" s="386"/>
      <c r="AD73" s="386"/>
      <c r="AE73" s="386"/>
      <c r="AF73" s="386"/>
      <c r="AG73" s="386"/>
      <c r="AH73" s="387"/>
    </row>
    <row r="74" spans="1:36" ht="24" customHeight="1" x14ac:dyDescent="0.25">
      <c r="A74" s="389" t="s">
        <v>61</v>
      </c>
      <c r="B74" s="390"/>
      <c r="C74" s="390"/>
      <c r="D74" s="390"/>
      <c r="E74" s="390"/>
      <c r="F74" s="390"/>
      <c r="G74" s="390"/>
      <c r="H74" s="390"/>
      <c r="I74" s="390"/>
      <c r="J74" s="390"/>
      <c r="K74" s="390"/>
      <c r="L74" s="390"/>
      <c r="M74" s="390"/>
      <c r="N74" s="390"/>
      <c r="O74" s="390"/>
      <c r="P74" s="391"/>
      <c r="Q74" s="369"/>
      <c r="R74" s="370"/>
      <c r="S74" s="370"/>
      <c r="T74" s="370"/>
      <c r="U74" s="370"/>
      <c r="V74" s="370"/>
      <c r="W74" s="370"/>
      <c r="X74" s="370"/>
      <c r="Y74" s="370"/>
      <c r="Z74" s="370"/>
      <c r="AA74" s="370"/>
      <c r="AB74" s="370"/>
      <c r="AC74" s="370"/>
      <c r="AD74" s="370"/>
      <c r="AE74" s="370"/>
      <c r="AF74" s="370"/>
      <c r="AG74" s="370"/>
      <c r="AH74" s="371"/>
    </row>
    <row r="75" spans="1:36" ht="25.5" customHeight="1" x14ac:dyDescent="0.25">
      <c r="A75" s="389" t="s">
        <v>62</v>
      </c>
      <c r="B75" s="390"/>
      <c r="C75" s="390"/>
      <c r="D75" s="390"/>
      <c r="E75" s="390"/>
      <c r="F75" s="390"/>
      <c r="G75" s="390"/>
      <c r="H75" s="390"/>
      <c r="I75" s="390"/>
      <c r="J75" s="390"/>
      <c r="K75" s="390"/>
      <c r="L75" s="390"/>
      <c r="M75" s="390"/>
      <c r="N75" s="390"/>
      <c r="O75" s="390"/>
      <c r="P75" s="391"/>
      <c r="Q75" s="369"/>
      <c r="R75" s="370"/>
      <c r="S75" s="370"/>
      <c r="T75" s="370"/>
      <c r="U75" s="370"/>
      <c r="V75" s="370"/>
      <c r="W75" s="370"/>
      <c r="X75" s="370"/>
      <c r="Y75" s="370"/>
      <c r="Z75" s="370"/>
      <c r="AA75" s="370"/>
      <c r="AB75" s="370"/>
      <c r="AC75" s="370"/>
      <c r="AD75" s="370"/>
      <c r="AE75" s="370"/>
      <c r="AF75" s="370"/>
      <c r="AG75" s="370"/>
      <c r="AH75" s="371"/>
    </row>
    <row r="76" spans="1:36" x14ac:dyDescent="0.25">
      <c r="A76" s="3"/>
      <c r="B76" s="3"/>
      <c r="C76" s="3"/>
      <c r="D76" s="3"/>
      <c r="E76" s="3"/>
      <c r="F76" s="3"/>
      <c r="G76" s="3"/>
      <c r="H76" s="3"/>
      <c r="I76" s="3"/>
      <c r="J76" s="3"/>
      <c r="K76" s="3"/>
      <c r="L76" s="3"/>
      <c r="M76" s="3"/>
      <c r="N76" s="3"/>
      <c r="O76" s="3"/>
      <c r="P76" s="6"/>
      <c r="Q76" s="3"/>
      <c r="R76" s="3"/>
      <c r="S76" s="3"/>
      <c r="T76" s="3"/>
      <c r="U76" s="3"/>
      <c r="V76" s="3"/>
      <c r="W76" s="3"/>
      <c r="X76" s="3"/>
      <c r="Y76" s="3"/>
      <c r="Z76" s="3"/>
      <c r="AA76" s="3"/>
      <c r="AB76" s="3"/>
      <c r="AC76" s="3"/>
      <c r="AD76" s="3"/>
      <c r="AE76" s="3"/>
      <c r="AF76" s="3"/>
      <c r="AG76" s="3"/>
    </row>
    <row r="77" spans="1:36" ht="8.25" customHeight="1" x14ac:dyDescent="0.25">
      <c r="A77" s="14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row>
    <row r="78" spans="1:36" ht="15" customHeight="1" x14ac:dyDescent="0.25">
      <c r="A78" s="14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c r="AG78" s="142"/>
    </row>
    <row r="79" spans="1:36" ht="15" customHeight="1" x14ac:dyDescent="0.25">
      <c r="A79" s="419" t="s">
        <v>1375</v>
      </c>
      <c r="B79" s="419"/>
      <c r="C79" s="419"/>
      <c r="D79" s="419"/>
      <c r="E79" s="419"/>
      <c r="F79" s="419"/>
      <c r="G79" s="419"/>
      <c r="H79" s="419"/>
      <c r="I79" s="419"/>
      <c r="J79" s="419"/>
      <c r="K79" s="419"/>
      <c r="L79" s="419"/>
      <c r="M79" s="419"/>
      <c r="N79" s="419"/>
      <c r="O79" s="419"/>
      <c r="P79" s="419"/>
      <c r="Q79" s="419"/>
      <c r="R79" s="419"/>
      <c r="S79" s="419"/>
      <c r="T79" s="419"/>
      <c r="U79" s="419"/>
      <c r="V79" s="419"/>
      <c r="W79" s="419"/>
      <c r="X79" s="419"/>
      <c r="Y79" s="419"/>
      <c r="Z79" s="419"/>
      <c r="AA79" s="419"/>
      <c r="AB79" s="419"/>
      <c r="AC79" s="419"/>
      <c r="AD79" s="419"/>
      <c r="AE79" s="419"/>
      <c r="AF79" s="419"/>
      <c r="AG79" s="419"/>
      <c r="AH79" s="419"/>
    </row>
    <row r="80" spans="1:36" x14ac:dyDescent="0.25">
      <c r="A80" s="419"/>
      <c r="B80" s="419"/>
      <c r="C80" s="419"/>
      <c r="D80" s="419"/>
      <c r="E80" s="419"/>
      <c r="F80" s="419"/>
      <c r="G80" s="419"/>
      <c r="H80" s="419"/>
      <c r="I80" s="419"/>
      <c r="J80" s="419"/>
      <c r="K80" s="419"/>
      <c r="L80" s="419"/>
      <c r="M80" s="419"/>
      <c r="N80" s="419"/>
      <c r="O80" s="419"/>
      <c r="P80" s="419"/>
      <c r="Q80" s="419"/>
      <c r="R80" s="419"/>
      <c r="S80" s="419"/>
      <c r="T80" s="419"/>
      <c r="U80" s="419"/>
      <c r="V80" s="419"/>
      <c r="W80" s="419"/>
      <c r="X80" s="419"/>
      <c r="Y80" s="419"/>
      <c r="Z80" s="419"/>
      <c r="AA80" s="419"/>
      <c r="AB80" s="419"/>
      <c r="AC80" s="419"/>
      <c r="AD80" s="419"/>
      <c r="AE80" s="419"/>
      <c r="AF80" s="419"/>
      <c r="AG80" s="419"/>
      <c r="AH80" s="419"/>
    </row>
    <row r="81" spans="1:34"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row>
    <row r="82" spans="1:34" ht="15" customHeight="1" x14ac:dyDescent="0.25">
      <c r="A82" s="419" t="s">
        <v>1228</v>
      </c>
      <c r="B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419"/>
      <c r="AB82" s="419"/>
      <c r="AC82" s="419"/>
      <c r="AD82" s="419"/>
      <c r="AE82" s="419"/>
      <c r="AF82" s="419"/>
      <c r="AG82" s="419"/>
      <c r="AH82" s="419"/>
    </row>
    <row r="83" spans="1:34" x14ac:dyDescent="0.25">
      <c r="A83" s="419"/>
      <c r="B83" s="419"/>
      <c r="C83" s="419"/>
      <c r="D83" s="419"/>
      <c r="E83" s="419"/>
      <c r="F83" s="419"/>
      <c r="G83" s="419"/>
      <c r="H83" s="419"/>
      <c r="I83" s="419"/>
      <c r="J83" s="419"/>
      <c r="K83" s="419"/>
      <c r="L83" s="419"/>
      <c r="M83" s="419"/>
      <c r="N83" s="419"/>
      <c r="O83" s="419"/>
      <c r="P83" s="419"/>
      <c r="Q83" s="419"/>
      <c r="R83" s="419"/>
      <c r="S83" s="419"/>
      <c r="T83" s="419"/>
      <c r="U83" s="419"/>
      <c r="V83" s="419"/>
      <c r="W83" s="419"/>
      <c r="X83" s="419"/>
      <c r="Y83" s="419"/>
      <c r="Z83" s="419"/>
      <c r="AA83" s="419"/>
      <c r="AB83" s="419"/>
      <c r="AC83" s="419"/>
      <c r="AD83" s="419"/>
      <c r="AE83" s="419"/>
      <c r="AF83" s="419"/>
      <c r="AG83" s="419"/>
      <c r="AH83" s="419"/>
    </row>
    <row r="84" spans="1:34"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row>
    <row r="85" spans="1:34" ht="15" customHeight="1" x14ac:dyDescent="0.25">
      <c r="A85" s="727"/>
      <c r="B85" s="727"/>
      <c r="C85" s="727"/>
      <c r="D85" s="727"/>
      <c r="E85" s="727"/>
      <c r="F85" s="727"/>
      <c r="G85" s="727"/>
      <c r="H85" s="727"/>
      <c r="I85" s="727"/>
      <c r="J85" s="727"/>
      <c r="K85" s="727"/>
      <c r="L85" s="727"/>
      <c r="M85" s="727"/>
      <c r="N85" s="727"/>
      <c r="O85" s="727"/>
      <c r="P85" s="727"/>
      <c r="Q85" s="727"/>
      <c r="R85" s="727"/>
      <c r="S85" s="727"/>
      <c r="T85" s="727"/>
      <c r="U85" s="727"/>
      <c r="V85" s="727"/>
      <c r="W85" s="727"/>
      <c r="X85" s="727"/>
      <c r="Y85" s="727"/>
      <c r="Z85" s="727"/>
      <c r="AA85" s="727"/>
      <c r="AB85" s="727"/>
      <c r="AC85" s="727"/>
      <c r="AD85" s="727"/>
      <c r="AE85" s="727"/>
      <c r="AF85" s="727"/>
      <c r="AG85" s="727"/>
      <c r="AH85" s="727"/>
    </row>
    <row r="86" spans="1:34" x14ac:dyDescent="0.25">
      <c r="A86" s="727"/>
      <c r="B86" s="727"/>
      <c r="C86" s="727"/>
      <c r="D86" s="727"/>
      <c r="E86" s="727"/>
      <c r="F86" s="727"/>
      <c r="G86" s="727"/>
      <c r="H86" s="727"/>
      <c r="I86" s="727"/>
      <c r="J86" s="727"/>
      <c r="K86" s="727"/>
      <c r="L86" s="727"/>
      <c r="M86" s="727"/>
      <c r="N86" s="727"/>
      <c r="O86" s="727"/>
      <c r="P86" s="727"/>
      <c r="Q86" s="727"/>
      <c r="R86" s="727"/>
      <c r="S86" s="727"/>
      <c r="T86" s="727"/>
      <c r="U86" s="727"/>
      <c r="V86" s="727"/>
      <c r="W86" s="727"/>
      <c r="X86" s="727"/>
      <c r="Y86" s="727"/>
      <c r="Z86" s="727"/>
      <c r="AA86" s="727"/>
      <c r="AB86" s="727"/>
      <c r="AC86" s="727"/>
      <c r="AD86" s="727"/>
      <c r="AE86" s="727"/>
      <c r="AF86" s="727"/>
      <c r="AG86" s="727"/>
      <c r="AH86" s="727"/>
    </row>
    <row r="87" spans="1:34"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row>
    <row r="88" spans="1:34" x14ac:dyDescent="0.25">
      <c r="A88" s="5" t="s">
        <v>33</v>
      </c>
      <c r="B88" s="5"/>
      <c r="C88" s="5"/>
      <c r="D88" s="5" t="s">
        <v>64</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row>
    <row r="89" spans="1:34"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row>
    <row r="90" spans="1:34" ht="15" customHeight="1" x14ac:dyDescent="0.25">
      <c r="A90" s="496" t="s">
        <v>1344</v>
      </c>
      <c r="B90" s="496"/>
      <c r="C90" s="496"/>
      <c r="D90" s="496"/>
      <c r="E90" s="496"/>
      <c r="F90" s="496"/>
      <c r="G90" s="496"/>
      <c r="H90" s="496"/>
      <c r="I90" s="496"/>
      <c r="J90" s="496"/>
      <c r="K90" s="496"/>
      <c r="L90" s="496"/>
      <c r="M90" s="496"/>
      <c r="N90" s="496"/>
      <c r="O90" s="496"/>
      <c r="P90" s="496"/>
      <c r="Q90" s="496"/>
      <c r="R90" s="496"/>
      <c r="S90" s="496"/>
      <c r="T90" s="496"/>
      <c r="U90" s="496"/>
      <c r="V90" s="496"/>
      <c r="W90" s="496"/>
      <c r="X90" s="496"/>
      <c r="Y90" s="496"/>
      <c r="Z90" s="496"/>
      <c r="AA90" s="496"/>
      <c r="AB90" s="496"/>
      <c r="AC90" s="496"/>
      <c r="AD90" s="496"/>
      <c r="AE90" s="496"/>
      <c r="AF90" s="496"/>
      <c r="AG90" s="496"/>
      <c r="AH90" s="496"/>
    </row>
    <row r="91" spans="1:34" x14ac:dyDescent="0.25">
      <c r="A91" s="496"/>
      <c r="B91" s="496"/>
      <c r="C91" s="496"/>
      <c r="D91" s="496"/>
      <c r="E91" s="496"/>
      <c r="F91" s="496"/>
      <c r="G91" s="496"/>
      <c r="H91" s="496"/>
      <c r="I91" s="496"/>
      <c r="J91" s="496"/>
      <c r="K91" s="496"/>
      <c r="L91" s="496"/>
      <c r="M91" s="496"/>
      <c r="N91" s="496"/>
      <c r="O91" s="496"/>
      <c r="P91" s="496"/>
      <c r="Q91" s="496"/>
      <c r="R91" s="496"/>
      <c r="S91" s="496"/>
      <c r="T91" s="496"/>
      <c r="U91" s="496"/>
      <c r="V91" s="496"/>
      <c r="W91" s="496"/>
      <c r="X91" s="496"/>
      <c r="Y91" s="496"/>
      <c r="Z91" s="496"/>
      <c r="AA91" s="496"/>
      <c r="AB91" s="496"/>
      <c r="AC91" s="496"/>
      <c r="AD91" s="496"/>
      <c r="AE91" s="496"/>
      <c r="AF91" s="496"/>
      <c r="AG91" s="496"/>
      <c r="AH91" s="496"/>
    </row>
    <row r="92" spans="1:34" x14ac:dyDescent="0.25">
      <c r="A92" s="419"/>
      <c r="B92" s="419"/>
      <c r="C92" s="419"/>
      <c r="D92" s="419"/>
      <c r="E92" s="419"/>
      <c r="F92" s="419"/>
      <c r="G92" s="419"/>
      <c r="H92" s="419"/>
      <c r="I92" s="419"/>
      <c r="J92" s="419"/>
      <c r="K92" s="419"/>
      <c r="L92" s="419"/>
      <c r="M92" s="419"/>
      <c r="N92" s="419"/>
      <c r="O92" s="419"/>
      <c r="P92" s="419"/>
      <c r="Q92" s="419"/>
      <c r="R92" s="419"/>
      <c r="S92" s="419"/>
      <c r="T92" s="419"/>
      <c r="U92" s="419"/>
      <c r="V92" s="419"/>
      <c r="W92" s="419"/>
      <c r="X92" s="419"/>
      <c r="Y92" s="419"/>
      <c r="Z92" s="419"/>
      <c r="AA92" s="419"/>
      <c r="AB92" s="419"/>
      <c r="AC92" s="419"/>
      <c r="AD92" s="419"/>
      <c r="AE92" s="419"/>
      <c r="AF92" s="419"/>
      <c r="AG92" s="419"/>
      <c r="AH92" s="419"/>
    </row>
    <row r="94" spans="1:34" ht="15" customHeight="1" x14ac:dyDescent="0.25">
      <c r="A94" s="728" t="s">
        <v>70</v>
      </c>
      <c r="B94" s="729"/>
      <c r="C94" s="729"/>
      <c r="D94" s="729"/>
      <c r="E94" s="729"/>
      <c r="F94" s="729"/>
      <c r="G94" s="729"/>
      <c r="H94" s="730"/>
      <c r="I94" s="366" t="s">
        <v>58</v>
      </c>
      <c r="J94" s="367"/>
      <c r="K94" s="367"/>
      <c r="L94" s="367"/>
      <c r="M94" s="367"/>
      <c r="N94" s="367"/>
      <c r="O94" s="367"/>
      <c r="P94" s="367"/>
      <c r="Q94" s="367"/>
      <c r="R94" s="367"/>
      <c r="S94" s="367"/>
      <c r="T94" s="367"/>
      <c r="U94" s="367"/>
      <c r="V94" s="367"/>
      <c r="W94" s="367"/>
      <c r="X94" s="367"/>
      <c r="Y94" s="367"/>
      <c r="Z94" s="367"/>
      <c r="AA94" s="367"/>
      <c r="AB94" s="367"/>
      <c r="AC94" s="367"/>
      <c r="AD94" s="367"/>
      <c r="AE94" s="367"/>
      <c r="AF94" s="367"/>
      <c r="AG94" s="367"/>
      <c r="AH94" s="368"/>
    </row>
    <row r="95" spans="1:34" x14ac:dyDescent="0.25">
      <c r="A95" s="731"/>
      <c r="B95" s="732"/>
      <c r="C95" s="732"/>
      <c r="D95" s="732"/>
      <c r="E95" s="732"/>
      <c r="F95" s="732"/>
      <c r="G95" s="732"/>
      <c r="H95" s="733"/>
      <c r="I95" s="508" t="s">
        <v>66</v>
      </c>
      <c r="J95" s="510"/>
      <c r="K95" s="508" t="s">
        <v>67</v>
      </c>
      <c r="L95" s="509"/>
      <c r="M95" s="510"/>
      <c r="N95" s="508" t="s">
        <v>123</v>
      </c>
      <c r="O95" s="509"/>
      <c r="P95" s="510"/>
      <c r="Q95" s="508" t="s">
        <v>72</v>
      </c>
      <c r="R95" s="509"/>
      <c r="S95" s="510"/>
      <c r="T95" s="508" t="s">
        <v>68</v>
      </c>
      <c r="U95" s="509"/>
      <c r="V95" s="510"/>
      <c r="W95" s="508" t="s">
        <v>69</v>
      </c>
      <c r="X95" s="509"/>
      <c r="Y95" s="510"/>
      <c r="Z95" s="508" t="s">
        <v>124</v>
      </c>
      <c r="AA95" s="509"/>
      <c r="AB95" s="510"/>
      <c r="AC95" s="508" t="s">
        <v>125</v>
      </c>
      <c r="AD95" s="509"/>
      <c r="AE95" s="510"/>
      <c r="AF95" s="508" t="s">
        <v>39</v>
      </c>
      <c r="AG95" s="509"/>
      <c r="AH95" s="510"/>
    </row>
    <row r="96" spans="1:34" ht="66" customHeight="1" x14ac:dyDescent="0.25">
      <c r="A96" s="734"/>
      <c r="B96" s="735"/>
      <c r="C96" s="735"/>
      <c r="D96" s="735"/>
      <c r="E96" s="735"/>
      <c r="F96" s="735"/>
      <c r="G96" s="735"/>
      <c r="H96" s="736"/>
      <c r="I96" s="511"/>
      <c r="J96" s="513"/>
      <c r="K96" s="511"/>
      <c r="L96" s="512"/>
      <c r="M96" s="513"/>
      <c r="N96" s="511"/>
      <c r="O96" s="512"/>
      <c r="P96" s="513"/>
      <c r="Q96" s="511"/>
      <c r="R96" s="512"/>
      <c r="S96" s="513"/>
      <c r="T96" s="511"/>
      <c r="U96" s="512"/>
      <c r="V96" s="513"/>
      <c r="W96" s="511"/>
      <c r="X96" s="512"/>
      <c r="Y96" s="513"/>
      <c r="Z96" s="511"/>
      <c r="AA96" s="512"/>
      <c r="AB96" s="513"/>
      <c r="AC96" s="511"/>
      <c r="AD96" s="512"/>
      <c r="AE96" s="513"/>
      <c r="AF96" s="511"/>
      <c r="AG96" s="512"/>
      <c r="AH96" s="513"/>
    </row>
    <row r="97" spans="1:34" ht="15" customHeight="1" x14ac:dyDescent="0.25">
      <c r="A97" s="366" t="s">
        <v>40</v>
      </c>
      <c r="B97" s="367"/>
      <c r="C97" s="367"/>
      <c r="D97" s="367"/>
      <c r="E97" s="367"/>
      <c r="F97" s="367"/>
      <c r="G97" s="367"/>
      <c r="H97" s="368"/>
      <c r="I97" s="366" t="s">
        <v>41</v>
      </c>
      <c r="J97" s="368"/>
      <c r="K97" s="366" t="s">
        <v>42</v>
      </c>
      <c r="L97" s="367"/>
      <c r="M97" s="368"/>
      <c r="N97" s="366" t="s">
        <v>43</v>
      </c>
      <c r="O97" s="367"/>
      <c r="P97" s="368"/>
      <c r="Q97" s="366" t="s">
        <v>44</v>
      </c>
      <c r="R97" s="367"/>
      <c r="S97" s="368"/>
      <c r="T97" s="366" t="s">
        <v>45</v>
      </c>
      <c r="U97" s="367"/>
      <c r="V97" s="368"/>
      <c r="W97" s="366" t="s">
        <v>46</v>
      </c>
      <c r="X97" s="367"/>
      <c r="Y97" s="368"/>
      <c r="Z97" s="366" t="s">
        <v>47</v>
      </c>
      <c r="AA97" s="367"/>
      <c r="AB97" s="368"/>
      <c r="AC97" s="366" t="s">
        <v>48</v>
      </c>
      <c r="AD97" s="367"/>
      <c r="AE97" s="368"/>
      <c r="AF97" s="366" t="s">
        <v>71</v>
      </c>
      <c r="AG97" s="367"/>
      <c r="AH97" s="368"/>
    </row>
    <row r="98" spans="1:34" x14ac:dyDescent="0.25">
      <c r="A98" s="385" t="s">
        <v>49</v>
      </c>
      <c r="B98" s="386"/>
      <c r="C98" s="386"/>
      <c r="D98" s="386"/>
      <c r="E98" s="386"/>
      <c r="F98" s="386"/>
      <c r="G98" s="386"/>
      <c r="H98" s="386"/>
      <c r="I98" s="386"/>
      <c r="J98" s="386"/>
      <c r="K98" s="386"/>
      <c r="L98" s="386"/>
      <c r="M98" s="386"/>
      <c r="N98" s="386"/>
      <c r="O98" s="386"/>
      <c r="P98" s="386"/>
      <c r="Q98" s="386"/>
      <c r="R98" s="386"/>
      <c r="S98" s="386"/>
      <c r="T98" s="386"/>
      <c r="U98" s="386"/>
      <c r="V98" s="386"/>
      <c r="W98" s="386"/>
      <c r="X98" s="386"/>
      <c r="Y98" s="386"/>
      <c r="Z98" s="386"/>
      <c r="AA98" s="386"/>
      <c r="AB98" s="386"/>
      <c r="AC98" s="386"/>
      <c r="AD98" s="386"/>
      <c r="AE98" s="386"/>
      <c r="AF98" s="386"/>
      <c r="AG98" s="386"/>
      <c r="AH98" s="387"/>
    </row>
    <row r="99" spans="1:34" ht="24" customHeight="1" x14ac:dyDescent="0.25">
      <c r="A99" s="389" t="s">
        <v>50</v>
      </c>
      <c r="B99" s="390"/>
      <c r="C99" s="390"/>
      <c r="D99" s="390"/>
      <c r="E99" s="390"/>
      <c r="F99" s="390"/>
      <c r="G99" s="390"/>
      <c r="H99" s="391"/>
      <c r="I99" s="517"/>
      <c r="J99" s="519"/>
      <c r="K99" s="517"/>
      <c r="L99" s="518"/>
      <c r="M99" s="519"/>
      <c r="N99" s="517">
        <v>892118</v>
      </c>
      <c r="O99" s="518"/>
      <c r="P99" s="519"/>
      <c r="Q99" s="517"/>
      <c r="R99" s="518"/>
      <c r="S99" s="519"/>
      <c r="T99" s="517"/>
      <c r="U99" s="518"/>
      <c r="V99" s="519"/>
      <c r="W99" s="517"/>
      <c r="X99" s="518"/>
      <c r="Y99" s="519"/>
      <c r="Z99" s="517"/>
      <c r="AA99" s="518"/>
      <c r="AB99" s="519"/>
      <c r="AC99" s="517"/>
      <c r="AD99" s="518"/>
      <c r="AE99" s="519"/>
      <c r="AF99" s="382">
        <f>SUM(I99:AE99)</f>
        <v>892118</v>
      </c>
      <c r="AG99" s="383"/>
      <c r="AH99" s="384"/>
    </row>
    <row r="100" spans="1:34" x14ac:dyDescent="0.25">
      <c r="A100" s="389" t="s">
        <v>51</v>
      </c>
      <c r="B100" s="390"/>
      <c r="C100" s="390"/>
      <c r="D100" s="390"/>
      <c r="E100" s="390"/>
      <c r="F100" s="390"/>
      <c r="G100" s="390"/>
      <c r="H100" s="391"/>
      <c r="I100" s="517"/>
      <c r="J100" s="519"/>
      <c r="K100" s="517"/>
      <c r="L100" s="518"/>
      <c r="M100" s="519"/>
      <c r="N100" s="593">
        <v>207869</v>
      </c>
      <c r="O100" s="594"/>
      <c r="P100" s="595"/>
      <c r="Q100" s="517"/>
      <c r="R100" s="518"/>
      <c r="S100" s="519"/>
      <c r="T100" s="517"/>
      <c r="U100" s="518"/>
      <c r="V100" s="519"/>
      <c r="W100" s="593">
        <v>2086</v>
      </c>
      <c r="X100" s="594"/>
      <c r="Y100" s="595"/>
      <c r="Z100" s="517"/>
      <c r="AA100" s="518"/>
      <c r="AB100" s="519"/>
      <c r="AC100" s="517"/>
      <c r="AD100" s="518"/>
      <c r="AE100" s="519"/>
      <c r="AF100" s="382">
        <f t="shared" ref="AF100:AF103" si="70">SUM(I100:AE100)</f>
        <v>209955</v>
      </c>
      <c r="AG100" s="383"/>
      <c r="AH100" s="384"/>
    </row>
    <row r="101" spans="1:34" x14ac:dyDescent="0.25">
      <c r="A101" s="389" t="s">
        <v>52</v>
      </c>
      <c r="B101" s="390"/>
      <c r="C101" s="390"/>
      <c r="D101" s="390"/>
      <c r="E101" s="390"/>
      <c r="F101" s="390"/>
      <c r="G101" s="390"/>
      <c r="H101" s="391"/>
      <c r="I101" s="517"/>
      <c r="J101" s="519"/>
      <c r="K101" s="517"/>
      <c r="L101" s="518"/>
      <c r="M101" s="519"/>
      <c r="N101" s="517"/>
      <c r="O101" s="518"/>
      <c r="P101" s="519"/>
      <c r="Q101" s="517"/>
      <c r="R101" s="518"/>
      <c r="S101" s="519"/>
      <c r="T101" s="517"/>
      <c r="U101" s="518"/>
      <c r="V101" s="519"/>
      <c r="W101" s="517"/>
      <c r="X101" s="518"/>
      <c r="Y101" s="519"/>
      <c r="Z101" s="517"/>
      <c r="AA101" s="518"/>
      <c r="AB101" s="519"/>
      <c r="AC101" s="517"/>
      <c r="AD101" s="518"/>
      <c r="AE101" s="519"/>
      <c r="AF101" s="382">
        <f t="shared" si="70"/>
        <v>0</v>
      </c>
      <c r="AG101" s="383"/>
      <c r="AH101" s="384"/>
    </row>
    <row r="102" spans="1:34" x14ac:dyDescent="0.25">
      <c r="A102" s="389" t="s">
        <v>53</v>
      </c>
      <c r="B102" s="390"/>
      <c r="C102" s="390"/>
      <c r="D102" s="390"/>
      <c r="E102" s="390"/>
      <c r="F102" s="390"/>
      <c r="G102" s="390"/>
      <c r="H102" s="391"/>
      <c r="I102" s="517"/>
      <c r="J102" s="519"/>
      <c r="K102" s="517"/>
      <c r="L102" s="518"/>
      <c r="M102" s="519"/>
      <c r="N102" s="593">
        <v>2086</v>
      </c>
      <c r="O102" s="594"/>
      <c r="P102" s="595"/>
      <c r="Q102" s="517"/>
      <c r="R102" s="518"/>
      <c r="S102" s="519"/>
      <c r="T102" s="517"/>
      <c r="U102" s="518"/>
      <c r="V102" s="519"/>
      <c r="W102" s="593">
        <v>-2086</v>
      </c>
      <c r="X102" s="594"/>
      <c r="Y102" s="595"/>
      <c r="Z102" s="517"/>
      <c r="AA102" s="518"/>
      <c r="AB102" s="519"/>
      <c r="AC102" s="517"/>
      <c r="AD102" s="518"/>
      <c r="AE102" s="519"/>
      <c r="AF102" s="382">
        <f t="shared" si="70"/>
        <v>0</v>
      </c>
      <c r="AG102" s="383"/>
      <c r="AH102" s="384"/>
    </row>
    <row r="103" spans="1:34" ht="22.5" customHeight="1" x14ac:dyDescent="0.25">
      <c r="A103" s="389" t="s">
        <v>54</v>
      </c>
      <c r="B103" s="390"/>
      <c r="C103" s="390"/>
      <c r="D103" s="390"/>
      <c r="E103" s="390"/>
      <c r="F103" s="390"/>
      <c r="G103" s="390"/>
      <c r="H103" s="391"/>
      <c r="I103" s="382">
        <f>I99+I100+I101+I102</f>
        <v>0</v>
      </c>
      <c r="J103" s="384"/>
      <c r="K103" s="382">
        <f>K99+K100+K101+K102</f>
        <v>0</v>
      </c>
      <c r="L103" s="383"/>
      <c r="M103" s="384"/>
      <c r="N103" s="382">
        <f t="shared" ref="N103" si="71">N99+N100+N101+N102</f>
        <v>1102073</v>
      </c>
      <c r="O103" s="383"/>
      <c r="P103" s="384"/>
      <c r="Q103" s="382">
        <f t="shared" ref="Q103" si="72">Q99+Q100+Q101+Q102</f>
        <v>0</v>
      </c>
      <c r="R103" s="383"/>
      <c r="S103" s="384"/>
      <c r="T103" s="382">
        <f t="shared" ref="T103" si="73">T99+T100+T101+T102</f>
        <v>0</v>
      </c>
      <c r="U103" s="383"/>
      <c r="V103" s="384"/>
      <c r="W103" s="382">
        <f t="shared" ref="W103" si="74">W99+W100+W101+W102</f>
        <v>0</v>
      </c>
      <c r="X103" s="383"/>
      <c r="Y103" s="384"/>
      <c r="Z103" s="382">
        <f t="shared" ref="Z103" si="75">Z99+Z100+Z101+Z102</f>
        <v>0</v>
      </c>
      <c r="AA103" s="383"/>
      <c r="AB103" s="384"/>
      <c r="AC103" s="382">
        <f t="shared" ref="AC103" si="76">AC99+AC100+AC101+AC102</f>
        <v>0</v>
      </c>
      <c r="AD103" s="383"/>
      <c r="AE103" s="384"/>
      <c r="AF103" s="382">
        <f t="shared" si="70"/>
        <v>1102073</v>
      </c>
      <c r="AG103" s="383"/>
      <c r="AH103" s="384"/>
    </row>
    <row r="104" spans="1:34" ht="15" customHeight="1" x14ac:dyDescent="0.25">
      <c r="A104" s="385" t="s">
        <v>55</v>
      </c>
      <c r="B104" s="386"/>
      <c r="C104" s="386"/>
      <c r="D104" s="386"/>
      <c r="E104" s="386"/>
      <c r="F104" s="386"/>
      <c r="G104" s="386"/>
      <c r="H104" s="386"/>
      <c r="I104" s="386"/>
      <c r="J104" s="386"/>
      <c r="K104" s="386"/>
      <c r="L104" s="386"/>
      <c r="M104" s="386"/>
      <c r="N104" s="386"/>
      <c r="O104" s="386"/>
      <c r="P104" s="386"/>
      <c r="Q104" s="386"/>
      <c r="R104" s="386"/>
      <c r="S104" s="386"/>
      <c r="T104" s="386"/>
      <c r="U104" s="386"/>
      <c r="V104" s="386"/>
      <c r="W104" s="386"/>
      <c r="X104" s="386"/>
      <c r="Y104" s="386"/>
      <c r="Z104" s="386"/>
      <c r="AA104" s="386"/>
      <c r="AB104" s="386"/>
      <c r="AC104" s="386"/>
      <c r="AD104" s="386"/>
      <c r="AE104" s="386"/>
      <c r="AF104" s="386"/>
      <c r="AG104" s="386"/>
      <c r="AH104" s="387"/>
    </row>
    <row r="105" spans="1:34" ht="23.25" customHeight="1" x14ac:dyDescent="0.25">
      <c r="A105" s="389" t="s">
        <v>50</v>
      </c>
      <c r="B105" s="390"/>
      <c r="C105" s="390"/>
      <c r="D105" s="390"/>
      <c r="E105" s="390"/>
      <c r="F105" s="390"/>
      <c r="G105" s="390"/>
      <c r="H105" s="391"/>
      <c r="I105" s="382"/>
      <c r="J105" s="384"/>
      <c r="K105" s="382"/>
      <c r="L105" s="383"/>
      <c r="M105" s="384"/>
      <c r="N105" s="382">
        <v>454354</v>
      </c>
      <c r="O105" s="383"/>
      <c r="P105" s="384"/>
      <c r="Q105" s="382"/>
      <c r="R105" s="383"/>
      <c r="S105" s="384"/>
      <c r="T105" s="382"/>
      <c r="U105" s="383"/>
      <c r="V105" s="384"/>
      <c r="W105" s="382"/>
      <c r="X105" s="383"/>
      <c r="Y105" s="384"/>
      <c r="Z105" s="382"/>
      <c r="AA105" s="383"/>
      <c r="AB105" s="384"/>
      <c r="AC105" s="382"/>
      <c r="AD105" s="383"/>
      <c r="AE105" s="384"/>
      <c r="AF105" s="382">
        <f>SUM(I105:AE105)</f>
        <v>454354</v>
      </c>
      <c r="AG105" s="383"/>
      <c r="AH105" s="384"/>
    </row>
    <row r="106" spans="1:34" x14ac:dyDescent="0.25">
      <c r="A106" s="389" t="s">
        <v>51</v>
      </c>
      <c r="B106" s="390"/>
      <c r="C106" s="390"/>
      <c r="D106" s="390"/>
      <c r="E106" s="390"/>
      <c r="F106" s="390"/>
      <c r="G106" s="390"/>
      <c r="H106" s="391"/>
      <c r="I106" s="382"/>
      <c r="J106" s="384"/>
      <c r="K106" s="382"/>
      <c r="L106" s="383"/>
      <c r="M106" s="384"/>
      <c r="N106" s="382">
        <v>121032</v>
      </c>
      <c r="O106" s="383"/>
      <c r="P106" s="384"/>
      <c r="Q106" s="382"/>
      <c r="R106" s="383"/>
      <c r="S106" s="384"/>
      <c r="T106" s="382"/>
      <c r="U106" s="383"/>
      <c r="V106" s="384"/>
      <c r="W106" s="382"/>
      <c r="X106" s="383"/>
      <c r="Y106" s="384"/>
      <c r="Z106" s="382"/>
      <c r="AA106" s="383"/>
      <c r="AB106" s="384"/>
      <c r="AC106" s="382"/>
      <c r="AD106" s="383"/>
      <c r="AE106" s="384"/>
      <c r="AF106" s="382">
        <f t="shared" ref="AF106:AF108" si="77">SUM(I106:AE106)</f>
        <v>121032</v>
      </c>
      <c r="AG106" s="383"/>
      <c r="AH106" s="384"/>
    </row>
    <row r="107" spans="1:34" x14ac:dyDescent="0.25">
      <c r="A107" s="389" t="s">
        <v>52</v>
      </c>
      <c r="B107" s="390"/>
      <c r="C107" s="390"/>
      <c r="D107" s="390"/>
      <c r="E107" s="390"/>
      <c r="F107" s="390"/>
      <c r="G107" s="390"/>
      <c r="H107" s="391"/>
      <c r="I107" s="382"/>
      <c r="J107" s="384"/>
      <c r="K107" s="382"/>
      <c r="L107" s="383"/>
      <c r="M107" s="384"/>
      <c r="N107" s="382"/>
      <c r="O107" s="383"/>
      <c r="P107" s="384"/>
      <c r="Q107" s="382"/>
      <c r="R107" s="383"/>
      <c r="S107" s="384"/>
      <c r="T107" s="382"/>
      <c r="U107" s="383"/>
      <c r="V107" s="384"/>
      <c r="W107" s="382"/>
      <c r="X107" s="383"/>
      <c r="Y107" s="384"/>
      <c r="Z107" s="382"/>
      <c r="AA107" s="383"/>
      <c r="AB107" s="384"/>
      <c r="AC107" s="382"/>
      <c r="AD107" s="383"/>
      <c r="AE107" s="384"/>
      <c r="AF107" s="382">
        <f t="shared" si="77"/>
        <v>0</v>
      </c>
      <c r="AG107" s="383"/>
      <c r="AH107" s="384"/>
    </row>
    <row r="108" spans="1:34" ht="21.75" customHeight="1" x14ac:dyDescent="0.25">
      <c r="A108" s="389" t="s">
        <v>54</v>
      </c>
      <c r="B108" s="390"/>
      <c r="C108" s="390"/>
      <c r="D108" s="390"/>
      <c r="E108" s="390"/>
      <c r="F108" s="390"/>
      <c r="G108" s="390"/>
      <c r="H108" s="391"/>
      <c r="I108" s="382">
        <f>I105+I106+I107</f>
        <v>0</v>
      </c>
      <c r="J108" s="384"/>
      <c r="K108" s="382">
        <f>K105+K106+K107</f>
        <v>0</v>
      </c>
      <c r="L108" s="383"/>
      <c r="M108" s="384"/>
      <c r="N108" s="382">
        <f t="shared" ref="N108" si="78">N105+N106+N107</f>
        <v>575386</v>
      </c>
      <c r="O108" s="383"/>
      <c r="P108" s="384"/>
      <c r="Q108" s="382">
        <f t="shared" ref="Q108" si="79">Q105+Q106+Q107</f>
        <v>0</v>
      </c>
      <c r="R108" s="383"/>
      <c r="S108" s="384"/>
      <c r="T108" s="382">
        <f t="shared" ref="T108" si="80">T105+T106+T107</f>
        <v>0</v>
      </c>
      <c r="U108" s="383"/>
      <c r="V108" s="384"/>
      <c r="W108" s="382">
        <f t="shared" ref="W108" si="81">W105+W106+W107</f>
        <v>0</v>
      </c>
      <c r="X108" s="383"/>
      <c r="Y108" s="384"/>
      <c r="Z108" s="382">
        <f t="shared" ref="Z108" si="82">Z105+Z106+Z107</f>
        <v>0</v>
      </c>
      <c r="AA108" s="383"/>
      <c r="AB108" s="384"/>
      <c r="AC108" s="382">
        <f t="shared" ref="AC108" si="83">AC105+AC106+AC107</f>
        <v>0</v>
      </c>
      <c r="AD108" s="383"/>
      <c r="AE108" s="384"/>
      <c r="AF108" s="382">
        <f t="shared" si="77"/>
        <v>575386</v>
      </c>
      <c r="AG108" s="383"/>
      <c r="AH108" s="384"/>
    </row>
    <row r="109" spans="1:34" ht="15" customHeight="1" x14ac:dyDescent="0.25">
      <c r="A109" s="385" t="s">
        <v>56</v>
      </c>
      <c r="B109" s="386"/>
      <c r="C109" s="386"/>
      <c r="D109" s="386"/>
      <c r="E109" s="386"/>
      <c r="F109" s="386"/>
      <c r="G109" s="386"/>
      <c r="H109" s="386"/>
      <c r="I109" s="386"/>
      <c r="J109" s="386"/>
      <c r="K109" s="386"/>
      <c r="L109" s="386"/>
      <c r="M109" s="386"/>
      <c r="N109" s="386"/>
      <c r="O109" s="386"/>
      <c r="P109" s="386"/>
      <c r="Q109" s="386"/>
      <c r="R109" s="386"/>
      <c r="S109" s="386"/>
      <c r="T109" s="386"/>
      <c r="U109" s="386"/>
      <c r="V109" s="386"/>
      <c r="W109" s="386"/>
      <c r="X109" s="386"/>
      <c r="Y109" s="386"/>
      <c r="Z109" s="386"/>
      <c r="AA109" s="386"/>
      <c r="AB109" s="386"/>
      <c r="AC109" s="386"/>
      <c r="AD109" s="386"/>
      <c r="AE109" s="386"/>
      <c r="AF109" s="386"/>
      <c r="AG109" s="386"/>
      <c r="AH109" s="387"/>
    </row>
    <row r="110" spans="1:34" ht="21.75" customHeight="1" x14ac:dyDescent="0.25">
      <c r="A110" s="389" t="s">
        <v>50</v>
      </c>
      <c r="B110" s="390"/>
      <c r="C110" s="390"/>
      <c r="D110" s="390"/>
      <c r="E110" s="390"/>
      <c r="F110" s="390"/>
      <c r="G110" s="390"/>
      <c r="H110" s="391"/>
      <c r="I110" s="382"/>
      <c r="J110" s="384"/>
      <c r="K110" s="382"/>
      <c r="L110" s="383"/>
      <c r="M110" s="384"/>
      <c r="N110" s="382"/>
      <c r="O110" s="383"/>
      <c r="P110" s="384"/>
      <c r="Q110" s="382"/>
      <c r="R110" s="383"/>
      <c r="S110" s="384"/>
      <c r="T110" s="382"/>
      <c r="U110" s="383"/>
      <c r="V110" s="384"/>
      <c r="W110" s="382"/>
      <c r="X110" s="383"/>
      <c r="Y110" s="384"/>
      <c r="Z110" s="382"/>
      <c r="AA110" s="383"/>
      <c r="AB110" s="384"/>
      <c r="AC110" s="382"/>
      <c r="AD110" s="383"/>
      <c r="AE110" s="384"/>
      <c r="AF110" s="382">
        <f>SUM(I110:AE110)</f>
        <v>0</v>
      </c>
      <c r="AG110" s="383"/>
      <c r="AH110" s="384"/>
    </row>
    <row r="111" spans="1:34" x14ac:dyDescent="0.25">
      <c r="A111" s="389" t="s">
        <v>51</v>
      </c>
      <c r="B111" s="390"/>
      <c r="C111" s="390"/>
      <c r="D111" s="390"/>
      <c r="E111" s="390"/>
      <c r="F111" s="390"/>
      <c r="G111" s="390"/>
      <c r="H111" s="391"/>
      <c r="I111" s="382"/>
      <c r="J111" s="384"/>
      <c r="K111" s="382"/>
      <c r="L111" s="383"/>
      <c r="M111" s="384"/>
      <c r="N111" s="382"/>
      <c r="O111" s="383"/>
      <c r="P111" s="384"/>
      <c r="Q111" s="382"/>
      <c r="R111" s="383"/>
      <c r="S111" s="384"/>
      <c r="T111" s="382"/>
      <c r="U111" s="383"/>
      <c r="V111" s="384"/>
      <c r="W111" s="382"/>
      <c r="X111" s="383"/>
      <c r="Y111" s="384"/>
      <c r="Z111" s="382"/>
      <c r="AA111" s="383"/>
      <c r="AB111" s="384"/>
      <c r="AC111" s="382"/>
      <c r="AD111" s="383"/>
      <c r="AE111" s="384"/>
      <c r="AF111" s="382">
        <f t="shared" ref="AF111:AF113" si="84">SUM(I111:AE111)</f>
        <v>0</v>
      </c>
      <c r="AG111" s="383"/>
      <c r="AH111" s="384"/>
    </row>
    <row r="112" spans="1:34" x14ac:dyDescent="0.25">
      <c r="A112" s="389" t="s">
        <v>52</v>
      </c>
      <c r="B112" s="390"/>
      <c r="C112" s="390"/>
      <c r="D112" s="390"/>
      <c r="E112" s="390"/>
      <c r="F112" s="390"/>
      <c r="G112" s="390"/>
      <c r="H112" s="391"/>
      <c r="I112" s="382"/>
      <c r="J112" s="384"/>
      <c r="K112" s="382"/>
      <c r="L112" s="383"/>
      <c r="M112" s="384"/>
      <c r="N112" s="382"/>
      <c r="O112" s="383"/>
      <c r="P112" s="384"/>
      <c r="Q112" s="382"/>
      <c r="R112" s="383"/>
      <c r="S112" s="384"/>
      <c r="T112" s="382"/>
      <c r="U112" s="383"/>
      <c r="V112" s="384"/>
      <c r="W112" s="382"/>
      <c r="X112" s="383"/>
      <c r="Y112" s="384"/>
      <c r="Z112" s="382"/>
      <c r="AA112" s="383"/>
      <c r="AB112" s="384"/>
      <c r="AC112" s="382"/>
      <c r="AD112" s="383"/>
      <c r="AE112" s="384"/>
      <c r="AF112" s="382">
        <f t="shared" si="84"/>
        <v>0</v>
      </c>
      <c r="AG112" s="383"/>
      <c r="AH112" s="384"/>
    </row>
    <row r="113" spans="1:36" ht="22.5" customHeight="1" x14ac:dyDescent="0.25">
      <c r="A113" s="389" t="s">
        <v>54</v>
      </c>
      <c r="B113" s="390"/>
      <c r="C113" s="390"/>
      <c r="D113" s="390"/>
      <c r="E113" s="390"/>
      <c r="F113" s="390"/>
      <c r="G113" s="390"/>
      <c r="H113" s="391"/>
      <c r="I113" s="382">
        <f>I110+I111+I112</f>
        <v>0</v>
      </c>
      <c r="J113" s="384"/>
      <c r="K113" s="382">
        <f>K110+K111+K112</f>
        <v>0</v>
      </c>
      <c r="L113" s="383"/>
      <c r="M113" s="384"/>
      <c r="N113" s="382">
        <f>N110+N111+N112</f>
        <v>0</v>
      </c>
      <c r="O113" s="383"/>
      <c r="P113" s="384"/>
      <c r="Q113" s="382">
        <f>Q110+Q111+Q112</f>
        <v>0</v>
      </c>
      <c r="R113" s="383"/>
      <c r="S113" s="384"/>
      <c r="T113" s="382">
        <f>T110+T111+T112</f>
        <v>0</v>
      </c>
      <c r="U113" s="383"/>
      <c r="V113" s="384"/>
      <c r="W113" s="382">
        <f>W110+W111+W112</f>
        <v>0</v>
      </c>
      <c r="X113" s="383"/>
      <c r="Y113" s="384"/>
      <c r="Z113" s="382">
        <f>Z110+Z111+Z112</f>
        <v>0</v>
      </c>
      <c r="AA113" s="383"/>
      <c r="AB113" s="384"/>
      <c r="AC113" s="382">
        <f>AC110+AC111+AC112</f>
        <v>0</v>
      </c>
      <c r="AD113" s="383"/>
      <c r="AE113" s="384"/>
      <c r="AF113" s="382">
        <f t="shared" si="84"/>
        <v>0</v>
      </c>
      <c r="AG113" s="383"/>
      <c r="AH113" s="384"/>
    </row>
    <row r="114" spans="1:36" x14ac:dyDescent="0.25">
      <c r="A114" s="385" t="s">
        <v>57</v>
      </c>
      <c r="B114" s="386"/>
      <c r="C114" s="386"/>
      <c r="D114" s="386"/>
      <c r="E114" s="386"/>
      <c r="F114" s="386"/>
      <c r="G114" s="386"/>
      <c r="H114" s="386"/>
      <c r="I114" s="386"/>
      <c r="J114" s="386"/>
      <c r="K114" s="386"/>
      <c r="L114" s="386"/>
      <c r="M114" s="386"/>
      <c r="N114" s="386"/>
      <c r="O114" s="386"/>
      <c r="P114" s="386"/>
      <c r="Q114" s="386"/>
      <c r="R114" s="386"/>
      <c r="S114" s="386"/>
      <c r="T114" s="386"/>
      <c r="U114" s="386"/>
      <c r="V114" s="386"/>
      <c r="W114" s="386"/>
      <c r="X114" s="386"/>
      <c r="Y114" s="386"/>
      <c r="Z114" s="386"/>
      <c r="AA114" s="386"/>
      <c r="AB114" s="386"/>
      <c r="AC114" s="386"/>
      <c r="AD114" s="386"/>
      <c r="AE114" s="386"/>
      <c r="AF114" s="386"/>
      <c r="AG114" s="386"/>
      <c r="AH114" s="387"/>
    </row>
    <row r="115" spans="1:36" ht="23.25" customHeight="1" x14ac:dyDescent="0.25">
      <c r="A115" s="389" t="s">
        <v>50</v>
      </c>
      <c r="B115" s="390"/>
      <c r="C115" s="390"/>
      <c r="D115" s="390"/>
      <c r="E115" s="390"/>
      <c r="F115" s="390"/>
      <c r="G115" s="390"/>
      <c r="H115" s="391"/>
      <c r="I115" s="382">
        <f>I99-I105-I110</f>
        <v>0</v>
      </c>
      <c r="J115" s="384"/>
      <c r="K115" s="382">
        <f>K99-K105-K110</f>
        <v>0</v>
      </c>
      <c r="L115" s="383"/>
      <c r="M115" s="384"/>
      <c r="N115" s="382">
        <f t="shared" ref="N115" si="85">N99-N105-N110</f>
        <v>437764</v>
      </c>
      <c r="O115" s="383"/>
      <c r="P115" s="384"/>
      <c r="Q115" s="382">
        <f t="shared" ref="Q115" si="86">Q99-Q105-Q110</f>
        <v>0</v>
      </c>
      <c r="R115" s="383"/>
      <c r="S115" s="384"/>
      <c r="T115" s="382">
        <f t="shared" ref="T115" si="87">T99-T105-T110</f>
        <v>0</v>
      </c>
      <c r="U115" s="383"/>
      <c r="V115" s="384"/>
      <c r="W115" s="382">
        <f t="shared" ref="W115" si="88">W99-W105-W110</f>
        <v>0</v>
      </c>
      <c r="X115" s="383"/>
      <c r="Y115" s="384"/>
      <c r="Z115" s="382">
        <f t="shared" ref="Z115" si="89">Z99-Z105-Z110</f>
        <v>0</v>
      </c>
      <c r="AA115" s="383"/>
      <c r="AB115" s="384"/>
      <c r="AC115" s="382">
        <f t="shared" ref="AC115" si="90">AC99-AC105-AC110</f>
        <v>0</v>
      </c>
      <c r="AD115" s="383"/>
      <c r="AE115" s="384"/>
      <c r="AF115" s="382">
        <f>AF99-AF105-AF110</f>
        <v>437764</v>
      </c>
      <c r="AG115" s="383"/>
      <c r="AH115" s="384"/>
      <c r="AI115" t="str">
        <f>IF(ROUND(AF115-Aktíva!G25,0)=0,"","CHYBY")</f>
        <v/>
      </c>
      <c r="AJ115" t="s">
        <v>1155</v>
      </c>
    </row>
    <row r="116" spans="1:36" ht="23.25" customHeight="1" x14ac:dyDescent="0.25">
      <c r="A116" s="389" t="s">
        <v>54</v>
      </c>
      <c r="B116" s="390"/>
      <c r="C116" s="390"/>
      <c r="D116" s="390"/>
      <c r="E116" s="390"/>
      <c r="F116" s="390"/>
      <c r="G116" s="390"/>
      <c r="H116" s="391"/>
      <c r="I116" s="382">
        <f>I103-I108-I113</f>
        <v>0</v>
      </c>
      <c r="J116" s="384"/>
      <c r="K116" s="382">
        <f>K103-K108-K113</f>
        <v>0</v>
      </c>
      <c r="L116" s="383"/>
      <c r="M116" s="384"/>
      <c r="N116" s="382">
        <f t="shared" ref="N116" si="91">N103-N108-N113</f>
        <v>526687</v>
      </c>
      <c r="O116" s="383"/>
      <c r="P116" s="384"/>
      <c r="Q116" s="382">
        <f t="shared" ref="Q116" si="92">Q103-Q108-Q113</f>
        <v>0</v>
      </c>
      <c r="R116" s="383"/>
      <c r="S116" s="384"/>
      <c r="T116" s="382">
        <f t="shared" ref="T116" si="93">T103-T108-T113</f>
        <v>0</v>
      </c>
      <c r="U116" s="383"/>
      <c r="V116" s="384"/>
      <c r="W116" s="382">
        <f t="shared" ref="W116" si="94">W103-W108-W113</f>
        <v>0</v>
      </c>
      <c r="X116" s="383"/>
      <c r="Y116" s="384"/>
      <c r="Z116" s="382">
        <f t="shared" ref="Z116" si="95">Z103-Z108-Z113</f>
        <v>0</v>
      </c>
      <c r="AA116" s="383"/>
      <c r="AB116" s="384"/>
      <c r="AC116" s="382">
        <f t="shared" ref="AC116" si="96">AC103-AC108-AC113</f>
        <v>0</v>
      </c>
      <c r="AD116" s="383"/>
      <c r="AE116" s="384"/>
      <c r="AF116" s="382">
        <f t="shared" ref="AF116" si="97">AF103-AF108-AF113</f>
        <v>526687</v>
      </c>
      <c r="AG116" s="383"/>
      <c r="AH116" s="384"/>
      <c r="AJ116" t="s">
        <v>1155</v>
      </c>
    </row>
    <row r="119" spans="1:36" hidden="1" x14ac:dyDescent="0.25"/>
    <row r="120" spans="1:36" hidden="1" x14ac:dyDescent="0.25"/>
    <row r="121" spans="1:36" hidden="1" x14ac:dyDescent="0.25"/>
    <row r="122" spans="1:36" hidden="1" x14ac:dyDescent="0.25"/>
    <row r="123" spans="1:36" hidden="1" x14ac:dyDescent="0.25"/>
    <row r="124" spans="1:36" hidden="1" x14ac:dyDescent="0.25"/>
    <row r="125" spans="1:36" hidden="1" x14ac:dyDescent="0.25"/>
    <row r="126" spans="1:36" hidden="1" x14ac:dyDescent="0.25"/>
    <row r="127" spans="1:36" hidden="1" x14ac:dyDescent="0.25"/>
    <row r="128" spans="1:36" hidden="1" x14ac:dyDescent="0.25"/>
    <row r="130" spans="1:34" ht="15" customHeight="1" x14ac:dyDescent="0.25">
      <c r="A130" s="728" t="s">
        <v>70</v>
      </c>
      <c r="B130" s="729"/>
      <c r="C130" s="729"/>
      <c r="D130" s="729"/>
      <c r="E130" s="729"/>
      <c r="F130" s="729"/>
      <c r="G130" s="729"/>
      <c r="H130" s="730"/>
      <c r="I130" s="366" t="s">
        <v>73</v>
      </c>
      <c r="J130" s="367"/>
      <c r="K130" s="367"/>
      <c r="L130" s="367"/>
      <c r="M130" s="367"/>
      <c r="N130" s="367"/>
      <c r="O130" s="367"/>
      <c r="P130" s="367"/>
      <c r="Q130" s="367"/>
      <c r="R130" s="367"/>
      <c r="S130" s="367"/>
      <c r="T130" s="367"/>
      <c r="U130" s="367"/>
      <c r="V130" s="367"/>
      <c r="W130" s="367"/>
      <c r="X130" s="367"/>
      <c r="Y130" s="367"/>
      <c r="Z130" s="367"/>
      <c r="AA130" s="367"/>
      <c r="AB130" s="367"/>
      <c r="AC130" s="367"/>
      <c r="AD130" s="367"/>
      <c r="AE130" s="367"/>
      <c r="AF130" s="367"/>
      <c r="AG130" s="367"/>
      <c r="AH130" s="368"/>
    </row>
    <row r="131" spans="1:34" x14ac:dyDescent="0.25">
      <c r="A131" s="731"/>
      <c r="B131" s="732"/>
      <c r="C131" s="732"/>
      <c r="D131" s="732"/>
      <c r="E131" s="732"/>
      <c r="F131" s="732"/>
      <c r="G131" s="732"/>
      <c r="H131" s="733"/>
      <c r="I131" s="508" t="s">
        <v>66</v>
      </c>
      <c r="J131" s="510"/>
      <c r="K131" s="508" t="s">
        <v>67</v>
      </c>
      <c r="L131" s="509"/>
      <c r="M131" s="510"/>
      <c r="N131" s="508" t="s">
        <v>123</v>
      </c>
      <c r="O131" s="509"/>
      <c r="P131" s="510"/>
      <c r="Q131" s="508" t="s">
        <v>72</v>
      </c>
      <c r="R131" s="509"/>
      <c r="S131" s="510"/>
      <c r="T131" s="508" t="s">
        <v>68</v>
      </c>
      <c r="U131" s="509"/>
      <c r="V131" s="510"/>
      <c r="W131" s="508" t="s">
        <v>69</v>
      </c>
      <c r="X131" s="509"/>
      <c r="Y131" s="510"/>
      <c r="Z131" s="508" t="s">
        <v>124</v>
      </c>
      <c r="AA131" s="509"/>
      <c r="AB131" s="510"/>
      <c r="AC131" s="508" t="s">
        <v>125</v>
      </c>
      <c r="AD131" s="509"/>
      <c r="AE131" s="510"/>
      <c r="AF131" s="508" t="s">
        <v>39</v>
      </c>
      <c r="AG131" s="509"/>
      <c r="AH131" s="510"/>
    </row>
    <row r="132" spans="1:34" ht="66" customHeight="1" x14ac:dyDescent="0.25">
      <c r="A132" s="734"/>
      <c r="B132" s="735"/>
      <c r="C132" s="735"/>
      <c r="D132" s="735"/>
      <c r="E132" s="735"/>
      <c r="F132" s="735"/>
      <c r="G132" s="735"/>
      <c r="H132" s="736"/>
      <c r="I132" s="511"/>
      <c r="J132" s="513"/>
      <c r="K132" s="511"/>
      <c r="L132" s="512"/>
      <c r="M132" s="513"/>
      <c r="N132" s="511"/>
      <c r="O132" s="512"/>
      <c r="P132" s="513"/>
      <c r="Q132" s="511"/>
      <c r="R132" s="512"/>
      <c r="S132" s="513"/>
      <c r="T132" s="511"/>
      <c r="U132" s="512"/>
      <c r="V132" s="513"/>
      <c r="W132" s="511"/>
      <c r="X132" s="512"/>
      <c r="Y132" s="513"/>
      <c r="Z132" s="511"/>
      <c r="AA132" s="512"/>
      <c r="AB132" s="513"/>
      <c r="AC132" s="511"/>
      <c r="AD132" s="512"/>
      <c r="AE132" s="513"/>
      <c r="AF132" s="511"/>
      <c r="AG132" s="512"/>
      <c r="AH132" s="513"/>
    </row>
    <row r="133" spans="1:34" x14ac:dyDescent="0.25">
      <c r="A133" s="366" t="s">
        <v>40</v>
      </c>
      <c r="B133" s="367"/>
      <c r="C133" s="367"/>
      <c r="D133" s="367"/>
      <c r="E133" s="367"/>
      <c r="F133" s="367"/>
      <c r="G133" s="367"/>
      <c r="H133" s="368"/>
      <c r="I133" s="366" t="s">
        <v>41</v>
      </c>
      <c r="J133" s="368"/>
      <c r="K133" s="366" t="s">
        <v>42</v>
      </c>
      <c r="L133" s="367"/>
      <c r="M133" s="368"/>
      <c r="N133" s="366" t="s">
        <v>43</v>
      </c>
      <c r="O133" s="367"/>
      <c r="P133" s="368"/>
      <c r="Q133" s="366" t="s">
        <v>44</v>
      </c>
      <c r="R133" s="367"/>
      <c r="S133" s="368"/>
      <c r="T133" s="366" t="s">
        <v>45</v>
      </c>
      <c r="U133" s="367"/>
      <c r="V133" s="368"/>
      <c r="W133" s="366" t="s">
        <v>46</v>
      </c>
      <c r="X133" s="367"/>
      <c r="Y133" s="368"/>
      <c r="Z133" s="366" t="s">
        <v>47</v>
      </c>
      <c r="AA133" s="367"/>
      <c r="AB133" s="368"/>
      <c r="AC133" s="366" t="s">
        <v>48</v>
      </c>
      <c r="AD133" s="367"/>
      <c r="AE133" s="368"/>
      <c r="AF133" s="366" t="s">
        <v>71</v>
      </c>
      <c r="AG133" s="367"/>
      <c r="AH133" s="368"/>
    </row>
    <row r="134" spans="1:34" x14ac:dyDescent="0.25">
      <c r="A134" s="385" t="s">
        <v>49</v>
      </c>
      <c r="B134" s="386"/>
      <c r="C134" s="386"/>
      <c r="D134" s="386"/>
      <c r="E134" s="386"/>
      <c r="F134" s="386"/>
      <c r="G134" s="386"/>
      <c r="H134" s="386"/>
      <c r="I134" s="386"/>
      <c r="J134" s="386"/>
      <c r="K134" s="386"/>
      <c r="L134" s="386"/>
      <c r="M134" s="386"/>
      <c r="N134" s="386"/>
      <c r="O134" s="386"/>
      <c r="P134" s="386"/>
      <c r="Q134" s="386"/>
      <c r="R134" s="386"/>
      <c r="S134" s="386"/>
      <c r="T134" s="386"/>
      <c r="U134" s="386"/>
      <c r="V134" s="386"/>
      <c r="W134" s="386"/>
      <c r="X134" s="386"/>
      <c r="Y134" s="386"/>
      <c r="Z134" s="386"/>
      <c r="AA134" s="386"/>
      <c r="AB134" s="386"/>
      <c r="AC134" s="386"/>
      <c r="AD134" s="386"/>
      <c r="AE134" s="386"/>
      <c r="AF134" s="386"/>
      <c r="AG134" s="386"/>
      <c r="AH134" s="387"/>
    </row>
    <row r="135" spans="1:34" ht="24" customHeight="1" x14ac:dyDescent="0.25">
      <c r="A135" s="389" t="s">
        <v>50</v>
      </c>
      <c r="B135" s="390"/>
      <c r="C135" s="390"/>
      <c r="D135" s="390"/>
      <c r="E135" s="390"/>
      <c r="F135" s="390"/>
      <c r="G135" s="390"/>
      <c r="H135" s="391"/>
      <c r="I135" s="517"/>
      <c r="J135" s="519"/>
      <c r="K135" s="517"/>
      <c r="L135" s="518"/>
      <c r="M135" s="519"/>
      <c r="N135" s="517">
        <v>892118</v>
      </c>
      <c r="O135" s="518"/>
      <c r="P135" s="519"/>
      <c r="Q135" s="517"/>
      <c r="R135" s="518"/>
      <c r="S135" s="519"/>
      <c r="T135" s="517"/>
      <c r="U135" s="518"/>
      <c r="V135" s="519"/>
      <c r="W135" s="517"/>
      <c r="X135" s="518"/>
      <c r="Y135" s="519"/>
      <c r="Z135" s="517"/>
      <c r="AA135" s="518"/>
      <c r="AB135" s="519"/>
      <c r="AC135" s="517"/>
      <c r="AD135" s="518"/>
      <c r="AE135" s="519"/>
      <c r="AF135" s="382">
        <f>SUM(I135:AE135)</f>
        <v>892118</v>
      </c>
      <c r="AG135" s="383"/>
      <c r="AH135" s="384"/>
    </row>
    <row r="136" spans="1:34" ht="15" customHeight="1" x14ac:dyDescent="0.25">
      <c r="A136" s="389" t="s">
        <v>51</v>
      </c>
      <c r="B136" s="390"/>
      <c r="C136" s="390"/>
      <c r="D136" s="390"/>
      <c r="E136" s="390"/>
      <c r="F136" s="390"/>
      <c r="G136" s="390"/>
      <c r="H136" s="391"/>
      <c r="I136" s="517"/>
      <c r="J136" s="519"/>
      <c r="K136" s="517"/>
      <c r="L136" s="518"/>
      <c r="M136" s="519"/>
      <c r="N136" s="517"/>
      <c r="O136" s="518"/>
      <c r="P136" s="519"/>
      <c r="Q136" s="517"/>
      <c r="R136" s="518"/>
      <c r="S136" s="519"/>
      <c r="T136" s="517"/>
      <c r="U136" s="518"/>
      <c r="V136" s="519"/>
      <c r="W136" s="517"/>
      <c r="X136" s="518"/>
      <c r="Y136" s="519"/>
      <c r="Z136" s="517"/>
      <c r="AA136" s="518"/>
      <c r="AB136" s="519"/>
      <c r="AC136" s="517"/>
      <c r="AD136" s="518"/>
      <c r="AE136" s="519"/>
      <c r="AF136" s="382">
        <f t="shared" ref="AF136:AF139" si="98">SUM(I136:AE136)</f>
        <v>0</v>
      </c>
      <c r="AG136" s="383"/>
      <c r="AH136" s="384"/>
    </row>
    <row r="137" spans="1:34" ht="15" customHeight="1" x14ac:dyDescent="0.25">
      <c r="A137" s="389" t="s">
        <v>52</v>
      </c>
      <c r="B137" s="390"/>
      <c r="C137" s="390"/>
      <c r="D137" s="390"/>
      <c r="E137" s="390"/>
      <c r="F137" s="390"/>
      <c r="G137" s="390"/>
      <c r="H137" s="391"/>
      <c r="I137" s="517"/>
      <c r="J137" s="519"/>
      <c r="K137" s="517"/>
      <c r="L137" s="518"/>
      <c r="M137" s="519"/>
      <c r="N137" s="517"/>
      <c r="O137" s="518"/>
      <c r="P137" s="519"/>
      <c r="Q137" s="517"/>
      <c r="R137" s="518"/>
      <c r="S137" s="519"/>
      <c r="T137" s="517"/>
      <c r="U137" s="518"/>
      <c r="V137" s="519"/>
      <c r="W137" s="517"/>
      <c r="X137" s="518"/>
      <c r="Y137" s="519"/>
      <c r="Z137" s="517"/>
      <c r="AA137" s="518"/>
      <c r="AB137" s="519"/>
      <c r="AC137" s="517"/>
      <c r="AD137" s="518"/>
      <c r="AE137" s="519"/>
      <c r="AF137" s="382">
        <f t="shared" si="98"/>
        <v>0</v>
      </c>
      <c r="AG137" s="383"/>
      <c r="AH137" s="384"/>
    </row>
    <row r="138" spans="1:34" ht="15" customHeight="1" x14ac:dyDescent="0.25">
      <c r="A138" s="389" t="s">
        <v>53</v>
      </c>
      <c r="B138" s="390"/>
      <c r="C138" s="390"/>
      <c r="D138" s="390"/>
      <c r="E138" s="390"/>
      <c r="F138" s="390"/>
      <c r="G138" s="390"/>
      <c r="H138" s="391"/>
      <c r="I138" s="517"/>
      <c r="J138" s="519"/>
      <c r="K138" s="517"/>
      <c r="L138" s="518"/>
      <c r="M138" s="519"/>
      <c r="N138" s="517"/>
      <c r="O138" s="518"/>
      <c r="P138" s="519"/>
      <c r="Q138" s="517"/>
      <c r="R138" s="518"/>
      <c r="S138" s="519"/>
      <c r="T138" s="517"/>
      <c r="U138" s="518"/>
      <c r="V138" s="519"/>
      <c r="W138" s="517"/>
      <c r="X138" s="518"/>
      <c r="Y138" s="519"/>
      <c r="Z138" s="517"/>
      <c r="AA138" s="518"/>
      <c r="AB138" s="519"/>
      <c r="AC138" s="517"/>
      <c r="AD138" s="518"/>
      <c r="AE138" s="519"/>
      <c r="AF138" s="382">
        <f t="shared" si="98"/>
        <v>0</v>
      </c>
      <c r="AG138" s="383"/>
      <c r="AH138" s="384"/>
    </row>
    <row r="139" spans="1:34" ht="24.75" customHeight="1" x14ac:dyDescent="0.25">
      <c r="A139" s="389" t="s">
        <v>54</v>
      </c>
      <c r="B139" s="390"/>
      <c r="C139" s="390"/>
      <c r="D139" s="390"/>
      <c r="E139" s="390"/>
      <c r="F139" s="390"/>
      <c r="G139" s="390"/>
      <c r="H139" s="391"/>
      <c r="I139" s="382">
        <f>I135+I136+I137+I138</f>
        <v>0</v>
      </c>
      <c r="J139" s="384"/>
      <c r="K139" s="382">
        <f>K135+K136+K137+K138</f>
        <v>0</v>
      </c>
      <c r="L139" s="383"/>
      <c r="M139" s="384"/>
      <c r="N139" s="382">
        <f t="shared" ref="N139" si="99">N135+N136+N137+N138</f>
        <v>892118</v>
      </c>
      <c r="O139" s="383"/>
      <c r="P139" s="384"/>
      <c r="Q139" s="382">
        <f t="shared" ref="Q139" si="100">Q135+Q136+Q137+Q138</f>
        <v>0</v>
      </c>
      <c r="R139" s="383"/>
      <c r="S139" s="384"/>
      <c r="T139" s="382">
        <f t="shared" ref="T139" si="101">T135+T136+T137+T138</f>
        <v>0</v>
      </c>
      <c r="U139" s="383"/>
      <c r="V139" s="384"/>
      <c r="W139" s="382">
        <f t="shared" ref="W139" si="102">W135+W136+W137+W138</f>
        <v>0</v>
      </c>
      <c r="X139" s="383"/>
      <c r="Y139" s="384"/>
      <c r="Z139" s="382">
        <f t="shared" ref="Z139" si="103">Z135+Z136+Z137+Z138</f>
        <v>0</v>
      </c>
      <c r="AA139" s="383"/>
      <c r="AB139" s="384"/>
      <c r="AC139" s="382">
        <f t="shared" ref="AC139" si="104">AC135+AC136+AC137+AC138</f>
        <v>0</v>
      </c>
      <c r="AD139" s="383"/>
      <c r="AE139" s="384"/>
      <c r="AF139" s="382">
        <f t="shared" si="98"/>
        <v>892118</v>
      </c>
      <c r="AG139" s="383"/>
      <c r="AH139" s="384"/>
    </row>
    <row r="140" spans="1:34" ht="15" customHeight="1" x14ac:dyDescent="0.25">
      <c r="A140" s="385" t="s">
        <v>55</v>
      </c>
      <c r="B140" s="386"/>
      <c r="C140" s="386"/>
      <c r="D140" s="386"/>
      <c r="E140" s="386"/>
      <c r="F140" s="386"/>
      <c r="G140" s="386"/>
      <c r="H140" s="386"/>
      <c r="I140" s="386"/>
      <c r="J140" s="386"/>
      <c r="K140" s="386"/>
      <c r="L140" s="386"/>
      <c r="M140" s="386"/>
      <c r="N140" s="386"/>
      <c r="O140" s="386"/>
      <c r="P140" s="386"/>
      <c r="Q140" s="386"/>
      <c r="R140" s="386"/>
      <c r="S140" s="386"/>
      <c r="T140" s="386"/>
      <c r="U140" s="386"/>
      <c r="V140" s="386"/>
      <c r="W140" s="386"/>
      <c r="X140" s="386"/>
      <c r="Y140" s="386"/>
      <c r="Z140" s="386"/>
      <c r="AA140" s="386"/>
      <c r="AB140" s="386"/>
      <c r="AC140" s="386"/>
      <c r="AD140" s="386"/>
      <c r="AE140" s="386"/>
      <c r="AF140" s="386"/>
      <c r="AG140" s="386"/>
      <c r="AH140" s="387"/>
    </row>
    <row r="141" spans="1:34" ht="24" customHeight="1" x14ac:dyDescent="0.25">
      <c r="A141" s="389" t="s">
        <v>50</v>
      </c>
      <c r="B141" s="390"/>
      <c r="C141" s="390"/>
      <c r="D141" s="390"/>
      <c r="E141" s="390"/>
      <c r="F141" s="390"/>
      <c r="G141" s="390"/>
      <c r="H141" s="391"/>
      <c r="I141" s="382"/>
      <c r="J141" s="384"/>
      <c r="K141" s="382"/>
      <c r="L141" s="383"/>
      <c r="M141" s="384"/>
      <c r="N141" s="382">
        <v>338017</v>
      </c>
      <c r="O141" s="383"/>
      <c r="P141" s="384"/>
      <c r="Q141" s="382"/>
      <c r="R141" s="383"/>
      <c r="S141" s="384"/>
      <c r="T141" s="382"/>
      <c r="U141" s="383"/>
      <c r="V141" s="384"/>
      <c r="W141" s="382"/>
      <c r="X141" s="383"/>
      <c r="Y141" s="384"/>
      <c r="Z141" s="382"/>
      <c r="AA141" s="383"/>
      <c r="AB141" s="384"/>
      <c r="AC141" s="382"/>
      <c r="AD141" s="383"/>
      <c r="AE141" s="384"/>
      <c r="AF141" s="382">
        <f>SUM(I141:AE141)</f>
        <v>338017</v>
      </c>
      <c r="AG141" s="383"/>
      <c r="AH141" s="384"/>
    </row>
    <row r="142" spans="1:34" ht="15" customHeight="1" x14ac:dyDescent="0.25">
      <c r="A142" s="389" t="s">
        <v>51</v>
      </c>
      <c r="B142" s="390"/>
      <c r="C142" s="390"/>
      <c r="D142" s="390"/>
      <c r="E142" s="390"/>
      <c r="F142" s="390"/>
      <c r="G142" s="390"/>
      <c r="H142" s="391"/>
      <c r="I142" s="382"/>
      <c r="J142" s="384"/>
      <c r="K142" s="382"/>
      <c r="L142" s="383"/>
      <c r="M142" s="384"/>
      <c r="N142" s="382">
        <v>116337</v>
      </c>
      <c r="O142" s="383"/>
      <c r="P142" s="384"/>
      <c r="Q142" s="382"/>
      <c r="R142" s="383"/>
      <c r="S142" s="384"/>
      <c r="T142" s="382"/>
      <c r="U142" s="383"/>
      <c r="V142" s="384"/>
      <c r="W142" s="382"/>
      <c r="X142" s="383"/>
      <c r="Y142" s="384"/>
      <c r="Z142" s="382"/>
      <c r="AA142" s="383"/>
      <c r="AB142" s="384"/>
      <c r="AC142" s="382"/>
      <c r="AD142" s="383"/>
      <c r="AE142" s="384"/>
      <c r="AF142" s="382">
        <f t="shared" ref="AF142:AF144" si="105">SUM(I142:AE142)</f>
        <v>116337</v>
      </c>
      <c r="AG142" s="383"/>
      <c r="AH142" s="384"/>
    </row>
    <row r="143" spans="1:34" ht="15" customHeight="1" x14ac:dyDescent="0.25">
      <c r="A143" s="389" t="s">
        <v>52</v>
      </c>
      <c r="B143" s="390"/>
      <c r="C143" s="390"/>
      <c r="D143" s="390"/>
      <c r="E143" s="390"/>
      <c r="F143" s="390"/>
      <c r="G143" s="390"/>
      <c r="H143" s="391"/>
      <c r="I143" s="382"/>
      <c r="J143" s="384"/>
      <c r="K143" s="382"/>
      <c r="L143" s="383"/>
      <c r="M143" s="384"/>
      <c r="N143" s="382"/>
      <c r="O143" s="383"/>
      <c r="P143" s="384"/>
      <c r="Q143" s="382"/>
      <c r="R143" s="383"/>
      <c r="S143" s="384"/>
      <c r="T143" s="382"/>
      <c r="U143" s="383"/>
      <c r="V143" s="384"/>
      <c r="W143" s="382"/>
      <c r="X143" s="383"/>
      <c r="Y143" s="384"/>
      <c r="Z143" s="382"/>
      <c r="AA143" s="383"/>
      <c r="AB143" s="384"/>
      <c r="AC143" s="382"/>
      <c r="AD143" s="383"/>
      <c r="AE143" s="384"/>
      <c r="AF143" s="382">
        <f t="shared" si="105"/>
        <v>0</v>
      </c>
      <c r="AG143" s="383"/>
      <c r="AH143" s="384"/>
    </row>
    <row r="144" spans="1:34" ht="22.5" customHeight="1" x14ac:dyDescent="0.25">
      <c r="A144" s="389" t="s">
        <v>54</v>
      </c>
      <c r="B144" s="390"/>
      <c r="C144" s="390"/>
      <c r="D144" s="390"/>
      <c r="E144" s="390"/>
      <c r="F144" s="390"/>
      <c r="G144" s="390"/>
      <c r="H144" s="391"/>
      <c r="I144" s="382">
        <f>I141+I142+I143</f>
        <v>0</v>
      </c>
      <c r="J144" s="384"/>
      <c r="K144" s="382">
        <f>K141+K142+K143</f>
        <v>0</v>
      </c>
      <c r="L144" s="383"/>
      <c r="M144" s="384"/>
      <c r="N144" s="382">
        <f t="shared" ref="N144" si="106">N141+N142+N143</f>
        <v>454354</v>
      </c>
      <c r="O144" s="383"/>
      <c r="P144" s="384"/>
      <c r="Q144" s="382">
        <f t="shared" ref="Q144" si="107">Q141+Q142+Q143</f>
        <v>0</v>
      </c>
      <c r="R144" s="383"/>
      <c r="S144" s="384"/>
      <c r="T144" s="382">
        <f t="shared" ref="T144" si="108">T141+T142+T143</f>
        <v>0</v>
      </c>
      <c r="U144" s="383"/>
      <c r="V144" s="384"/>
      <c r="W144" s="382">
        <f t="shared" ref="W144" si="109">W141+W142+W143</f>
        <v>0</v>
      </c>
      <c r="X144" s="383"/>
      <c r="Y144" s="384"/>
      <c r="Z144" s="382">
        <f t="shared" ref="Z144" si="110">Z141+Z142+Z143</f>
        <v>0</v>
      </c>
      <c r="AA144" s="383"/>
      <c r="AB144" s="384"/>
      <c r="AC144" s="382">
        <f t="shared" ref="AC144" si="111">AC141+AC142+AC143</f>
        <v>0</v>
      </c>
      <c r="AD144" s="383"/>
      <c r="AE144" s="384"/>
      <c r="AF144" s="382">
        <f t="shared" si="105"/>
        <v>454354</v>
      </c>
      <c r="AG144" s="383"/>
      <c r="AH144" s="384"/>
    </row>
    <row r="145" spans="1:36" ht="15" customHeight="1" x14ac:dyDescent="0.25">
      <c r="A145" s="385" t="s">
        <v>56</v>
      </c>
      <c r="B145" s="386"/>
      <c r="C145" s="386"/>
      <c r="D145" s="386"/>
      <c r="E145" s="386"/>
      <c r="F145" s="386"/>
      <c r="G145" s="386"/>
      <c r="H145" s="386"/>
      <c r="I145" s="386"/>
      <c r="J145" s="386"/>
      <c r="K145" s="386"/>
      <c r="L145" s="386"/>
      <c r="M145" s="386"/>
      <c r="N145" s="386"/>
      <c r="O145" s="386"/>
      <c r="P145" s="386"/>
      <c r="Q145" s="386"/>
      <c r="R145" s="386"/>
      <c r="S145" s="386"/>
      <c r="T145" s="386"/>
      <c r="U145" s="386"/>
      <c r="V145" s="386"/>
      <c r="W145" s="386"/>
      <c r="X145" s="386"/>
      <c r="Y145" s="386"/>
      <c r="Z145" s="386"/>
      <c r="AA145" s="386"/>
      <c r="AB145" s="386"/>
      <c r="AC145" s="386"/>
      <c r="AD145" s="386"/>
      <c r="AE145" s="386"/>
      <c r="AF145" s="386"/>
      <c r="AG145" s="386"/>
      <c r="AH145" s="387"/>
    </row>
    <row r="146" spans="1:36" ht="22.5" customHeight="1" x14ac:dyDescent="0.25">
      <c r="A146" s="389" t="s">
        <v>50</v>
      </c>
      <c r="B146" s="390"/>
      <c r="C146" s="390"/>
      <c r="D146" s="390"/>
      <c r="E146" s="390"/>
      <c r="F146" s="390"/>
      <c r="G146" s="390"/>
      <c r="H146" s="391"/>
      <c r="I146" s="382"/>
      <c r="J146" s="384"/>
      <c r="K146" s="382"/>
      <c r="L146" s="383"/>
      <c r="M146" s="384"/>
      <c r="N146" s="382"/>
      <c r="O146" s="383"/>
      <c r="P146" s="384"/>
      <c r="Q146" s="382"/>
      <c r="R146" s="383"/>
      <c r="S146" s="384"/>
      <c r="T146" s="382"/>
      <c r="U146" s="383"/>
      <c r="V146" s="384"/>
      <c r="W146" s="382"/>
      <c r="X146" s="383"/>
      <c r="Y146" s="384"/>
      <c r="Z146" s="382"/>
      <c r="AA146" s="383"/>
      <c r="AB146" s="384"/>
      <c r="AC146" s="382"/>
      <c r="AD146" s="383"/>
      <c r="AE146" s="384"/>
      <c r="AF146" s="382">
        <f>SUM(I146:AE146)</f>
        <v>0</v>
      </c>
      <c r="AG146" s="383"/>
      <c r="AH146" s="384"/>
    </row>
    <row r="147" spans="1:36" ht="15" customHeight="1" x14ac:dyDescent="0.25">
      <c r="A147" s="389" t="s">
        <v>51</v>
      </c>
      <c r="B147" s="390"/>
      <c r="C147" s="390"/>
      <c r="D147" s="390"/>
      <c r="E147" s="390"/>
      <c r="F147" s="390"/>
      <c r="G147" s="390"/>
      <c r="H147" s="391"/>
      <c r="I147" s="382"/>
      <c r="J147" s="384"/>
      <c r="K147" s="382"/>
      <c r="L147" s="383"/>
      <c r="M147" s="384"/>
      <c r="N147" s="382"/>
      <c r="O147" s="383"/>
      <c r="P147" s="384"/>
      <c r="Q147" s="382"/>
      <c r="R147" s="383"/>
      <c r="S147" s="384"/>
      <c r="T147" s="382"/>
      <c r="U147" s="383"/>
      <c r="V147" s="384"/>
      <c r="W147" s="382"/>
      <c r="X147" s="383"/>
      <c r="Y147" s="384"/>
      <c r="Z147" s="382"/>
      <c r="AA147" s="383"/>
      <c r="AB147" s="384"/>
      <c r="AC147" s="382"/>
      <c r="AD147" s="383"/>
      <c r="AE147" s="384"/>
      <c r="AF147" s="382">
        <f t="shared" ref="AF147:AF149" si="112">SUM(I147:AE147)</f>
        <v>0</v>
      </c>
      <c r="AG147" s="383"/>
      <c r="AH147" s="384"/>
    </row>
    <row r="148" spans="1:36" ht="15" customHeight="1" x14ac:dyDescent="0.25">
      <c r="A148" s="389" t="s">
        <v>52</v>
      </c>
      <c r="B148" s="390"/>
      <c r="C148" s="390"/>
      <c r="D148" s="390"/>
      <c r="E148" s="390"/>
      <c r="F148" s="390"/>
      <c r="G148" s="390"/>
      <c r="H148" s="391"/>
      <c r="I148" s="382"/>
      <c r="J148" s="384"/>
      <c r="K148" s="382"/>
      <c r="L148" s="383"/>
      <c r="M148" s="384"/>
      <c r="N148" s="382"/>
      <c r="O148" s="383"/>
      <c r="P148" s="384"/>
      <c r="Q148" s="382"/>
      <c r="R148" s="383"/>
      <c r="S148" s="384"/>
      <c r="T148" s="382"/>
      <c r="U148" s="383"/>
      <c r="V148" s="384"/>
      <c r="W148" s="382"/>
      <c r="X148" s="383"/>
      <c r="Y148" s="384"/>
      <c r="Z148" s="382"/>
      <c r="AA148" s="383"/>
      <c r="AB148" s="384"/>
      <c r="AC148" s="382"/>
      <c r="AD148" s="383"/>
      <c r="AE148" s="384"/>
      <c r="AF148" s="382">
        <f t="shared" si="112"/>
        <v>0</v>
      </c>
      <c r="AG148" s="383"/>
      <c r="AH148" s="384"/>
    </row>
    <row r="149" spans="1:36" ht="21.75" customHeight="1" x14ac:dyDescent="0.25">
      <c r="A149" s="389" t="s">
        <v>54</v>
      </c>
      <c r="B149" s="390"/>
      <c r="C149" s="390"/>
      <c r="D149" s="390"/>
      <c r="E149" s="390"/>
      <c r="F149" s="390"/>
      <c r="G149" s="390"/>
      <c r="H149" s="391"/>
      <c r="I149" s="382">
        <f>I146+I147+I148</f>
        <v>0</v>
      </c>
      <c r="J149" s="384"/>
      <c r="K149" s="382">
        <f>K146+K147+K148</f>
        <v>0</v>
      </c>
      <c r="L149" s="383"/>
      <c r="M149" s="384"/>
      <c r="N149" s="382">
        <f>N146+N147+N148</f>
        <v>0</v>
      </c>
      <c r="O149" s="383"/>
      <c r="P149" s="384"/>
      <c r="Q149" s="382">
        <f>Q146+Q147+Q148</f>
        <v>0</v>
      </c>
      <c r="R149" s="383"/>
      <c r="S149" s="384"/>
      <c r="T149" s="382">
        <f>T146+T147+T148</f>
        <v>0</v>
      </c>
      <c r="U149" s="383"/>
      <c r="V149" s="384"/>
      <c r="W149" s="382">
        <f>W146+W147+W148</f>
        <v>0</v>
      </c>
      <c r="X149" s="383"/>
      <c r="Y149" s="384"/>
      <c r="Z149" s="382">
        <f>Z146+Z147+Z148</f>
        <v>0</v>
      </c>
      <c r="AA149" s="383"/>
      <c r="AB149" s="384"/>
      <c r="AC149" s="382">
        <f>AC146+AC147+AC148</f>
        <v>0</v>
      </c>
      <c r="AD149" s="383"/>
      <c r="AE149" s="384"/>
      <c r="AF149" s="382">
        <f t="shared" si="112"/>
        <v>0</v>
      </c>
      <c r="AG149" s="383"/>
      <c r="AH149" s="384"/>
    </row>
    <row r="150" spans="1:36" x14ac:dyDescent="0.25">
      <c r="A150" s="385" t="s">
        <v>57</v>
      </c>
      <c r="B150" s="386"/>
      <c r="C150" s="386"/>
      <c r="D150" s="386"/>
      <c r="E150" s="386"/>
      <c r="F150" s="386"/>
      <c r="G150" s="386"/>
      <c r="H150" s="386"/>
      <c r="I150" s="386"/>
      <c r="J150" s="386"/>
      <c r="K150" s="386"/>
      <c r="L150" s="386"/>
      <c r="M150" s="386"/>
      <c r="N150" s="386"/>
      <c r="O150" s="386"/>
      <c r="P150" s="386"/>
      <c r="Q150" s="386"/>
      <c r="R150" s="386"/>
      <c r="S150" s="386"/>
      <c r="T150" s="386"/>
      <c r="U150" s="386"/>
      <c r="V150" s="386"/>
      <c r="W150" s="386"/>
      <c r="X150" s="386"/>
      <c r="Y150" s="386"/>
      <c r="Z150" s="386"/>
      <c r="AA150" s="386"/>
      <c r="AB150" s="386"/>
      <c r="AC150" s="386"/>
      <c r="AD150" s="386"/>
      <c r="AE150" s="386"/>
      <c r="AF150" s="386"/>
      <c r="AG150" s="386"/>
      <c r="AH150" s="387"/>
    </row>
    <row r="151" spans="1:36" ht="21.75" customHeight="1" x14ac:dyDescent="0.25">
      <c r="A151" s="389" t="s">
        <v>50</v>
      </c>
      <c r="B151" s="390"/>
      <c r="C151" s="390"/>
      <c r="D151" s="390"/>
      <c r="E151" s="390"/>
      <c r="F151" s="390"/>
      <c r="G151" s="390"/>
      <c r="H151" s="391"/>
      <c r="I151" s="382">
        <f>I135-I141-I146</f>
        <v>0</v>
      </c>
      <c r="J151" s="384"/>
      <c r="K151" s="382">
        <f>K135-K141-K146</f>
        <v>0</v>
      </c>
      <c r="L151" s="383"/>
      <c r="M151" s="384"/>
      <c r="N151" s="382">
        <f t="shared" ref="N151" si="113">N135-N141-N146</f>
        <v>554101</v>
      </c>
      <c r="O151" s="383"/>
      <c r="P151" s="384"/>
      <c r="Q151" s="382">
        <f t="shared" ref="Q151" si="114">Q135-Q141-Q146</f>
        <v>0</v>
      </c>
      <c r="R151" s="383"/>
      <c r="S151" s="384"/>
      <c r="T151" s="382">
        <f t="shared" ref="T151" si="115">T135-T141-T146</f>
        <v>0</v>
      </c>
      <c r="U151" s="383"/>
      <c r="V151" s="384"/>
      <c r="W151" s="382">
        <f t="shared" ref="W151" si="116">W135-W141-W146</f>
        <v>0</v>
      </c>
      <c r="X151" s="383"/>
      <c r="Y151" s="384"/>
      <c r="Z151" s="382">
        <f t="shared" ref="Z151" si="117">Z135-Z141-Z146</f>
        <v>0</v>
      </c>
      <c r="AA151" s="383"/>
      <c r="AB151" s="384"/>
      <c r="AC151" s="382">
        <f t="shared" ref="AC151" si="118">AC135-AC141-AC146</f>
        <v>0</v>
      </c>
      <c r="AD151" s="383"/>
      <c r="AE151" s="384"/>
      <c r="AF151" s="382">
        <f>AF135-AF141-AF146</f>
        <v>554101</v>
      </c>
      <c r="AG151" s="383"/>
      <c r="AH151" s="384"/>
    </row>
    <row r="152" spans="1:36" ht="22.5" customHeight="1" x14ac:dyDescent="0.25">
      <c r="A152" s="389" t="s">
        <v>54</v>
      </c>
      <c r="B152" s="390"/>
      <c r="C152" s="390"/>
      <c r="D152" s="390"/>
      <c r="E152" s="390"/>
      <c r="F152" s="390"/>
      <c r="G152" s="390"/>
      <c r="H152" s="391"/>
      <c r="I152" s="382">
        <f>I139-I144-I149</f>
        <v>0</v>
      </c>
      <c r="J152" s="384"/>
      <c r="K152" s="382">
        <f>K139-K144-K149</f>
        <v>0</v>
      </c>
      <c r="L152" s="383"/>
      <c r="M152" s="384"/>
      <c r="N152" s="382">
        <f t="shared" ref="N152" si="119">N139-N144-N149</f>
        <v>437764</v>
      </c>
      <c r="O152" s="383"/>
      <c r="P152" s="384"/>
      <c r="Q152" s="382">
        <f t="shared" ref="Q152" si="120">Q139-Q144-Q149</f>
        <v>0</v>
      </c>
      <c r="R152" s="383"/>
      <c r="S152" s="384"/>
      <c r="T152" s="382">
        <f t="shared" ref="T152" si="121">T139-T144-T149</f>
        <v>0</v>
      </c>
      <c r="U152" s="383"/>
      <c r="V152" s="384"/>
      <c r="W152" s="382">
        <f t="shared" ref="W152" si="122">W139-W144-W149</f>
        <v>0</v>
      </c>
      <c r="X152" s="383"/>
      <c r="Y152" s="384"/>
      <c r="Z152" s="382">
        <f t="shared" ref="Z152" si="123">Z139-Z144-Z149</f>
        <v>0</v>
      </c>
      <c r="AA152" s="383"/>
      <c r="AB152" s="384"/>
      <c r="AC152" s="382">
        <f t="shared" ref="AC152" si="124">AC139-AC144-AC149</f>
        <v>0</v>
      </c>
      <c r="AD152" s="383"/>
      <c r="AE152" s="384"/>
      <c r="AF152" s="382">
        <f t="shared" ref="AF152" si="125">AF139-AF144-AF149</f>
        <v>437764</v>
      </c>
      <c r="AG152" s="383"/>
      <c r="AH152" s="384"/>
      <c r="AI152" t="str">
        <f>IF(ROUND(AF152-Aktíva!G25,0)=0,"","CHYBA")</f>
        <v/>
      </c>
      <c r="AJ152" t="s">
        <v>1155</v>
      </c>
    </row>
    <row r="153" spans="1:36"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row>
    <row r="154" spans="1:36" x14ac:dyDescent="0.25">
      <c r="A154" s="410" t="s">
        <v>65</v>
      </c>
      <c r="B154" s="411"/>
      <c r="C154" s="411"/>
      <c r="D154" s="411"/>
      <c r="E154" s="411"/>
      <c r="F154" s="411"/>
      <c r="G154" s="411"/>
      <c r="H154" s="411"/>
      <c r="I154" s="411"/>
      <c r="J154" s="411"/>
      <c r="K154" s="411"/>
      <c r="L154" s="411"/>
      <c r="M154" s="411"/>
      <c r="N154" s="411"/>
      <c r="O154" s="411"/>
      <c r="P154" s="412"/>
      <c r="Q154" s="410" t="s">
        <v>60</v>
      </c>
      <c r="R154" s="278"/>
      <c r="S154" s="278"/>
      <c r="T154" s="278"/>
      <c r="U154" s="278"/>
      <c r="V154" s="278"/>
      <c r="W154" s="278"/>
      <c r="X154" s="278"/>
      <c r="Y154" s="278"/>
      <c r="Z154" s="278"/>
      <c r="AA154" s="278"/>
      <c r="AB154" s="278"/>
      <c r="AC154" s="278"/>
      <c r="AD154" s="278"/>
      <c r="AE154" s="278"/>
      <c r="AF154" s="278"/>
      <c r="AG154" s="278"/>
      <c r="AH154" s="279"/>
    </row>
    <row r="155" spans="1:36" s="2" customFormat="1" ht="23.25" customHeight="1" x14ac:dyDescent="0.25">
      <c r="A155" s="498" t="s">
        <v>74</v>
      </c>
      <c r="B155" s="499"/>
      <c r="C155" s="499"/>
      <c r="D155" s="499"/>
      <c r="E155" s="499"/>
      <c r="F155" s="499"/>
      <c r="G155" s="499"/>
      <c r="H155" s="499"/>
      <c r="I155" s="499"/>
      <c r="J155" s="499"/>
      <c r="K155" s="499"/>
      <c r="L155" s="499"/>
      <c r="M155" s="499"/>
      <c r="N155" s="499"/>
      <c r="O155" s="499"/>
      <c r="P155" s="500"/>
      <c r="Q155" s="369">
        <v>0</v>
      </c>
      <c r="R155" s="596"/>
      <c r="S155" s="596"/>
      <c r="T155" s="596"/>
      <c r="U155" s="596"/>
      <c r="V155" s="596"/>
      <c r="W155" s="596"/>
      <c r="X155" s="596"/>
      <c r="Y155" s="596"/>
      <c r="Z155" s="596"/>
      <c r="AA155" s="596"/>
      <c r="AB155" s="596"/>
      <c r="AC155" s="596"/>
      <c r="AD155" s="596"/>
      <c r="AE155" s="596"/>
      <c r="AF155" s="596"/>
      <c r="AG155" s="596"/>
      <c r="AH155" s="597"/>
    </row>
    <row r="156" spans="1:36" ht="28.5" customHeight="1" x14ac:dyDescent="0.25">
      <c r="A156" s="389" t="s">
        <v>75</v>
      </c>
      <c r="B156" s="390"/>
      <c r="C156" s="390"/>
      <c r="D156" s="390"/>
      <c r="E156" s="390"/>
      <c r="F156" s="390"/>
      <c r="G156" s="390"/>
      <c r="H156" s="390"/>
      <c r="I156" s="390"/>
      <c r="J156" s="390"/>
      <c r="K156" s="390"/>
      <c r="L156" s="390"/>
      <c r="M156" s="390"/>
      <c r="N156" s="390"/>
      <c r="O156" s="390"/>
      <c r="P156" s="391"/>
      <c r="Q156" s="369">
        <v>0</v>
      </c>
      <c r="R156" s="598"/>
      <c r="S156" s="598"/>
      <c r="T156" s="598"/>
      <c r="U156" s="598"/>
      <c r="V156" s="598"/>
      <c r="W156" s="598"/>
      <c r="X156" s="598"/>
      <c r="Y156" s="598"/>
      <c r="Z156" s="598"/>
      <c r="AA156" s="598"/>
      <c r="AB156" s="598"/>
      <c r="AC156" s="598"/>
      <c r="AD156" s="598"/>
      <c r="AE156" s="598"/>
      <c r="AF156" s="598"/>
      <c r="AG156" s="598"/>
      <c r="AH156" s="599"/>
    </row>
    <row r="157" spans="1:36"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row>
    <row r="158" spans="1:36" ht="15" customHeight="1" x14ac:dyDescent="0.25">
      <c r="A158" s="388" t="s">
        <v>1229</v>
      </c>
      <c r="B158" s="388"/>
      <c r="C158" s="388"/>
      <c r="D158" s="388"/>
      <c r="E158" s="388"/>
      <c r="F158" s="388"/>
      <c r="G158" s="388"/>
      <c r="H158" s="388"/>
      <c r="I158" s="388"/>
      <c r="J158" s="388"/>
      <c r="K158" s="388"/>
      <c r="L158" s="388"/>
      <c r="M158" s="388"/>
      <c r="N158" s="388"/>
      <c r="O158" s="388"/>
      <c r="P158" s="388"/>
      <c r="Q158" s="388"/>
      <c r="R158" s="388"/>
      <c r="S158" s="388"/>
      <c r="T158" s="388"/>
      <c r="U158" s="388"/>
      <c r="V158" s="388"/>
      <c r="W158" s="388"/>
      <c r="X158" s="388"/>
      <c r="Y158" s="388"/>
      <c r="Z158" s="388"/>
      <c r="AA158" s="388"/>
      <c r="AB158" s="388"/>
      <c r="AC158" s="388"/>
      <c r="AD158" s="388"/>
      <c r="AE158" s="388"/>
      <c r="AF158" s="388"/>
      <c r="AG158" s="388"/>
      <c r="AH158" s="388"/>
    </row>
    <row r="159" spans="1:36" x14ac:dyDescent="0.25">
      <c r="A159" s="388"/>
      <c r="B159" s="388"/>
      <c r="C159" s="388"/>
      <c r="D159" s="388"/>
      <c r="E159" s="388"/>
      <c r="F159" s="388"/>
      <c r="G159" s="388"/>
      <c r="H159" s="388"/>
      <c r="I159" s="388"/>
      <c r="J159" s="388"/>
      <c r="K159" s="388"/>
      <c r="L159" s="388"/>
      <c r="M159" s="388"/>
      <c r="N159" s="388"/>
      <c r="O159" s="388"/>
      <c r="P159" s="388"/>
      <c r="Q159" s="388"/>
      <c r="R159" s="388"/>
      <c r="S159" s="388"/>
      <c r="T159" s="388"/>
      <c r="U159" s="388"/>
      <c r="V159" s="388"/>
      <c r="W159" s="388"/>
      <c r="X159" s="388"/>
      <c r="Y159" s="388"/>
      <c r="Z159" s="388"/>
      <c r="AA159" s="388"/>
      <c r="AB159" s="388"/>
      <c r="AC159" s="388"/>
      <c r="AD159" s="388"/>
      <c r="AE159" s="388"/>
      <c r="AF159" s="388"/>
      <c r="AG159" s="388"/>
      <c r="AH159" s="388"/>
    </row>
    <row r="160" spans="1:36" hidden="1" x14ac:dyDescent="0.25">
      <c r="A160" s="388"/>
      <c r="B160" s="388"/>
      <c r="C160" s="388"/>
      <c r="D160" s="388"/>
      <c r="E160" s="388"/>
      <c r="F160" s="388"/>
      <c r="G160" s="388"/>
      <c r="H160" s="388"/>
      <c r="I160" s="388"/>
      <c r="J160" s="388"/>
      <c r="K160" s="388"/>
      <c r="L160" s="388"/>
      <c r="M160" s="388"/>
      <c r="N160" s="388"/>
      <c r="O160" s="388"/>
      <c r="P160" s="388"/>
      <c r="Q160" s="388"/>
      <c r="R160" s="388"/>
      <c r="S160" s="388"/>
      <c r="T160" s="388"/>
      <c r="U160" s="388"/>
      <c r="V160" s="388"/>
      <c r="W160" s="388"/>
      <c r="X160" s="388"/>
      <c r="Y160" s="388"/>
      <c r="Z160" s="388"/>
      <c r="AA160" s="388"/>
      <c r="AB160" s="388"/>
      <c r="AC160" s="388"/>
      <c r="AD160" s="388"/>
      <c r="AE160" s="388"/>
      <c r="AF160" s="388"/>
      <c r="AG160" s="388"/>
      <c r="AH160" s="388"/>
    </row>
    <row r="161" spans="1:34" hidden="1" x14ac:dyDescent="0.25">
      <c r="A161" s="388"/>
      <c r="B161" s="388"/>
      <c r="C161" s="388"/>
      <c r="D161" s="388"/>
      <c r="E161" s="388"/>
      <c r="F161" s="388"/>
      <c r="G161" s="388"/>
      <c r="H161" s="388"/>
      <c r="I161" s="388"/>
      <c r="J161" s="388"/>
      <c r="K161" s="388"/>
      <c r="L161" s="388"/>
      <c r="M161" s="388"/>
      <c r="N161" s="388"/>
      <c r="O161" s="388"/>
      <c r="P161" s="388"/>
      <c r="Q161" s="388"/>
      <c r="R161" s="388"/>
      <c r="S161" s="388"/>
      <c r="T161" s="388"/>
      <c r="U161" s="388"/>
      <c r="V161" s="388"/>
      <c r="W161" s="388"/>
      <c r="X161" s="388"/>
      <c r="Y161" s="388"/>
      <c r="Z161" s="388"/>
      <c r="AA161" s="388"/>
      <c r="AB161" s="388"/>
      <c r="AC161" s="388"/>
      <c r="AD161" s="388"/>
      <c r="AE161" s="388"/>
      <c r="AF161" s="388"/>
      <c r="AG161" s="388"/>
      <c r="AH161" s="388"/>
    </row>
    <row r="162" spans="1:34"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row>
    <row r="163" spans="1:34" ht="15" customHeight="1" x14ac:dyDescent="0.25">
      <c r="A163" s="388" t="s">
        <v>1345</v>
      </c>
      <c r="B163" s="388"/>
      <c r="C163" s="388"/>
      <c r="D163" s="388"/>
      <c r="E163" s="388"/>
      <c r="F163" s="388"/>
      <c r="G163" s="388"/>
      <c r="H163" s="388"/>
      <c r="I163" s="388"/>
      <c r="J163" s="388"/>
      <c r="K163" s="388"/>
      <c r="L163" s="388"/>
      <c r="M163" s="388"/>
      <c r="N163" s="388"/>
      <c r="O163" s="388"/>
      <c r="P163" s="388"/>
      <c r="Q163" s="388"/>
      <c r="R163" s="388"/>
      <c r="S163" s="388"/>
      <c r="T163" s="388"/>
      <c r="U163" s="388"/>
      <c r="V163" s="388"/>
      <c r="W163" s="388"/>
      <c r="X163" s="388"/>
      <c r="Y163" s="388"/>
      <c r="Z163" s="388"/>
      <c r="AA163" s="388"/>
      <c r="AB163" s="388"/>
      <c r="AC163" s="388"/>
      <c r="AD163" s="388"/>
      <c r="AE163" s="388"/>
      <c r="AF163" s="388"/>
      <c r="AG163" s="388"/>
      <c r="AH163" s="388"/>
    </row>
    <row r="164" spans="1:34" x14ac:dyDescent="0.25">
      <c r="A164" s="388"/>
      <c r="B164" s="388"/>
      <c r="C164" s="388"/>
      <c r="D164" s="388"/>
      <c r="E164" s="388"/>
      <c r="F164" s="388"/>
      <c r="G164" s="388"/>
      <c r="H164" s="388"/>
      <c r="I164" s="388"/>
      <c r="J164" s="388"/>
      <c r="K164" s="388"/>
      <c r="L164" s="388"/>
      <c r="M164" s="388"/>
      <c r="N164" s="388"/>
      <c r="O164" s="388"/>
      <c r="P164" s="388"/>
      <c r="Q164" s="388"/>
      <c r="R164" s="388"/>
      <c r="S164" s="388"/>
      <c r="T164" s="388"/>
      <c r="U164" s="388"/>
      <c r="V164" s="388"/>
      <c r="W164" s="388"/>
      <c r="X164" s="388"/>
      <c r="Y164" s="388"/>
      <c r="Z164" s="388"/>
      <c r="AA164" s="388"/>
      <c r="AB164" s="388"/>
      <c r="AC164" s="388"/>
      <c r="AD164" s="388"/>
      <c r="AE164" s="388"/>
      <c r="AF164" s="388"/>
      <c r="AG164" s="388"/>
      <c r="AH164" s="388"/>
    </row>
    <row r="165" spans="1:34"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row>
    <row r="166" spans="1:34" ht="15" hidden="1" customHeight="1" x14ac:dyDescent="0.25">
      <c r="A166" s="460"/>
      <c r="B166" s="460"/>
      <c r="C166" s="460"/>
      <c r="D166" s="460"/>
      <c r="E166" s="460"/>
      <c r="F166" s="460"/>
      <c r="G166" s="460"/>
      <c r="H166" s="460"/>
      <c r="I166" s="460"/>
      <c r="J166" s="460"/>
      <c r="K166" s="460"/>
      <c r="L166" s="460"/>
      <c r="M166" s="460"/>
      <c r="N166" s="460"/>
      <c r="O166" s="460"/>
      <c r="P166" s="460"/>
      <c r="Q166" s="460"/>
      <c r="R166" s="460"/>
      <c r="S166" s="460"/>
      <c r="T166" s="460"/>
      <c r="U166" s="460"/>
      <c r="V166" s="460"/>
      <c r="W166" s="460"/>
      <c r="X166" s="460"/>
      <c r="Y166" s="460"/>
      <c r="Z166" s="460"/>
      <c r="AA166" s="460"/>
      <c r="AB166" s="460"/>
      <c r="AC166" s="460"/>
      <c r="AD166" s="460"/>
      <c r="AE166" s="460"/>
      <c r="AF166" s="460"/>
      <c r="AG166" s="460"/>
      <c r="AH166" s="460"/>
    </row>
    <row r="167" spans="1:34" hidden="1" x14ac:dyDescent="0.25">
      <c r="A167" s="460"/>
      <c r="B167" s="460"/>
      <c r="C167" s="460"/>
      <c r="D167" s="460"/>
      <c r="E167" s="460"/>
      <c r="F167" s="460"/>
      <c r="G167" s="460"/>
      <c r="H167" s="460"/>
      <c r="I167" s="460"/>
      <c r="J167" s="460"/>
      <c r="K167" s="460"/>
      <c r="L167" s="460"/>
      <c r="M167" s="460"/>
      <c r="N167" s="460"/>
      <c r="O167" s="460"/>
      <c r="P167" s="460"/>
      <c r="Q167" s="460"/>
      <c r="R167" s="460"/>
      <c r="S167" s="460"/>
      <c r="T167" s="460"/>
      <c r="U167" s="460"/>
      <c r="V167" s="460"/>
      <c r="W167" s="460"/>
      <c r="X167" s="460"/>
      <c r="Y167" s="460"/>
      <c r="Z167" s="460"/>
      <c r="AA167" s="460"/>
      <c r="AB167" s="460"/>
      <c r="AC167" s="460"/>
      <c r="AD167" s="460"/>
      <c r="AE167" s="460"/>
      <c r="AF167" s="460"/>
      <c r="AG167" s="460"/>
      <c r="AH167" s="460"/>
    </row>
    <row r="168" spans="1:34" hidden="1" x14ac:dyDescent="0.25">
      <c r="A168" s="460"/>
      <c r="B168" s="460"/>
      <c r="C168" s="460"/>
      <c r="D168" s="460"/>
      <c r="E168" s="460"/>
      <c r="F168" s="460"/>
      <c r="G168" s="460"/>
      <c r="H168" s="460"/>
      <c r="I168" s="460"/>
      <c r="J168" s="460"/>
      <c r="K168" s="460"/>
      <c r="L168" s="460"/>
      <c r="M168" s="460"/>
      <c r="N168" s="460"/>
      <c r="O168" s="460"/>
      <c r="P168" s="460"/>
      <c r="Q168" s="460"/>
      <c r="R168" s="460"/>
      <c r="S168" s="460"/>
      <c r="T168" s="460"/>
      <c r="U168" s="460"/>
      <c r="V168" s="460"/>
      <c r="W168" s="460"/>
      <c r="X168" s="460"/>
      <c r="Y168" s="460"/>
      <c r="Z168" s="460"/>
      <c r="AA168" s="460"/>
      <c r="AB168" s="460"/>
      <c r="AC168" s="460"/>
      <c r="AD168" s="460"/>
      <c r="AE168" s="460"/>
      <c r="AF168" s="460"/>
      <c r="AG168" s="460"/>
      <c r="AH168" s="460"/>
    </row>
    <row r="169" spans="1:34" hidden="1" x14ac:dyDescent="0.25">
      <c r="A169" s="460"/>
      <c r="B169" s="460"/>
      <c r="C169" s="460"/>
      <c r="D169" s="460"/>
      <c r="E169" s="460"/>
      <c r="F169" s="460"/>
      <c r="G169" s="460"/>
      <c r="H169" s="460"/>
      <c r="I169" s="460"/>
      <c r="J169" s="460"/>
      <c r="K169" s="460"/>
      <c r="L169" s="460"/>
      <c r="M169" s="460"/>
      <c r="N169" s="460"/>
      <c r="O169" s="460"/>
      <c r="P169" s="460"/>
      <c r="Q169" s="460"/>
      <c r="R169" s="460"/>
      <c r="S169" s="460"/>
      <c r="T169" s="460"/>
      <c r="U169" s="460"/>
      <c r="V169" s="460"/>
      <c r="W169" s="460"/>
      <c r="X169" s="460"/>
      <c r="Y169" s="460"/>
      <c r="Z169" s="460"/>
      <c r="AA169" s="460"/>
      <c r="AB169" s="460"/>
      <c r="AC169" s="460"/>
      <c r="AD169" s="460"/>
      <c r="AE169" s="460"/>
      <c r="AF169" s="460"/>
      <c r="AG169" s="460"/>
      <c r="AH169" s="460"/>
    </row>
    <row r="170" spans="1:34" hidden="1"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spans="1:34" hidden="1" x14ac:dyDescent="0.25">
      <c r="A171" s="600"/>
      <c r="B171" s="600"/>
      <c r="C171" s="600"/>
      <c r="D171" s="600"/>
      <c r="E171" s="600"/>
      <c r="F171" s="600"/>
      <c r="G171" s="600"/>
      <c r="H171" s="600"/>
      <c r="I171" s="600"/>
      <c r="J171" s="600"/>
      <c r="K171" s="600"/>
      <c r="L171" s="600"/>
      <c r="M171" s="600"/>
      <c r="N171" s="600"/>
      <c r="O171" s="600"/>
      <c r="P171" s="600"/>
      <c r="Q171" s="600"/>
      <c r="R171" s="600"/>
      <c r="S171" s="600"/>
      <c r="T171" s="600"/>
      <c r="U171" s="600"/>
      <c r="V171" s="600"/>
      <c r="W171" s="600"/>
      <c r="X171" s="600"/>
      <c r="Y171" s="600"/>
      <c r="Z171" s="600"/>
      <c r="AA171" s="600"/>
      <c r="AB171" s="600"/>
      <c r="AC171" s="600"/>
      <c r="AD171" s="600"/>
      <c r="AE171" s="600"/>
      <c r="AF171" s="600"/>
      <c r="AG171" s="600"/>
    </row>
    <row r="172" spans="1:34" hidden="1" x14ac:dyDescent="0.25">
      <c r="A172" s="138"/>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row>
    <row r="173" spans="1:34" x14ac:dyDescent="0.25">
      <c r="A173" s="138"/>
      <c r="B173" s="138"/>
      <c r="C173" s="138"/>
      <c r="D173" s="138"/>
      <c r="E173" s="138"/>
      <c r="F173" s="138"/>
      <c r="G173" s="138"/>
      <c r="H173" s="138"/>
      <c r="I173" s="138"/>
      <c r="J173" s="138"/>
      <c r="K173" s="138"/>
      <c r="L173" s="138"/>
      <c r="M173" s="138"/>
      <c r="N173" s="138"/>
      <c r="O173" s="138"/>
      <c r="P173" s="138"/>
      <c r="Q173" s="138"/>
      <c r="R173" s="138"/>
      <c r="S173" s="138"/>
      <c r="T173" s="138"/>
      <c r="U173" s="138"/>
      <c r="V173" s="138"/>
      <c r="W173" s="138"/>
      <c r="X173" s="138"/>
      <c r="Y173" s="138"/>
      <c r="Z173" s="138"/>
      <c r="AA173" s="138"/>
      <c r="AB173" s="138"/>
      <c r="AC173" s="138"/>
      <c r="AD173" s="138"/>
      <c r="AE173" s="138"/>
      <c r="AF173" s="138"/>
      <c r="AG173" s="138"/>
    </row>
    <row r="174" spans="1:34" x14ac:dyDescent="0.25">
      <c r="A174" s="7" t="s">
        <v>1332</v>
      </c>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spans="1:34" s="2" customFormat="1" ht="72.75" customHeight="1" x14ac:dyDescent="0.25">
      <c r="A175" s="497" t="s">
        <v>1297</v>
      </c>
      <c r="B175" s="497"/>
      <c r="C175" s="497"/>
      <c r="D175" s="497"/>
      <c r="E175" s="497"/>
      <c r="F175" s="497"/>
      <c r="G175" s="497"/>
      <c r="H175" s="497"/>
      <c r="I175" s="497"/>
      <c r="J175" s="497"/>
      <c r="K175" s="497"/>
      <c r="L175" s="497"/>
      <c r="M175" s="497"/>
      <c r="N175" s="497"/>
      <c r="O175" s="497"/>
      <c r="P175" s="497"/>
      <c r="Q175" s="497"/>
      <c r="R175" s="497"/>
      <c r="S175" s="497"/>
      <c r="T175" s="497"/>
      <c r="U175" s="497"/>
      <c r="V175" s="497"/>
      <c r="W175" s="497"/>
      <c r="X175" s="497"/>
      <c r="Y175" s="497"/>
      <c r="Z175" s="497"/>
      <c r="AA175" s="497"/>
      <c r="AB175" s="497"/>
      <c r="AC175" s="497"/>
      <c r="AD175" s="497"/>
      <c r="AE175" s="497"/>
      <c r="AF175" s="497"/>
      <c r="AG175" s="497"/>
      <c r="AH175" s="497"/>
    </row>
    <row r="176" spans="1:34"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row>
    <row r="177" spans="1:34" hidden="1"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row>
    <row r="178" spans="1:34" hidden="1" x14ac:dyDescent="0.25">
      <c r="A178" s="501" t="s">
        <v>85</v>
      </c>
      <c r="B178" s="464"/>
      <c r="C178" s="464"/>
      <c r="D178" s="464"/>
      <c r="E178" s="464"/>
      <c r="F178" s="464"/>
      <c r="G178" s="464"/>
      <c r="H178" s="464"/>
      <c r="I178" s="464"/>
      <c r="J178" s="464"/>
      <c r="K178" s="502"/>
      <c r="L178" s="501" t="s">
        <v>1179</v>
      </c>
      <c r="M178" s="464"/>
      <c r="N178" s="464"/>
      <c r="O178" s="464"/>
      <c r="P178" s="464"/>
      <c r="Q178" s="464"/>
      <c r="R178" s="464"/>
      <c r="S178" s="464"/>
      <c r="T178" s="464"/>
      <c r="U178" s="464"/>
      <c r="V178" s="502"/>
      <c r="W178" s="501" t="s">
        <v>86</v>
      </c>
      <c r="X178" s="464"/>
      <c r="Y178" s="464"/>
      <c r="Z178" s="464"/>
      <c r="AA178" s="464"/>
      <c r="AB178" s="464"/>
      <c r="AC178" s="464"/>
      <c r="AD178" s="464"/>
      <c r="AE178" s="464"/>
      <c r="AF178" s="464"/>
      <c r="AG178" s="464"/>
      <c r="AH178" s="464"/>
    </row>
    <row r="179" spans="1:34" hidden="1" x14ac:dyDescent="0.25">
      <c r="A179" s="505"/>
      <c r="B179" s="506"/>
      <c r="C179" s="506"/>
      <c r="D179" s="506"/>
      <c r="E179" s="506"/>
      <c r="F179" s="506"/>
      <c r="G179" s="506"/>
      <c r="H179" s="506"/>
      <c r="I179" s="506"/>
      <c r="J179" s="506"/>
      <c r="K179" s="507"/>
      <c r="L179" s="505"/>
      <c r="M179" s="506"/>
      <c r="N179" s="506"/>
      <c r="O179" s="506"/>
      <c r="P179" s="506"/>
      <c r="Q179" s="506"/>
      <c r="R179" s="506"/>
      <c r="S179" s="506"/>
      <c r="T179" s="506"/>
      <c r="U179" s="506"/>
      <c r="V179" s="507"/>
      <c r="W179" s="505"/>
      <c r="X179" s="506"/>
      <c r="Y179" s="506"/>
      <c r="Z179" s="506"/>
      <c r="AA179" s="506"/>
      <c r="AB179" s="506"/>
      <c r="AC179" s="506"/>
      <c r="AD179" s="506"/>
      <c r="AE179" s="506"/>
      <c r="AF179" s="506"/>
      <c r="AG179" s="506"/>
      <c r="AH179" s="506"/>
    </row>
    <row r="180" spans="1:34" hidden="1" x14ac:dyDescent="0.25">
      <c r="A180" s="501"/>
      <c r="B180" s="464"/>
      <c r="C180" s="464"/>
      <c r="D180" s="464"/>
      <c r="E180" s="464"/>
      <c r="F180" s="464"/>
      <c r="G180" s="464"/>
      <c r="H180" s="464"/>
      <c r="I180" s="464"/>
      <c r="J180" s="464"/>
      <c r="K180" s="502"/>
      <c r="L180" s="587"/>
      <c r="M180" s="588"/>
      <c r="N180" s="588"/>
      <c r="O180" s="588"/>
      <c r="P180" s="588"/>
      <c r="Q180" s="588"/>
      <c r="R180" s="588"/>
      <c r="S180" s="588"/>
      <c r="T180" s="588"/>
      <c r="U180" s="588"/>
      <c r="V180" s="589"/>
      <c r="W180" s="601"/>
      <c r="X180" s="602"/>
      <c r="Y180" s="602"/>
      <c r="Z180" s="602"/>
      <c r="AA180" s="602"/>
      <c r="AB180" s="602"/>
      <c r="AC180" s="602"/>
      <c r="AD180" s="602"/>
      <c r="AE180" s="602"/>
      <c r="AF180" s="602"/>
      <c r="AG180" s="602"/>
      <c r="AH180" s="603"/>
    </row>
    <row r="181" spans="1:34" hidden="1" x14ac:dyDescent="0.25">
      <c r="A181" s="501"/>
      <c r="B181" s="464"/>
      <c r="C181" s="464"/>
      <c r="D181" s="464"/>
      <c r="E181" s="464"/>
      <c r="F181" s="464"/>
      <c r="G181" s="464"/>
      <c r="H181" s="464"/>
      <c r="I181" s="464"/>
      <c r="J181" s="464"/>
      <c r="K181" s="502"/>
      <c r="L181" s="501"/>
      <c r="M181" s="464"/>
      <c r="N181" s="464"/>
      <c r="O181" s="464"/>
      <c r="P181" s="464"/>
      <c r="Q181" s="464"/>
      <c r="R181" s="464"/>
      <c r="S181" s="464"/>
      <c r="T181" s="464"/>
      <c r="U181" s="464"/>
      <c r="V181" s="502"/>
      <c r="W181" s="601"/>
      <c r="X181" s="602"/>
      <c r="Y181" s="602"/>
      <c r="Z181" s="602"/>
      <c r="AA181" s="602"/>
      <c r="AB181" s="602"/>
      <c r="AC181" s="602"/>
      <c r="AD181" s="602"/>
      <c r="AE181" s="602"/>
      <c r="AF181" s="602"/>
      <c r="AG181" s="602"/>
      <c r="AH181" s="603"/>
    </row>
    <row r="182" spans="1:34" hidden="1" x14ac:dyDescent="0.25">
      <c r="A182" s="366"/>
      <c r="B182" s="367"/>
      <c r="C182" s="367"/>
      <c r="D182" s="367"/>
      <c r="E182" s="367"/>
      <c r="F182" s="367"/>
      <c r="G182" s="367"/>
      <c r="H182" s="367"/>
      <c r="I182" s="367"/>
      <c r="J182" s="367"/>
      <c r="K182" s="368"/>
      <c r="L182" s="366"/>
      <c r="M182" s="367"/>
      <c r="N182" s="367"/>
      <c r="O182" s="367"/>
      <c r="P182" s="367"/>
      <c r="Q182" s="367"/>
      <c r="R182" s="367"/>
      <c r="S182" s="367"/>
      <c r="T182" s="367"/>
      <c r="U182" s="367"/>
      <c r="V182" s="368"/>
      <c r="W182" s="601"/>
      <c r="X182" s="602"/>
      <c r="Y182" s="602"/>
      <c r="Z182" s="602"/>
      <c r="AA182" s="602"/>
      <c r="AB182" s="602"/>
      <c r="AC182" s="602"/>
      <c r="AD182" s="602"/>
      <c r="AE182" s="602"/>
      <c r="AF182" s="602"/>
      <c r="AG182" s="602"/>
      <c r="AH182" s="603"/>
    </row>
    <row r="183" spans="1:34" hidden="1"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row>
    <row r="184" spans="1:34" hidden="1"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row>
    <row r="185" spans="1:34" hidden="1"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row>
    <row r="186" spans="1:34" hidden="1"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row>
    <row r="187" spans="1:34" hidden="1"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row>
    <row r="188" spans="1:34" hidden="1"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row>
    <row r="189" spans="1:34" hidden="1"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row>
    <row r="190" spans="1:34" hidden="1"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row>
    <row r="191" spans="1:34" hidden="1"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row>
    <row r="192" spans="1:34" hidden="1"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row>
    <row r="193" spans="1:33" hidden="1"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row>
    <row r="194" spans="1:33" hidden="1"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row>
    <row r="195" spans="1:33" hidden="1"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row>
    <row r="196" spans="1:33" hidden="1"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row>
    <row r="197" spans="1:33" hidden="1"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row>
    <row r="198" spans="1:33" hidden="1"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row>
    <row r="199" spans="1:33" hidden="1"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row>
    <row r="200" spans="1:33" hidden="1"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row>
    <row r="201" spans="1:33" hidden="1"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row>
    <row r="202" spans="1:33" hidden="1"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row>
    <row r="203" spans="1:33" hidden="1"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row>
    <row r="204" spans="1:33" hidden="1"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row>
    <row r="205" spans="1:33" hidden="1"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row>
    <row r="206" spans="1:33" hidden="1"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row>
    <row r="207" spans="1:33" hidden="1"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row>
    <row r="208" spans="1:33" hidden="1"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row>
    <row r="209" spans="1:33" hidden="1"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row>
    <row r="210" spans="1:33" hidden="1"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row>
    <row r="211" spans="1:33" hidden="1"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row>
    <row r="212" spans="1:33" hidden="1"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row>
    <row r="213" spans="1:33" hidden="1"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row>
    <row r="214" spans="1:33" hidden="1"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row>
    <row r="215" spans="1:33" hidden="1"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row>
    <row r="216" spans="1:33" hidden="1"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row>
    <row r="217" spans="1:33" hidden="1"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row>
    <row r="218" spans="1:33" hidden="1"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row>
    <row r="219" spans="1:33" hidden="1"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row>
    <row r="220" spans="1:33" hidden="1"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row>
    <row r="221" spans="1:33" hidden="1"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row>
    <row r="222" spans="1:33"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row>
    <row r="223" spans="1:33" x14ac:dyDescent="0.25">
      <c r="A223" s="5" t="s">
        <v>63</v>
      </c>
      <c r="B223" s="5"/>
      <c r="C223" s="5"/>
      <c r="D223" s="5" t="s">
        <v>1333</v>
      </c>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row>
    <row r="224" spans="1:33"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row>
    <row r="225" spans="1:34" ht="15" customHeight="1" x14ac:dyDescent="0.25">
      <c r="A225" s="497" t="s">
        <v>1298</v>
      </c>
      <c r="B225" s="497"/>
      <c r="C225" s="497"/>
      <c r="D225" s="497"/>
      <c r="E225" s="497"/>
      <c r="F225" s="497"/>
      <c r="G225" s="497"/>
      <c r="H225" s="497"/>
      <c r="I225" s="497"/>
      <c r="J225" s="497"/>
      <c r="K225" s="497"/>
      <c r="L225" s="497"/>
      <c r="M225" s="497"/>
      <c r="N225" s="497"/>
      <c r="O225" s="497"/>
      <c r="P225" s="497"/>
      <c r="Q225" s="497"/>
      <c r="R225" s="497"/>
      <c r="S225" s="497"/>
      <c r="T225" s="497"/>
      <c r="U225" s="497"/>
      <c r="V225" s="497"/>
      <c r="W225" s="497"/>
      <c r="X225" s="497"/>
      <c r="Y225" s="497"/>
      <c r="Z225" s="497"/>
      <c r="AA225" s="497"/>
      <c r="AB225" s="497"/>
      <c r="AC225" s="497"/>
      <c r="AD225" s="497"/>
      <c r="AE225" s="497"/>
      <c r="AF225" s="497"/>
      <c r="AG225" s="497"/>
      <c r="AH225" s="497"/>
    </row>
    <row r="226" spans="1:34" x14ac:dyDescent="0.25">
      <c r="A226" s="497"/>
      <c r="B226" s="497"/>
      <c r="C226" s="497"/>
      <c r="D226" s="497"/>
      <c r="E226" s="497"/>
      <c r="F226" s="497"/>
      <c r="G226" s="497"/>
      <c r="H226" s="497"/>
      <c r="I226" s="497"/>
      <c r="J226" s="497"/>
      <c r="K226" s="497"/>
      <c r="L226" s="497"/>
      <c r="M226" s="497"/>
      <c r="N226" s="497"/>
      <c r="O226" s="497"/>
      <c r="P226" s="497"/>
      <c r="Q226" s="497"/>
      <c r="R226" s="497"/>
      <c r="S226" s="497"/>
      <c r="T226" s="497"/>
      <c r="U226" s="497"/>
      <c r="V226" s="497"/>
      <c r="W226" s="497"/>
      <c r="X226" s="497"/>
      <c r="Y226" s="497"/>
      <c r="Z226" s="497"/>
      <c r="AA226" s="497"/>
      <c r="AB226" s="497"/>
      <c r="AC226" s="497"/>
      <c r="AD226" s="497"/>
      <c r="AE226" s="497"/>
      <c r="AF226" s="497"/>
      <c r="AG226" s="497"/>
      <c r="AH226" s="497"/>
    </row>
    <row r="227" spans="1:34" ht="3.75" customHeight="1" x14ac:dyDescent="0.25">
      <c r="A227" s="497"/>
      <c r="B227" s="497"/>
      <c r="C227" s="497"/>
      <c r="D227" s="497"/>
      <c r="E227" s="497"/>
      <c r="F227" s="497"/>
      <c r="G227" s="497"/>
      <c r="H227" s="497"/>
      <c r="I227" s="497"/>
      <c r="J227" s="497"/>
      <c r="K227" s="497"/>
      <c r="L227" s="497"/>
      <c r="M227" s="497"/>
      <c r="N227" s="497"/>
      <c r="O227" s="497"/>
      <c r="P227" s="497"/>
      <c r="Q227" s="497"/>
      <c r="R227" s="497"/>
      <c r="S227" s="497"/>
      <c r="T227" s="497"/>
      <c r="U227" s="497"/>
      <c r="V227" s="497"/>
      <c r="W227" s="497"/>
      <c r="X227" s="497"/>
      <c r="Y227" s="497"/>
      <c r="Z227" s="497"/>
      <c r="AA227" s="497"/>
      <c r="AB227" s="497"/>
      <c r="AC227" s="497"/>
      <c r="AD227" s="497"/>
      <c r="AE227" s="497"/>
      <c r="AF227" s="497"/>
      <c r="AG227" s="497"/>
      <c r="AH227" s="497"/>
    </row>
    <row r="228" spans="1:34"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row>
    <row r="229" spans="1:34" ht="15" hidden="1" customHeight="1" x14ac:dyDescent="0.25">
      <c r="A229" s="728" t="s">
        <v>77</v>
      </c>
      <c r="B229" s="729"/>
      <c r="C229" s="729"/>
      <c r="D229" s="729"/>
      <c r="E229" s="729"/>
      <c r="F229" s="729"/>
      <c r="G229" s="729"/>
      <c r="H229" s="730"/>
      <c r="I229" s="366" t="s">
        <v>58</v>
      </c>
      <c r="J229" s="367"/>
      <c r="K229" s="367"/>
      <c r="L229" s="367"/>
      <c r="M229" s="367"/>
      <c r="N229" s="367"/>
      <c r="O229" s="367"/>
      <c r="P229" s="367"/>
      <c r="Q229" s="367"/>
      <c r="R229" s="367"/>
      <c r="S229" s="367"/>
      <c r="T229" s="367"/>
      <c r="U229" s="367"/>
      <c r="V229" s="367"/>
      <c r="W229" s="367"/>
      <c r="X229" s="367"/>
      <c r="Y229" s="367"/>
      <c r="Z229" s="367"/>
      <c r="AA229" s="367"/>
      <c r="AB229" s="367"/>
      <c r="AC229" s="367"/>
      <c r="AD229" s="367"/>
      <c r="AE229" s="367"/>
      <c r="AF229" s="367"/>
      <c r="AG229" s="367"/>
      <c r="AH229" s="368"/>
    </row>
    <row r="230" spans="1:34" hidden="1" x14ac:dyDescent="0.25">
      <c r="A230" s="731"/>
      <c r="B230" s="732"/>
      <c r="C230" s="732"/>
      <c r="D230" s="732"/>
      <c r="E230" s="732"/>
      <c r="F230" s="732"/>
      <c r="G230" s="732"/>
      <c r="H230" s="733"/>
      <c r="I230" s="508" t="s">
        <v>126</v>
      </c>
      <c r="J230" s="510"/>
      <c r="K230" s="508" t="s">
        <v>81</v>
      </c>
      <c r="L230" s="509"/>
      <c r="M230" s="510"/>
      <c r="N230" s="508" t="s">
        <v>78</v>
      </c>
      <c r="O230" s="509"/>
      <c r="P230" s="510"/>
      <c r="Q230" s="508" t="s">
        <v>127</v>
      </c>
      <c r="R230" s="509"/>
      <c r="S230" s="510"/>
      <c r="T230" s="508" t="s">
        <v>79</v>
      </c>
      <c r="U230" s="509"/>
      <c r="V230" s="510"/>
      <c r="W230" s="508" t="s">
        <v>80</v>
      </c>
      <c r="X230" s="509"/>
      <c r="Y230" s="510"/>
      <c r="Z230" s="508" t="s">
        <v>128</v>
      </c>
      <c r="AA230" s="509"/>
      <c r="AB230" s="510"/>
      <c r="AC230" s="508" t="s">
        <v>129</v>
      </c>
      <c r="AD230" s="509"/>
      <c r="AE230" s="510"/>
      <c r="AF230" s="508" t="s">
        <v>39</v>
      </c>
      <c r="AG230" s="509"/>
      <c r="AH230" s="510"/>
    </row>
    <row r="231" spans="1:34" ht="85.5" hidden="1" customHeight="1" x14ac:dyDescent="0.25">
      <c r="A231" s="734"/>
      <c r="B231" s="735"/>
      <c r="C231" s="735"/>
      <c r="D231" s="735"/>
      <c r="E231" s="735"/>
      <c r="F231" s="735"/>
      <c r="G231" s="735"/>
      <c r="H231" s="736"/>
      <c r="I231" s="511"/>
      <c r="J231" s="513"/>
      <c r="K231" s="511"/>
      <c r="L231" s="512"/>
      <c r="M231" s="513"/>
      <c r="N231" s="511"/>
      <c r="O231" s="512"/>
      <c r="P231" s="513"/>
      <c r="Q231" s="511"/>
      <c r="R231" s="512"/>
      <c r="S231" s="513"/>
      <c r="T231" s="511"/>
      <c r="U231" s="512"/>
      <c r="V231" s="513"/>
      <c r="W231" s="511"/>
      <c r="X231" s="512"/>
      <c r="Y231" s="513"/>
      <c r="Z231" s="511"/>
      <c r="AA231" s="512"/>
      <c r="AB231" s="513"/>
      <c r="AC231" s="511"/>
      <c r="AD231" s="512"/>
      <c r="AE231" s="513"/>
      <c r="AF231" s="511"/>
      <c r="AG231" s="512"/>
      <c r="AH231" s="513"/>
    </row>
    <row r="232" spans="1:34" hidden="1" x14ac:dyDescent="0.25">
      <c r="A232" s="366" t="s">
        <v>40</v>
      </c>
      <c r="B232" s="367"/>
      <c r="C232" s="367"/>
      <c r="D232" s="367"/>
      <c r="E232" s="367"/>
      <c r="F232" s="367"/>
      <c r="G232" s="367"/>
      <c r="H232" s="368"/>
      <c r="I232" s="366" t="s">
        <v>41</v>
      </c>
      <c r="J232" s="368"/>
      <c r="K232" s="366" t="s">
        <v>42</v>
      </c>
      <c r="L232" s="367"/>
      <c r="M232" s="368"/>
      <c r="N232" s="366" t="s">
        <v>43</v>
      </c>
      <c r="O232" s="367"/>
      <c r="P232" s="368"/>
      <c r="Q232" s="366" t="s">
        <v>44</v>
      </c>
      <c r="R232" s="367"/>
      <c r="S232" s="368"/>
      <c r="T232" s="366" t="s">
        <v>45</v>
      </c>
      <c r="U232" s="367"/>
      <c r="V232" s="368"/>
      <c r="W232" s="366" t="s">
        <v>46</v>
      </c>
      <c r="X232" s="367"/>
      <c r="Y232" s="368"/>
      <c r="Z232" s="366" t="s">
        <v>47</v>
      </c>
      <c r="AA232" s="367"/>
      <c r="AB232" s="368"/>
      <c r="AC232" s="366" t="s">
        <v>48</v>
      </c>
      <c r="AD232" s="367"/>
      <c r="AE232" s="368"/>
      <c r="AF232" s="366" t="s">
        <v>71</v>
      </c>
      <c r="AG232" s="367"/>
      <c r="AH232" s="368"/>
    </row>
    <row r="233" spans="1:34" hidden="1" x14ac:dyDescent="0.25">
      <c r="A233" s="385" t="s">
        <v>49</v>
      </c>
      <c r="B233" s="386"/>
      <c r="C233" s="386"/>
      <c r="D233" s="386"/>
      <c r="E233" s="386"/>
      <c r="F233" s="386"/>
      <c r="G233" s="386"/>
      <c r="H233" s="386"/>
      <c r="I233" s="386"/>
      <c r="J233" s="386"/>
      <c r="K233" s="386"/>
      <c r="L233" s="386"/>
      <c r="M233" s="386"/>
      <c r="N233" s="386"/>
      <c r="O233" s="386"/>
      <c r="P233" s="386"/>
      <c r="Q233" s="386"/>
      <c r="R233" s="386"/>
      <c r="S233" s="386"/>
      <c r="T233" s="386"/>
      <c r="U233" s="386"/>
      <c r="V233" s="386"/>
      <c r="W233" s="386"/>
      <c r="X233" s="386"/>
      <c r="Y233" s="386"/>
      <c r="Z233" s="386"/>
      <c r="AA233" s="386"/>
      <c r="AB233" s="386"/>
      <c r="AC233" s="386"/>
      <c r="AD233" s="386"/>
      <c r="AE233" s="386"/>
      <c r="AF233" s="386"/>
      <c r="AG233" s="386"/>
      <c r="AH233" s="387"/>
    </row>
    <row r="234" spans="1:34" ht="24" hidden="1" customHeight="1" x14ac:dyDescent="0.25">
      <c r="A234" s="389" t="s">
        <v>50</v>
      </c>
      <c r="B234" s="390"/>
      <c r="C234" s="390"/>
      <c r="D234" s="390"/>
      <c r="E234" s="390"/>
      <c r="F234" s="390"/>
      <c r="G234" s="390"/>
      <c r="H234" s="391"/>
      <c r="I234" s="382"/>
      <c r="J234" s="384"/>
      <c r="K234" s="382"/>
      <c r="L234" s="383"/>
      <c r="M234" s="384"/>
      <c r="N234" s="382"/>
      <c r="O234" s="383"/>
      <c r="P234" s="384"/>
      <c r="Q234" s="382"/>
      <c r="R234" s="383"/>
      <c r="S234" s="384"/>
      <c r="T234" s="382"/>
      <c r="U234" s="383"/>
      <c r="V234" s="384"/>
      <c r="W234" s="382"/>
      <c r="X234" s="383"/>
      <c r="Y234" s="384"/>
      <c r="Z234" s="382"/>
      <c r="AA234" s="383"/>
      <c r="AB234" s="384"/>
      <c r="AC234" s="382"/>
      <c r="AD234" s="383"/>
      <c r="AE234" s="384"/>
      <c r="AF234" s="382">
        <f>SUM(I234:AE234)</f>
        <v>0</v>
      </c>
      <c r="AG234" s="383"/>
      <c r="AH234" s="384"/>
    </row>
    <row r="235" spans="1:34" hidden="1" x14ac:dyDescent="0.25">
      <c r="A235" s="389" t="s">
        <v>51</v>
      </c>
      <c r="B235" s="390"/>
      <c r="C235" s="390"/>
      <c r="D235" s="390"/>
      <c r="E235" s="390"/>
      <c r="F235" s="390"/>
      <c r="G235" s="390"/>
      <c r="H235" s="391"/>
      <c r="I235" s="382"/>
      <c r="J235" s="384"/>
      <c r="K235" s="382"/>
      <c r="L235" s="383"/>
      <c r="M235" s="384"/>
      <c r="N235" s="382"/>
      <c r="O235" s="383"/>
      <c r="P235" s="384"/>
      <c r="Q235" s="382"/>
      <c r="R235" s="383"/>
      <c r="S235" s="384"/>
      <c r="T235" s="382"/>
      <c r="U235" s="383"/>
      <c r="V235" s="384"/>
      <c r="W235" s="382"/>
      <c r="X235" s="383"/>
      <c r="Y235" s="384"/>
      <c r="Z235" s="382"/>
      <c r="AA235" s="383"/>
      <c r="AB235" s="384"/>
      <c r="AC235" s="382"/>
      <c r="AD235" s="383"/>
      <c r="AE235" s="384"/>
      <c r="AF235" s="382">
        <f t="shared" ref="AF235:AF238" si="126">SUM(I235:AE235)</f>
        <v>0</v>
      </c>
      <c r="AG235" s="383"/>
      <c r="AH235" s="384"/>
    </row>
    <row r="236" spans="1:34" hidden="1" x14ac:dyDescent="0.25">
      <c r="A236" s="389" t="s">
        <v>52</v>
      </c>
      <c r="B236" s="390"/>
      <c r="C236" s="390"/>
      <c r="D236" s="390"/>
      <c r="E236" s="390"/>
      <c r="F236" s="390"/>
      <c r="G236" s="390"/>
      <c r="H236" s="391"/>
      <c r="I236" s="382"/>
      <c r="J236" s="384"/>
      <c r="K236" s="382"/>
      <c r="L236" s="383"/>
      <c r="M236" s="384"/>
      <c r="N236" s="382"/>
      <c r="O236" s="383"/>
      <c r="P236" s="384"/>
      <c r="Q236" s="382"/>
      <c r="R236" s="383"/>
      <c r="S236" s="384"/>
      <c r="T236" s="382"/>
      <c r="U236" s="383"/>
      <c r="V236" s="384"/>
      <c r="W236" s="382"/>
      <c r="X236" s="383"/>
      <c r="Y236" s="384"/>
      <c r="Z236" s="382"/>
      <c r="AA236" s="383"/>
      <c r="AB236" s="384"/>
      <c r="AC236" s="382"/>
      <c r="AD236" s="383"/>
      <c r="AE236" s="384"/>
      <c r="AF236" s="382">
        <f t="shared" si="126"/>
        <v>0</v>
      </c>
      <c r="AG236" s="383"/>
      <c r="AH236" s="384"/>
    </row>
    <row r="237" spans="1:34" hidden="1" x14ac:dyDescent="0.25">
      <c r="A237" s="389" t="s">
        <v>53</v>
      </c>
      <c r="B237" s="390"/>
      <c r="C237" s="390"/>
      <c r="D237" s="390"/>
      <c r="E237" s="390"/>
      <c r="F237" s="390"/>
      <c r="G237" s="390"/>
      <c r="H237" s="391"/>
      <c r="I237" s="382"/>
      <c r="J237" s="384"/>
      <c r="K237" s="382"/>
      <c r="L237" s="383"/>
      <c r="M237" s="384"/>
      <c r="N237" s="382"/>
      <c r="O237" s="383"/>
      <c r="P237" s="384"/>
      <c r="Q237" s="382"/>
      <c r="R237" s="383"/>
      <c r="S237" s="384"/>
      <c r="T237" s="382"/>
      <c r="U237" s="383"/>
      <c r="V237" s="384"/>
      <c r="W237" s="382"/>
      <c r="X237" s="383"/>
      <c r="Y237" s="384"/>
      <c r="Z237" s="382"/>
      <c r="AA237" s="383"/>
      <c r="AB237" s="384"/>
      <c r="AC237" s="382"/>
      <c r="AD237" s="383"/>
      <c r="AE237" s="384"/>
      <c r="AF237" s="382">
        <f t="shared" si="126"/>
        <v>0</v>
      </c>
      <c r="AG237" s="383"/>
      <c r="AH237" s="384"/>
    </row>
    <row r="238" spans="1:34" ht="24" hidden="1" customHeight="1" x14ac:dyDescent="0.25">
      <c r="A238" s="389" t="s">
        <v>54</v>
      </c>
      <c r="B238" s="390"/>
      <c r="C238" s="390"/>
      <c r="D238" s="390"/>
      <c r="E238" s="390"/>
      <c r="F238" s="390"/>
      <c r="G238" s="390"/>
      <c r="H238" s="391"/>
      <c r="I238" s="382">
        <f>I234+I235+I236+I237</f>
        <v>0</v>
      </c>
      <c r="J238" s="384"/>
      <c r="K238" s="382">
        <f>K234+K235+K236+K237</f>
        <v>0</v>
      </c>
      <c r="L238" s="383"/>
      <c r="M238" s="384"/>
      <c r="N238" s="382">
        <f t="shared" ref="N238" si="127">N234+N235+N236+N237</f>
        <v>0</v>
      </c>
      <c r="O238" s="383"/>
      <c r="P238" s="384"/>
      <c r="Q238" s="382">
        <f t="shared" ref="Q238" si="128">Q234+Q235+Q236+Q237</f>
        <v>0</v>
      </c>
      <c r="R238" s="383"/>
      <c r="S238" s="384"/>
      <c r="T238" s="382">
        <f t="shared" ref="T238" si="129">T234+T235+T236+T237</f>
        <v>0</v>
      </c>
      <c r="U238" s="383"/>
      <c r="V238" s="384"/>
      <c r="W238" s="382">
        <f t="shared" ref="W238" si="130">W234+W235+W236+W237</f>
        <v>0</v>
      </c>
      <c r="X238" s="383"/>
      <c r="Y238" s="384"/>
      <c r="Z238" s="382">
        <f t="shared" ref="Z238" si="131">Z234+Z235+Z236+Z237</f>
        <v>0</v>
      </c>
      <c r="AA238" s="383"/>
      <c r="AB238" s="384"/>
      <c r="AC238" s="382">
        <f t="shared" ref="AC238" si="132">AC234+AC235+AC236+AC237</f>
        <v>0</v>
      </c>
      <c r="AD238" s="383"/>
      <c r="AE238" s="384"/>
      <c r="AF238" s="382">
        <f t="shared" si="126"/>
        <v>0</v>
      </c>
      <c r="AG238" s="383"/>
      <c r="AH238" s="384"/>
    </row>
    <row r="239" spans="1:34" ht="15" hidden="1" customHeight="1" x14ac:dyDescent="0.25">
      <c r="A239" s="385" t="s">
        <v>56</v>
      </c>
      <c r="B239" s="386"/>
      <c r="C239" s="386"/>
      <c r="D239" s="386"/>
      <c r="E239" s="386"/>
      <c r="F239" s="386"/>
      <c r="G239" s="386"/>
      <c r="H239" s="386"/>
      <c r="I239" s="386"/>
      <c r="J239" s="386"/>
      <c r="K239" s="386"/>
      <c r="L239" s="386"/>
      <c r="M239" s="386"/>
      <c r="N239" s="386"/>
      <c r="O239" s="386"/>
      <c r="P239" s="386"/>
      <c r="Q239" s="386"/>
      <c r="R239" s="386"/>
      <c r="S239" s="386"/>
      <c r="T239" s="386"/>
      <c r="U239" s="386"/>
      <c r="V239" s="386"/>
      <c r="W239" s="386"/>
      <c r="X239" s="386"/>
      <c r="Y239" s="386"/>
      <c r="Z239" s="386"/>
      <c r="AA239" s="386"/>
      <c r="AB239" s="386"/>
      <c r="AC239" s="386"/>
      <c r="AD239" s="386"/>
      <c r="AE239" s="386"/>
      <c r="AF239" s="386"/>
      <c r="AG239" s="386"/>
      <c r="AH239" s="387"/>
    </row>
    <row r="240" spans="1:34" ht="22.5" hidden="1" customHeight="1" x14ac:dyDescent="0.25">
      <c r="A240" s="389" t="s">
        <v>50</v>
      </c>
      <c r="B240" s="390"/>
      <c r="C240" s="390"/>
      <c r="D240" s="390"/>
      <c r="E240" s="390"/>
      <c r="F240" s="390"/>
      <c r="G240" s="390"/>
      <c r="H240" s="391"/>
      <c r="I240" s="382"/>
      <c r="J240" s="384"/>
      <c r="K240" s="382"/>
      <c r="L240" s="383"/>
      <c r="M240" s="384"/>
      <c r="N240" s="382"/>
      <c r="O240" s="383"/>
      <c r="P240" s="384"/>
      <c r="Q240" s="382"/>
      <c r="R240" s="383"/>
      <c r="S240" s="384"/>
      <c r="T240" s="382"/>
      <c r="U240" s="383"/>
      <c r="V240" s="384"/>
      <c r="W240" s="382"/>
      <c r="X240" s="383"/>
      <c r="Y240" s="384"/>
      <c r="Z240" s="382"/>
      <c r="AA240" s="383"/>
      <c r="AB240" s="384"/>
      <c r="AC240" s="382"/>
      <c r="AD240" s="383"/>
      <c r="AE240" s="384"/>
      <c r="AF240" s="382">
        <f>SUM(I240:AE240)</f>
        <v>0</v>
      </c>
      <c r="AG240" s="383"/>
      <c r="AH240" s="384"/>
    </row>
    <row r="241" spans="1:36" hidden="1" x14ac:dyDescent="0.25">
      <c r="A241" s="389" t="s">
        <v>51</v>
      </c>
      <c r="B241" s="390"/>
      <c r="C241" s="390"/>
      <c r="D241" s="390"/>
      <c r="E241" s="390"/>
      <c r="F241" s="390"/>
      <c r="G241" s="390"/>
      <c r="H241" s="391"/>
      <c r="I241" s="382"/>
      <c r="J241" s="384"/>
      <c r="K241" s="382"/>
      <c r="L241" s="383"/>
      <c r="M241" s="384"/>
      <c r="N241" s="382"/>
      <c r="O241" s="383"/>
      <c r="P241" s="384"/>
      <c r="Q241" s="382"/>
      <c r="R241" s="383"/>
      <c r="S241" s="384"/>
      <c r="T241" s="382"/>
      <c r="U241" s="383"/>
      <c r="V241" s="384"/>
      <c r="W241" s="382"/>
      <c r="X241" s="383"/>
      <c r="Y241" s="384"/>
      <c r="Z241" s="382"/>
      <c r="AA241" s="383"/>
      <c r="AB241" s="384"/>
      <c r="AC241" s="382"/>
      <c r="AD241" s="383"/>
      <c r="AE241" s="384"/>
      <c r="AF241" s="382">
        <f t="shared" ref="AF241:AF243" si="133">SUM(I241:AE241)</f>
        <v>0</v>
      </c>
      <c r="AG241" s="383"/>
      <c r="AH241" s="384"/>
    </row>
    <row r="242" spans="1:36" hidden="1" x14ac:dyDescent="0.25">
      <c r="A242" s="389" t="s">
        <v>52</v>
      </c>
      <c r="B242" s="390"/>
      <c r="C242" s="390"/>
      <c r="D242" s="390"/>
      <c r="E242" s="390"/>
      <c r="F242" s="390"/>
      <c r="G242" s="390"/>
      <c r="H242" s="391"/>
      <c r="I242" s="382"/>
      <c r="J242" s="384"/>
      <c r="K242" s="382"/>
      <c r="L242" s="383"/>
      <c r="M242" s="384"/>
      <c r="N242" s="382"/>
      <c r="O242" s="383"/>
      <c r="P242" s="384"/>
      <c r="Q242" s="382"/>
      <c r="R242" s="383"/>
      <c r="S242" s="384"/>
      <c r="T242" s="382"/>
      <c r="U242" s="383"/>
      <c r="V242" s="384"/>
      <c r="W242" s="382"/>
      <c r="X242" s="383"/>
      <c r="Y242" s="384"/>
      <c r="Z242" s="382"/>
      <c r="AA242" s="383"/>
      <c r="AB242" s="384"/>
      <c r="AC242" s="382"/>
      <c r="AD242" s="383"/>
      <c r="AE242" s="384"/>
      <c r="AF242" s="382">
        <f t="shared" si="133"/>
        <v>0</v>
      </c>
      <c r="AG242" s="383"/>
      <c r="AH242" s="384"/>
    </row>
    <row r="243" spans="1:36" ht="24.75" hidden="1" customHeight="1" x14ac:dyDescent="0.25">
      <c r="A243" s="389" t="s">
        <v>54</v>
      </c>
      <c r="B243" s="390"/>
      <c r="C243" s="390"/>
      <c r="D243" s="390"/>
      <c r="E243" s="390"/>
      <c r="F243" s="390"/>
      <c r="G243" s="390"/>
      <c r="H243" s="391"/>
      <c r="I243" s="382">
        <f>I240+I241+I242</f>
        <v>0</v>
      </c>
      <c r="J243" s="384"/>
      <c r="K243" s="382">
        <f>K240+K241+K242</f>
        <v>0</v>
      </c>
      <c r="L243" s="383"/>
      <c r="M243" s="384"/>
      <c r="N243" s="382">
        <f>N240+N241+N242</f>
        <v>0</v>
      </c>
      <c r="O243" s="383"/>
      <c r="P243" s="384"/>
      <c r="Q243" s="382">
        <f>Q240+Q241+Q242</f>
        <v>0</v>
      </c>
      <c r="R243" s="383"/>
      <c r="S243" s="384"/>
      <c r="T243" s="382">
        <f>T240+T241+T242</f>
        <v>0</v>
      </c>
      <c r="U243" s="383"/>
      <c r="V243" s="384"/>
      <c r="W243" s="382">
        <f>W240+W241+W242</f>
        <v>0</v>
      </c>
      <c r="X243" s="383"/>
      <c r="Y243" s="384"/>
      <c r="Z243" s="382">
        <f>Z240+Z241+Z242</f>
        <v>0</v>
      </c>
      <c r="AA243" s="383"/>
      <c r="AB243" s="384"/>
      <c r="AC243" s="382">
        <f>AC240+AC241+AC242</f>
        <v>0</v>
      </c>
      <c r="AD243" s="383"/>
      <c r="AE243" s="384"/>
      <c r="AF243" s="382">
        <f t="shared" si="133"/>
        <v>0</v>
      </c>
      <c r="AG243" s="383"/>
      <c r="AH243" s="384"/>
    </row>
    <row r="244" spans="1:36" hidden="1" x14ac:dyDescent="0.25">
      <c r="A244" s="385" t="s">
        <v>240</v>
      </c>
      <c r="B244" s="386"/>
      <c r="C244" s="386"/>
      <c r="D244" s="386"/>
      <c r="E244" s="386"/>
      <c r="F244" s="386"/>
      <c r="G244" s="386"/>
      <c r="H244" s="386"/>
      <c r="I244" s="386"/>
      <c r="J244" s="386"/>
      <c r="K244" s="386"/>
      <c r="L244" s="386"/>
      <c r="M244" s="386"/>
      <c r="N244" s="386"/>
      <c r="O244" s="386"/>
      <c r="P244" s="386"/>
      <c r="Q244" s="386"/>
      <c r="R244" s="386"/>
      <c r="S244" s="386"/>
      <c r="T244" s="386"/>
      <c r="U244" s="386"/>
      <c r="V244" s="386"/>
      <c r="W244" s="386"/>
      <c r="X244" s="386"/>
      <c r="Y244" s="386"/>
      <c r="Z244" s="386"/>
      <c r="AA244" s="386"/>
      <c r="AB244" s="386"/>
      <c r="AC244" s="386"/>
      <c r="AD244" s="386"/>
      <c r="AE244" s="386"/>
      <c r="AF244" s="386"/>
      <c r="AG244" s="386"/>
      <c r="AH244" s="387"/>
    </row>
    <row r="245" spans="1:36" ht="26.25" hidden="1" customHeight="1" x14ac:dyDescent="0.25">
      <c r="A245" s="389" t="s">
        <v>50</v>
      </c>
      <c r="B245" s="390"/>
      <c r="C245" s="390"/>
      <c r="D245" s="390"/>
      <c r="E245" s="390"/>
      <c r="F245" s="390"/>
      <c r="G245" s="390"/>
      <c r="H245" s="391"/>
      <c r="I245" s="382">
        <f>I234-I240</f>
        <v>0</v>
      </c>
      <c r="J245" s="384"/>
      <c r="K245" s="382">
        <f>K234-K240</f>
        <v>0</v>
      </c>
      <c r="L245" s="383"/>
      <c r="M245" s="384"/>
      <c r="N245" s="382">
        <f t="shared" ref="N245" si="134">N234-N240</f>
        <v>0</v>
      </c>
      <c r="O245" s="383"/>
      <c r="P245" s="384"/>
      <c r="Q245" s="382">
        <f t="shared" ref="Q245" si="135">Q234-Q240</f>
        <v>0</v>
      </c>
      <c r="R245" s="383"/>
      <c r="S245" s="384"/>
      <c r="T245" s="382">
        <f t="shared" ref="T245" si="136">T234-T240</f>
        <v>0</v>
      </c>
      <c r="U245" s="383"/>
      <c r="V245" s="384"/>
      <c r="W245" s="382">
        <f t="shared" ref="W245" si="137">W234-W240</f>
        <v>0</v>
      </c>
      <c r="X245" s="383"/>
      <c r="Y245" s="384"/>
      <c r="Z245" s="382">
        <f t="shared" ref="Z245" si="138">Z234-Z240</f>
        <v>0</v>
      </c>
      <c r="AA245" s="383"/>
      <c r="AB245" s="384"/>
      <c r="AC245" s="382">
        <f t="shared" ref="AC245" si="139">AC234-AC240</f>
        <v>0</v>
      </c>
      <c r="AD245" s="383"/>
      <c r="AE245" s="384"/>
      <c r="AF245" s="382">
        <f t="shared" ref="AF245" si="140">AF234-AF240</f>
        <v>0</v>
      </c>
      <c r="AG245" s="383"/>
      <c r="AH245" s="384"/>
      <c r="AI245" t="str">
        <f>IF(ROUND(AF245-Aktíva!G48,0)=0,"","CHYBA")</f>
        <v/>
      </c>
      <c r="AJ245" t="s">
        <v>1155</v>
      </c>
    </row>
    <row r="246" spans="1:36" ht="23.25" hidden="1" customHeight="1" x14ac:dyDescent="0.25">
      <c r="A246" s="389" t="s">
        <v>54</v>
      </c>
      <c r="B246" s="390"/>
      <c r="C246" s="390"/>
      <c r="D246" s="390"/>
      <c r="E246" s="390"/>
      <c r="F246" s="390"/>
      <c r="G246" s="390"/>
      <c r="H246" s="391"/>
      <c r="I246" s="382">
        <f>I238-I243</f>
        <v>0</v>
      </c>
      <c r="J246" s="384"/>
      <c r="K246" s="382">
        <f>K238-K243</f>
        <v>0</v>
      </c>
      <c r="L246" s="383"/>
      <c r="M246" s="384"/>
      <c r="N246" s="382">
        <f t="shared" ref="N246" si="141">N238-N243</f>
        <v>0</v>
      </c>
      <c r="O246" s="383"/>
      <c r="P246" s="384"/>
      <c r="Q246" s="382">
        <f t="shared" ref="Q246" si="142">Q238-Q243</f>
        <v>0</v>
      </c>
      <c r="R246" s="383"/>
      <c r="S246" s="384"/>
      <c r="T246" s="382">
        <f t="shared" ref="T246" si="143">T238-T243</f>
        <v>0</v>
      </c>
      <c r="U246" s="383"/>
      <c r="V246" s="384"/>
      <c r="W246" s="382">
        <f t="shared" ref="W246" si="144">W238-W243</f>
        <v>0</v>
      </c>
      <c r="X246" s="383"/>
      <c r="Y246" s="384"/>
      <c r="Z246" s="382">
        <f t="shared" ref="Z246" si="145">Z238-Z243</f>
        <v>0</v>
      </c>
      <c r="AA246" s="383"/>
      <c r="AB246" s="384"/>
      <c r="AC246" s="382">
        <f t="shared" ref="AC246" si="146">AC238-AC243</f>
        <v>0</v>
      </c>
      <c r="AD246" s="383"/>
      <c r="AE246" s="384"/>
      <c r="AF246" s="382">
        <f t="shared" ref="AF246" si="147">AF238-AF243</f>
        <v>0</v>
      </c>
      <c r="AG246" s="383"/>
      <c r="AH246" s="384"/>
      <c r="AI246" t="str">
        <f>IF(ROUND(AF246-Aktíva!F47,0)=0,"","CHYBA")</f>
        <v/>
      </c>
      <c r="AJ246" t="s">
        <v>1155</v>
      </c>
    </row>
    <row r="247" spans="1:36" hidden="1"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row>
    <row r="248" spans="1:36" hidden="1" x14ac:dyDescent="0.2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row>
    <row r="249" spans="1:36" hidden="1" x14ac:dyDescent="0.2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row>
    <row r="250" spans="1:36" hidden="1" x14ac:dyDescent="0.2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row>
    <row r="251" spans="1:36" hidden="1" x14ac:dyDescent="0.2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row>
    <row r="252" spans="1:36" ht="15" hidden="1" customHeight="1" x14ac:dyDescent="0.25">
      <c r="A252" s="728" t="s">
        <v>77</v>
      </c>
      <c r="B252" s="729"/>
      <c r="C252" s="729"/>
      <c r="D252" s="729"/>
      <c r="E252" s="729"/>
      <c r="F252" s="729"/>
      <c r="G252" s="729"/>
      <c r="H252" s="730"/>
      <c r="I252" s="366" t="s">
        <v>59</v>
      </c>
      <c r="J252" s="367"/>
      <c r="K252" s="367"/>
      <c r="L252" s="367"/>
      <c r="M252" s="367"/>
      <c r="N252" s="367"/>
      <c r="O252" s="367"/>
      <c r="P252" s="367"/>
      <c r="Q252" s="367"/>
      <c r="R252" s="367"/>
      <c r="S252" s="367"/>
      <c r="T252" s="367"/>
      <c r="U252" s="367"/>
      <c r="V252" s="367"/>
      <c r="W252" s="367"/>
      <c r="X252" s="367"/>
      <c r="Y252" s="367"/>
      <c r="Z252" s="367"/>
      <c r="AA252" s="367"/>
      <c r="AB252" s="367"/>
      <c r="AC252" s="367"/>
      <c r="AD252" s="367"/>
      <c r="AE252" s="367"/>
      <c r="AF252" s="367"/>
      <c r="AG252" s="367"/>
      <c r="AH252" s="368"/>
    </row>
    <row r="253" spans="1:36" hidden="1" x14ac:dyDescent="0.25">
      <c r="A253" s="731"/>
      <c r="B253" s="732"/>
      <c r="C253" s="732"/>
      <c r="D253" s="732"/>
      <c r="E253" s="732"/>
      <c r="F253" s="732"/>
      <c r="G253" s="732"/>
      <c r="H253" s="733"/>
      <c r="I253" s="508" t="s">
        <v>126</v>
      </c>
      <c r="J253" s="510"/>
      <c r="K253" s="508" t="s">
        <v>81</v>
      </c>
      <c r="L253" s="509"/>
      <c r="M253" s="510"/>
      <c r="N253" s="508" t="s">
        <v>78</v>
      </c>
      <c r="O253" s="509"/>
      <c r="P253" s="510"/>
      <c r="Q253" s="508" t="s">
        <v>127</v>
      </c>
      <c r="R253" s="509"/>
      <c r="S253" s="510"/>
      <c r="T253" s="508" t="s">
        <v>79</v>
      </c>
      <c r="U253" s="509"/>
      <c r="V253" s="510"/>
      <c r="W253" s="508" t="s">
        <v>80</v>
      </c>
      <c r="X253" s="509"/>
      <c r="Y253" s="510"/>
      <c r="Z253" s="508" t="s">
        <v>128</v>
      </c>
      <c r="AA253" s="509"/>
      <c r="AB253" s="510"/>
      <c r="AC253" s="508" t="s">
        <v>129</v>
      </c>
      <c r="AD253" s="509"/>
      <c r="AE253" s="510"/>
      <c r="AF253" s="508" t="s">
        <v>39</v>
      </c>
      <c r="AG253" s="509"/>
      <c r="AH253" s="510"/>
    </row>
    <row r="254" spans="1:36" ht="74.25" hidden="1" customHeight="1" x14ac:dyDescent="0.25">
      <c r="A254" s="734"/>
      <c r="B254" s="735"/>
      <c r="C254" s="735"/>
      <c r="D254" s="735"/>
      <c r="E254" s="735"/>
      <c r="F254" s="735"/>
      <c r="G254" s="735"/>
      <c r="H254" s="736"/>
      <c r="I254" s="511"/>
      <c r="J254" s="513"/>
      <c r="K254" s="511"/>
      <c r="L254" s="512"/>
      <c r="M254" s="513"/>
      <c r="N254" s="511"/>
      <c r="O254" s="512"/>
      <c r="P254" s="513"/>
      <c r="Q254" s="511"/>
      <c r="R254" s="512"/>
      <c r="S254" s="513"/>
      <c r="T254" s="511"/>
      <c r="U254" s="512"/>
      <c r="V254" s="513"/>
      <c r="W254" s="511"/>
      <c r="X254" s="512"/>
      <c r="Y254" s="513"/>
      <c r="Z254" s="511"/>
      <c r="AA254" s="512"/>
      <c r="AB254" s="513"/>
      <c r="AC254" s="511"/>
      <c r="AD254" s="512"/>
      <c r="AE254" s="513"/>
      <c r="AF254" s="511"/>
      <c r="AG254" s="512"/>
      <c r="AH254" s="513"/>
    </row>
    <row r="255" spans="1:36" hidden="1" x14ac:dyDescent="0.25">
      <c r="A255" s="366" t="s">
        <v>40</v>
      </c>
      <c r="B255" s="367"/>
      <c r="C255" s="367"/>
      <c r="D255" s="367"/>
      <c r="E255" s="367"/>
      <c r="F255" s="367"/>
      <c r="G255" s="367"/>
      <c r="H255" s="368"/>
      <c r="I255" s="366" t="s">
        <v>41</v>
      </c>
      <c r="J255" s="368"/>
      <c r="K255" s="366" t="s">
        <v>42</v>
      </c>
      <c r="L255" s="367"/>
      <c r="M255" s="368"/>
      <c r="N255" s="366" t="s">
        <v>43</v>
      </c>
      <c r="O255" s="367"/>
      <c r="P255" s="368"/>
      <c r="Q255" s="366" t="s">
        <v>44</v>
      </c>
      <c r="R255" s="367"/>
      <c r="S255" s="368"/>
      <c r="T255" s="366" t="s">
        <v>45</v>
      </c>
      <c r="U255" s="367"/>
      <c r="V255" s="368"/>
      <c r="W255" s="366" t="s">
        <v>46</v>
      </c>
      <c r="X255" s="367"/>
      <c r="Y255" s="368"/>
      <c r="Z255" s="366" t="s">
        <v>47</v>
      </c>
      <c r="AA255" s="367"/>
      <c r="AB255" s="368"/>
      <c r="AC255" s="366" t="s">
        <v>48</v>
      </c>
      <c r="AD255" s="367"/>
      <c r="AE255" s="368"/>
      <c r="AF255" s="366" t="s">
        <v>71</v>
      </c>
      <c r="AG255" s="367"/>
      <c r="AH255" s="368"/>
    </row>
    <row r="256" spans="1:36" hidden="1" x14ac:dyDescent="0.25">
      <c r="A256" s="385" t="s">
        <v>49</v>
      </c>
      <c r="B256" s="386"/>
      <c r="C256" s="386"/>
      <c r="D256" s="386"/>
      <c r="E256" s="386"/>
      <c r="F256" s="386"/>
      <c r="G256" s="386"/>
      <c r="H256" s="386"/>
      <c r="I256" s="386"/>
      <c r="J256" s="386"/>
      <c r="K256" s="386"/>
      <c r="L256" s="386"/>
      <c r="M256" s="386"/>
      <c r="N256" s="386"/>
      <c r="O256" s="386"/>
      <c r="P256" s="386"/>
      <c r="Q256" s="386"/>
      <c r="R256" s="386"/>
      <c r="S256" s="386"/>
      <c r="T256" s="386"/>
      <c r="U256" s="386"/>
      <c r="V256" s="386"/>
      <c r="W256" s="386"/>
      <c r="X256" s="386"/>
      <c r="Y256" s="386"/>
      <c r="Z256" s="386"/>
      <c r="AA256" s="386"/>
      <c r="AB256" s="386"/>
      <c r="AC256" s="386"/>
      <c r="AD256" s="386"/>
      <c r="AE256" s="386"/>
      <c r="AF256" s="386"/>
      <c r="AG256" s="386"/>
      <c r="AH256" s="387"/>
    </row>
    <row r="257" spans="1:36" ht="23.25" hidden="1" customHeight="1" x14ac:dyDescent="0.25">
      <c r="A257" s="389" t="s">
        <v>50</v>
      </c>
      <c r="B257" s="390"/>
      <c r="C257" s="390"/>
      <c r="D257" s="390"/>
      <c r="E257" s="390"/>
      <c r="F257" s="390"/>
      <c r="G257" s="390"/>
      <c r="H257" s="391"/>
      <c r="I257" s="382"/>
      <c r="J257" s="384"/>
      <c r="K257" s="382"/>
      <c r="L257" s="383"/>
      <c r="M257" s="384"/>
      <c r="N257" s="382"/>
      <c r="O257" s="383"/>
      <c r="P257" s="384"/>
      <c r="Q257" s="382"/>
      <c r="R257" s="383"/>
      <c r="S257" s="384"/>
      <c r="T257" s="382"/>
      <c r="U257" s="383"/>
      <c r="V257" s="384"/>
      <c r="W257" s="382"/>
      <c r="X257" s="383"/>
      <c r="Y257" s="384"/>
      <c r="Z257" s="382"/>
      <c r="AA257" s="383"/>
      <c r="AB257" s="384"/>
      <c r="AC257" s="382"/>
      <c r="AD257" s="383"/>
      <c r="AE257" s="384"/>
      <c r="AF257" s="382">
        <f>SUM(I257:AE257)</f>
        <v>0</v>
      </c>
      <c r="AG257" s="383"/>
      <c r="AH257" s="384"/>
    </row>
    <row r="258" spans="1:36" hidden="1" x14ac:dyDescent="0.25">
      <c r="A258" s="389" t="s">
        <v>51</v>
      </c>
      <c r="B258" s="390"/>
      <c r="C258" s="390"/>
      <c r="D258" s="390"/>
      <c r="E258" s="390"/>
      <c r="F258" s="390"/>
      <c r="G258" s="390"/>
      <c r="H258" s="391"/>
      <c r="I258" s="382"/>
      <c r="J258" s="384"/>
      <c r="K258" s="382"/>
      <c r="L258" s="383"/>
      <c r="M258" s="384"/>
      <c r="N258" s="382"/>
      <c r="O258" s="383"/>
      <c r="P258" s="384"/>
      <c r="Q258" s="382"/>
      <c r="R258" s="383"/>
      <c r="S258" s="384"/>
      <c r="T258" s="382"/>
      <c r="U258" s="383"/>
      <c r="V258" s="384"/>
      <c r="W258" s="382"/>
      <c r="X258" s="383"/>
      <c r="Y258" s="384"/>
      <c r="Z258" s="382"/>
      <c r="AA258" s="383"/>
      <c r="AB258" s="384"/>
      <c r="AC258" s="382"/>
      <c r="AD258" s="383"/>
      <c r="AE258" s="384"/>
      <c r="AF258" s="382">
        <f t="shared" ref="AF258:AF261" si="148">SUM(I258:AE258)</f>
        <v>0</v>
      </c>
      <c r="AG258" s="383"/>
      <c r="AH258" s="384"/>
    </row>
    <row r="259" spans="1:36" hidden="1" x14ac:dyDescent="0.25">
      <c r="A259" s="389" t="s">
        <v>52</v>
      </c>
      <c r="B259" s="390"/>
      <c r="C259" s="390"/>
      <c r="D259" s="390"/>
      <c r="E259" s="390"/>
      <c r="F259" s="390"/>
      <c r="G259" s="390"/>
      <c r="H259" s="391"/>
      <c r="I259" s="382"/>
      <c r="J259" s="384"/>
      <c r="K259" s="382"/>
      <c r="L259" s="383"/>
      <c r="M259" s="384"/>
      <c r="N259" s="382"/>
      <c r="O259" s="383"/>
      <c r="P259" s="384"/>
      <c r="Q259" s="382"/>
      <c r="R259" s="383"/>
      <c r="S259" s="384"/>
      <c r="T259" s="382"/>
      <c r="U259" s="383"/>
      <c r="V259" s="384"/>
      <c r="W259" s="382"/>
      <c r="X259" s="383"/>
      <c r="Y259" s="384"/>
      <c r="Z259" s="382"/>
      <c r="AA259" s="383"/>
      <c r="AB259" s="384"/>
      <c r="AC259" s="382"/>
      <c r="AD259" s="383"/>
      <c r="AE259" s="384"/>
      <c r="AF259" s="382">
        <f t="shared" si="148"/>
        <v>0</v>
      </c>
      <c r="AG259" s="383"/>
      <c r="AH259" s="384"/>
    </row>
    <row r="260" spans="1:36" hidden="1" x14ac:dyDescent="0.25">
      <c r="A260" s="389" t="s">
        <v>53</v>
      </c>
      <c r="B260" s="390"/>
      <c r="C260" s="390"/>
      <c r="D260" s="390"/>
      <c r="E260" s="390"/>
      <c r="F260" s="390"/>
      <c r="G260" s="390"/>
      <c r="H260" s="391"/>
      <c r="I260" s="382"/>
      <c r="J260" s="384"/>
      <c r="K260" s="382"/>
      <c r="L260" s="383"/>
      <c r="M260" s="384"/>
      <c r="N260" s="382"/>
      <c r="O260" s="383"/>
      <c r="P260" s="384"/>
      <c r="Q260" s="382"/>
      <c r="R260" s="383"/>
      <c r="S260" s="384"/>
      <c r="T260" s="382"/>
      <c r="U260" s="383"/>
      <c r="V260" s="384"/>
      <c r="W260" s="382"/>
      <c r="X260" s="383"/>
      <c r="Y260" s="384"/>
      <c r="Z260" s="382"/>
      <c r="AA260" s="383"/>
      <c r="AB260" s="384"/>
      <c r="AC260" s="382"/>
      <c r="AD260" s="383"/>
      <c r="AE260" s="384"/>
      <c r="AF260" s="382">
        <f t="shared" si="148"/>
        <v>0</v>
      </c>
      <c r="AG260" s="383"/>
      <c r="AH260" s="384"/>
    </row>
    <row r="261" spans="1:36" ht="25.5" hidden="1" customHeight="1" x14ac:dyDescent="0.25">
      <c r="A261" s="389" t="s">
        <v>54</v>
      </c>
      <c r="B261" s="390"/>
      <c r="C261" s="390"/>
      <c r="D261" s="390"/>
      <c r="E261" s="390"/>
      <c r="F261" s="390"/>
      <c r="G261" s="390"/>
      <c r="H261" s="391"/>
      <c r="I261" s="382">
        <f>I257+I258+I259+I260</f>
        <v>0</v>
      </c>
      <c r="J261" s="384"/>
      <c r="K261" s="382">
        <f>K257+K258+K259+K260</f>
        <v>0</v>
      </c>
      <c r="L261" s="383"/>
      <c r="M261" s="384"/>
      <c r="N261" s="382">
        <f t="shared" ref="N261" si="149">N257+N258+N259+N260</f>
        <v>0</v>
      </c>
      <c r="O261" s="383"/>
      <c r="P261" s="384"/>
      <c r="Q261" s="382">
        <f t="shared" ref="Q261" si="150">Q257+Q258+Q259+Q260</f>
        <v>0</v>
      </c>
      <c r="R261" s="383"/>
      <c r="S261" s="384"/>
      <c r="T261" s="382">
        <f t="shared" ref="T261" si="151">T257+T258+T259+T260</f>
        <v>0</v>
      </c>
      <c r="U261" s="383"/>
      <c r="V261" s="384"/>
      <c r="W261" s="382">
        <f t="shared" ref="W261" si="152">W257+W258+W259+W260</f>
        <v>0</v>
      </c>
      <c r="X261" s="383"/>
      <c r="Y261" s="384"/>
      <c r="Z261" s="382">
        <f t="shared" ref="Z261" si="153">Z257+Z258+Z259+Z260</f>
        <v>0</v>
      </c>
      <c r="AA261" s="383"/>
      <c r="AB261" s="384"/>
      <c r="AC261" s="382">
        <f t="shared" ref="AC261" si="154">AC257+AC258+AC259+AC260</f>
        <v>0</v>
      </c>
      <c r="AD261" s="383"/>
      <c r="AE261" s="384"/>
      <c r="AF261" s="382">
        <f t="shared" si="148"/>
        <v>0</v>
      </c>
      <c r="AG261" s="383"/>
      <c r="AH261" s="384"/>
    </row>
    <row r="262" spans="1:36" ht="15" hidden="1" customHeight="1" x14ac:dyDescent="0.25">
      <c r="A262" s="385" t="s">
        <v>56</v>
      </c>
      <c r="B262" s="386"/>
      <c r="C262" s="386"/>
      <c r="D262" s="386"/>
      <c r="E262" s="386"/>
      <c r="F262" s="386"/>
      <c r="G262" s="386"/>
      <c r="H262" s="386"/>
      <c r="I262" s="386"/>
      <c r="J262" s="386"/>
      <c r="K262" s="386"/>
      <c r="L262" s="386"/>
      <c r="M262" s="386"/>
      <c r="N262" s="386"/>
      <c r="O262" s="386"/>
      <c r="P262" s="386"/>
      <c r="Q262" s="386"/>
      <c r="R262" s="386"/>
      <c r="S262" s="386"/>
      <c r="T262" s="386"/>
      <c r="U262" s="386"/>
      <c r="V262" s="386"/>
      <c r="W262" s="386"/>
      <c r="X262" s="386"/>
      <c r="Y262" s="386"/>
      <c r="Z262" s="386"/>
      <c r="AA262" s="386"/>
      <c r="AB262" s="386"/>
      <c r="AC262" s="386"/>
      <c r="AD262" s="386"/>
      <c r="AE262" s="386"/>
      <c r="AF262" s="386"/>
      <c r="AG262" s="386"/>
      <c r="AH262" s="387"/>
    </row>
    <row r="263" spans="1:36" ht="28.5" hidden="1" customHeight="1" x14ac:dyDescent="0.25">
      <c r="A263" s="389" t="s">
        <v>50</v>
      </c>
      <c r="B263" s="390"/>
      <c r="C263" s="390"/>
      <c r="D263" s="390"/>
      <c r="E263" s="390"/>
      <c r="F263" s="390"/>
      <c r="G263" s="390"/>
      <c r="H263" s="391"/>
      <c r="I263" s="382"/>
      <c r="J263" s="384"/>
      <c r="K263" s="382"/>
      <c r="L263" s="383"/>
      <c r="M263" s="384"/>
      <c r="N263" s="382"/>
      <c r="O263" s="383"/>
      <c r="P263" s="384"/>
      <c r="Q263" s="382"/>
      <c r="R263" s="383"/>
      <c r="S263" s="384"/>
      <c r="T263" s="382"/>
      <c r="U263" s="383"/>
      <c r="V263" s="384"/>
      <c r="W263" s="382"/>
      <c r="X263" s="383"/>
      <c r="Y263" s="384"/>
      <c r="Z263" s="382"/>
      <c r="AA263" s="383"/>
      <c r="AB263" s="384"/>
      <c r="AC263" s="382"/>
      <c r="AD263" s="383"/>
      <c r="AE263" s="384"/>
      <c r="AF263" s="382">
        <f>SUM(I263:AE263)</f>
        <v>0</v>
      </c>
      <c r="AG263" s="383"/>
      <c r="AH263" s="384"/>
    </row>
    <row r="264" spans="1:36" hidden="1" x14ac:dyDescent="0.25">
      <c r="A264" s="389" t="s">
        <v>51</v>
      </c>
      <c r="B264" s="390"/>
      <c r="C264" s="390"/>
      <c r="D264" s="390"/>
      <c r="E264" s="390"/>
      <c r="F264" s="390"/>
      <c r="G264" s="390"/>
      <c r="H264" s="391"/>
      <c r="I264" s="382"/>
      <c r="J264" s="384"/>
      <c r="K264" s="382"/>
      <c r="L264" s="383"/>
      <c r="M264" s="384"/>
      <c r="N264" s="382"/>
      <c r="O264" s="383"/>
      <c r="P264" s="384"/>
      <c r="Q264" s="382"/>
      <c r="R264" s="383"/>
      <c r="S264" s="384"/>
      <c r="T264" s="382"/>
      <c r="U264" s="383"/>
      <c r="V264" s="384"/>
      <c r="W264" s="382"/>
      <c r="X264" s="383"/>
      <c r="Y264" s="384"/>
      <c r="Z264" s="382"/>
      <c r="AA264" s="383"/>
      <c r="AB264" s="384"/>
      <c r="AC264" s="382"/>
      <c r="AD264" s="383"/>
      <c r="AE264" s="384"/>
      <c r="AF264" s="382">
        <f t="shared" ref="AF264:AF266" si="155">SUM(I264:AE264)</f>
        <v>0</v>
      </c>
      <c r="AG264" s="383"/>
      <c r="AH264" s="384"/>
    </row>
    <row r="265" spans="1:36" hidden="1" x14ac:dyDescent="0.25">
      <c r="A265" s="389" t="s">
        <v>52</v>
      </c>
      <c r="B265" s="390"/>
      <c r="C265" s="390"/>
      <c r="D265" s="390"/>
      <c r="E265" s="390"/>
      <c r="F265" s="390"/>
      <c r="G265" s="390"/>
      <c r="H265" s="391"/>
      <c r="I265" s="382"/>
      <c r="J265" s="384"/>
      <c r="K265" s="382"/>
      <c r="L265" s="383"/>
      <c r="M265" s="384"/>
      <c r="N265" s="382"/>
      <c r="O265" s="383"/>
      <c r="P265" s="384"/>
      <c r="Q265" s="382"/>
      <c r="R265" s="383"/>
      <c r="S265" s="384"/>
      <c r="T265" s="382"/>
      <c r="U265" s="383"/>
      <c r="V265" s="384"/>
      <c r="W265" s="382"/>
      <c r="X265" s="383"/>
      <c r="Y265" s="384"/>
      <c r="Z265" s="382"/>
      <c r="AA265" s="383"/>
      <c r="AB265" s="384"/>
      <c r="AC265" s="382"/>
      <c r="AD265" s="383"/>
      <c r="AE265" s="384"/>
      <c r="AF265" s="382">
        <f t="shared" si="155"/>
        <v>0</v>
      </c>
      <c r="AG265" s="383"/>
      <c r="AH265" s="384"/>
    </row>
    <row r="266" spans="1:36" ht="27.75" hidden="1" customHeight="1" x14ac:dyDescent="0.25">
      <c r="A266" s="389" t="s">
        <v>54</v>
      </c>
      <c r="B266" s="390"/>
      <c r="C266" s="390"/>
      <c r="D266" s="390"/>
      <c r="E266" s="390"/>
      <c r="F266" s="390"/>
      <c r="G266" s="390"/>
      <c r="H266" s="391"/>
      <c r="I266" s="382">
        <f>I263+I264+I265</f>
        <v>0</v>
      </c>
      <c r="J266" s="384"/>
      <c r="K266" s="382">
        <f>K263+K264+K265</f>
        <v>0</v>
      </c>
      <c r="L266" s="383"/>
      <c r="M266" s="384"/>
      <c r="N266" s="382">
        <f t="shared" ref="N266" si="156">N263+N264+N265</f>
        <v>0</v>
      </c>
      <c r="O266" s="383"/>
      <c r="P266" s="384"/>
      <c r="Q266" s="382">
        <f t="shared" ref="Q266" si="157">Q263+Q264+Q265</f>
        <v>0</v>
      </c>
      <c r="R266" s="383"/>
      <c r="S266" s="384"/>
      <c r="T266" s="382">
        <f t="shared" ref="T266" si="158">T263+T264+T265</f>
        <v>0</v>
      </c>
      <c r="U266" s="383"/>
      <c r="V266" s="384"/>
      <c r="W266" s="382">
        <f t="shared" ref="W266" si="159">W263+W264+W265</f>
        <v>0</v>
      </c>
      <c r="X266" s="383"/>
      <c r="Y266" s="384"/>
      <c r="Z266" s="382">
        <f t="shared" ref="Z266" si="160">Z263+Z264+Z265</f>
        <v>0</v>
      </c>
      <c r="AA266" s="383"/>
      <c r="AB266" s="384"/>
      <c r="AC266" s="382">
        <f t="shared" ref="AC266" si="161">AC263+AC264+AC265</f>
        <v>0</v>
      </c>
      <c r="AD266" s="383"/>
      <c r="AE266" s="384"/>
      <c r="AF266" s="382">
        <f t="shared" si="155"/>
        <v>0</v>
      </c>
      <c r="AG266" s="383"/>
      <c r="AH266" s="384"/>
    </row>
    <row r="267" spans="1:36" hidden="1" x14ac:dyDescent="0.25">
      <c r="A267" s="385" t="s">
        <v>240</v>
      </c>
      <c r="B267" s="386"/>
      <c r="C267" s="386"/>
      <c r="D267" s="386"/>
      <c r="E267" s="386"/>
      <c r="F267" s="386"/>
      <c r="G267" s="386"/>
      <c r="H267" s="386"/>
      <c r="I267" s="386"/>
      <c r="J267" s="386"/>
      <c r="K267" s="386"/>
      <c r="L267" s="386"/>
      <c r="M267" s="386"/>
      <c r="N267" s="386"/>
      <c r="O267" s="386"/>
      <c r="P267" s="386"/>
      <c r="Q267" s="386"/>
      <c r="R267" s="386"/>
      <c r="S267" s="386"/>
      <c r="T267" s="386"/>
      <c r="U267" s="386"/>
      <c r="V267" s="386"/>
      <c r="W267" s="386"/>
      <c r="X267" s="386"/>
      <c r="Y267" s="386"/>
      <c r="Z267" s="386"/>
      <c r="AA267" s="386"/>
      <c r="AB267" s="386"/>
      <c r="AC267" s="386"/>
      <c r="AD267" s="386"/>
      <c r="AE267" s="386"/>
      <c r="AF267" s="386"/>
      <c r="AG267" s="386"/>
      <c r="AH267" s="387"/>
    </row>
    <row r="268" spans="1:36" ht="25.5" hidden="1" customHeight="1" x14ac:dyDescent="0.25">
      <c r="A268" s="389" t="s">
        <v>50</v>
      </c>
      <c r="B268" s="390"/>
      <c r="C268" s="390"/>
      <c r="D268" s="390"/>
      <c r="E268" s="390"/>
      <c r="F268" s="390"/>
      <c r="G268" s="390"/>
      <c r="H268" s="391"/>
      <c r="I268" s="607">
        <f>I257-I263</f>
        <v>0</v>
      </c>
      <c r="J268" s="609"/>
      <c r="K268" s="607">
        <f>K257-K263</f>
        <v>0</v>
      </c>
      <c r="L268" s="608"/>
      <c r="M268" s="609"/>
      <c r="N268" s="607">
        <f t="shared" ref="N268" si="162">N257-N263</f>
        <v>0</v>
      </c>
      <c r="O268" s="608"/>
      <c r="P268" s="609"/>
      <c r="Q268" s="607">
        <f t="shared" ref="Q268" si="163">Q257-Q263</f>
        <v>0</v>
      </c>
      <c r="R268" s="608"/>
      <c r="S268" s="609"/>
      <c r="T268" s="607">
        <f t="shared" ref="T268" si="164">T257-T263</f>
        <v>0</v>
      </c>
      <c r="U268" s="608"/>
      <c r="V268" s="609"/>
      <c r="W268" s="607">
        <f t="shared" ref="W268" si="165">W257-W263</f>
        <v>0</v>
      </c>
      <c r="X268" s="608"/>
      <c r="Y268" s="609"/>
      <c r="Z268" s="607">
        <f t="shared" ref="Z268" si="166">Z257-Z263</f>
        <v>0</v>
      </c>
      <c r="AA268" s="608"/>
      <c r="AB268" s="609"/>
      <c r="AC268" s="607">
        <f t="shared" ref="AC268" si="167">AC257-AC263</f>
        <v>0</v>
      </c>
      <c r="AD268" s="608"/>
      <c r="AE268" s="609"/>
      <c r="AF268" s="607">
        <f t="shared" ref="AF268" si="168">AF257-AF263</f>
        <v>0</v>
      </c>
      <c r="AG268" s="608"/>
      <c r="AH268" s="609"/>
    </row>
    <row r="269" spans="1:36" ht="23.25" hidden="1" customHeight="1" x14ac:dyDescent="0.25">
      <c r="A269" s="389" t="s">
        <v>54</v>
      </c>
      <c r="B269" s="390"/>
      <c r="C269" s="390"/>
      <c r="D269" s="390"/>
      <c r="E269" s="390"/>
      <c r="F269" s="390"/>
      <c r="G269" s="390"/>
      <c r="H269" s="391"/>
      <c r="I269" s="607">
        <f>I261-I266</f>
        <v>0</v>
      </c>
      <c r="J269" s="609"/>
      <c r="K269" s="607">
        <f>K261-K266</f>
        <v>0</v>
      </c>
      <c r="L269" s="608"/>
      <c r="M269" s="609"/>
      <c r="N269" s="607">
        <f t="shared" ref="N269" si="169">N261-N266</f>
        <v>0</v>
      </c>
      <c r="O269" s="608"/>
      <c r="P269" s="609"/>
      <c r="Q269" s="607">
        <f t="shared" ref="Q269" si="170">Q261-Q266</f>
        <v>0</v>
      </c>
      <c r="R269" s="608"/>
      <c r="S269" s="609"/>
      <c r="T269" s="607">
        <f t="shared" ref="T269" si="171">T261-T266</f>
        <v>0</v>
      </c>
      <c r="U269" s="608"/>
      <c r="V269" s="609"/>
      <c r="W269" s="607">
        <f t="shared" ref="W269" si="172">W261-W266</f>
        <v>0</v>
      </c>
      <c r="X269" s="608"/>
      <c r="Y269" s="609"/>
      <c r="Z269" s="607">
        <f t="shared" ref="Z269" si="173">Z261-Z266</f>
        <v>0</v>
      </c>
      <c r="AA269" s="608"/>
      <c r="AB269" s="609"/>
      <c r="AC269" s="607">
        <f t="shared" ref="AC269" si="174">AC261-AC266</f>
        <v>0</v>
      </c>
      <c r="AD269" s="608"/>
      <c r="AE269" s="609"/>
      <c r="AF269" s="607">
        <f t="shared" ref="AF269" si="175">AF261-AF266</f>
        <v>0</v>
      </c>
      <c r="AG269" s="608"/>
      <c r="AH269" s="609"/>
      <c r="AI269" t="str">
        <f>IF(ROUND(AF269-Aktíva!G48,0)=0,"","CHYBA")</f>
        <v/>
      </c>
      <c r="AJ269" t="s">
        <v>1155</v>
      </c>
    </row>
    <row r="270" spans="1:36" hidden="1" x14ac:dyDescent="0.2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row>
    <row r="271" spans="1:36" hidden="1" x14ac:dyDescent="0.25">
      <c r="A271" s="410" t="s">
        <v>82</v>
      </c>
      <c r="B271" s="411"/>
      <c r="C271" s="411"/>
      <c r="D271" s="411"/>
      <c r="E271" s="411"/>
      <c r="F271" s="411"/>
      <c r="G271" s="411"/>
      <c r="H271" s="411"/>
      <c r="I271" s="411"/>
      <c r="J271" s="411"/>
      <c r="K271" s="411"/>
      <c r="L271" s="411"/>
      <c r="M271" s="411"/>
      <c r="N271" s="411"/>
      <c r="O271" s="411"/>
      <c r="P271" s="412"/>
      <c r="Q271" s="410" t="s">
        <v>60</v>
      </c>
      <c r="R271" s="411"/>
      <c r="S271" s="411"/>
      <c r="T271" s="411"/>
      <c r="U271" s="411"/>
      <c r="V271" s="411"/>
      <c r="W271" s="411"/>
      <c r="X271" s="411"/>
      <c r="Y271" s="411"/>
      <c r="Z271" s="411"/>
      <c r="AA271" s="411"/>
      <c r="AB271" s="411"/>
      <c r="AC271" s="411"/>
      <c r="AD271" s="411"/>
      <c r="AE271" s="411"/>
      <c r="AF271" s="411"/>
      <c r="AG271" s="411"/>
      <c r="AH271" s="412"/>
    </row>
    <row r="272" spans="1:36" ht="23.25" hidden="1" customHeight="1" x14ac:dyDescent="0.25">
      <c r="A272" s="389" t="s">
        <v>83</v>
      </c>
      <c r="B272" s="390"/>
      <c r="C272" s="390"/>
      <c r="D272" s="390"/>
      <c r="E272" s="390"/>
      <c r="F272" s="390"/>
      <c r="G272" s="390"/>
      <c r="H272" s="390"/>
      <c r="I272" s="390"/>
      <c r="J272" s="390"/>
      <c r="K272" s="390"/>
      <c r="L272" s="390"/>
      <c r="M272" s="390"/>
      <c r="N272" s="390"/>
      <c r="O272" s="390"/>
      <c r="P272" s="391"/>
      <c r="Q272" s="369"/>
      <c r="R272" s="370"/>
      <c r="S272" s="370"/>
      <c r="T272" s="370"/>
      <c r="U272" s="370"/>
      <c r="V272" s="370"/>
      <c r="W272" s="370"/>
      <c r="X272" s="370"/>
      <c r="Y272" s="370"/>
      <c r="Z272" s="370"/>
      <c r="AA272" s="370"/>
      <c r="AB272" s="370"/>
      <c r="AC272" s="370"/>
      <c r="AD272" s="370"/>
      <c r="AE272" s="370"/>
      <c r="AF272" s="370"/>
      <c r="AG272" s="370"/>
      <c r="AH272" s="371"/>
    </row>
    <row r="273" spans="1:34" ht="24.75" hidden="1" customHeight="1" x14ac:dyDescent="0.25">
      <c r="A273" s="389" t="s">
        <v>84</v>
      </c>
      <c r="B273" s="390"/>
      <c r="C273" s="390"/>
      <c r="D273" s="390"/>
      <c r="E273" s="390"/>
      <c r="F273" s="390"/>
      <c r="G273" s="390"/>
      <c r="H273" s="390"/>
      <c r="I273" s="390"/>
      <c r="J273" s="390"/>
      <c r="K273" s="390"/>
      <c r="L273" s="390"/>
      <c r="M273" s="390"/>
      <c r="N273" s="390"/>
      <c r="O273" s="390"/>
      <c r="P273" s="391"/>
      <c r="Q273" s="369"/>
      <c r="R273" s="370"/>
      <c r="S273" s="370"/>
      <c r="T273" s="370"/>
      <c r="U273" s="370"/>
      <c r="V273" s="370"/>
      <c r="W273" s="370"/>
      <c r="X273" s="370"/>
      <c r="Y273" s="370"/>
      <c r="Z273" s="370"/>
      <c r="AA273" s="370"/>
      <c r="AB273" s="370"/>
      <c r="AC273" s="370"/>
      <c r="AD273" s="370"/>
      <c r="AE273" s="370"/>
      <c r="AF273" s="370"/>
      <c r="AG273" s="370"/>
      <c r="AH273" s="371"/>
    </row>
    <row r="274" spans="1:34" hidden="1" x14ac:dyDescent="0.2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row>
    <row r="275" spans="1:34" ht="15" hidden="1" customHeight="1" x14ac:dyDescent="0.25">
      <c r="A275" s="388" t="s">
        <v>130</v>
      </c>
      <c r="B275" s="388"/>
      <c r="C275" s="388"/>
      <c r="D275" s="388"/>
      <c r="E275" s="388"/>
      <c r="F275" s="388"/>
      <c r="G275" s="388"/>
      <c r="H275" s="388"/>
      <c r="I275" s="388"/>
      <c r="J275" s="388"/>
      <c r="K275" s="388"/>
      <c r="L275" s="388"/>
      <c r="M275" s="388"/>
      <c r="N275" s="388"/>
      <c r="O275" s="388"/>
      <c r="P275" s="388"/>
      <c r="Q275" s="388"/>
      <c r="R275" s="388"/>
      <c r="S275" s="388"/>
      <c r="T275" s="388"/>
      <c r="U275" s="388"/>
      <c r="V275" s="388"/>
      <c r="W275" s="388"/>
      <c r="X275" s="388"/>
      <c r="Y275" s="388"/>
      <c r="Z275" s="388"/>
      <c r="AA275" s="388"/>
      <c r="AB275" s="388"/>
      <c r="AC275" s="388"/>
      <c r="AD275" s="388"/>
      <c r="AE275" s="388"/>
      <c r="AF275" s="388"/>
      <c r="AG275" s="388"/>
      <c r="AH275" s="388"/>
    </row>
    <row r="276" spans="1:34" hidden="1" x14ac:dyDescent="0.25">
      <c r="A276" s="388"/>
      <c r="B276" s="388"/>
      <c r="C276" s="388"/>
      <c r="D276" s="388"/>
      <c r="E276" s="388"/>
      <c r="F276" s="388"/>
      <c r="G276" s="388"/>
      <c r="H276" s="388"/>
      <c r="I276" s="388"/>
      <c r="J276" s="388"/>
      <c r="K276" s="388"/>
      <c r="L276" s="388"/>
      <c r="M276" s="388"/>
      <c r="N276" s="388"/>
      <c r="O276" s="388"/>
      <c r="P276" s="388"/>
      <c r="Q276" s="388"/>
      <c r="R276" s="388"/>
      <c r="S276" s="388"/>
      <c r="T276" s="388"/>
      <c r="U276" s="388"/>
      <c r="V276" s="388"/>
      <c r="W276" s="388"/>
      <c r="X276" s="388"/>
      <c r="Y276" s="388"/>
      <c r="Z276" s="388"/>
      <c r="AA276" s="388"/>
      <c r="AB276" s="388"/>
      <c r="AC276" s="388"/>
      <c r="AD276" s="388"/>
      <c r="AE276" s="388"/>
      <c r="AF276" s="388"/>
      <c r="AG276" s="388"/>
      <c r="AH276" s="388"/>
    </row>
    <row r="277" spans="1:34" hidden="1"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row>
    <row r="278" spans="1:34" hidden="1" x14ac:dyDescent="0.25">
      <c r="A278" s="5" t="s">
        <v>1262</v>
      </c>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row>
    <row r="279" spans="1:34" hidden="1"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row>
    <row r="280" spans="1:34" hidden="1" x14ac:dyDescent="0.25">
      <c r="A280" s="5" t="s">
        <v>87</v>
      </c>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row>
    <row r="281" spans="1:34" hidden="1" x14ac:dyDescent="0.2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row>
    <row r="282" spans="1:34" ht="15" hidden="1" customHeight="1" x14ac:dyDescent="0.25">
      <c r="A282" s="401" t="s">
        <v>93</v>
      </c>
      <c r="B282" s="402"/>
      <c r="C282" s="402"/>
      <c r="D282" s="402"/>
      <c r="E282" s="402"/>
      <c r="F282" s="402"/>
      <c r="G282" s="402"/>
      <c r="H282" s="402"/>
      <c r="I282" s="403"/>
      <c r="J282" s="366" t="s">
        <v>58</v>
      </c>
      <c r="K282" s="367"/>
      <c r="L282" s="367"/>
      <c r="M282" s="367"/>
      <c r="N282" s="367"/>
      <c r="O282" s="367"/>
      <c r="P282" s="367"/>
      <c r="Q282" s="367"/>
      <c r="R282" s="367"/>
      <c r="S282" s="367"/>
      <c r="T282" s="367"/>
      <c r="U282" s="367"/>
      <c r="V282" s="367"/>
      <c r="W282" s="367"/>
      <c r="X282" s="367"/>
      <c r="Y282" s="367"/>
      <c r="Z282" s="367"/>
      <c r="AA282" s="367"/>
      <c r="AB282" s="367"/>
      <c r="AC282" s="367"/>
      <c r="AD282" s="367"/>
      <c r="AE282" s="367"/>
      <c r="AF282" s="367"/>
      <c r="AG282" s="367"/>
      <c r="AH282" s="368"/>
    </row>
    <row r="283" spans="1:34" hidden="1" x14ac:dyDescent="0.25">
      <c r="A283" s="404"/>
      <c r="B283" s="405"/>
      <c r="C283" s="405"/>
      <c r="D283" s="405"/>
      <c r="E283" s="405"/>
      <c r="F283" s="405"/>
      <c r="G283" s="405"/>
      <c r="H283" s="405"/>
      <c r="I283" s="406"/>
      <c r="J283" s="508" t="s">
        <v>88</v>
      </c>
      <c r="K283" s="509"/>
      <c r="L283" s="509"/>
      <c r="M283" s="509"/>
      <c r="N283" s="510"/>
      <c r="O283" s="508" t="s">
        <v>89</v>
      </c>
      <c r="P283" s="509"/>
      <c r="Q283" s="509"/>
      <c r="R283" s="509"/>
      <c r="S283" s="510"/>
      <c r="T283" s="508" t="s">
        <v>90</v>
      </c>
      <c r="U283" s="509"/>
      <c r="V283" s="509"/>
      <c r="W283" s="509"/>
      <c r="X283" s="510"/>
      <c r="Y283" s="508" t="s">
        <v>91</v>
      </c>
      <c r="Z283" s="509"/>
      <c r="AA283" s="509"/>
      <c r="AB283" s="509"/>
      <c r="AC283" s="510"/>
      <c r="AD283" s="508" t="s">
        <v>92</v>
      </c>
      <c r="AE283" s="509"/>
      <c r="AF283" s="509"/>
      <c r="AG283" s="509"/>
      <c r="AH283" s="510"/>
    </row>
    <row r="284" spans="1:34" hidden="1" x14ac:dyDescent="0.25">
      <c r="A284" s="404"/>
      <c r="B284" s="405"/>
      <c r="C284" s="405"/>
      <c r="D284" s="405"/>
      <c r="E284" s="405"/>
      <c r="F284" s="405"/>
      <c r="G284" s="405"/>
      <c r="H284" s="405"/>
      <c r="I284" s="406"/>
      <c r="J284" s="604"/>
      <c r="K284" s="605"/>
      <c r="L284" s="605"/>
      <c r="M284" s="605"/>
      <c r="N284" s="606"/>
      <c r="O284" s="604"/>
      <c r="P284" s="605"/>
      <c r="Q284" s="605"/>
      <c r="R284" s="605"/>
      <c r="S284" s="606"/>
      <c r="T284" s="604"/>
      <c r="U284" s="605"/>
      <c r="V284" s="605"/>
      <c r="W284" s="605"/>
      <c r="X284" s="606"/>
      <c r="Y284" s="604"/>
      <c r="Z284" s="605"/>
      <c r="AA284" s="605"/>
      <c r="AB284" s="605"/>
      <c r="AC284" s="606"/>
      <c r="AD284" s="604"/>
      <c r="AE284" s="605"/>
      <c r="AF284" s="605"/>
      <c r="AG284" s="605"/>
      <c r="AH284" s="606"/>
    </row>
    <row r="285" spans="1:34" ht="27.75" hidden="1" customHeight="1" x14ac:dyDescent="0.25">
      <c r="A285" s="407"/>
      <c r="B285" s="408"/>
      <c r="C285" s="408"/>
      <c r="D285" s="408"/>
      <c r="E285" s="408"/>
      <c r="F285" s="408"/>
      <c r="G285" s="408"/>
      <c r="H285" s="408"/>
      <c r="I285" s="409"/>
      <c r="J285" s="511"/>
      <c r="K285" s="512"/>
      <c r="L285" s="512"/>
      <c r="M285" s="512"/>
      <c r="N285" s="513"/>
      <c r="O285" s="511"/>
      <c r="P285" s="512"/>
      <c r="Q285" s="512"/>
      <c r="R285" s="512"/>
      <c r="S285" s="513"/>
      <c r="T285" s="511"/>
      <c r="U285" s="512"/>
      <c r="V285" s="512"/>
      <c r="W285" s="512"/>
      <c r="X285" s="513"/>
      <c r="Y285" s="511"/>
      <c r="Z285" s="512"/>
      <c r="AA285" s="512"/>
      <c r="AB285" s="512"/>
      <c r="AC285" s="513"/>
      <c r="AD285" s="511"/>
      <c r="AE285" s="512"/>
      <c r="AF285" s="512"/>
      <c r="AG285" s="512"/>
      <c r="AH285" s="513"/>
    </row>
    <row r="286" spans="1:34" ht="16.5" hidden="1" customHeight="1" x14ac:dyDescent="0.25">
      <c r="A286" s="413" t="s">
        <v>40</v>
      </c>
      <c r="B286" s="414"/>
      <c r="C286" s="414"/>
      <c r="D286" s="414"/>
      <c r="E286" s="414"/>
      <c r="F286" s="414"/>
      <c r="G286" s="414"/>
      <c r="H286" s="414"/>
      <c r="I286" s="415"/>
      <c r="J286" s="448" t="s">
        <v>111</v>
      </c>
      <c r="K286" s="449"/>
      <c r="L286" s="449"/>
      <c r="M286" s="449"/>
      <c r="N286" s="450"/>
      <c r="O286" s="448" t="s">
        <v>42</v>
      </c>
      <c r="P286" s="449"/>
      <c r="Q286" s="449"/>
      <c r="R286" s="449"/>
      <c r="S286" s="450"/>
      <c r="T286" s="448" t="s">
        <v>43</v>
      </c>
      <c r="U286" s="449"/>
      <c r="V286" s="449"/>
      <c r="W286" s="449"/>
      <c r="X286" s="450"/>
      <c r="Y286" s="448" t="s">
        <v>44</v>
      </c>
      <c r="Z286" s="449"/>
      <c r="AA286" s="449"/>
      <c r="AB286" s="449"/>
      <c r="AC286" s="450"/>
      <c r="AD286" s="448" t="s">
        <v>45</v>
      </c>
      <c r="AE286" s="449"/>
      <c r="AF286" s="449"/>
      <c r="AG286" s="449"/>
      <c r="AH286" s="450"/>
    </row>
    <row r="287" spans="1:34" hidden="1" x14ac:dyDescent="0.25">
      <c r="A287" s="381" t="s">
        <v>94</v>
      </c>
      <c r="B287" s="376"/>
      <c r="C287" s="376"/>
      <c r="D287" s="376"/>
      <c r="E287" s="376"/>
      <c r="F287" s="376"/>
      <c r="G287" s="376"/>
      <c r="H287" s="376"/>
      <c r="I287" s="376"/>
      <c r="J287" s="376"/>
      <c r="K287" s="376"/>
      <c r="L287" s="376"/>
      <c r="M287" s="376"/>
      <c r="N287" s="376"/>
      <c r="O287" s="376"/>
      <c r="P287" s="376"/>
      <c r="Q287" s="376"/>
      <c r="R287" s="376"/>
      <c r="S287" s="376"/>
      <c r="T287" s="376"/>
      <c r="U287" s="376"/>
      <c r="V287" s="376"/>
      <c r="W287" s="376"/>
      <c r="X287" s="376"/>
      <c r="Y287" s="376"/>
      <c r="Z287" s="376"/>
      <c r="AA287" s="376"/>
      <c r="AB287" s="376"/>
      <c r="AC287" s="376"/>
      <c r="AD287" s="376"/>
      <c r="AE287" s="376"/>
      <c r="AF287" s="376"/>
      <c r="AG287" s="376"/>
      <c r="AH287" s="377"/>
    </row>
    <row r="288" spans="1:34" hidden="1" x14ac:dyDescent="0.25">
      <c r="A288" s="610"/>
      <c r="B288" s="611"/>
      <c r="C288" s="611"/>
      <c r="D288" s="611"/>
      <c r="E288" s="611"/>
      <c r="F288" s="611"/>
      <c r="G288" s="611"/>
      <c r="H288" s="611"/>
      <c r="I288" s="612"/>
      <c r="J288" s="610"/>
      <c r="K288" s="611"/>
      <c r="L288" s="611"/>
      <c r="M288" s="611"/>
      <c r="N288" s="612"/>
      <c r="O288" s="610"/>
      <c r="P288" s="611"/>
      <c r="Q288" s="611"/>
      <c r="R288" s="611"/>
      <c r="S288" s="612"/>
      <c r="T288" s="610"/>
      <c r="U288" s="611"/>
      <c r="V288" s="611"/>
      <c r="W288" s="611"/>
      <c r="X288" s="612"/>
      <c r="Y288" s="610"/>
      <c r="Z288" s="611"/>
      <c r="AA288" s="611"/>
      <c r="AB288" s="611"/>
      <c r="AC288" s="612"/>
      <c r="AD288" s="610"/>
      <c r="AE288" s="611"/>
      <c r="AF288" s="611"/>
      <c r="AG288" s="611"/>
      <c r="AH288" s="612"/>
    </row>
    <row r="289" spans="1:36" hidden="1" x14ac:dyDescent="0.25">
      <c r="A289" s="381" t="s">
        <v>39</v>
      </c>
      <c r="B289" s="376"/>
      <c r="C289" s="376"/>
      <c r="D289" s="376"/>
      <c r="E289" s="376"/>
      <c r="F289" s="376"/>
      <c r="G289" s="376"/>
      <c r="H289" s="376"/>
      <c r="I289" s="376"/>
      <c r="J289" s="610"/>
      <c r="K289" s="611"/>
      <c r="L289" s="611"/>
      <c r="M289" s="611"/>
      <c r="N289" s="612"/>
      <c r="O289" s="610"/>
      <c r="P289" s="611"/>
      <c r="Q289" s="611"/>
      <c r="R289" s="611"/>
      <c r="S289" s="612"/>
      <c r="T289" s="610"/>
      <c r="U289" s="611"/>
      <c r="V289" s="611"/>
      <c r="W289" s="611"/>
      <c r="X289" s="612"/>
      <c r="Y289" s="610"/>
      <c r="Z289" s="611"/>
      <c r="AA289" s="611"/>
      <c r="AB289" s="611"/>
      <c r="AC289" s="612"/>
      <c r="AD289" s="607">
        <f>SUM(AD288)</f>
        <v>0</v>
      </c>
      <c r="AE289" s="613"/>
      <c r="AF289" s="613"/>
      <c r="AG289" s="613"/>
      <c r="AH289" s="614"/>
    </row>
    <row r="290" spans="1:36" hidden="1" x14ac:dyDescent="0.25">
      <c r="A290" s="610"/>
      <c r="B290" s="611"/>
      <c r="C290" s="611"/>
      <c r="D290" s="611"/>
      <c r="E290" s="611"/>
      <c r="F290" s="611"/>
      <c r="G290" s="611"/>
      <c r="H290" s="611"/>
      <c r="I290" s="612"/>
      <c r="J290" s="610"/>
      <c r="K290" s="611"/>
      <c r="L290" s="611"/>
      <c r="M290" s="611"/>
      <c r="N290" s="612"/>
      <c r="O290" s="610"/>
      <c r="P290" s="611"/>
      <c r="Q290" s="611"/>
      <c r="R290" s="611"/>
      <c r="S290" s="612"/>
      <c r="T290" s="610"/>
      <c r="U290" s="611"/>
      <c r="V290" s="611"/>
      <c r="W290" s="611"/>
      <c r="X290" s="612"/>
      <c r="Y290" s="610"/>
      <c r="Z290" s="611"/>
      <c r="AA290" s="611"/>
      <c r="AB290" s="611"/>
      <c r="AC290" s="612"/>
      <c r="AD290" s="610"/>
      <c r="AE290" s="611"/>
      <c r="AF290" s="611"/>
      <c r="AG290" s="611"/>
      <c r="AH290" s="612"/>
    </row>
    <row r="291" spans="1:36" hidden="1" x14ac:dyDescent="0.25">
      <c r="A291" s="381" t="s">
        <v>95</v>
      </c>
      <c r="B291" s="376"/>
      <c r="C291" s="376"/>
      <c r="D291" s="376"/>
      <c r="E291" s="376"/>
      <c r="F291" s="376"/>
      <c r="G291" s="376"/>
      <c r="H291" s="376"/>
      <c r="I291" s="376"/>
      <c r="J291" s="376"/>
      <c r="K291" s="376"/>
      <c r="L291" s="376"/>
      <c r="M291" s="376"/>
      <c r="N291" s="376"/>
      <c r="O291" s="376"/>
      <c r="P291" s="376"/>
      <c r="Q291" s="376"/>
      <c r="R291" s="376"/>
      <c r="S291" s="376"/>
      <c r="T291" s="376"/>
      <c r="U291" s="376"/>
      <c r="V291" s="376"/>
      <c r="W291" s="376"/>
      <c r="X291" s="376"/>
      <c r="Y291" s="376"/>
      <c r="Z291" s="376"/>
      <c r="AA291" s="376"/>
      <c r="AB291" s="376"/>
      <c r="AC291" s="376"/>
      <c r="AD291" s="376"/>
      <c r="AE291" s="376"/>
      <c r="AF291" s="376"/>
      <c r="AG291" s="376"/>
      <c r="AH291" s="377"/>
    </row>
    <row r="292" spans="1:36" hidden="1" x14ac:dyDescent="0.25">
      <c r="A292" s="381"/>
      <c r="B292" s="376"/>
      <c r="C292" s="376"/>
      <c r="D292" s="376"/>
      <c r="E292" s="376"/>
      <c r="F292" s="376"/>
      <c r="G292" s="376"/>
      <c r="H292" s="376"/>
      <c r="I292" s="376"/>
      <c r="J292" s="610"/>
      <c r="K292" s="611"/>
      <c r="L292" s="611"/>
      <c r="M292" s="611"/>
      <c r="N292" s="612"/>
      <c r="O292" s="610"/>
      <c r="P292" s="611"/>
      <c r="Q292" s="611"/>
      <c r="R292" s="611"/>
      <c r="S292" s="612"/>
      <c r="T292" s="610"/>
      <c r="U292" s="611"/>
      <c r="V292" s="611"/>
      <c r="W292" s="611"/>
      <c r="X292" s="612"/>
      <c r="Y292" s="610"/>
      <c r="Z292" s="611"/>
      <c r="AA292" s="611"/>
      <c r="AB292" s="611"/>
      <c r="AC292" s="612"/>
      <c r="AD292" s="607"/>
      <c r="AE292" s="613"/>
      <c r="AF292" s="613"/>
      <c r="AG292" s="613"/>
      <c r="AH292" s="614"/>
    </row>
    <row r="293" spans="1:36" hidden="1" x14ac:dyDescent="0.25">
      <c r="A293" s="381" t="s">
        <v>39</v>
      </c>
      <c r="B293" s="376"/>
      <c r="C293" s="376"/>
      <c r="D293" s="376"/>
      <c r="E293" s="376"/>
      <c r="F293" s="376"/>
      <c r="G293" s="376"/>
      <c r="H293" s="376"/>
      <c r="I293" s="376"/>
      <c r="J293" s="610"/>
      <c r="K293" s="611"/>
      <c r="L293" s="611"/>
      <c r="M293" s="611"/>
      <c r="N293" s="612"/>
      <c r="O293" s="610"/>
      <c r="P293" s="611"/>
      <c r="Q293" s="611"/>
      <c r="R293" s="611"/>
      <c r="S293" s="612"/>
      <c r="T293" s="610"/>
      <c r="U293" s="611"/>
      <c r="V293" s="611"/>
      <c r="W293" s="611"/>
      <c r="X293" s="612"/>
      <c r="Y293" s="610"/>
      <c r="Z293" s="611"/>
      <c r="AA293" s="611"/>
      <c r="AB293" s="611"/>
      <c r="AC293" s="612"/>
      <c r="AD293" s="607">
        <f>SUM(AD292)</f>
        <v>0</v>
      </c>
      <c r="AE293" s="613"/>
      <c r="AF293" s="613"/>
      <c r="AG293" s="613"/>
      <c r="AH293" s="614"/>
    </row>
    <row r="294" spans="1:36" hidden="1" x14ac:dyDescent="0.25">
      <c r="A294" s="610"/>
      <c r="B294" s="611"/>
      <c r="C294" s="611"/>
      <c r="D294" s="611"/>
      <c r="E294" s="611"/>
      <c r="F294" s="611"/>
      <c r="G294" s="611"/>
      <c r="H294" s="611"/>
      <c r="I294" s="612"/>
      <c r="J294" s="610"/>
      <c r="K294" s="611"/>
      <c r="L294" s="611"/>
      <c r="M294" s="611"/>
      <c r="N294" s="612"/>
      <c r="O294" s="610"/>
      <c r="P294" s="611"/>
      <c r="Q294" s="611"/>
      <c r="R294" s="611"/>
      <c r="S294" s="612"/>
      <c r="T294" s="610"/>
      <c r="U294" s="611"/>
      <c r="V294" s="611"/>
      <c r="W294" s="611"/>
      <c r="X294" s="612"/>
      <c r="Y294" s="610"/>
      <c r="Z294" s="611"/>
      <c r="AA294" s="611"/>
      <c r="AB294" s="611"/>
      <c r="AC294" s="612"/>
      <c r="AD294" s="610"/>
      <c r="AE294" s="611"/>
      <c r="AF294" s="611"/>
      <c r="AG294" s="611"/>
      <c r="AH294" s="612"/>
    </row>
    <row r="295" spans="1:36" hidden="1" x14ac:dyDescent="0.25">
      <c r="A295" s="381" t="s">
        <v>96</v>
      </c>
      <c r="B295" s="376"/>
      <c r="C295" s="376"/>
      <c r="D295" s="376"/>
      <c r="E295" s="376"/>
      <c r="F295" s="376"/>
      <c r="G295" s="376"/>
      <c r="H295" s="376"/>
      <c r="I295" s="376"/>
      <c r="J295" s="376"/>
      <c r="K295" s="376"/>
      <c r="L295" s="376"/>
      <c r="M295" s="376"/>
      <c r="N295" s="376"/>
      <c r="O295" s="376"/>
      <c r="P295" s="376"/>
      <c r="Q295" s="376"/>
      <c r="R295" s="376"/>
      <c r="S295" s="376"/>
      <c r="T295" s="376"/>
      <c r="U295" s="376"/>
      <c r="V295" s="376"/>
      <c r="W295" s="376"/>
      <c r="X295" s="376"/>
      <c r="Y295" s="376"/>
      <c r="Z295" s="376"/>
      <c r="AA295" s="376"/>
      <c r="AB295" s="376"/>
      <c r="AC295" s="376"/>
      <c r="AD295" s="376"/>
      <c r="AE295" s="376"/>
      <c r="AF295" s="376"/>
      <c r="AG295" s="376"/>
      <c r="AH295" s="377"/>
    </row>
    <row r="296" spans="1:36" hidden="1" x14ac:dyDescent="0.25">
      <c r="A296" s="610"/>
      <c r="B296" s="611"/>
      <c r="C296" s="611"/>
      <c r="D296" s="611"/>
      <c r="E296" s="611"/>
      <c r="F296" s="611"/>
      <c r="G296" s="611"/>
      <c r="H296" s="611"/>
      <c r="I296" s="612"/>
      <c r="J296" s="610"/>
      <c r="K296" s="611"/>
      <c r="L296" s="611"/>
      <c r="M296" s="611"/>
      <c r="N296" s="612"/>
      <c r="O296" s="610"/>
      <c r="P296" s="611"/>
      <c r="Q296" s="611"/>
      <c r="R296" s="611"/>
      <c r="S296" s="612"/>
      <c r="T296" s="610"/>
      <c r="U296" s="611"/>
      <c r="V296" s="611"/>
      <c r="W296" s="611"/>
      <c r="X296" s="612"/>
      <c r="Y296" s="610"/>
      <c r="Z296" s="611"/>
      <c r="AA296" s="611"/>
      <c r="AB296" s="611"/>
      <c r="AC296" s="612"/>
      <c r="AD296" s="610"/>
      <c r="AE296" s="611"/>
      <c r="AF296" s="611"/>
      <c r="AG296" s="611"/>
      <c r="AH296" s="612"/>
    </row>
    <row r="297" spans="1:36" hidden="1" x14ac:dyDescent="0.25">
      <c r="A297" s="381" t="s">
        <v>39</v>
      </c>
      <c r="B297" s="376"/>
      <c r="C297" s="376"/>
      <c r="D297" s="376"/>
      <c r="E297" s="376"/>
      <c r="F297" s="376"/>
      <c r="G297" s="376"/>
      <c r="H297" s="376"/>
      <c r="I297" s="376"/>
      <c r="J297" s="610"/>
      <c r="K297" s="611"/>
      <c r="L297" s="611"/>
      <c r="M297" s="611"/>
      <c r="N297" s="612"/>
      <c r="O297" s="610"/>
      <c r="P297" s="611"/>
      <c r="Q297" s="611"/>
      <c r="R297" s="611"/>
      <c r="S297" s="612"/>
      <c r="T297" s="610"/>
      <c r="U297" s="611"/>
      <c r="V297" s="611"/>
      <c r="W297" s="611"/>
      <c r="X297" s="612"/>
      <c r="Y297" s="610"/>
      <c r="Z297" s="611"/>
      <c r="AA297" s="611"/>
      <c r="AB297" s="611"/>
      <c r="AC297" s="612"/>
      <c r="AD297" s="607">
        <f>SUM(AD296)</f>
        <v>0</v>
      </c>
      <c r="AE297" s="613"/>
      <c r="AF297" s="613"/>
      <c r="AG297" s="613"/>
      <c r="AH297" s="614"/>
    </row>
    <row r="298" spans="1:36" hidden="1" x14ac:dyDescent="0.25">
      <c r="A298" s="610"/>
      <c r="B298" s="611"/>
      <c r="C298" s="611"/>
      <c r="D298" s="611"/>
      <c r="E298" s="611"/>
      <c r="F298" s="611"/>
      <c r="G298" s="611"/>
      <c r="H298" s="611"/>
      <c r="I298" s="612"/>
      <c r="J298" s="610"/>
      <c r="K298" s="611"/>
      <c r="L298" s="611"/>
      <c r="M298" s="611"/>
      <c r="N298" s="612"/>
      <c r="O298" s="610"/>
      <c r="P298" s="611"/>
      <c r="Q298" s="611"/>
      <c r="R298" s="611"/>
      <c r="S298" s="612"/>
      <c r="T298" s="610"/>
      <c r="U298" s="611"/>
      <c r="V298" s="611"/>
      <c r="W298" s="611"/>
      <c r="X298" s="612"/>
      <c r="Y298" s="610"/>
      <c r="Z298" s="611"/>
      <c r="AA298" s="611"/>
      <c r="AB298" s="611"/>
      <c r="AC298" s="612"/>
      <c r="AD298" s="610"/>
      <c r="AE298" s="611"/>
      <c r="AF298" s="611"/>
      <c r="AG298" s="611"/>
      <c r="AH298" s="612"/>
    </row>
    <row r="299" spans="1:36" hidden="1" x14ac:dyDescent="0.25">
      <c r="A299" s="381" t="s">
        <v>97</v>
      </c>
      <c r="B299" s="376"/>
      <c r="C299" s="376"/>
      <c r="D299" s="376"/>
      <c r="E299" s="376"/>
      <c r="F299" s="376"/>
      <c r="G299" s="376"/>
      <c r="H299" s="376"/>
      <c r="I299" s="376"/>
      <c r="J299" s="376"/>
      <c r="K299" s="376"/>
      <c r="L299" s="376"/>
      <c r="M299" s="376"/>
      <c r="N299" s="376"/>
      <c r="O299" s="376"/>
      <c r="P299" s="376"/>
      <c r="Q299" s="376"/>
      <c r="R299" s="376"/>
      <c r="S299" s="376"/>
      <c r="T299" s="376"/>
      <c r="U299" s="376"/>
      <c r="V299" s="376"/>
      <c r="W299" s="376"/>
      <c r="X299" s="376"/>
      <c r="Y299" s="376"/>
      <c r="Z299" s="376"/>
      <c r="AA299" s="376"/>
      <c r="AB299" s="376"/>
      <c r="AC299" s="376"/>
      <c r="AD299" s="376"/>
      <c r="AE299" s="376"/>
      <c r="AF299" s="376"/>
      <c r="AG299" s="376"/>
      <c r="AH299" s="377"/>
    </row>
    <row r="300" spans="1:36" hidden="1" x14ac:dyDescent="0.25">
      <c r="A300" s="610"/>
      <c r="B300" s="611"/>
      <c r="C300" s="611"/>
      <c r="D300" s="611"/>
      <c r="E300" s="611"/>
      <c r="F300" s="611"/>
      <c r="G300" s="611"/>
      <c r="H300" s="611"/>
      <c r="I300" s="612"/>
      <c r="J300" s="610"/>
      <c r="K300" s="611"/>
      <c r="L300" s="611"/>
      <c r="M300" s="611"/>
      <c r="N300" s="612"/>
      <c r="O300" s="610"/>
      <c r="P300" s="611"/>
      <c r="Q300" s="611"/>
      <c r="R300" s="611"/>
      <c r="S300" s="612"/>
      <c r="T300" s="610"/>
      <c r="U300" s="611"/>
      <c r="V300" s="611"/>
      <c r="W300" s="611"/>
      <c r="X300" s="612"/>
      <c r="Y300" s="610"/>
      <c r="Z300" s="611"/>
      <c r="AA300" s="611"/>
      <c r="AB300" s="611"/>
      <c r="AC300" s="612"/>
      <c r="AD300" s="610"/>
      <c r="AE300" s="611"/>
      <c r="AF300" s="611"/>
      <c r="AG300" s="611"/>
      <c r="AH300" s="612"/>
    </row>
    <row r="301" spans="1:36" hidden="1" x14ac:dyDescent="0.25">
      <c r="A301" s="381" t="s">
        <v>39</v>
      </c>
      <c r="B301" s="376"/>
      <c r="C301" s="376"/>
      <c r="D301" s="376"/>
      <c r="E301" s="376"/>
      <c r="F301" s="376"/>
      <c r="G301" s="376"/>
      <c r="H301" s="376"/>
      <c r="I301" s="376"/>
      <c r="J301" s="610"/>
      <c r="K301" s="611"/>
      <c r="L301" s="611"/>
      <c r="M301" s="611"/>
      <c r="N301" s="612"/>
      <c r="O301" s="610"/>
      <c r="P301" s="611"/>
      <c r="Q301" s="611"/>
      <c r="R301" s="611"/>
      <c r="S301" s="612"/>
      <c r="T301" s="610"/>
      <c r="U301" s="611"/>
      <c r="V301" s="611"/>
      <c r="W301" s="611"/>
      <c r="X301" s="612"/>
      <c r="Y301" s="610"/>
      <c r="Z301" s="611"/>
      <c r="AA301" s="611"/>
      <c r="AB301" s="611"/>
      <c r="AC301" s="612"/>
      <c r="AD301" s="607">
        <f>SUM(AD300)</f>
        <v>0</v>
      </c>
      <c r="AE301" s="613"/>
      <c r="AF301" s="613"/>
      <c r="AG301" s="613"/>
      <c r="AH301" s="614"/>
    </row>
    <row r="302" spans="1:36" s="153" customFormat="1" hidden="1" x14ac:dyDescent="0.25">
      <c r="A302" s="148"/>
      <c r="B302" s="149"/>
      <c r="C302" s="149"/>
      <c r="D302" s="149"/>
      <c r="E302" s="149"/>
      <c r="F302" s="149"/>
      <c r="G302" s="149"/>
      <c r="H302" s="149"/>
      <c r="I302" s="149"/>
      <c r="J302" s="150"/>
      <c r="K302" s="151"/>
      <c r="L302" s="151"/>
      <c r="M302" s="151"/>
      <c r="N302" s="152"/>
      <c r="O302" s="150"/>
      <c r="P302" s="151"/>
      <c r="Q302" s="151"/>
      <c r="R302" s="151"/>
      <c r="S302" s="152"/>
      <c r="T302" s="150"/>
      <c r="U302" s="151"/>
      <c r="V302" s="151"/>
      <c r="W302" s="151"/>
      <c r="X302" s="152"/>
      <c r="Y302" s="150"/>
      <c r="Z302" s="151"/>
      <c r="AA302" s="151"/>
      <c r="AB302" s="151"/>
      <c r="AC302" s="152"/>
      <c r="AD302" s="150"/>
      <c r="AE302" s="151"/>
      <c r="AF302" s="151"/>
      <c r="AG302" s="151"/>
      <c r="AH302" s="152"/>
    </row>
    <row r="303" spans="1:36" ht="22.5" hidden="1" customHeight="1" x14ac:dyDescent="0.25">
      <c r="A303" s="465" t="s">
        <v>98</v>
      </c>
      <c r="B303" s="466"/>
      <c r="C303" s="466"/>
      <c r="D303" s="466"/>
      <c r="E303" s="466"/>
      <c r="F303" s="466"/>
      <c r="G303" s="466"/>
      <c r="H303" s="466"/>
      <c r="I303" s="467"/>
      <c r="J303" s="366" t="s">
        <v>99</v>
      </c>
      <c r="K303" s="367"/>
      <c r="L303" s="367"/>
      <c r="M303" s="367"/>
      <c r="N303" s="368"/>
      <c r="O303" s="366" t="s">
        <v>99</v>
      </c>
      <c r="P303" s="367"/>
      <c r="Q303" s="367"/>
      <c r="R303" s="367"/>
      <c r="S303" s="368"/>
      <c r="T303" s="366" t="s">
        <v>99</v>
      </c>
      <c r="U303" s="367"/>
      <c r="V303" s="367"/>
      <c r="W303" s="367"/>
      <c r="X303" s="368"/>
      <c r="Y303" s="366" t="s">
        <v>99</v>
      </c>
      <c r="Z303" s="367"/>
      <c r="AA303" s="367"/>
      <c r="AB303" s="367"/>
      <c r="AC303" s="368"/>
      <c r="AD303" s="607">
        <f>AD289+AD293+AD297+AD301</f>
        <v>0</v>
      </c>
      <c r="AE303" s="613"/>
      <c r="AF303" s="613"/>
      <c r="AG303" s="613"/>
      <c r="AH303" s="614"/>
      <c r="AI303" t="str">
        <f>IF(ROUND(AD303-AF246,0)=0,"","CHYBA")</f>
        <v/>
      </c>
      <c r="AJ303" t="s">
        <v>1155</v>
      </c>
    </row>
    <row r="304" spans="1:36" hidden="1" x14ac:dyDescent="0.2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row>
    <row r="305" spans="1:34" ht="15" hidden="1" customHeight="1" x14ac:dyDescent="0.25">
      <c r="A305" s="388" t="s">
        <v>1263</v>
      </c>
      <c r="B305" s="388"/>
      <c r="C305" s="388"/>
      <c r="D305" s="388"/>
      <c r="E305" s="388"/>
      <c r="F305" s="388"/>
      <c r="G305" s="388"/>
      <c r="H305" s="388"/>
      <c r="I305" s="388"/>
      <c r="J305" s="388"/>
      <c r="K305" s="388"/>
      <c r="L305" s="388"/>
      <c r="M305" s="388"/>
      <c r="N305" s="388"/>
      <c r="O305" s="388"/>
      <c r="P305" s="388"/>
      <c r="Q305" s="388"/>
      <c r="R305" s="388"/>
      <c r="S305" s="388"/>
      <c r="T305" s="388"/>
      <c r="U305" s="388"/>
      <c r="V305" s="388"/>
      <c r="W305" s="388"/>
      <c r="X305" s="388"/>
      <c r="Y305" s="388"/>
      <c r="Z305" s="388"/>
      <c r="AA305" s="388"/>
      <c r="AB305" s="388"/>
      <c r="AC305" s="388"/>
      <c r="AD305" s="388"/>
      <c r="AE305" s="388"/>
      <c r="AF305" s="388"/>
      <c r="AG305" s="388"/>
      <c r="AH305" s="388"/>
    </row>
    <row r="306" spans="1:34" hidden="1" x14ac:dyDescent="0.25">
      <c r="A306" s="388"/>
      <c r="B306" s="388"/>
      <c r="C306" s="388"/>
      <c r="D306" s="388"/>
      <c r="E306" s="388"/>
      <c r="F306" s="388"/>
      <c r="G306" s="388"/>
      <c r="H306" s="388"/>
      <c r="I306" s="388"/>
      <c r="J306" s="388"/>
      <c r="K306" s="388"/>
      <c r="L306" s="388"/>
      <c r="M306" s="388"/>
      <c r="N306" s="388"/>
      <c r="O306" s="388"/>
      <c r="P306" s="388"/>
      <c r="Q306" s="388"/>
      <c r="R306" s="388"/>
      <c r="S306" s="388"/>
      <c r="T306" s="388"/>
      <c r="U306" s="388"/>
      <c r="V306" s="388"/>
      <c r="W306" s="388"/>
      <c r="X306" s="388"/>
      <c r="Y306" s="388"/>
      <c r="Z306" s="388"/>
      <c r="AA306" s="388"/>
      <c r="AB306" s="388"/>
      <c r="AC306" s="388"/>
      <c r="AD306" s="388"/>
      <c r="AE306" s="388"/>
      <c r="AF306" s="388"/>
      <c r="AG306" s="388"/>
      <c r="AH306" s="388"/>
    </row>
    <row r="307" spans="1:34" hidden="1"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row>
    <row r="308" spans="1:34" ht="15" hidden="1" customHeight="1" x14ac:dyDescent="0.25">
      <c r="A308" s="388"/>
      <c r="B308" s="388"/>
      <c r="C308" s="388"/>
      <c r="D308" s="388"/>
      <c r="E308" s="388"/>
      <c r="F308" s="388"/>
      <c r="G308" s="388"/>
      <c r="H308" s="388"/>
      <c r="I308" s="388"/>
      <c r="J308" s="388"/>
      <c r="K308" s="388"/>
      <c r="L308" s="388"/>
      <c r="M308" s="388"/>
      <c r="N308" s="388"/>
      <c r="O308" s="388"/>
      <c r="P308" s="388"/>
      <c r="Q308" s="388"/>
      <c r="R308" s="388"/>
      <c r="S308" s="388"/>
      <c r="T308" s="388"/>
      <c r="U308" s="388"/>
      <c r="V308" s="388"/>
      <c r="W308" s="388"/>
      <c r="X308" s="388"/>
      <c r="Y308" s="388"/>
      <c r="Z308" s="388"/>
      <c r="AA308" s="388"/>
      <c r="AB308" s="388"/>
      <c r="AC308" s="388"/>
      <c r="AD308" s="388"/>
      <c r="AE308" s="388"/>
      <c r="AF308" s="388"/>
      <c r="AG308" s="388"/>
      <c r="AH308" s="388"/>
    </row>
    <row r="309" spans="1:34" hidden="1" x14ac:dyDescent="0.25">
      <c r="A309" s="388"/>
      <c r="B309" s="388"/>
      <c r="C309" s="388"/>
      <c r="D309" s="388"/>
      <c r="E309" s="388"/>
      <c r="F309" s="388"/>
      <c r="G309" s="388"/>
      <c r="H309" s="388"/>
      <c r="I309" s="388"/>
      <c r="J309" s="388"/>
      <c r="K309" s="388"/>
      <c r="L309" s="388"/>
      <c r="M309" s="388"/>
      <c r="N309" s="388"/>
      <c r="O309" s="388"/>
      <c r="P309" s="388"/>
      <c r="Q309" s="388"/>
      <c r="R309" s="388"/>
      <c r="S309" s="388"/>
      <c r="T309" s="388"/>
      <c r="U309" s="388"/>
      <c r="V309" s="388"/>
      <c r="W309" s="388"/>
      <c r="X309" s="388"/>
      <c r="Y309" s="388"/>
      <c r="Z309" s="388"/>
      <c r="AA309" s="388"/>
      <c r="AB309" s="388"/>
      <c r="AC309" s="388"/>
      <c r="AD309" s="388"/>
      <c r="AE309" s="388"/>
      <c r="AF309" s="388"/>
      <c r="AG309" s="388"/>
      <c r="AH309" s="388"/>
    </row>
    <row r="310" spans="1:34" hidden="1" x14ac:dyDescent="0.25">
      <c r="A310" s="141"/>
      <c r="B310" s="141"/>
      <c r="C310" s="141"/>
      <c r="D310" s="141"/>
      <c r="E310" s="141"/>
      <c r="F310" s="141"/>
      <c r="G310" s="141"/>
      <c r="H310" s="141"/>
      <c r="I310" s="141"/>
      <c r="J310" s="141"/>
      <c r="K310" s="141"/>
      <c r="L310" s="141"/>
      <c r="M310" s="141"/>
      <c r="N310" s="141"/>
      <c r="O310" s="141"/>
      <c r="P310" s="141"/>
      <c r="Q310" s="141"/>
      <c r="R310" s="141"/>
      <c r="S310" s="141"/>
      <c r="T310" s="141"/>
      <c r="U310" s="141"/>
      <c r="V310" s="141"/>
      <c r="W310" s="141"/>
      <c r="X310" s="141"/>
      <c r="Y310" s="141"/>
      <c r="Z310" s="141"/>
      <c r="AA310" s="141"/>
      <c r="AB310" s="141"/>
      <c r="AC310" s="141"/>
      <c r="AD310" s="141"/>
      <c r="AE310" s="141"/>
      <c r="AF310" s="141"/>
      <c r="AG310" s="141"/>
    </row>
    <row r="311" spans="1:34" hidden="1" x14ac:dyDescent="0.25">
      <c r="A311" s="5" t="s">
        <v>100</v>
      </c>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row>
    <row r="312" spans="1:34" hidden="1" x14ac:dyDescent="0.2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row>
    <row r="313" spans="1:34" ht="15" hidden="1" customHeight="1" x14ac:dyDescent="0.25">
      <c r="A313" s="401" t="s">
        <v>101</v>
      </c>
      <c r="B313" s="402"/>
      <c r="C313" s="402"/>
      <c r="D313" s="402"/>
      <c r="E313" s="402"/>
      <c r="F313" s="402"/>
      <c r="G313" s="402"/>
      <c r="H313" s="402"/>
      <c r="I313" s="402"/>
      <c r="J313" s="403"/>
      <c r="K313" s="508" t="s">
        <v>102</v>
      </c>
      <c r="L313" s="509"/>
      <c r="M313" s="509"/>
      <c r="N313" s="510"/>
      <c r="O313" s="508" t="s">
        <v>50</v>
      </c>
      <c r="P313" s="509"/>
      <c r="Q313" s="509"/>
      <c r="R313" s="510"/>
      <c r="S313" s="508" t="s">
        <v>103</v>
      </c>
      <c r="T313" s="509"/>
      <c r="U313" s="509"/>
      <c r="V313" s="510"/>
      <c r="W313" s="508" t="s">
        <v>104</v>
      </c>
      <c r="X313" s="509"/>
      <c r="Y313" s="509"/>
      <c r="Z313" s="510"/>
      <c r="AA313" s="508" t="s">
        <v>105</v>
      </c>
      <c r="AB313" s="509"/>
      <c r="AC313" s="509"/>
      <c r="AD313" s="510"/>
      <c r="AE313" s="508" t="s">
        <v>54</v>
      </c>
      <c r="AF313" s="509"/>
      <c r="AG313" s="509"/>
      <c r="AH313" s="510"/>
    </row>
    <row r="314" spans="1:34" hidden="1" x14ac:dyDescent="0.25">
      <c r="A314" s="404"/>
      <c r="B314" s="405"/>
      <c r="C314" s="405"/>
      <c r="D314" s="405"/>
      <c r="E314" s="405"/>
      <c r="F314" s="405"/>
      <c r="G314" s="405"/>
      <c r="H314" s="405"/>
      <c r="I314" s="405"/>
      <c r="J314" s="406"/>
      <c r="K314" s="604"/>
      <c r="L314" s="605"/>
      <c r="M314" s="605"/>
      <c r="N314" s="606"/>
      <c r="O314" s="604"/>
      <c r="P314" s="605"/>
      <c r="Q314" s="605"/>
      <c r="R314" s="606"/>
      <c r="S314" s="604"/>
      <c r="T314" s="605"/>
      <c r="U314" s="605"/>
      <c r="V314" s="606"/>
      <c r="W314" s="604"/>
      <c r="X314" s="605"/>
      <c r="Y314" s="605"/>
      <c r="Z314" s="606"/>
      <c r="AA314" s="604"/>
      <c r="AB314" s="605"/>
      <c r="AC314" s="605"/>
      <c r="AD314" s="606"/>
      <c r="AE314" s="604"/>
      <c r="AF314" s="605"/>
      <c r="AG314" s="605"/>
      <c r="AH314" s="606"/>
    </row>
    <row r="315" spans="1:34" ht="27" hidden="1" customHeight="1" x14ac:dyDescent="0.25">
      <c r="A315" s="407"/>
      <c r="B315" s="408"/>
      <c r="C315" s="408"/>
      <c r="D315" s="408"/>
      <c r="E315" s="408"/>
      <c r="F315" s="408"/>
      <c r="G315" s="408"/>
      <c r="H315" s="408"/>
      <c r="I315" s="408"/>
      <c r="J315" s="409"/>
      <c r="K315" s="511"/>
      <c r="L315" s="512"/>
      <c r="M315" s="512"/>
      <c r="N315" s="513"/>
      <c r="O315" s="511"/>
      <c r="P315" s="512"/>
      <c r="Q315" s="512"/>
      <c r="R315" s="513"/>
      <c r="S315" s="511"/>
      <c r="T315" s="512"/>
      <c r="U315" s="512"/>
      <c r="V315" s="513"/>
      <c r="W315" s="511"/>
      <c r="X315" s="512"/>
      <c r="Y315" s="512"/>
      <c r="Z315" s="513"/>
      <c r="AA315" s="511"/>
      <c r="AB315" s="512"/>
      <c r="AC315" s="512"/>
      <c r="AD315" s="513"/>
      <c r="AE315" s="511"/>
      <c r="AF315" s="512"/>
      <c r="AG315" s="512"/>
      <c r="AH315" s="513"/>
    </row>
    <row r="316" spans="1:34" ht="13.5" hidden="1" customHeight="1" x14ac:dyDescent="0.25">
      <c r="A316" s="448" t="s">
        <v>40</v>
      </c>
      <c r="B316" s="449"/>
      <c r="C316" s="449"/>
      <c r="D316" s="449"/>
      <c r="E316" s="449"/>
      <c r="F316" s="449"/>
      <c r="G316" s="449"/>
      <c r="H316" s="449"/>
      <c r="I316" s="449"/>
      <c r="J316" s="450"/>
      <c r="K316" s="448" t="s">
        <v>41</v>
      </c>
      <c r="L316" s="449"/>
      <c r="M316" s="449"/>
      <c r="N316" s="450"/>
      <c r="O316" s="448" t="s">
        <v>42</v>
      </c>
      <c r="P316" s="449"/>
      <c r="Q316" s="449"/>
      <c r="R316" s="450"/>
      <c r="S316" s="448" t="s">
        <v>43</v>
      </c>
      <c r="T316" s="449"/>
      <c r="U316" s="449"/>
      <c r="V316" s="450"/>
      <c r="W316" s="448" t="s">
        <v>44</v>
      </c>
      <c r="X316" s="449"/>
      <c r="Y316" s="449"/>
      <c r="Z316" s="450"/>
      <c r="AA316" s="448" t="s">
        <v>45</v>
      </c>
      <c r="AB316" s="449"/>
      <c r="AC316" s="449"/>
      <c r="AD316" s="450"/>
      <c r="AE316" s="448" t="s">
        <v>46</v>
      </c>
      <c r="AF316" s="449"/>
      <c r="AG316" s="449"/>
      <c r="AH316" s="450"/>
    </row>
    <row r="317" spans="1:34" ht="22.5" hidden="1" customHeight="1" x14ac:dyDescent="0.25">
      <c r="A317" s="389" t="s">
        <v>106</v>
      </c>
      <c r="B317" s="390"/>
      <c r="C317" s="390"/>
      <c r="D317" s="390"/>
      <c r="E317" s="390"/>
      <c r="F317" s="390"/>
      <c r="G317" s="390"/>
      <c r="H317" s="390"/>
      <c r="I317" s="390"/>
      <c r="J317" s="391"/>
      <c r="K317" s="610"/>
      <c r="L317" s="611"/>
      <c r="M317" s="611"/>
      <c r="N317" s="612"/>
      <c r="O317" s="590"/>
      <c r="P317" s="591"/>
      <c r="Q317" s="591"/>
      <c r="R317" s="592"/>
      <c r="S317" s="590"/>
      <c r="T317" s="591"/>
      <c r="U317" s="591"/>
      <c r="V317" s="592"/>
      <c r="W317" s="590"/>
      <c r="X317" s="591"/>
      <c r="Y317" s="591"/>
      <c r="Z317" s="592"/>
      <c r="AA317" s="590"/>
      <c r="AB317" s="591"/>
      <c r="AC317" s="591"/>
      <c r="AD317" s="592"/>
      <c r="AE317" s="382">
        <f>O317+S317-W317-AA317</f>
        <v>0</v>
      </c>
      <c r="AF317" s="383"/>
      <c r="AG317" s="383"/>
      <c r="AH317" s="384"/>
    </row>
    <row r="318" spans="1:34" ht="22.5" hidden="1" customHeight="1" x14ac:dyDescent="0.25">
      <c r="A318" s="389" t="s">
        <v>107</v>
      </c>
      <c r="B318" s="390"/>
      <c r="C318" s="390"/>
      <c r="D318" s="390"/>
      <c r="E318" s="390"/>
      <c r="F318" s="390"/>
      <c r="G318" s="390"/>
      <c r="H318" s="390"/>
      <c r="I318" s="390"/>
      <c r="J318" s="391"/>
      <c r="K318" s="610"/>
      <c r="L318" s="611"/>
      <c r="M318" s="611"/>
      <c r="N318" s="612"/>
      <c r="O318" s="590"/>
      <c r="P318" s="591"/>
      <c r="Q318" s="591"/>
      <c r="R318" s="592"/>
      <c r="S318" s="590"/>
      <c r="T318" s="591"/>
      <c r="U318" s="591"/>
      <c r="V318" s="592"/>
      <c r="W318" s="590"/>
      <c r="X318" s="591"/>
      <c r="Y318" s="591"/>
      <c r="Z318" s="592"/>
      <c r="AA318" s="590"/>
      <c r="AB318" s="591"/>
      <c r="AC318" s="591"/>
      <c r="AD318" s="592"/>
      <c r="AE318" s="382">
        <f t="shared" ref="AE318:AE320" si="176">O318+S318-W318-AA318</f>
        <v>0</v>
      </c>
      <c r="AF318" s="383"/>
      <c r="AG318" s="383"/>
      <c r="AH318" s="384"/>
    </row>
    <row r="319" spans="1:34" ht="22.5" hidden="1" customHeight="1" x14ac:dyDescent="0.25">
      <c r="A319" s="389" t="s">
        <v>108</v>
      </c>
      <c r="B319" s="390"/>
      <c r="C319" s="390"/>
      <c r="D319" s="390"/>
      <c r="E319" s="390"/>
      <c r="F319" s="390"/>
      <c r="G319" s="390"/>
      <c r="H319" s="390"/>
      <c r="I319" s="390"/>
      <c r="J319" s="391"/>
      <c r="K319" s="610"/>
      <c r="L319" s="611"/>
      <c r="M319" s="611"/>
      <c r="N319" s="612"/>
      <c r="O319" s="590"/>
      <c r="P319" s="591"/>
      <c r="Q319" s="591"/>
      <c r="R319" s="592"/>
      <c r="S319" s="590"/>
      <c r="T319" s="591"/>
      <c r="U319" s="591"/>
      <c r="V319" s="592"/>
      <c r="W319" s="590"/>
      <c r="X319" s="591"/>
      <c r="Y319" s="591"/>
      <c r="Z319" s="592"/>
      <c r="AA319" s="590"/>
      <c r="AB319" s="591"/>
      <c r="AC319" s="591"/>
      <c r="AD319" s="592"/>
      <c r="AE319" s="382">
        <f t="shared" si="176"/>
        <v>0</v>
      </c>
      <c r="AF319" s="383"/>
      <c r="AG319" s="383"/>
      <c r="AH319" s="384"/>
    </row>
    <row r="320" spans="1:34" ht="22.5" hidden="1" customHeight="1" x14ac:dyDescent="0.25">
      <c r="A320" s="389" t="s">
        <v>109</v>
      </c>
      <c r="B320" s="390"/>
      <c r="C320" s="390"/>
      <c r="D320" s="390"/>
      <c r="E320" s="390"/>
      <c r="F320" s="390"/>
      <c r="G320" s="390"/>
      <c r="H320" s="390"/>
      <c r="I320" s="390"/>
      <c r="J320" s="391"/>
      <c r="K320" s="610"/>
      <c r="L320" s="611"/>
      <c r="M320" s="611"/>
      <c r="N320" s="612"/>
      <c r="O320" s="590"/>
      <c r="P320" s="591"/>
      <c r="Q320" s="591"/>
      <c r="R320" s="592"/>
      <c r="S320" s="590"/>
      <c r="T320" s="591"/>
      <c r="U320" s="591"/>
      <c r="V320" s="592"/>
      <c r="W320" s="590"/>
      <c r="X320" s="591"/>
      <c r="Y320" s="591"/>
      <c r="Z320" s="592"/>
      <c r="AA320" s="590"/>
      <c r="AB320" s="591"/>
      <c r="AC320" s="591"/>
      <c r="AD320" s="592"/>
      <c r="AE320" s="382">
        <f t="shared" si="176"/>
        <v>0</v>
      </c>
      <c r="AF320" s="383"/>
      <c r="AG320" s="383"/>
      <c r="AH320" s="384"/>
    </row>
    <row r="321" spans="1:34" ht="22.5" hidden="1" customHeight="1" x14ac:dyDescent="0.25">
      <c r="A321" s="395" t="s">
        <v>110</v>
      </c>
      <c r="B321" s="396"/>
      <c r="C321" s="396"/>
      <c r="D321" s="396"/>
      <c r="E321" s="396"/>
      <c r="F321" s="396"/>
      <c r="G321" s="396"/>
      <c r="H321" s="396"/>
      <c r="I321" s="396"/>
      <c r="J321" s="397"/>
      <c r="K321" s="610" t="s">
        <v>99</v>
      </c>
      <c r="L321" s="611"/>
      <c r="M321" s="611"/>
      <c r="N321" s="612"/>
      <c r="O321" s="382">
        <f>O317+O318+O319+O320</f>
        <v>0</v>
      </c>
      <c r="P321" s="383"/>
      <c r="Q321" s="383"/>
      <c r="R321" s="384"/>
      <c r="S321" s="382">
        <f>S317+S318+S319+S320</f>
        <v>0</v>
      </c>
      <c r="T321" s="383"/>
      <c r="U321" s="383"/>
      <c r="V321" s="384"/>
      <c r="W321" s="382">
        <f>W317+W318+W319+W320</f>
        <v>0</v>
      </c>
      <c r="X321" s="383"/>
      <c r="Y321" s="383"/>
      <c r="Z321" s="384"/>
      <c r="AA321" s="382">
        <f>AA317+AA318+AA319+AA320</f>
        <v>0</v>
      </c>
      <c r="AB321" s="383"/>
      <c r="AC321" s="383"/>
      <c r="AD321" s="384"/>
      <c r="AE321" s="382">
        <f>SUM(AE317:AH320)</f>
        <v>0</v>
      </c>
      <c r="AF321" s="383"/>
      <c r="AG321" s="383"/>
      <c r="AH321" s="384"/>
    </row>
    <row r="322" spans="1:34" hidden="1" x14ac:dyDescent="0.2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row>
    <row r="323" spans="1:34" hidden="1" x14ac:dyDescent="0.25">
      <c r="A323" s="5" t="s">
        <v>112</v>
      </c>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row>
    <row r="324" spans="1:34" hidden="1" x14ac:dyDescent="0.2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row>
    <row r="325" spans="1:34" ht="12.75" hidden="1" customHeight="1" x14ac:dyDescent="0.25">
      <c r="A325" s="420" t="s">
        <v>113</v>
      </c>
      <c r="B325" s="421"/>
      <c r="C325" s="421"/>
      <c r="D325" s="421"/>
      <c r="E325" s="421"/>
      <c r="F325" s="421"/>
      <c r="G325" s="421"/>
      <c r="H325" s="421"/>
      <c r="I325" s="422"/>
      <c r="J325" s="508" t="s">
        <v>50</v>
      </c>
      <c r="K325" s="509"/>
      <c r="L325" s="509"/>
      <c r="M325" s="509"/>
      <c r="N325" s="510"/>
      <c r="O325" s="501" t="s">
        <v>103</v>
      </c>
      <c r="P325" s="464"/>
      <c r="Q325" s="464"/>
      <c r="R325" s="464"/>
      <c r="S325" s="502"/>
      <c r="T325" s="501" t="s">
        <v>104</v>
      </c>
      <c r="U325" s="464"/>
      <c r="V325" s="464"/>
      <c r="W325" s="464"/>
      <c r="X325" s="502"/>
      <c r="Y325" s="508" t="s">
        <v>114</v>
      </c>
      <c r="Z325" s="509"/>
      <c r="AA325" s="509"/>
      <c r="AB325" s="509"/>
      <c r="AC325" s="510"/>
      <c r="AD325" s="508" t="s">
        <v>54</v>
      </c>
      <c r="AE325" s="509"/>
      <c r="AF325" s="509"/>
      <c r="AG325" s="509"/>
      <c r="AH325" s="510"/>
    </row>
    <row r="326" spans="1:34" ht="15.75" hidden="1" customHeight="1" x14ac:dyDescent="0.25">
      <c r="A326" s="737"/>
      <c r="B326" s="738"/>
      <c r="C326" s="738"/>
      <c r="D326" s="738"/>
      <c r="E326" s="738"/>
      <c r="F326" s="738"/>
      <c r="G326" s="738"/>
      <c r="H326" s="738"/>
      <c r="I326" s="739"/>
      <c r="J326" s="604"/>
      <c r="K326" s="605"/>
      <c r="L326" s="605"/>
      <c r="M326" s="605"/>
      <c r="N326" s="606"/>
      <c r="O326" s="503"/>
      <c r="P326" s="447"/>
      <c r="Q326" s="447"/>
      <c r="R326" s="447"/>
      <c r="S326" s="504"/>
      <c r="T326" s="503"/>
      <c r="U326" s="447"/>
      <c r="V326" s="447"/>
      <c r="W326" s="447"/>
      <c r="X326" s="504"/>
      <c r="Y326" s="604"/>
      <c r="Z326" s="605"/>
      <c r="AA326" s="605"/>
      <c r="AB326" s="605"/>
      <c r="AC326" s="606"/>
      <c r="AD326" s="604"/>
      <c r="AE326" s="605"/>
      <c r="AF326" s="605"/>
      <c r="AG326" s="605"/>
      <c r="AH326" s="606"/>
    </row>
    <row r="327" spans="1:34" ht="18" hidden="1" customHeight="1" x14ac:dyDescent="0.25">
      <c r="A327" s="423"/>
      <c r="B327" s="424"/>
      <c r="C327" s="424"/>
      <c r="D327" s="424"/>
      <c r="E327" s="424"/>
      <c r="F327" s="424"/>
      <c r="G327" s="424"/>
      <c r="H327" s="424"/>
      <c r="I327" s="425"/>
      <c r="J327" s="511"/>
      <c r="K327" s="512"/>
      <c r="L327" s="512"/>
      <c r="M327" s="512"/>
      <c r="N327" s="513"/>
      <c r="O327" s="505"/>
      <c r="P327" s="506"/>
      <c r="Q327" s="506"/>
      <c r="R327" s="506"/>
      <c r="S327" s="507"/>
      <c r="T327" s="505"/>
      <c r="U327" s="506"/>
      <c r="V327" s="506"/>
      <c r="W327" s="506"/>
      <c r="X327" s="507"/>
      <c r="Y327" s="511"/>
      <c r="Z327" s="512"/>
      <c r="AA327" s="512"/>
      <c r="AB327" s="512"/>
      <c r="AC327" s="513"/>
      <c r="AD327" s="511"/>
      <c r="AE327" s="512"/>
      <c r="AF327" s="512"/>
      <c r="AG327" s="512"/>
      <c r="AH327" s="513"/>
    </row>
    <row r="328" spans="1:34" ht="14.25" hidden="1" customHeight="1" x14ac:dyDescent="0.25">
      <c r="A328" s="366" t="s">
        <v>40</v>
      </c>
      <c r="B328" s="367"/>
      <c r="C328" s="367"/>
      <c r="D328" s="367"/>
      <c r="E328" s="367"/>
      <c r="F328" s="367"/>
      <c r="G328" s="367"/>
      <c r="H328" s="367"/>
      <c r="I328" s="368"/>
      <c r="J328" s="448" t="s">
        <v>41</v>
      </c>
      <c r="K328" s="449"/>
      <c r="L328" s="449"/>
      <c r="M328" s="449"/>
      <c r="N328" s="450"/>
      <c r="O328" s="366" t="s">
        <v>42</v>
      </c>
      <c r="P328" s="367"/>
      <c r="Q328" s="367"/>
      <c r="R328" s="367"/>
      <c r="S328" s="368"/>
      <c r="T328" s="366" t="s">
        <v>43</v>
      </c>
      <c r="U328" s="367"/>
      <c r="V328" s="367"/>
      <c r="W328" s="367"/>
      <c r="X328" s="368"/>
      <c r="Y328" s="448" t="s">
        <v>44</v>
      </c>
      <c r="Z328" s="449"/>
      <c r="AA328" s="449"/>
      <c r="AB328" s="449"/>
      <c r="AC328" s="450"/>
      <c r="AD328" s="448" t="s">
        <v>45</v>
      </c>
      <c r="AE328" s="449"/>
      <c r="AF328" s="449"/>
      <c r="AG328" s="449"/>
      <c r="AH328" s="450"/>
    </row>
    <row r="329" spans="1:34" ht="25.5" hidden="1" customHeight="1" x14ac:dyDescent="0.25">
      <c r="A329" s="389" t="s">
        <v>106</v>
      </c>
      <c r="B329" s="390"/>
      <c r="C329" s="390"/>
      <c r="D329" s="390"/>
      <c r="E329" s="390"/>
      <c r="F329" s="390"/>
      <c r="G329" s="390"/>
      <c r="H329" s="390"/>
      <c r="I329" s="391"/>
      <c r="J329" s="615"/>
      <c r="K329" s="616"/>
      <c r="L329" s="616"/>
      <c r="M329" s="616"/>
      <c r="N329" s="617"/>
      <c r="O329" s="615"/>
      <c r="P329" s="616"/>
      <c r="Q329" s="616"/>
      <c r="R329" s="616"/>
      <c r="S329" s="617"/>
      <c r="T329" s="615"/>
      <c r="U329" s="616"/>
      <c r="V329" s="616"/>
      <c r="W329" s="616"/>
      <c r="X329" s="617"/>
      <c r="Y329" s="615"/>
      <c r="Z329" s="616"/>
      <c r="AA329" s="616"/>
      <c r="AB329" s="616"/>
      <c r="AC329" s="617"/>
      <c r="AD329" s="382">
        <f>J329+O329-T329-Y329</f>
        <v>0</v>
      </c>
      <c r="AE329" s="383"/>
      <c r="AF329" s="383"/>
      <c r="AG329" s="383"/>
      <c r="AH329" s="384"/>
    </row>
    <row r="330" spans="1:34" ht="25.5" hidden="1" customHeight="1" x14ac:dyDescent="0.25">
      <c r="A330" s="389" t="s">
        <v>115</v>
      </c>
      <c r="B330" s="390"/>
      <c r="C330" s="390"/>
      <c r="D330" s="390"/>
      <c r="E330" s="390"/>
      <c r="F330" s="390"/>
      <c r="G330" s="390"/>
      <c r="H330" s="390"/>
      <c r="I330" s="391"/>
      <c r="J330" s="615"/>
      <c r="K330" s="616"/>
      <c r="L330" s="616"/>
      <c r="M330" s="616"/>
      <c r="N330" s="617"/>
      <c r="O330" s="615"/>
      <c r="P330" s="616"/>
      <c r="Q330" s="616"/>
      <c r="R330" s="616"/>
      <c r="S330" s="617"/>
      <c r="T330" s="615"/>
      <c r="U330" s="616"/>
      <c r="V330" s="616"/>
      <c r="W330" s="616"/>
      <c r="X330" s="617"/>
      <c r="Y330" s="615"/>
      <c r="Z330" s="616"/>
      <c r="AA330" s="616"/>
      <c r="AB330" s="616"/>
      <c r="AC330" s="617"/>
      <c r="AD330" s="382">
        <f t="shared" ref="AD330:AD333" si="177">J330+O330-T330-Y330</f>
        <v>0</v>
      </c>
      <c r="AE330" s="383"/>
      <c r="AF330" s="383"/>
      <c r="AG330" s="383"/>
      <c r="AH330" s="384"/>
    </row>
    <row r="331" spans="1:34" ht="25.5" hidden="1" customHeight="1" x14ac:dyDescent="0.25">
      <c r="A331" s="389" t="s">
        <v>116</v>
      </c>
      <c r="B331" s="390"/>
      <c r="C331" s="390"/>
      <c r="D331" s="390"/>
      <c r="E331" s="390"/>
      <c r="F331" s="390"/>
      <c r="G331" s="390"/>
      <c r="H331" s="390"/>
      <c r="I331" s="391"/>
      <c r="J331" s="615"/>
      <c r="K331" s="616"/>
      <c r="L331" s="616"/>
      <c r="M331" s="616"/>
      <c r="N331" s="617"/>
      <c r="O331" s="615"/>
      <c r="P331" s="616"/>
      <c r="Q331" s="616"/>
      <c r="R331" s="616"/>
      <c r="S331" s="617"/>
      <c r="T331" s="615"/>
      <c r="U331" s="616"/>
      <c r="V331" s="616"/>
      <c r="W331" s="616"/>
      <c r="X331" s="617"/>
      <c r="Y331" s="615"/>
      <c r="Z331" s="616"/>
      <c r="AA331" s="616"/>
      <c r="AB331" s="616"/>
      <c r="AC331" s="617"/>
      <c r="AD331" s="382">
        <f t="shared" si="177"/>
        <v>0</v>
      </c>
      <c r="AE331" s="383"/>
      <c r="AF331" s="383"/>
      <c r="AG331" s="383"/>
      <c r="AH331" s="384"/>
    </row>
    <row r="332" spans="1:34" ht="25.5" hidden="1" customHeight="1" x14ac:dyDescent="0.25">
      <c r="A332" s="389" t="s">
        <v>109</v>
      </c>
      <c r="B332" s="390"/>
      <c r="C332" s="390"/>
      <c r="D332" s="390"/>
      <c r="E332" s="390"/>
      <c r="F332" s="390"/>
      <c r="G332" s="390"/>
      <c r="H332" s="390"/>
      <c r="I332" s="391"/>
      <c r="J332" s="615"/>
      <c r="K332" s="616"/>
      <c r="L332" s="616"/>
      <c r="M332" s="616"/>
      <c r="N332" s="617"/>
      <c r="O332" s="615"/>
      <c r="P332" s="616"/>
      <c r="Q332" s="616"/>
      <c r="R332" s="616"/>
      <c r="S332" s="617"/>
      <c r="T332" s="615"/>
      <c r="U332" s="616"/>
      <c r="V332" s="616"/>
      <c r="W332" s="616"/>
      <c r="X332" s="617"/>
      <c r="Y332" s="615"/>
      <c r="Z332" s="616"/>
      <c r="AA332" s="616"/>
      <c r="AB332" s="616"/>
      <c r="AC332" s="617"/>
      <c r="AD332" s="382">
        <f t="shared" si="177"/>
        <v>0</v>
      </c>
      <c r="AE332" s="383"/>
      <c r="AF332" s="383"/>
      <c r="AG332" s="383"/>
      <c r="AH332" s="384"/>
    </row>
    <row r="333" spans="1:34" ht="25.5" hidden="1" customHeight="1" x14ac:dyDescent="0.25">
      <c r="A333" s="395" t="s">
        <v>117</v>
      </c>
      <c r="B333" s="396"/>
      <c r="C333" s="396"/>
      <c r="D333" s="396"/>
      <c r="E333" s="396"/>
      <c r="F333" s="396"/>
      <c r="G333" s="396"/>
      <c r="H333" s="396"/>
      <c r="I333" s="397"/>
      <c r="J333" s="382">
        <f>J329+J330+J331+J332</f>
        <v>0</v>
      </c>
      <c r="K333" s="383"/>
      <c r="L333" s="383"/>
      <c r="M333" s="383"/>
      <c r="N333" s="384"/>
      <c r="O333" s="382">
        <f>O329+O330+O331+O332</f>
        <v>0</v>
      </c>
      <c r="P333" s="383"/>
      <c r="Q333" s="383"/>
      <c r="R333" s="383"/>
      <c r="S333" s="384"/>
      <c r="T333" s="382">
        <f>T329+T330+T331+T332</f>
        <v>0</v>
      </c>
      <c r="U333" s="383"/>
      <c r="V333" s="383"/>
      <c r="W333" s="383"/>
      <c r="X333" s="384"/>
      <c r="Y333" s="382">
        <f>Y329+Y330+Y331+Y332</f>
        <v>0</v>
      </c>
      <c r="Z333" s="383"/>
      <c r="AA333" s="383"/>
      <c r="AB333" s="383"/>
      <c r="AC333" s="384"/>
      <c r="AD333" s="382">
        <f t="shared" si="177"/>
        <v>0</v>
      </c>
      <c r="AE333" s="383"/>
      <c r="AF333" s="383"/>
      <c r="AG333" s="383"/>
      <c r="AH333" s="384"/>
    </row>
    <row r="334" spans="1:34" hidden="1" x14ac:dyDescent="0.2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row>
    <row r="335" spans="1:34" ht="15" hidden="1" customHeight="1" x14ac:dyDescent="0.25">
      <c r="A335" s="388" t="s">
        <v>1264</v>
      </c>
      <c r="B335" s="388"/>
      <c r="C335" s="388"/>
      <c r="D335" s="388"/>
      <c r="E335" s="388"/>
      <c r="F335" s="388"/>
      <c r="G335" s="388"/>
      <c r="H335" s="388"/>
      <c r="I335" s="388"/>
      <c r="J335" s="388"/>
      <c r="K335" s="388"/>
      <c r="L335" s="388"/>
      <c r="M335" s="388"/>
      <c r="N335" s="388"/>
      <c r="O335" s="388"/>
      <c r="P335" s="388"/>
      <c r="Q335" s="388"/>
      <c r="R335" s="388"/>
      <c r="S335" s="388"/>
      <c r="T335" s="388"/>
      <c r="U335" s="388"/>
      <c r="V335" s="388"/>
      <c r="W335" s="388"/>
      <c r="X335" s="388"/>
      <c r="Y335" s="388"/>
      <c r="Z335" s="388"/>
      <c r="AA335" s="388"/>
      <c r="AB335" s="388"/>
      <c r="AC335" s="388"/>
      <c r="AD335" s="388"/>
      <c r="AE335" s="388"/>
      <c r="AF335" s="388"/>
      <c r="AG335" s="388"/>
      <c r="AH335" s="388"/>
    </row>
    <row r="336" spans="1:34" hidden="1" x14ac:dyDescent="0.25">
      <c r="A336" s="388"/>
      <c r="B336" s="388"/>
      <c r="C336" s="388"/>
      <c r="D336" s="388"/>
      <c r="E336" s="388"/>
      <c r="F336" s="388"/>
      <c r="G336" s="388"/>
      <c r="H336" s="388"/>
      <c r="I336" s="388"/>
      <c r="J336" s="388"/>
      <c r="K336" s="388"/>
      <c r="L336" s="388"/>
      <c r="M336" s="388"/>
      <c r="N336" s="388"/>
      <c r="O336" s="388"/>
      <c r="P336" s="388"/>
      <c r="Q336" s="388"/>
      <c r="R336" s="388"/>
      <c r="S336" s="388"/>
      <c r="T336" s="388"/>
      <c r="U336" s="388"/>
      <c r="V336" s="388"/>
      <c r="W336" s="388"/>
      <c r="X336" s="388"/>
      <c r="Y336" s="388"/>
      <c r="Z336" s="388"/>
      <c r="AA336" s="388"/>
      <c r="AB336" s="388"/>
      <c r="AC336" s="388"/>
      <c r="AD336" s="388"/>
      <c r="AE336" s="388"/>
      <c r="AF336" s="388"/>
      <c r="AG336" s="388"/>
      <c r="AH336" s="388"/>
    </row>
    <row r="337" spans="1:34" hidden="1" x14ac:dyDescent="0.25">
      <c r="A337" s="388"/>
      <c r="B337" s="388"/>
      <c r="C337" s="388"/>
      <c r="D337" s="388"/>
      <c r="E337" s="388"/>
      <c r="F337" s="388"/>
      <c r="G337" s="388"/>
      <c r="H337" s="388"/>
      <c r="I337" s="388"/>
      <c r="J337" s="388"/>
      <c r="K337" s="388"/>
      <c r="L337" s="388"/>
      <c r="M337" s="388"/>
      <c r="N337" s="388"/>
      <c r="O337" s="388"/>
      <c r="P337" s="388"/>
      <c r="Q337" s="388"/>
      <c r="R337" s="388"/>
      <c r="S337" s="388"/>
      <c r="T337" s="388"/>
      <c r="U337" s="388"/>
      <c r="V337" s="388"/>
      <c r="W337" s="388"/>
      <c r="X337" s="388"/>
      <c r="Y337" s="388"/>
      <c r="Z337" s="388"/>
      <c r="AA337" s="388"/>
      <c r="AB337" s="388"/>
      <c r="AC337" s="388"/>
      <c r="AD337" s="388"/>
      <c r="AE337" s="388"/>
      <c r="AF337" s="388"/>
      <c r="AG337" s="388"/>
      <c r="AH337" s="388"/>
    </row>
    <row r="338" spans="1:34" x14ac:dyDescent="0.25">
      <c r="A338" s="137"/>
      <c r="B338" s="137"/>
      <c r="C338" s="137"/>
      <c r="D338" s="137"/>
      <c r="E338" s="137"/>
      <c r="F338" s="137"/>
      <c r="G338" s="137"/>
      <c r="H338" s="137"/>
      <c r="I338" s="137"/>
      <c r="J338" s="137"/>
      <c r="K338" s="137"/>
      <c r="L338" s="137"/>
      <c r="M338" s="137"/>
      <c r="N338" s="137"/>
      <c r="O338" s="137"/>
      <c r="P338" s="137"/>
      <c r="Q338" s="137"/>
      <c r="R338" s="137"/>
      <c r="S338" s="137"/>
      <c r="T338" s="137"/>
      <c r="U338" s="137"/>
      <c r="V338" s="137"/>
      <c r="W338" s="137"/>
      <c r="X338" s="137"/>
      <c r="Y338" s="137"/>
      <c r="Z338" s="137"/>
      <c r="AA338" s="137"/>
      <c r="AB338" s="137"/>
      <c r="AC338" s="137"/>
      <c r="AD338" s="137"/>
      <c r="AE338" s="137"/>
      <c r="AF338" s="137"/>
      <c r="AG338" s="137"/>
      <c r="AH338" s="137"/>
    </row>
    <row r="339" spans="1:34" hidden="1" x14ac:dyDescent="0.25">
      <c r="A339" s="137"/>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7"/>
      <c r="AG339" s="137"/>
      <c r="AH339" s="137"/>
    </row>
    <row r="340" spans="1:34" hidden="1" x14ac:dyDescent="0.25">
      <c r="A340" s="137"/>
      <c r="B340" s="137"/>
      <c r="C340" s="137"/>
      <c r="D340" s="137"/>
      <c r="E340" s="137"/>
      <c r="F340" s="137"/>
      <c r="G340" s="137"/>
      <c r="H340" s="137"/>
      <c r="I340" s="137"/>
      <c r="J340" s="137"/>
      <c r="K340" s="137"/>
      <c r="L340" s="137"/>
      <c r="M340" s="137"/>
      <c r="N340" s="137"/>
      <c r="O340" s="137"/>
      <c r="P340" s="137"/>
      <c r="Q340" s="137"/>
      <c r="R340" s="137"/>
      <c r="S340" s="137"/>
      <c r="T340" s="137"/>
      <c r="U340" s="137"/>
      <c r="V340" s="137"/>
      <c r="W340" s="137"/>
      <c r="X340" s="137"/>
      <c r="Y340" s="137"/>
      <c r="Z340" s="137"/>
      <c r="AA340" s="137"/>
      <c r="AB340" s="137"/>
      <c r="AC340" s="137"/>
      <c r="AD340" s="137"/>
      <c r="AE340" s="137"/>
      <c r="AF340" s="137"/>
      <c r="AG340" s="137"/>
      <c r="AH340" s="137"/>
    </row>
    <row r="341" spans="1:34" hidden="1" x14ac:dyDescent="0.25">
      <c r="A341" s="137"/>
      <c r="B341" s="137"/>
      <c r="C341" s="137"/>
      <c r="D341" s="137"/>
      <c r="E341" s="137"/>
      <c r="F341" s="137"/>
      <c r="G341" s="137"/>
      <c r="H341" s="137"/>
      <c r="I341" s="137"/>
      <c r="J341" s="137"/>
      <c r="K341" s="137"/>
      <c r="L341" s="137"/>
      <c r="M341" s="137"/>
      <c r="N341" s="137"/>
      <c r="O341" s="137"/>
      <c r="P341" s="137"/>
      <c r="Q341" s="137"/>
      <c r="R341" s="137"/>
      <c r="S341" s="137"/>
      <c r="T341" s="137"/>
      <c r="U341" s="137"/>
      <c r="V341" s="137"/>
      <c r="W341" s="137"/>
      <c r="X341" s="137"/>
      <c r="Y341" s="137"/>
      <c r="Z341" s="137"/>
      <c r="AA341" s="137"/>
      <c r="AB341" s="137"/>
      <c r="AC341" s="137"/>
      <c r="AD341" s="137"/>
      <c r="AE341" s="137"/>
      <c r="AF341" s="137"/>
      <c r="AG341" s="137"/>
      <c r="AH341" s="137"/>
    </row>
    <row r="342" spans="1:34" hidden="1" x14ac:dyDescent="0.25">
      <c r="A342" s="137"/>
      <c r="B342" s="137"/>
      <c r="C342" s="137"/>
      <c r="D342" s="137"/>
      <c r="E342" s="137"/>
      <c r="F342" s="137"/>
      <c r="G342" s="137"/>
      <c r="H342" s="137"/>
      <c r="I342" s="137"/>
      <c r="J342" s="137"/>
      <c r="K342" s="137"/>
      <c r="L342" s="137"/>
      <c r="M342" s="137"/>
      <c r="N342" s="137"/>
      <c r="O342" s="137"/>
      <c r="P342" s="137"/>
      <c r="Q342" s="137"/>
      <c r="R342" s="137"/>
      <c r="S342" s="137"/>
      <c r="T342" s="137"/>
      <c r="U342" s="137"/>
      <c r="V342" s="137"/>
      <c r="W342" s="137"/>
      <c r="X342" s="137"/>
      <c r="Y342" s="137"/>
      <c r="Z342" s="137"/>
      <c r="AA342" s="137"/>
      <c r="AB342" s="137"/>
      <c r="AC342" s="137"/>
      <c r="AD342" s="137"/>
      <c r="AE342" s="137"/>
      <c r="AF342" s="137"/>
      <c r="AG342" s="137"/>
      <c r="AH342" s="137"/>
    </row>
    <row r="343" spans="1:34" hidden="1" x14ac:dyDescent="0.25">
      <c r="A343" s="137"/>
      <c r="B343" s="137"/>
      <c r="C343" s="137"/>
      <c r="D343" s="137"/>
      <c r="E343" s="137"/>
      <c r="F343" s="137"/>
      <c r="G343" s="137"/>
      <c r="H343" s="137"/>
      <c r="I343" s="137"/>
      <c r="J343" s="137"/>
      <c r="K343" s="137"/>
      <c r="L343" s="137"/>
      <c r="M343" s="137"/>
      <c r="N343" s="137"/>
      <c r="O343" s="137"/>
      <c r="P343" s="137"/>
      <c r="Q343" s="137"/>
      <c r="R343" s="137"/>
      <c r="S343" s="137"/>
      <c r="T343" s="137"/>
      <c r="U343" s="137"/>
      <c r="V343" s="137"/>
      <c r="W343" s="137"/>
      <c r="X343" s="137"/>
      <c r="Y343" s="137"/>
      <c r="Z343" s="137"/>
      <c r="AA343" s="137"/>
      <c r="AB343" s="137"/>
      <c r="AC343" s="137"/>
      <c r="AD343" s="137"/>
      <c r="AE343" s="137"/>
      <c r="AF343" s="137"/>
      <c r="AG343" s="137"/>
      <c r="AH343" s="137"/>
    </row>
    <row r="344" spans="1:34" hidden="1" x14ac:dyDescent="0.25">
      <c r="A344" s="137"/>
      <c r="B344" s="137"/>
      <c r="C344" s="137"/>
      <c r="D344" s="137"/>
      <c r="E344" s="137"/>
      <c r="F344" s="137"/>
      <c r="G344" s="137"/>
      <c r="H344" s="137"/>
      <c r="I344" s="137"/>
      <c r="J344" s="137"/>
      <c r="K344" s="137"/>
      <c r="L344" s="137"/>
      <c r="M344" s="137"/>
      <c r="N344" s="137"/>
      <c r="O344" s="137"/>
      <c r="P344" s="137"/>
      <c r="Q344" s="137"/>
      <c r="R344" s="137"/>
      <c r="S344" s="137"/>
      <c r="T344" s="137"/>
      <c r="U344" s="137"/>
      <c r="V344" s="137"/>
      <c r="W344" s="137"/>
      <c r="X344" s="137"/>
      <c r="Y344" s="137"/>
      <c r="Z344" s="137"/>
      <c r="AA344" s="137"/>
      <c r="AB344" s="137"/>
      <c r="AC344" s="137"/>
      <c r="AD344" s="137"/>
      <c r="AE344" s="137"/>
      <c r="AF344" s="137"/>
      <c r="AG344" s="137"/>
      <c r="AH344" s="137"/>
    </row>
    <row r="345" spans="1:34" hidden="1" x14ac:dyDescent="0.25">
      <c r="A345" s="137"/>
      <c r="B345" s="137"/>
      <c r="C345" s="137"/>
      <c r="D345" s="137"/>
      <c r="E345" s="137"/>
      <c r="F345" s="137"/>
      <c r="G345" s="137"/>
      <c r="H345" s="137"/>
      <c r="I345" s="137"/>
      <c r="J345" s="137"/>
      <c r="K345" s="137"/>
      <c r="L345" s="137"/>
      <c r="M345" s="137"/>
      <c r="N345" s="137"/>
      <c r="O345" s="137"/>
      <c r="P345" s="137"/>
      <c r="Q345" s="137"/>
      <c r="R345" s="137"/>
      <c r="S345" s="137"/>
      <c r="T345" s="137"/>
      <c r="U345" s="137"/>
      <c r="V345" s="137"/>
      <c r="W345" s="137"/>
      <c r="X345" s="137"/>
      <c r="Y345" s="137"/>
      <c r="Z345" s="137"/>
      <c r="AA345" s="137"/>
      <c r="AB345" s="137"/>
      <c r="AC345" s="137"/>
      <c r="AD345" s="137"/>
      <c r="AE345" s="137"/>
      <c r="AF345" s="137"/>
      <c r="AG345" s="137"/>
      <c r="AH345" s="137"/>
    </row>
    <row r="346" spans="1:34" hidden="1" x14ac:dyDescent="0.25">
      <c r="A346" s="137"/>
      <c r="B346" s="137"/>
      <c r="C346" s="137"/>
      <c r="D346" s="137"/>
      <c r="E346" s="137"/>
      <c r="F346" s="137"/>
      <c r="G346" s="137"/>
      <c r="H346" s="137"/>
      <c r="I346" s="137"/>
      <c r="J346" s="137"/>
      <c r="K346" s="137"/>
      <c r="L346" s="137"/>
      <c r="M346" s="137"/>
      <c r="N346" s="137"/>
      <c r="O346" s="137"/>
      <c r="P346" s="137"/>
      <c r="Q346" s="137"/>
      <c r="R346" s="137"/>
      <c r="S346" s="137"/>
      <c r="T346" s="137"/>
      <c r="U346" s="137"/>
      <c r="V346" s="137"/>
      <c r="W346" s="137"/>
      <c r="X346" s="137"/>
      <c r="Y346" s="137"/>
      <c r="Z346" s="137"/>
      <c r="AA346" s="137"/>
      <c r="AB346" s="137"/>
      <c r="AC346" s="137"/>
      <c r="AD346" s="137"/>
      <c r="AE346" s="137"/>
      <c r="AF346" s="137"/>
      <c r="AG346" s="137"/>
      <c r="AH346" s="137"/>
    </row>
    <row r="347" spans="1:34" hidden="1" x14ac:dyDescent="0.25">
      <c r="A347" s="137"/>
      <c r="B347" s="137"/>
      <c r="C347" s="137"/>
      <c r="D347" s="137"/>
      <c r="E347" s="137"/>
      <c r="F347" s="137"/>
      <c r="G347" s="137"/>
      <c r="H347" s="137"/>
      <c r="I347" s="137"/>
      <c r="J347" s="137"/>
      <c r="K347" s="137"/>
      <c r="L347" s="137"/>
      <c r="M347" s="137"/>
      <c r="N347" s="137"/>
      <c r="O347" s="137"/>
      <c r="P347" s="137"/>
      <c r="Q347" s="137"/>
      <c r="R347" s="137"/>
      <c r="S347" s="137"/>
      <c r="T347" s="137"/>
      <c r="U347" s="137"/>
      <c r="V347" s="137"/>
      <c r="W347" s="137"/>
      <c r="X347" s="137"/>
      <c r="Y347" s="137"/>
      <c r="Z347" s="137"/>
      <c r="AA347" s="137"/>
      <c r="AB347" s="137"/>
      <c r="AC347" s="137"/>
      <c r="AD347" s="137"/>
      <c r="AE347" s="137"/>
      <c r="AF347" s="137"/>
      <c r="AG347" s="137"/>
      <c r="AH347" s="137"/>
    </row>
    <row r="348" spans="1:34" hidden="1" x14ac:dyDescent="0.25">
      <c r="A348" s="137"/>
      <c r="B348" s="137"/>
      <c r="C348" s="137"/>
      <c r="D348" s="137"/>
      <c r="E348" s="137"/>
      <c r="F348" s="137"/>
      <c r="G348" s="137"/>
      <c r="H348" s="137"/>
      <c r="I348" s="137"/>
      <c r="J348" s="137"/>
      <c r="K348" s="137"/>
      <c r="L348" s="137"/>
      <c r="M348" s="137"/>
      <c r="N348" s="137"/>
      <c r="O348" s="137"/>
      <c r="P348" s="137"/>
      <c r="Q348" s="137"/>
      <c r="R348" s="137"/>
      <c r="S348" s="137"/>
      <c r="T348" s="137"/>
      <c r="U348" s="137"/>
      <c r="V348" s="137"/>
      <c r="W348" s="137"/>
      <c r="X348" s="137"/>
      <c r="Y348" s="137"/>
      <c r="Z348" s="137"/>
      <c r="AA348" s="137"/>
      <c r="AB348" s="137"/>
      <c r="AC348" s="137"/>
      <c r="AD348" s="137"/>
      <c r="AE348" s="137"/>
      <c r="AF348" s="137"/>
      <c r="AG348" s="137"/>
      <c r="AH348" s="137"/>
    </row>
    <row r="349" spans="1:34" hidden="1" x14ac:dyDescent="0.25">
      <c r="A349" s="137"/>
      <c r="B349" s="137"/>
      <c r="C349" s="137"/>
      <c r="D349" s="137"/>
      <c r="E349" s="137"/>
      <c r="F349" s="137"/>
      <c r="G349" s="137"/>
      <c r="H349" s="137"/>
      <c r="I349" s="137"/>
      <c r="J349" s="137"/>
      <c r="K349" s="137"/>
      <c r="L349" s="137"/>
      <c r="M349" s="137"/>
      <c r="N349" s="137"/>
      <c r="O349" s="137"/>
      <c r="P349" s="137"/>
      <c r="Q349" s="137"/>
      <c r="R349" s="137"/>
      <c r="S349" s="137"/>
      <c r="T349" s="137"/>
      <c r="U349" s="137"/>
      <c r="V349" s="137"/>
      <c r="W349" s="137"/>
      <c r="X349" s="137"/>
      <c r="Y349" s="137"/>
      <c r="Z349" s="137"/>
      <c r="AA349" s="137"/>
      <c r="AB349" s="137"/>
      <c r="AC349" s="137"/>
      <c r="AD349" s="137"/>
      <c r="AE349" s="137"/>
      <c r="AF349" s="137"/>
      <c r="AG349" s="137"/>
      <c r="AH349" s="137"/>
    </row>
    <row r="350" spans="1:34" hidden="1" x14ac:dyDescent="0.25">
      <c r="A350" s="137"/>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7"/>
      <c r="AG350" s="137"/>
      <c r="AH350" s="137"/>
    </row>
    <row r="351" spans="1:34" hidden="1" x14ac:dyDescent="0.25">
      <c r="A351" s="137"/>
      <c r="B351" s="137"/>
      <c r="C351" s="137"/>
      <c r="D351" s="137"/>
      <c r="E351" s="137"/>
      <c r="F351" s="137"/>
      <c r="G351" s="137"/>
      <c r="H351" s="137"/>
      <c r="I351" s="137"/>
      <c r="J351" s="137"/>
      <c r="K351" s="137"/>
      <c r="L351" s="137"/>
      <c r="M351" s="137"/>
      <c r="N351" s="137"/>
      <c r="O351" s="137"/>
      <c r="P351" s="137"/>
      <c r="Q351" s="137"/>
      <c r="R351" s="137"/>
      <c r="S351" s="137"/>
      <c r="T351" s="137"/>
      <c r="U351" s="137"/>
      <c r="V351" s="137"/>
      <c r="W351" s="137"/>
      <c r="X351" s="137"/>
      <c r="Y351" s="137"/>
      <c r="Z351" s="137"/>
      <c r="AA351" s="137"/>
      <c r="AB351" s="137"/>
      <c r="AC351" s="137"/>
      <c r="AD351" s="137"/>
      <c r="AE351" s="137"/>
      <c r="AF351" s="137"/>
      <c r="AG351" s="137"/>
      <c r="AH351" s="137"/>
    </row>
    <row r="352" spans="1:34" hidden="1" x14ac:dyDescent="0.25">
      <c r="A352" s="137"/>
      <c r="B352" s="137"/>
      <c r="C352" s="137"/>
      <c r="D352" s="137"/>
      <c r="E352" s="137"/>
      <c r="F352" s="137"/>
      <c r="G352" s="137"/>
      <c r="H352" s="137"/>
      <c r="I352" s="137"/>
      <c r="J352" s="137"/>
      <c r="K352" s="137"/>
      <c r="L352" s="137"/>
      <c r="M352" s="137"/>
      <c r="N352" s="137"/>
      <c r="O352" s="137"/>
      <c r="P352" s="137"/>
      <c r="Q352" s="137"/>
      <c r="R352" s="137"/>
      <c r="S352" s="137"/>
      <c r="T352" s="137"/>
      <c r="U352" s="137"/>
      <c r="V352" s="137"/>
      <c r="W352" s="137"/>
      <c r="X352" s="137"/>
      <c r="Y352" s="137"/>
      <c r="Z352" s="137"/>
      <c r="AA352" s="137"/>
      <c r="AB352" s="137"/>
      <c r="AC352" s="137"/>
      <c r="AD352" s="137"/>
      <c r="AE352" s="137"/>
      <c r="AF352" s="137"/>
      <c r="AG352" s="137"/>
      <c r="AH352" s="137"/>
    </row>
    <row r="353" spans="1:34" hidden="1" x14ac:dyDescent="0.25">
      <c r="A353" s="137"/>
      <c r="B353" s="137"/>
      <c r="C353" s="137"/>
      <c r="D353" s="137"/>
      <c r="E353" s="137"/>
      <c r="F353" s="137"/>
      <c r="G353" s="137"/>
      <c r="H353" s="137"/>
      <c r="I353" s="137"/>
      <c r="J353" s="137"/>
      <c r="K353" s="137"/>
      <c r="L353" s="137"/>
      <c r="M353" s="137"/>
      <c r="N353" s="137"/>
      <c r="O353" s="137"/>
      <c r="P353" s="137"/>
      <c r="Q353" s="137"/>
      <c r="R353" s="137"/>
      <c r="S353" s="137"/>
      <c r="T353" s="137"/>
      <c r="U353" s="137"/>
      <c r="V353" s="137"/>
      <c r="W353" s="137"/>
      <c r="X353" s="137"/>
      <c r="Y353" s="137"/>
      <c r="Z353" s="137"/>
      <c r="AA353" s="137"/>
      <c r="AB353" s="137"/>
      <c r="AC353" s="137"/>
      <c r="AD353" s="137"/>
      <c r="AE353" s="137"/>
      <c r="AF353" s="137"/>
      <c r="AG353" s="137"/>
      <c r="AH353" s="137"/>
    </row>
    <row r="354" spans="1:34" hidden="1" x14ac:dyDescent="0.25">
      <c r="A354" s="137"/>
      <c r="B354" s="137"/>
      <c r="C354" s="137"/>
      <c r="D354" s="137"/>
      <c r="E354" s="137"/>
      <c r="F354" s="137"/>
      <c r="G354" s="137"/>
      <c r="H354" s="137"/>
      <c r="I354" s="137"/>
      <c r="J354" s="137"/>
      <c r="K354" s="137"/>
      <c r="L354" s="137"/>
      <c r="M354" s="137"/>
      <c r="N354" s="137"/>
      <c r="O354" s="137"/>
      <c r="P354" s="137"/>
      <c r="Q354" s="137"/>
      <c r="R354" s="137"/>
      <c r="S354" s="137"/>
      <c r="T354" s="137"/>
      <c r="U354" s="137"/>
      <c r="V354" s="137"/>
      <c r="W354" s="137"/>
      <c r="X354" s="137"/>
      <c r="Y354" s="137"/>
      <c r="Z354" s="137"/>
      <c r="AA354" s="137"/>
      <c r="AB354" s="137"/>
      <c r="AC354" s="137"/>
      <c r="AD354" s="137"/>
      <c r="AE354" s="137"/>
      <c r="AF354" s="137"/>
      <c r="AG354" s="137"/>
      <c r="AH354" s="137"/>
    </row>
    <row r="355" spans="1:34" hidden="1" x14ac:dyDescent="0.25">
      <c r="A355" s="137"/>
      <c r="B355" s="137"/>
      <c r="C355" s="137"/>
      <c r="D355" s="137"/>
      <c r="E355" s="137"/>
      <c r="F355" s="137"/>
      <c r="G355" s="137"/>
      <c r="H355" s="137"/>
      <c r="I355" s="137"/>
      <c r="J355" s="137"/>
      <c r="K355" s="137"/>
      <c r="L355" s="137"/>
      <c r="M355" s="137"/>
      <c r="N355" s="137"/>
      <c r="O355" s="137"/>
      <c r="P355" s="137"/>
      <c r="Q355" s="137"/>
      <c r="R355" s="137"/>
      <c r="S355" s="137"/>
      <c r="T355" s="137"/>
      <c r="U355" s="137"/>
      <c r="V355" s="137"/>
      <c r="W355" s="137"/>
      <c r="X355" s="137"/>
      <c r="Y355" s="137"/>
      <c r="Z355" s="137"/>
      <c r="AA355" s="137"/>
      <c r="AB355" s="137"/>
      <c r="AC355" s="137"/>
      <c r="AD355" s="137"/>
      <c r="AE355" s="137"/>
      <c r="AF355" s="137"/>
      <c r="AG355" s="137"/>
      <c r="AH355" s="137"/>
    </row>
    <row r="356" spans="1:34" x14ac:dyDescent="0.2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row>
    <row r="357" spans="1:34" s="2" customFormat="1" ht="15" customHeight="1" x14ac:dyDescent="0.25">
      <c r="A357" s="161" t="s">
        <v>791</v>
      </c>
      <c r="B357" s="165"/>
      <c r="C357" s="165"/>
      <c r="D357" s="166" t="s">
        <v>1173</v>
      </c>
      <c r="E357" s="165"/>
      <c r="F357" s="165"/>
      <c r="G357" s="165"/>
      <c r="H357" s="165"/>
      <c r="I357" s="165"/>
      <c r="J357" s="165"/>
      <c r="K357" s="165"/>
      <c r="L357" s="165"/>
      <c r="M357" s="165"/>
      <c r="N357" s="165"/>
      <c r="O357" s="165"/>
      <c r="P357" s="165"/>
      <c r="Q357" s="165"/>
      <c r="R357" s="165"/>
      <c r="S357" s="165"/>
      <c r="T357" s="165"/>
      <c r="U357" s="165"/>
      <c r="V357" s="165"/>
      <c r="W357" s="165"/>
      <c r="X357" s="165"/>
      <c r="Y357" s="165"/>
      <c r="Z357" s="165"/>
      <c r="AA357" s="165"/>
      <c r="AB357" s="165"/>
      <c r="AC357" s="165"/>
      <c r="AD357" s="165"/>
      <c r="AE357" s="165"/>
      <c r="AF357" s="165"/>
      <c r="AG357" s="165"/>
      <c r="AH357" s="165"/>
    </row>
    <row r="358" spans="1:34" s="2" customFormat="1" x14ac:dyDescent="0.25">
      <c r="A358" s="159"/>
      <c r="B358" s="159"/>
      <c r="C358" s="159"/>
      <c r="D358" s="159"/>
      <c r="E358" s="159"/>
      <c r="F358" s="159"/>
      <c r="G358" s="159"/>
      <c r="H358" s="159"/>
      <c r="I358" s="159"/>
      <c r="J358" s="159"/>
      <c r="K358" s="159"/>
      <c r="L358" s="159"/>
      <c r="M358" s="159"/>
      <c r="N358" s="159"/>
      <c r="O358" s="159"/>
      <c r="P358" s="159"/>
      <c r="Q358" s="159"/>
      <c r="R358" s="159"/>
      <c r="S358" s="159"/>
      <c r="T358" s="159"/>
      <c r="U358" s="159"/>
      <c r="V358" s="159"/>
      <c r="W358" s="159"/>
      <c r="X358" s="159"/>
      <c r="Y358" s="159"/>
      <c r="Z358" s="159"/>
      <c r="AA358" s="159"/>
      <c r="AB358" s="159"/>
      <c r="AC358" s="159"/>
      <c r="AD358" s="159"/>
      <c r="AE358" s="159"/>
      <c r="AF358" s="159"/>
      <c r="AG358" s="159"/>
      <c r="AH358" s="159"/>
    </row>
    <row r="359" spans="1:34" ht="48" customHeight="1" x14ac:dyDescent="0.25">
      <c r="A359" s="291" t="s">
        <v>1346</v>
      </c>
      <c r="B359" s="291"/>
      <c r="C359" s="291"/>
      <c r="D359" s="291"/>
      <c r="E359" s="291"/>
      <c r="F359" s="291"/>
      <c r="G359" s="291"/>
      <c r="H359" s="291"/>
      <c r="I359" s="291"/>
      <c r="J359" s="291"/>
      <c r="K359" s="291"/>
      <c r="L359" s="291"/>
      <c r="M359" s="291"/>
      <c r="N359" s="291"/>
      <c r="O359" s="291"/>
      <c r="P359" s="291"/>
      <c r="Q359" s="291"/>
      <c r="R359" s="291"/>
      <c r="S359" s="291"/>
      <c r="T359" s="291"/>
      <c r="U359" s="291"/>
      <c r="V359" s="291"/>
      <c r="W359" s="291"/>
      <c r="X359" s="291"/>
      <c r="Y359" s="291"/>
      <c r="Z359" s="291"/>
      <c r="AA359" s="291"/>
      <c r="AB359" s="291"/>
      <c r="AC359" s="291"/>
      <c r="AD359" s="291"/>
      <c r="AE359" s="291"/>
      <c r="AF359" s="291"/>
      <c r="AG359" s="291"/>
      <c r="AH359" s="291"/>
    </row>
    <row r="360" spans="1:34" x14ac:dyDescent="0.25">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row>
    <row r="361" spans="1:34" hidden="1" x14ac:dyDescent="0.25">
      <c r="A361" s="298" t="s">
        <v>529</v>
      </c>
      <c r="B361" s="299"/>
      <c r="C361" s="299"/>
      <c r="D361" s="299"/>
      <c r="E361" s="299"/>
      <c r="F361" s="299"/>
      <c r="G361" s="299"/>
      <c r="H361" s="299"/>
      <c r="I361" s="299"/>
      <c r="J361" s="299"/>
      <c r="K361" s="299"/>
      <c r="L361" s="299"/>
      <c r="M361" s="299"/>
      <c r="N361" s="299"/>
      <c r="O361" s="299"/>
      <c r="P361" s="299"/>
      <c r="Q361" s="299"/>
      <c r="R361" s="299"/>
      <c r="S361" s="299"/>
      <c r="T361" s="299"/>
      <c r="U361" s="299"/>
      <c r="V361" s="299"/>
      <c r="W361" s="299"/>
      <c r="X361" s="299"/>
      <c r="Y361" s="299"/>
      <c r="Z361" s="299"/>
      <c r="AA361" s="299"/>
      <c r="AB361" s="299"/>
      <c r="AC361" s="299"/>
      <c r="AD361" s="299"/>
      <c r="AE361" s="17"/>
      <c r="AF361" s="17"/>
      <c r="AG361" s="17"/>
      <c r="AH361" s="17"/>
    </row>
    <row r="362" spans="1:34" hidden="1" x14ac:dyDescent="0.2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row>
    <row r="363" spans="1:34" hidden="1" x14ac:dyDescent="0.25">
      <c r="A363" s="300" t="s">
        <v>513</v>
      </c>
      <c r="B363" s="300"/>
      <c r="C363" s="300"/>
      <c r="D363" s="300"/>
      <c r="E363" s="300"/>
      <c r="F363" s="300"/>
      <c r="G363" s="300"/>
      <c r="H363" s="300"/>
      <c r="I363" s="300"/>
      <c r="J363" s="300" t="s">
        <v>58</v>
      </c>
      <c r="K363" s="300"/>
      <c r="L363" s="300"/>
      <c r="M363" s="300"/>
      <c r="N363" s="300"/>
      <c r="O363" s="300"/>
      <c r="P363" s="300"/>
      <c r="Q363" s="300"/>
      <c r="R363" s="300"/>
      <c r="S363" s="300"/>
      <c r="T363" s="300"/>
      <c r="U363" s="300"/>
      <c r="V363" s="300"/>
      <c r="W363" s="300"/>
      <c r="X363" s="300"/>
      <c r="Y363" s="300"/>
      <c r="Z363" s="300"/>
      <c r="AA363" s="300"/>
      <c r="AB363" s="300"/>
      <c r="AC363" s="300"/>
      <c r="AD363" s="300"/>
      <c r="AE363" s="300"/>
      <c r="AF363" s="300"/>
      <c r="AG363" s="300"/>
      <c r="AH363" s="300"/>
    </row>
    <row r="364" spans="1:34" hidden="1" x14ac:dyDescent="0.25">
      <c r="A364" s="300"/>
      <c r="B364" s="300"/>
      <c r="C364" s="300"/>
      <c r="D364" s="300"/>
      <c r="E364" s="300"/>
      <c r="F364" s="300"/>
      <c r="G364" s="300"/>
      <c r="H364" s="300"/>
      <c r="I364" s="300"/>
      <c r="J364" s="300" t="s">
        <v>528</v>
      </c>
      <c r="K364" s="300"/>
      <c r="L364" s="300"/>
      <c r="M364" s="300"/>
      <c r="N364" s="300"/>
      <c r="O364" s="300" t="s">
        <v>527</v>
      </c>
      <c r="P364" s="300"/>
      <c r="Q364" s="300"/>
      <c r="R364" s="300"/>
      <c r="S364" s="300"/>
      <c r="T364" s="300" t="s">
        <v>526</v>
      </c>
      <c r="U364" s="300"/>
      <c r="V364" s="300"/>
      <c r="W364" s="300"/>
      <c r="X364" s="300"/>
      <c r="Y364" s="300" t="s">
        <v>525</v>
      </c>
      <c r="Z364" s="300"/>
      <c r="AA364" s="300"/>
      <c r="AB364" s="300"/>
      <c r="AC364" s="300"/>
      <c r="AD364" s="300" t="s">
        <v>524</v>
      </c>
      <c r="AE364" s="300"/>
      <c r="AF364" s="300"/>
      <c r="AG364" s="300"/>
      <c r="AH364" s="300"/>
    </row>
    <row r="365" spans="1:34" hidden="1" x14ac:dyDescent="0.25">
      <c r="A365" s="300"/>
      <c r="B365" s="300"/>
      <c r="C365" s="300"/>
      <c r="D365" s="300"/>
      <c r="E365" s="300"/>
      <c r="F365" s="300"/>
      <c r="G365" s="300"/>
      <c r="H365" s="300"/>
      <c r="I365" s="300"/>
      <c r="J365" s="300"/>
      <c r="K365" s="300"/>
      <c r="L365" s="300"/>
      <c r="M365" s="300"/>
      <c r="N365" s="300"/>
      <c r="O365" s="300"/>
      <c r="P365" s="300"/>
      <c r="Q365" s="300"/>
      <c r="R365" s="300"/>
      <c r="S365" s="300"/>
      <c r="T365" s="300"/>
      <c r="U365" s="300"/>
      <c r="V365" s="300"/>
      <c r="W365" s="300"/>
      <c r="X365" s="300"/>
      <c r="Y365" s="300"/>
      <c r="Z365" s="300"/>
      <c r="AA365" s="300"/>
      <c r="AB365" s="300"/>
      <c r="AC365" s="300"/>
      <c r="AD365" s="300"/>
      <c r="AE365" s="300"/>
      <c r="AF365" s="300"/>
      <c r="AG365" s="300"/>
      <c r="AH365" s="300"/>
    </row>
    <row r="366" spans="1:34" hidden="1" x14ac:dyDescent="0.25">
      <c r="A366" s="300"/>
      <c r="B366" s="300"/>
      <c r="C366" s="300"/>
      <c r="D366" s="300"/>
      <c r="E366" s="300"/>
      <c r="F366" s="300"/>
      <c r="G366" s="300"/>
      <c r="H366" s="300"/>
      <c r="I366" s="300"/>
      <c r="J366" s="300"/>
      <c r="K366" s="300"/>
      <c r="L366" s="300"/>
      <c r="M366" s="300"/>
      <c r="N366" s="300"/>
      <c r="O366" s="300"/>
      <c r="P366" s="300"/>
      <c r="Q366" s="300"/>
      <c r="R366" s="300"/>
      <c r="S366" s="300"/>
      <c r="T366" s="300"/>
      <c r="U366" s="300"/>
      <c r="V366" s="300"/>
      <c r="W366" s="300"/>
      <c r="X366" s="300"/>
      <c r="Y366" s="300"/>
      <c r="Z366" s="300"/>
      <c r="AA366" s="300"/>
      <c r="AB366" s="300"/>
      <c r="AC366" s="300"/>
      <c r="AD366" s="300"/>
      <c r="AE366" s="300"/>
      <c r="AF366" s="300"/>
      <c r="AG366" s="300"/>
      <c r="AH366" s="300"/>
    </row>
    <row r="367" spans="1:34" hidden="1" x14ac:dyDescent="0.25">
      <c r="A367" s="300"/>
      <c r="B367" s="300"/>
      <c r="C367" s="300"/>
      <c r="D367" s="300"/>
      <c r="E367" s="300"/>
      <c r="F367" s="300"/>
      <c r="G367" s="300"/>
      <c r="H367" s="300"/>
      <c r="I367" s="300"/>
      <c r="J367" s="300"/>
      <c r="K367" s="300"/>
      <c r="L367" s="300"/>
      <c r="M367" s="300"/>
      <c r="N367" s="300"/>
      <c r="O367" s="300"/>
      <c r="P367" s="300"/>
      <c r="Q367" s="300"/>
      <c r="R367" s="300"/>
      <c r="S367" s="300"/>
      <c r="T367" s="300"/>
      <c r="U367" s="300"/>
      <c r="V367" s="300"/>
      <c r="W367" s="300"/>
      <c r="X367" s="300"/>
      <c r="Y367" s="300"/>
      <c r="Z367" s="300"/>
      <c r="AA367" s="300"/>
      <c r="AB367" s="300"/>
      <c r="AC367" s="300"/>
      <c r="AD367" s="300"/>
      <c r="AE367" s="300"/>
      <c r="AF367" s="300"/>
      <c r="AG367" s="300"/>
      <c r="AH367" s="300"/>
    </row>
    <row r="368" spans="1:34" hidden="1" x14ac:dyDescent="0.25">
      <c r="A368" s="300"/>
      <c r="B368" s="300"/>
      <c r="C368" s="300"/>
      <c r="D368" s="300"/>
      <c r="E368" s="300"/>
      <c r="F368" s="300"/>
      <c r="G368" s="300"/>
      <c r="H368" s="300"/>
      <c r="I368" s="300"/>
      <c r="J368" s="300"/>
      <c r="K368" s="300"/>
      <c r="L368" s="300"/>
      <c r="M368" s="300"/>
      <c r="N368" s="300"/>
      <c r="O368" s="300"/>
      <c r="P368" s="300"/>
      <c r="Q368" s="300"/>
      <c r="R368" s="300"/>
      <c r="S368" s="300"/>
      <c r="T368" s="300"/>
      <c r="U368" s="300"/>
      <c r="V368" s="300"/>
      <c r="W368" s="300"/>
      <c r="X368" s="300"/>
      <c r="Y368" s="300"/>
      <c r="Z368" s="300"/>
      <c r="AA368" s="300"/>
      <c r="AB368" s="300"/>
      <c r="AC368" s="300"/>
      <c r="AD368" s="300"/>
      <c r="AE368" s="300"/>
      <c r="AF368" s="300"/>
      <c r="AG368" s="300"/>
      <c r="AH368" s="300"/>
    </row>
    <row r="369" spans="1:36" hidden="1" x14ac:dyDescent="0.25">
      <c r="A369" s="319" t="s">
        <v>523</v>
      </c>
      <c r="B369" s="320"/>
      <c r="C369" s="320"/>
      <c r="D369" s="320"/>
      <c r="E369" s="320"/>
      <c r="F369" s="320"/>
      <c r="G369" s="320"/>
      <c r="H369" s="320"/>
      <c r="I369" s="321"/>
      <c r="J369" s="490"/>
      <c r="K369" s="490"/>
      <c r="L369" s="490"/>
      <c r="M369" s="490"/>
      <c r="N369" s="490"/>
      <c r="O369" s="490"/>
      <c r="P369" s="490"/>
      <c r="Q369" s="490"/>
      <c r="R369" s="490"/>
      <c r="S369" s="490"/>
      <c r="T369" s="490"/>
      <c r="U369" s="490"/>
      <c r="V369" s="490"/>
      <c r="W369" s="490"/>
      <c r="X369" s="490"/>
      <c r="Y369" s="490"/>
      <c r="Z369" s="490"/>
      <c r="AA369" s="490"/>
      <c r="AB369" s="490"/>
      <c r="AC369" s="490"/>
      <c r="AD369" s="490">
        <f>J369+O369-T369-Y369</f>
        <v>0</v>
      </c>
      <c r="AE369" s="490"/>
      <c r="AF369" s="490"/>
      <c r="AG369" s="490"/>
      <c r="AH369" s="490"/>
    </row>
    <row r="370" spans="1:36" hidden="1" x14ac:dyDescent="0.25">
      <c r="A370" s="325"/>
      <c r="B370" s="489"/>
      <c r="C370" s="489"/>
      <c r="D370" s="489"/>
      <c r="E370" s="489"/>
      <c r="F370" s="489"/>
      <c r="G370" s="489"/>
      <c r="H370" s="489"/>
      <c r="I370" s="326"/>
      <c r="J370" s="490"/>
      <c r="K370" s="490"/>
      <c r="L370" s="490"/>
      <c r="M370" s="490"/>
      <c r="N370" s="490"/>
      <c r="O370" s="490"/>
      <c r="P370" s="490"/>
      <c r="Q370" s="490"/>
      <c r="R370" s="490"/>
      <c r="S370" s="490"/>
      <c r="T370" s="490"/>
      <c r="U370" s="490"/>
      <c r="V370" s="490"/>
      <c r="W370" s="490"/>
      <c r="X370" s="490"/>
      <c r="Y370" s="490"/>
      <c r="Z370" s="490"/>
      <c r="AA370" s="490"/>
      <c r="AB370" s="490"/>
      <c r="AC370" s="490"/>
      <c r="AD370" s="490"/>
      <c r="AE370" s="490"/>
      <c r="AF370" s="490"/>
      <c r="AG370" s="490"/>
      <c r="AH370" s="490"/>
      <c r="AI370" t="str">
        <f>IF(ROUND(AD369-Aktíva!D73,0)=0,"","CHYBA")</f>
        <v/>
      </c>
      <c r="AJ370" t="s">
        <v>1155</v>
      </c>
    </row>
    <row r="371" spans="1:36" hidden="1" x14ac:dyDescent="0.25">
      <c r="A371" s="319" t="s">
        <v>319</v>
      </c>
      <c r="B371" s="320"/>
      <c r="C371" s="320"/>
      <c r="D371" s="320"/>
      <c r="E371" s="320"/>
      <c r="F371" s="320"/>
      <c r="G371" s="320"/>
      <c r="H371" s="320"/>
      <c r="I371" s="321"/>
      <c r="J371" s="490"/>
      <c r="K371" s="490"/>
      <c r="L371" s="490"/>
      <c r="M371" s="490"/>
      <c r="N371" s="490"/>
      <c r="O371" s="490"/>
      <c r="P371" s="490"/>
      <c r="Q371" s="490"/>
      <c r="R371" s="490"/>
      <c r="S371" s="490"/>
      <c r="T371" s="490"/>
      <c r="U371" s="490"/>
      <c r="V371" s="490"/>
      <c r="W371" s="490"/>
      <c r="X371" s="490"/>
      <c r="Y371" s="490"/>
      <c r="Z371" s="490"/>
      <c r="AA371" s="490"/>
      <c r="AB371" s="490"/>
      <c r="AC371" s="490"/>
      <c r="AD371" s="490">
        <f>J371+O371-T371-Y371</f>
        <v>0</v>
      </c>
      <c r="AE371" s="490"/>
      <c r="AF371" s="490"/>
      <c r="AG371" s="490"/>
      <c r="AH371" s="490"/>
    </row>
    <row r="372" spans="1:36" hidden="1" x14ac:dyDescent="0.25">
      <c r="A372" s="325"/>
      <c r="B372" s="489"/>
      <c r="C372" s="489"/>
      <c r="D372" s="489"/>
      <c r="E372" s="489"/>
      <c r="F372" s="489"/>
      <c r="G372" s="489"/>
      <c r="H372" s="489"/>
      <c r="I372" s="326"/>
      <c r="J372" s="490"/>
      <c r="K372" s="490"/>
      <c r="L372" s="490"/>
      <c r="M372" s="490"/>
      <c r="N372" s="490"/>
      <c r="O372" s="490"/>
      <c r="P372" s="490"/>
      <c r="Q372" s="490"/>
      <c r="R372" s="490"/>
      <c r="S372" s="490"/>
      <c r="T372" s="490"/>
      <c r="U372" s="490"/>
      <c r="V372" s="490"/>
      <c r="W372" s="490"/>
      <c r="X372" s="490"/>
      <c r="Y372" s="490"/>
      <c r="Z372" s="490"/>
      <c r="AA372" s="490"/>
      <c r="AB372" s="490"/>
      <c r="AC372" s="490"/>
      <c r="AD372" s="490"/>
      <c r="AE372" s="490"/>
      <c r="AF372" s="490"/>
      <c r="AG372" s="490"/>
      <c r="AH372" s="490"/>
      <c r="AI372" t="str">
        <f>IF(ROUND(AD371-Aktíva!D75,0)=0,"","CHYBA")</f>
        <v/>
      </c>
      <c r="AJ372" t="s">
        <v>1155</v>
      </c>
    </row>
    <row r="373" spans="1:36" hidden="1" x14ac:dyDescent="0.25">
      <c r="A373" s="319" t="s">
        <v>320</v>
      </c>
      <c r="B373" s="320"/>
      <c r="C373" s="320"/>
      <c r="D373" s="320"/>
      <c r="E373" s="320"/>
      <c r="F373" s="320"/>
      <c r="G373" s="320"/>
      <c r="H373" s="320"/>
      <c r="I373" s="321"/>
      <c r="J373" s="490"/>
      <c r="K373" s="490"/>
      <c r="L373" s="490"/>
      <c r="M373" s="490"/>
      <c r="N373" s="490"/>
      <c r="O373" s="490"/>
      <c r="P373" s="490"/>
      <c r="Q373" s="490"/>
      <c r="R373" s="490"/>
      <c r="S373" s="490"/>
      <c r="T373" s="490"/>
      <c r="U373" s="490"/>
      <c r="V373" s="490"/>
      <c r="W373" s="490"/>
      <c r="X373" s="490"/>
      <c r="Y373" s="490"/>
      <c r="Z373" s="490"/>
      <c r="AA373" s="490"/>
      <c r="AB373" s="490"/>
      <c r="AC373" s="490"/>
      <c r="AD373" s="490">
        <f>J373+O373-T373-Y373</f>
        <v>0</v>
      </c>
      <c r="AE373" s="490"/>
      <c r="AF373" s="490"/>
      <c r="AG373" s="490"/>
      <c r="AH373" s="490"/>
    </row>
    <row r="374" spans="1:36" hidden="1" x14ac:dyDescent="0.25">
      <c r="A374" s="325"/>
      <c r="B374" s="489"/>
      <c r="C374" s="489"/>
      <c r="D374" s="489"/>
      <c r="E374" s="489"/>
      <c r="F374" s="489"/>
      <c r="G374" s="489"/>
      <c r="H374" s="489"/>
      <c r="I374" s="326"/>
      <c r="J374" s="490"/>
      <c r="K374" s="490"/>
      <c r="L374" s="490"/>
      <c r="M374" s="490"/>
      <c r="N374" s="490"/>
      <c r="O374" s="490"/>
      <c r="P374" s="490"/>
      <c r="Q374" s="490"/>
      <c r="R374" s="490"/>
      <c r="S374" s="490"/>
      <c r="T374" s="490"/>
      <c r="U374" s="490"/>
      <c r="V374" s="490"/>
      <c r="W374" s="490"/>
      <c r="X374" s="490"/>
      <c r="Y374" s="490"/>
      <c r="Z374" s="490"/>
      <c r="AA374" s="490"/>
      <c r="AB374" s="490"/>
      <c r="AC374" s="490"/>
      <c r="AD374" s="490"/>
      <c r="AE374" s="490"/>
      <c r="AF374" s="490"/>
      <c r="AG374" s="490"/>
      <c r="AH374" s="490"/>
      <c r="AI374" t="str">
        <f>IF(ROUND(AD373-Aktíva!D77,0)=0,"","CHYBA")</f>
        <v/>
      </c>
      <c r="AJ374" t="s">
        <v>1155</v>
      </c>
    </row>
    <row r="375" spans="1:36" hidden="1" x14ac:dyDescent="0.25">
      <c r="A375" s="319" t="s">
        <v>321</v>
      </c>
      <c r="B375" s="320"/>
      <c r="C375" s="320"/>
      <c r="D375" s="320"/>
      <c r="E375" s="320"/>
      <c r="F375" s="320"/>
      <c r="G375" s="320"/>
      <c r="H375" s="320"/>
      <c r="I375" s="321"/>
      <c r="J375" s="490"/>
      <c r="K375" s="490"/>
      <c r="L375" s="490"/>
      <c r="M375" s="490"/>
      <c r="N375" s="490"/>
      <c r="O375" s="490"/>
      <c r="P375" s="490"/>
      <c r="Q375" s="490"/>
      <c r="R375" s="490"/>
      <c r="S375" s="490"/>
      <c r="T375" s="490"/>
      <c r="U375" s="490"/>
      <c r="V375" s="490"/>
      <c r="W375" s="490"/>
      <c r="X375" s="490"/>
      <c r="Y375" s="490"/>
      <c r="Z375" s="490"/>
      <c r="AA375" s="490"/>
      <c r="AB375" s="490"/>
      <c r="AC375" s="490"/>
      <c r="AD375" s="490">
        <f>J375+O375-T375-Y375</f>
        <v>0</v>
      </c>
      <c r="AE375" s="490"/>
      <c r="AF375" s="490"/>
      <c r="AG375" s="490"/>
      <c r="AH375" s="490"/>
    </row>
    <row r="376" spans="1:36" hidden="1" x14ac:dyDescent="0.25">
      <c r="A376" s="325"/>
      <c r="B376" s="489"/>
      <c r="C376" s="489"/>
      <c r="D376" s="489"/>
      <c r="E376" s="489"/>
      <c r="F376" s="489"/>
      <c r="G376" s="489"/>
      <c r="H376" s="489"/>
      <c r="I376" s="326"/>
      <c r="J376" s="490"/>
      <c r="K376" s="490"/>
      <c r="L376" s="490"/>
      <c r="M376" s="490"/>
      <c r="N376" s="490"/>
      <c r="O376" s="490"/>
      <c r="P376" s="490"/>
      <c r="Q376" s="490"/>
      <c r="R376" s="490"/>
      <c r="S376" s="490"/>
      <c r="T376" s="490"/>
      <c r="U376" s="490"/>
      <c r="V376" s="490"/>
      <c r="W376" s="490"/>
      <c r="X376" s="490"/>
      <c r="Y376" s="490"/>
      <c r="Z376" s="490"/>
      <c r="AA376" s="490"/>
      <c r="AB376" s="490"/>
      <c r="AC376" s="490"/>
      <c r="AD376" s="490"/>
      <c r="AE376" s="490"/>
      <c r="AF376" s="490"/>
      <c r="AG376" s="490"/>
      <c r="AH376" s="490"/>
      <c r="AI376" t="str">
        <f>IF(ROUND(AD375-Aktíva!D79,0)=0,"","CHYBA")</f>
        <v/>
      </c>
      <c r="AJ376" t="s">
        <v>1155</v>
      </c>
    </row>
    <row r="377" spans="1:36" hidden="1" x14ac:dyDescent="0.25">
      <c r="A377" s="319" t="s">
        <v>522</v>
      </c>
      <c r="B377" s="320"/>
      <c r="C377" s="320"/>
      <c r="D377" s="320"/>
      <c r="E377" s="320"/>
      <c r="F377" s="320"/>
      <c r="G377" s="320"/>
      <c r="H377" s="320"/>
      <c r="I377" s="321"/>
      <c r="J377" s="490"/>
      <c r="K377" s="490"/>
      <c r="L377" s="490"/>
      <c r="M377" s="490"/>
      <c r="N377" s="490"/>
      <c r="O377" s="490"/>
      <c r="P377" s="490"/>
      <c r="Q377" s="490"/>
      <c r="R377" s="490"/>
      <c r="S377" s="490"/>
      <c r="T377" s="490"/>
      <c r="U377" s="490"/>
      <c r="V377" s="490"/>
      <c r="W377" s="490"/>
      <c r="X377" s="490"/>
      <c r="Y377" s="490"/>
      <c r="Z377" s="490"/>
      <c r="AA377" s="490"/>
      <c r="AB377" s="490"/>
      <c r="AC377" s="490"/>
      <c r="AD377" s="490">
        <f>J377+O377-T377-Y377</f>
        <v>0</v>
      </c>
      <c r="AE377" s="490"/>
      <c r="AF377" s="490"/>
      <c r="AG377" s="490"/>
      <c r="AH377" s="490"/>
    </row>
    <row r="378" spans="1:36" hidden="1" x14ac:dyDescent="0.25">
      <c r="A378" s="325"/>
      <c r="B378" s="489"/>
      <c r="C378" s="489"/>
      <c r="D378" s="489"/>
      <c r="E378" s="489"/>
      <c r="F378" s="489"/>
      <c r="G378" s="489"/>
      <c r="H378" s="489"/>
      <c r="I378" s="326"/>
      <c r="J378" s="490"/>
      <c r="K378" s="490"/>
      <c r="L378" s="490"/>
      <c r="M378" s="490"/>
      <c r="N378" s="490"/>
      <c r="O378" s="490"/>
      <c r="P378" s="490"/>
      <c r="Q378" s="490"/>
      <c r="R378" s="490"/>
      <c r="S378" s="490"/>
      <c r="T378" s="490"/>
      <c r="U378" s="490"/>
      <c r="V378" s="490"/>
      <c r="W378" s="490"/>
      <c r="X378" s="490"/>
      <c r="Y378" s="490"/>
      <c r="Z378" s="490"/>
      <c r="AA378" s="490"/>
      <c r="AB378" s="490"/>
      <c r="AC378" s="490"/>
      <c r="AD378" s="490"/>
      <c r="AE378" s="490"/>
      <c r="AF378" s="490"/>
      <c r="AG378" s="490"/>
      <c r="AH378" s="490"/>
      <c r="AI378" t="str">
        <f>IF(ROUND(AD377-Aktíva!D81,0)=0,"","CHYBA")</f>
        <v/>
      </c>
      <c r="AJ378" t="s">
        <v>1155</v>
      </c>
    </row>
    <row r="379" spans="1:36" hidden="1" x14ac:dyDescent="0.25">
      <c r="A379" s="319" t="s">
        <v>518</v>
      </c>
      <c r="B379" s="320"/>
      <c r="C379" s="320"/>
      <c r="D379" s="320"/>
      <c r="E379" s="320"/>
      <c r="F379" s="320"/>
      <c r="G379" s="320"/>
      <c r="H379" s="320"/>
      <c r="I379" s="321"/>
      <c r="J379" s="490"/>
      <c r="K379" s="490"/>
      <c r="L379" s="490"/>
      <c r="M379" s="490"/>
      <c r="N379" s="490"/>
      <c r="O379" s="490"/>
      <c r="P379" s="490"/>
      <c r="Q379" s="490"/>
      <c r="R379" s="490"/>
      <c r="S379" s="490"/>
      <c r="T379" s="490"/>
      <c r="U379" s="490"/>
      <c r="V379" s="490"/>
      <c r="W379" s="490"/>
      <c r="X379" s="490"/>
      <c r="Y379" s="490"/>
      <c r="Z379" s="490"/>
      <c r="AA379" s="490"/>
      <c r="AB379" s="490"/>
      <c r="AC379" s="490"/>
      <c r="AD379" s="490">
        <f>J379+O379-T379-Y379</f>
        <v>0</v>
      </c>
      <c r="AE379" s="490"/>
      <c r="AF379" s="490"/>
      <c r="AG379" s="490"/>
      <c r="AH379" s="490"/>
    </row>
    <row r="380" spans="1:36" hidden="1" x14ac:dyDescent="0.25">
      <c r="A380" s="325"/>
      <c r="B380" s="489"/>
      <c r="C380" s="489"/>
      <c r="D380" s="489"/>
      <c r="E380" s="489"/>
      <c r="F380" s="489"/>
      <c r="G380" s="489"/>
      <c r="H380" s="489"/>
      <c r="I380" s="326"/>
      <c r="J380" s="490"/>
      <c r="K380" s="490"/>
      <c r="L380" s="490"/>
      <c r="M380" s="490"/>
      <c r="N380" s="490"/>
      <c r="O380" s="490"/>
      <c r="P380" s="490"/>
      <c r="Q380" s="490"/>
      <c r="R380" s="490"/>
      <c r="S380" s="490"/>
      <c r="T380" s="490"/>
      <c r="U380" s="490"/>
      <c r="V380" s="490"/>
      <c r="W380" s="490"/>
      <c r="X380" s="490"/>
      <c r="Y380" s="490"/>
      <c r="Z380" s="490"/>
      <c r="AA380" s="490"/>
      <c r="AB380" s="490"/>
      <c r="AC380" s="490"/>
      <c r="AD380" s="490"/>
      <c r="AE380" s="490"/>
      <c r="AF380" s="490"/>
      <c r="AG380" s="490"/>
      <c r="AH380" s="490"/>
    </row>
    <row r="381" spans="1:36" hidden="1" x14ac:dyDescent="0.25">
      <c r="A381" s="319" t="s">
        <v>521</v>
      </c>
      <c r="B381" s="320"/>
      <c r="C381" s="320"/>
      <c r="D381" s="320"/>
      <c r="E381" s="320"/>
      <c r="F381" s="320"/>
      <c r="G381" s="320"/>
      <c r="H381" s="320"/>
      <c r="I381" s="321"/>
      <c r="J381" s="490"/>
      <c r="K381" s="490"/>
      <c r="L381" s="490"/>
      <c r="M381" s="490"/>
      <c r="N381" s="490"/>
      <c r="O381" s="490"/>
      <c r="P381" s="490"/>
      <c r="Q381" s="490"/>
      <c r="R381" s="490"/>
      <c r="S381" s="490"/>
      <c r="T381" s="490"/>
      <c r="U381" s="490"/>
      <c r="V381" s="490"/>
      <c r="W381" s="490"/>
      <c r="X381" s="490"/>
      <c r="Y381" s="490"/>
      <c r="Z381" s="490"/>
      <c r="AA381" s="490"/>
      <c r="AB381" s="490"/>
      <c r="AC381" s="490"/>
      <c r="AD381" s="490">
        <f>J381+O381-T381-Y381</f>
        <v>0</v>
      </c>
      <c r="AE381" s="490"/>
      <c r="AF381" s="490"/>
      <c r="AG381" s="490"/>
      <c r="AH381" s="490"/>
    </row>
    <row r="382" spans="1:36" hidden="1" x14ac:dyDescent="0.25">
      <c r="A382" s="325"/>
      <c r="B382" s="489"/>
      <c r="C382" s="489"/>
      <c r="D382" s="489"/>
      <c r="E382" s="489"/>
      <c r="F382" s="489"/>
      <c r="G382" s="489"/>
      <c r="H382" s="489"/>
      <c r="I382" s="326"/>
      <c r="J382" s="490"/>
      <c r="K382" s="490"/>
      <c r="L382" s="490"/>
      <c r="M382" s="490"/>
      <c r="N382" s="490"/>
      <c r="O382" s="490"/>
      <c r="P382" s="490"/>
      <c r="Q382" s="490"/>
      <c r="R382" s="490"/>
      <c r="S382" s="490"/>
      <c r="T382" s="490"/>
      <c r="U382" s="490"/>
      <c r="V382" s="490"/>
      <c r="W382" s="490"/>
      <c r="X382" s="490"/>
      <c r="Y382" s="490"/>
      <c r="Z382" s="490"/>
      <c r="AA382" s="490"/>
      <c r="AB382" s="490"/>
      <c r="AC382" s="490"/>
      <c r="AD382" s="490"/>
      <c r="AE382" s="490"/>
      <c r="AF382" s="490"/>
      <c r="AG382" s="490"/>
      <c r="AH382" s="490"/>
      <c r="AI382" t="str">
        <f>IF(ROUND(AD381-Aktíva!D83,0)=0,"","CHYBA")</f>
        <v/>
      </c>
      <c r="AJ382" t="s">
        <v>1155</v>
      </c>
    </row>
    <row r="383" spans="1:36" hidden="1" x14ac:dyDescent="0.25">
      <c r="A383" s="332" t="s">
        <v>520</v>
      </c>
      <c r="B383" s="491"/>
      <c r="C383" s="491"/>
      <c r="D383" s="491"/>
      <c r="E383" s="491"/>
      <c r="F383" s="491"/>
      <c r="G383" s="491"/>
      <c r="H383" s="491"/>
      <c r="I383" s="333"/>
      <c r="J383" s="493">
        <f>SUM(J369:N382)</f>
        <v>0</v>
      </c>
      <c r="K383" s="493"/>
      <c r="L383" s="493"/>
      <c r="M383" s="493"/>
      <c r="N383" s="493"/>
      <c r="O383" s="493">
        <f>SUM(O369:S382)</f>
        <v>0</v>
      </c>
      <c r="P383" s="493"/>
      <c r="Q383" s="493"/>
      <c r="R383" s="493"/>
      <c r="S383" s="493"/>
      <c r="T383" s="493">
        <f>SUM(T369:X382)</f>
        <v>0</v>
      </c>
      <c r="U383" s="493"/>
      <c r="V383" s="493"/>
      <c r="W383" s="493"/>
      <c r="X383" s="493"/>
      <c r="Y383" s="493">
        <f>SUM(Y369:AC382)</f>
        <v>0</v>
      </c>
      <c r="Z383" s="493"/>
      <c r="AA383" s="493"/>
      <c r="AB383" s="493"/>
      <c r="AC383" s="493"/>
      <c r="AD383" s="493">
        <f>SUM(AD369:AH382)</f>
        <v>0</v>
      </c>
      <c r="AE383" s="493"/>
      <c r="AF383" s="493"/>
      <c r="AG383" s="493"/>
      <c r="AH383" s="493"/>
    </row>
    <row r="384" spans="1:36" hidden="1" x14ac:dyDescent="0.25">
      <c r="A384" s="334"/>
      <c r="B384" s="492"/>
      <c r="C384" s="492"/>
      <c r="D384" s="492"/>
      <c r="E384" s="492"/>
      <c r="F384" s="492"/>
      <c r="G384" s="492"/>
      <c r="H384" s="492"/>
      <c r="I384" s="335"/>
      <c r="J384" s="493"/>
      <c r="K384" s="493"/>
      <c r="L384" s="493"/>
      <c r="M384" s="493"/>
      <c r="N384" s="493"/>
      <c r="O384" s="493"/>
      <c r="P384" s="493"/>
      <c r="Q384" s="493"/>
      <c r="R384" s="493"/>
      <c r="S384" s="493"/>
      <c r="T384" s="493"/>
      <c r="U384" s="493"/>
      <c r="V384" s="493"/>
      <c r="W384" s="493"/>
      <c r="X384" s="493"/>
      <c r="Y384" s="493"/>
      <c r="Z384" s="493"/>
      <c r="AA384" s="493"/>
      <c r="AB384" s="493"/>
      <c r="AC384" s="493"/>
      <c r="AD384" s="493"/>
      <c r="AE384" s="493"/>
      <c r="AF384" s="493"/>
      <c r="AG384" s="493"/>
      <c r="AH384" s="493"/>
      <c r="AI384" t="str">
        <f>IF(ROUND(AD383-Aktíva!D71,0)=0,"","CHYBA")</f>
        <v/>
      </c>
      <c r="AJ384" t="s">
        <v>1155</v>
      </c>
    </row>
    <row r="385" spans="1:34" hidden="1" x14ac:dyDescent="0.2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row>
    <row r="386" spans="1:34" hidden="1" x14ac:dyDescent="0.25">
      <c r="A386" s="298" t="s">
        <v>519</v>
      </c>
      <c r="B386" s="299"/>
      <c r="C386" s="299"/>
      <c r="D386" s="299"/>
      <c r="E386" s="299"/>
      <c r="F386" s="299"/>
      <c r="G386" s="299"/>
      <c r="H386" s="299"/>
      <c r="I386" s="299"/>
      <c r="J386" s="299"/>
      <c r="K386" s="299"/>
      <c r="L386" s="299"/>
      <c r="M386" s="299"/>
      <c r="N386" s="299"/>
      <c r="O386" s="299"/>
      <c r="P386" s="299"/>
      <c r="Q386" s="299"/>
      <c r="R386" s="299"/>
      <c r="S386" s="299"/>
      <c r="T386" s="299"/>
      <c r="U386" s="299"/>
      <c r="V386" s="299"/>
      <c r="W386" s="299"/>
      <c r="X386" s="299"/>
      <c r="Y386" s="299"/>
      <c r="Z386" s="299"/>
      <c r="AA386" s="299"/>
      <c r="AB386" s="299"/>
      <c r="AC386" s="299"/>
      <c r="AD386" s="299"/>
      <c r="AE386" s="299"/>
      <c r="AF386" s="299"/>
      <c r="AG386" s="299"/>
      <c r="AH386" s="299"/>
    </row>
    <row r="387" spans="1:34" hidden="1" x14ac:dyDescent="0.25">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row>
    <row r="388" spans="1:34" hidden="1" x14ac:dyDescent="0.25">
      <c r="A388" s="300" t="s">
        <v>518</v>
      </c>
      <c r="B388" s="300"/>
      <c r="C388" s="300"/>
      <c r="D388" s="300"/>
      <c r="E388" s="300"/>
      <c r="F388" s="300"/>
      <c r="G388" s="300"/>
      <c r="H388" s="300"/>
      <c r="I388" s="300"/>
      <c r="J388" s="300"/>
      <c r="K388" s="300"/>
      <c r="L388" s="300"/>
      <c r="M388" s="300"/>
      <c r="N388" s="300"/>
      <c r="O388" s="300"/>
      <c r="P388" s="300"/>
      <c r="Q388" s="300"/>
      <c r="R388" s="300" t="s">
        <v>517</v>
      </c>
      <c r="S388" s="300"/>
      <c r="T388" s="300"/>
      <c r="U388" s="300"/>
      <c r="V388" s="300"/>
      <c r="W388" s="300"/>
      <c r="X388" s="300"/>
      <c r="Y388" s="300"/>
      <c r="Z388" s="300"/>
      <c r="AA388" s="300"/>
      <c r="AB388" s="300"/>
      <c r="AC388" s="300"/>
      <c r="AD388" s="300"/>
      <c r="AE388" s="300"/>
      <c r="AF388" s="300"/>
      <c r="AG388" s="300"/>
      <c r="AH388" s="300"/>
    </row>
    <row r="389" spans="1:34" hidden="1" x14ac:dyDescent="0.25">
      <c r="A389" s="300"/>
      <c r="B389" s="300"/>
      <c r="C389" s="300"/>
      <c r="D389" s="300"/>
      <c r="E389" s="300"/>
      <c r="F389" s="300"/>
      <c r="G389" s="300"/>
      <c r="H389" s="300"/>
      <c r="I389" s="300"/>
      <c r="J389" s="300"/>
      <c r="K389" s="300"/>
      <c r="L389" s="300"/>
      <c r="M389" s="300"/>
      <c r="N389" s="300"/>
      <c r="O389" s="300"/>
      <c r="P389" s="300"/>
      <c r="Q389" s="300"/>
      <c r="R389" s="300"/>
      <c r="S389" s="300"/>
      <c r="T389" s="300"/>
      <c r="U389" s="300"/>
      <c r="V389" s="300"/>
      <c r="W389" s="300"/>
      <c r="X389" s="300"/>
      <c r="Y389" s="300"/>
      <c r="Z389" s="300"/>
      <c r="AA389" s="300"/>
      <c r="AB389" s="300"/>
      <c r="AC389" s="300"/>
      <c r="AD389" s="300"/>
      <c r="AE389" s="300"/>
      <c r="AF389" s="300"/>
      <c r="AG389" s="300"/>
      <c r="AH389" s="300"/>
    </row>
    <row r="390" spans="1:34" hidden="1" x14ac:dyDescent="0.25">
      <c r="A390" s="319" t="s">
        <v>516</v>
      </c>
      <c r="B390" s="320"/>
      <c r="C390" s="320"/>
      <c r="D390" s="320"/>
      <c r="E390" s="320"/>
      <c r="F390" s="320"/>
      <c r="G390" s="320"/>
      <c r="H390" s="320"/>
      <c r="I390" s="320"/>
      <c r="J390" s="320"/>
      <c r="K390" s="320"/>
      <c r="L390" s="320"/>
      <c r="M390" s="320"/>
      <c r="N390" s="320"/>
      <c r="O390" s="320"/>
      <c r="P390" s="320"/>
      <c r="Q390" s="321"/>
      <c r="R390" s="297" t="s">
        <v>99</v>
      </c>
      <c r="S390" s="297"/>
      <c r="T390" s="297"/>
      <c r="U390" s="297"/>
      <c r="V390" s="297"/>
      <c r="W390" s="297"/>
      <c r="X390" s="297"/>
      <c r="Y390" s="297"/>
      <c r="Z390" s="297"/>
      <c r="AA390" s="297"/>
      <c r="AB390" s="297"/>
      <c r="AC390" s="297"/>
      <c r="AD390" s="297"/>
      <c r="AE390" s="297"/>
      <c r="AF390" s="297"/>
      <c r="AG390" s="297"/>
      <c r="AH390" s="297"/>
    </row>
    <row r="391" spans="1:34" hidden="1" x14ac:dyDescent="0.25">
      <c r="A391" s="325"/>
      <c r="B391" s="489"/>
      <c r="C391" s="489"/>
      <c r="D391" s="489"/>
      <c r="E391" s="489"/>
      <c r="F391" s="489"/>
      <c r="G391" s="489"/>
      <c r="H391" s="489"/>
      <c r="I391" s="489"/>
      <c r="J391" s="489"/>
      <c r="K391" s="489"/>
      <c r="L391" s="489"/>
      <c r="M391" s="489"/>
      <c r="N391" s="489"/>
      <c r="O391" s="489"/>
      <c r="P391" s="489"/>
      <c r="Q391" s="326"/>
      <c r="R391" s="297"/>
      <c r="S391" s="297"/>
      <c r="T391" s="297"/>
      <c r="U391" s="297"/>
      <c r="V391" s="297"/>
      <c r="W391" s="297"/>
      <c r="X391" s="297"/>
      <c r="Y391" s="297"/>
      <c r="Z391" s="297"/>
      <c r="AA391" s="297"/>
      <c r="AB391" s="297"/>
      <c r="AC391" s="297"/>
      <c r="AD391" s="297"/>
      <c r="AE391" s="297"/>
      <c r="AF391" s="297"/>
      <c r="AG391" s="297"/>
      <c r="AH391" s="297"/>
    </row>
    <row r="392" spans="1:34" hidden="1" x14ac:dyDescent="0.25">
      <c r="A392" s="319" t="s">
        <v>515</v>
      </c>
      <c r="B392" s="320"/>
      <c r="C392" s="320"/>
      <c r="D392" s="320"/>
      <c r="E392" s="320"/>
      <c r="F392" s="320"/>
      <c r="G392" s="320"/>
      <c r="H392" s="320"/>
      <c r="I392" s="320"/>
      <c r="J392" s="320"/>
      <c r="K392" s="320"/>
      <c r="L392" s="320"/>
      <c r="M392" s="320"/>
      <c r="N392" s="320"/>
      <c r="O392" s="320"/>
      <c r="P392" s="320"/>
      <c r="Q392" s="321"/>
      <c r="R392" s="297" t="s">
        <v>99</v>
      </c>
      <c r="S392" s="297"/>
      <c r="T392" s="297"/>
      <c r="U392" s="297"/>
      <c r="V392" s="297"/>
      <c r="W392" s="297"/>
      <c r="X392" s="297"/>
      <c r="Y392" s="297"/>
      <c r="Z392" s="297"/>
      <c r="AA392" s="297"/>
      <c r="AB392" s="297"/>
      <c r="AC392" s="297"/>
      <c r="AD392" s="297"/>
      <c r="AE392" s="297"/>
      <c r="AF392" s="297"/>
      <c r="AG392" s="297"/>
      <c r="AH392" s="297"/>
    </row>
    <row r="393" spans="1:34" hidden="1" x14ac:dyDescent="0.25">
      <c r="A393" s="325"/>
      <c r="B393" s="489"/>
      <c r="C393" s="489"/>
      <c r="D393" s="489"/>
      <c r="E393" s="489"/>
      <c r="F393" s="489"/>
      <c r="G393" s="489"/>
      <c r="H393" s="489"/>
      <c r="I393" s="489"/>
      <c r="J393" s="489"/>
      <c r="K393" s="489"/>
      <c r="L393" s="489"/>
      <c r="M393" s="489"/>
      <c r="N393" s="489"/>
      <c r="O393" s="489"/>
      <c r="P393" s="489"/>
      <c r="Q393" s="326"/>
      <c r="R393" s="297"/>
      <c r="S393" s="297"/>
      <c r="T393" s="297"/>
      <c r="U393" s="297"/>
      <c r="V393" s="297"/>
      <c r="W393" s="297"/>
      <c r="X393" s="297"/>
      <c r="Y393" s="297"/>
      <c r="Z393" s="297"/>
      <c r="AA393" s="297"/>
      <c r="AB393" s="297"/>
      <c r="AC393" s="297"/>
      <c r="AD393" s="297"/>
      <c r="AE393" s="297"/>
      <c r="AF393" s="297"/>
      <c r="AG393" s="297"/>
      <c r="AH393" s="297"/>
    </row>
    <row r="394" spans="1:34" hidden="1" x14ac:dyDescent="0.2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row>
    <row r="395" spans="1:34" ht="29.25" hidden="1" customHeight="1" x14ac:dyDescent="0.25">
      <c r="A395" s="298" t="s">
        <v>514</v>
      </c>
      <c r="B395" s="299"/>
      <c r="C395" s="299"/>
      <c r="D395" s="299"/>
      <c r="E395" s="299"/>
      <c r="F395" s="299"/>
      <c r="G395" s="299"/>
      <c r="H395" s="299"/>
      <c r="I395" s="299"/>
      <c r="J395" s="299"/>
      <c r="K395" s="299"/>
      <c r="L395" s="299"/>
      <c r="M395" s="299"/>
      <c r="N395" s="299"/>
      <c r="O395" s="299"/>
      <c r="P395" s="299"/>
      <c r="Q395" s="299"/>
      <c r="R395" s="299"/>
      <c r="S395" s="299"/>
      <c r="T395" s="299"/>
      <c r="U395" s="299"/>
      <c r="V395" s="299"/>
      <c r="W395" s="299"/>
      <c r="X395" s="299"/>
      <c r="Y395" s="299"/>
      <c r="Z395" s="299"/>
      <c r="AA395" s="299"/>
      <c r="AB395" s="299"/>
      <c r="AC395" s="299"/>
      <c r="AD395" s="299"/>
      <c r="AE395" s="299"/>
      <c r="AF395" s="299"/>
      <c r="AG395" s="299"/>
      <c r="AH395" s="299"/>
    </row>
    <row r="396" spans="1:34" hidden="1" x14ac:dyDescent="0.2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row>
    <row r="397" spans="1:34" hidden="1" x14ac:dyDescent="0.25">
      <c r="A397" s="300" t="s">
        <v>513</v>
      </c>
      <c r="B397" s="300"/>
      <c r="C397" s="300"/>
      <c r="D397" s="300"/>
      <c r="E397" s="300"/>
      <c r="F397" s="300"/>
      <c r="G397" s="300"/>
      <c r="H397" s="300"/>
      <c r="I397" s="300"/>
      <c r="J397" s="300"/>
      <c r="K397" s="300"/>
      <c r="L397" s="300"/>
      <c r="M397" s="300"/>
      <c r="N397" s="300"/>
      <c r="O397" s="300"/>
      <c r="P397" s="300"/>
      <c r="Q397" s="300"/>
      <c r="R397" s="300" t="s">
        <v>60</v>
      </c>
      <c r="S397" s="300"/>
      <c r="T397" s="300"/>
      <c r="U397" s="300"/>
      <c r="V397" s="300"/>
      <c r="W397" s="300"/>
      <c r="X397" s="300"/>
      <c r="Y397" s="300"/>
      <c r="Z397" s="300"/>
      <c r="AA397" s="300"/>
      <c r="AB397" s="300"/>
      <c r="AC397" s="300"/>
      <c r="AD397" s="300"/>
      <c r="AE397" s="300"/>
      <c r="AF397" s="300"/>
      <c r="AG397" s="300"/>
      <c r="AH397" s="300"/>
    </row>
    <row r="398" spans="1:34" hidden="1" x14ac:dyDescent="0.25">
      <c r="A398" s="300"/>
      <c r="B398" s="300"/>
      <c r="C398" s="300"/>
      <c r="D398" s="300"/>
      <c r="E398" s="300"/>
      <c r="F398" s="300"/>
      <c r="G398" s="300"/>
      <c r="H398" s="300"/>
      <c r="I398" s="300"/>
      <c r="J398" s="300"/>
      <c r="K398" s="300"/>
      <c r="L398" s="300"/>
      <c r="M398" s="300"/>
      <c r="N398" s="300"/>
      <c r="O398" s="300"/>
      <c r="P398" s="300"/>
      <c r="Q398" s="300"/>
      <c r="R398" s="300"/>
      <c r="S398" s="300"/>
      <c r="T398" s="300"/>
      <c r="U398" s="300"/>
      <c r="V398" s="300"/>
      <c r="W398" s="300"/>
      <c r="X398" s="300"/>
      <c r="Y398" s="300"/>
      <c r="Z398" s="300"/>
      <c r="AA398" s="300"/>
      <c r="AB398" s="300"/>
      <c r="AC398" s="300"/>
      <c r="AD398" s="300"/>
      <c r="AE398" s="300"/>
      <c r="AF398" s="300"/>
      <c r="AG398" s="300"/>
      <c r="AH398" s="300"/>
    </row>
    <row r="399" spans="1:34" hidden="1" x14ac:dyDescent="0.25">
      <c r="A399" s="319" t="s">
        <v>512</v>
      </c>
      <c r="B399" s="320"/>
      <c r="C399" s="320"/>
      <c r="D399" s="320"/>
      <c r="E399" s="320"/>
      <c r="F399" s="320"/>
      <c r="G399" s="320"/>
      <c r="H399" s="320"/>
      <c r="I399" s="320"/>
      <c r="J399" s="320"/>
      <c r="K399" s="320"/>
      <c r="L399" s="320"/>
      <c r="M399" s="320"/>
      <c r="N399" s="320"/>
      <c r="O399" s="320"/>
      <c r="P399" s="320"/>
      <c r="Q399" s="321"/>
      <c r="R399" s="297" t="s">
        <v>99</v>
      </c>
      <c r="S399" s="297"/>
      <c r="T399" s="297"/>
      <c r="U399" s="297"/>
      <c r="V399" s="297"/>
      <c r="W399" s="297"/>
      <c r="X399" s="297"/>
      <c r="Y399" s="297"/>
      <c r="Z399" s="297"/>
      <c r="AA399" s="297"/>
      <c r="AB399" s="297"/>
      <c r="AC399" s="297"/>
      <c r="AD399" s="297"/>
      <c r="AE399" s="297"/>
      <c r="AF399" s="297"/>
      <c r="AG399" s="297"/>
      <c r="AH399" s="297"/>
    </row>
    <row r="400" spans="1:34" hidden="1" x14ac:dyDescent="0.25">
      <c r="A400" s="325"/>
      <c r="B400" s="489"/>
      <c r="C400" s="489"/>
      <c r="D400" s="489"/>
      <c r="E400" s="489"/>
      <c r="F400" s="489"/>
      <c r="G400" s="489"/>
      <c r="H400" s="489"/>
      <c r="I400" s="489"/>
      <c r="J400" s="489"/>
      <c r="K400" s="489"/>
      <c r="L400" s="489"/>
      <c r="M400" s="489"/>
      <c r="N400" s="489"/>
      <c r="O400" s="489"/>
      <c r="P400" s="489"/>
      <c r="Q400" s="326"/>
      <c r="R400" s="297"/>
      <c r="S400" s="297"/>
      <c r="T400" s="297"/>
      <c r="U400" s="297"/>
      <c r="V400" s="297"/>
      <c r="W400" s="297"/>
      <c r="X400" s="297"/>
      <c r="Y400" s="297"/>
      <c r="Z400" s="297"/>
      <c r="AA400" s="297"/>
      <c r="AB400" s="297"/>
      <c r="AC400" s="297"/>
      <c r="AD400" s="297"/>
      <c r="AE400" s="297"/>
      <c r="AF400" s="297"/>
      <c r="AG400" s="297"/>
      <c r="AH400" s="297"/>
    </row>
    <row r="401" spans="1:37" hidden="1" x14ac:dyDescent="0.25">
      <c r="A401" s="319" t="s">
        <v>511</v>
      </c>
      <c r="B401" s="320"/>
      <c r="C401" s="320"/>
      <c r="D401" s="320"/>
      <c r="E401" s="320"/>
      <c r="F401" s="320"/>
      <c r="G401" s="320"/>
      <c r="H401" s="320"/>
      <c r="I401" s="320"/>
      <c r="J401" s="320"/>
      <c r="K401" s="320"/>
      <c r="L401" s="320"/>
      <c r="M401" s="320"/>
      <c r="N401" s="320"/>
      <c r="O401" s="320"/>
      <c r="P401" s="320"/>
      <c r="Q401" s="321"/>
      <c r="R401" s="297" t="s">
        <v>99</v>
      </c>
      <c r="S401" s="297"/>
      <c r="T401" s="297"/>
      <c r="U401" s="297"/>
      <c r="V401" s="297"/>
      <c r="W401" s="297"/>
      <c r="X401" s="297"/>
      <c r="Y401" s="297"/>
      <c r="Z401" s="297"/>
      <c r="AA401" s="297"/>
      <c r="AB401" s="297"/>
      <c r="AC401" s="297"/>
      <c r="AD401" s="297"/>
      <c r="AE401" s="297"/>
      <c r="AF401" s="297"/>
      <c r="AG401" s="297"/>
      <c r="AH401" s="297"/>
    </row>
    <row r="402" spans="1:37" hidden="1" x14ac:dyDescent="0.25">
      <c r="A402" s="325"/>
      <c r="B402" s="489"/>
      <c r="C402" s="489"/>
      <c r="D402" s="489"/>
      <c r="E402" s="489"/>
      <c r="F402" s="489"/>
      <c r="G402" s="489"/>
      <c r="H402" s="489"/>
      <c r="I402" s="489"/>
      <c r="J402" s="489"/>
      <c r="K402" s="489"/>
      <c r="L402" s="489"/>
      <c r="M402" s="489"/>
      <c r="N402" s="489"/>
      <c r="O402" s="489"/>
      <c r="P402" s="489"/>
      <c r="Q402" s="326"/>
      <c r="R402" s="297"/>
      <c r="S402" s="297"/>
      <c r="T402" s="297"/>
      <c r="U402" s="297"/>
      <c r="V402" s="297"/>
      <c r="W402" s="297"/>
      <c r="X402" s="297"/>
      <c r="Y402" s="297"/>
      <c r="Z402" s="297"/>
      <c r="AA402" s="297"/>
      <c r="AB402" s="297"/>
      <c r="AC402" s="297"/>
      <c r="AD402" s="297"/>
      <c r="AE402" s="297"/>
      <c r="AF402" s="297"/>
      <c r="AG402" s="297"/>
      <c r="AH402" s="297"/>
    </row>
    <row r="403" spans="1:37" hidden="1" x14ac:dyDescent="0.25">
      <c r="A403" s="140"/>
      <c r="B403" s="140"/>
      <c r="C403" s="140"/>
      <c r="D403" s="140"/>
      <c r="E403" s="140"/>
      <c r="F403" s="140"/>
      <c r="G403" s="140"/>
      <c r="H403" s="140"/>
      <c r="I403" s="140"/>
      <c r="J403" s="140"/>
      <c r="K403" s="140"/>
      <c r="L403" s="140"/>
      <c r="M403" s="140"/>
      <c r="N403" s="140"/>
      <c r="O403" s="140"/>
      <c r="P403" s="140"/>
      <c r="Q403" s="140"/>
      <c r="R403" s="139"/>
      <c r="S403" s="139"/>
      <c r="T403" s="139"/>
      <c r="U403" s="139"/>
      <c r="V403" s="139"/>
      <c r="W403" s="139"/>
      <c r="X403" s="139"/>
      <c r="Y403" s="139"/>
      <c r="Z403" s="139"/>
      <c r="AA403" s="139"/>
      <c r="AB403" s="139"/>
      <c r="AC403" s="139"/>
      <c r="AD403" s="139"/>
      <c r="AE403" s="139"/>
      <c r="AF403" s="139"/>
      <c r="AG403" s="139"/>
      <c r="AH403" s="139"/>
    </row>
    <row r="404" spans="1:37" hidden="1" x14ac:dyDescent="0.25">
      <c r="A404" s="140"/>
      <c r="B404" s="140"/>
      <c r="C404" s="140"/>
      <c r="D404" s="140"/>
      <c r="E404" s="140"/>
      <c r="F404" s="140"/>
      <c r="G404" s="140"/>
      <c r="H404" s="140"/>
      <c r="I404" s="140"/>
      <c r="J404" s="140"/>
      <c r="K404" s="140"/>
      <c r="L404" s="140"/>
      <c r="M404" s="140"/>
      <c r="N404" s="140"/>
      <c r="O404" s="140"/>
      <c r="P404" s="140"/>
      <c r="Q404" s="140"/>
      <c r="R404" s="139"/>
      <c r="S404" s="139"/>
      <c r="T404" s="139"/>
      <c r="U404" s="139"/>
      <c r="V404" s="139"/>
      <c r="W404" s="139"/>
      <c r="X404" s="139"/>
      <c r="Y404" s="139"/>
      <c r="Z404" s="139"/>
      <c r="AA404" s="139"/>
      <c r="AB404" s="139"/>
      <c r="AC404" s="139"/>
      <c r="AD404" s="139"/>
      <c r="AE404" s="139"/>
      <c r="AF404" s="139"/>
      <c r="AG404" s="139"/>
      <c r="AH404" s="139"/>
    </row>
    <row r="405" spans="1:37" hidden="1" x14ac:dyDescent="0.25">
      <c r="A405" s="140"/>
      <c r="B405" s="140"/>
      <c r="C405" s="140"/>
      <c r="D405" s="140"/>
      <c r="E405" s="140"/>
      <c r="F405" s="140"/>
      <c r="G405" s="140"/>
      <c r="H405" s="140"/>
      <c r="I405" s="140"/>
      <c r="J405" s="140"/>
      <c r="K405" s="140"/>
      <c r="L405" s="140"/>
      <c r="M405" s="140"/>
      <c r="N405" s="140"/>
      <c r="O405" s="140"/>
      <c r="P405" s="140"/>
      <c r="Q405" s="140"/>
      <c r="R405" s="139"/>
      <c r="S405" s="139"/>
      <c r="T405" s="139"/>
      <c r="U405" s="139"/>
      <c r="V405" s="139"/>
      <c r="W405" s="139"/>
      <c r="X405" s="139"/>
      <c r="Y405" s="139"/>
      <c r="Z405" s="139"/>
      <c r="AA405" s="139"/>
      <c r="AB405" s="139"/>
      <c r="AC405" s="139"/>
      <c r="AD405" s="139"/>
      <c r="AE405" s="139"/>
      <c r="AF405" s="139"/>
      <c r="AG405" s="139"/>
      <c r="AH405" s="139"/>
    </row>
    <row r="406" spans="1:37" x14ac:dyDescent="0.25">
      <c r="A406" s="23"/>
      <c r="B406" s="23"/>
      <c r="C406" s="23"/>
      <c r="D406" s="23"/>
      <c r="E406" s="23"/>
      <c r="F406" s="23"/>
      <c r="G406" s="23"/>
      <c r="H406" s="23"/>
      <c r="I406" s="23"/>
      <c r="J406" s="23"/>
      <c r="K406" s="23"/>
      <c r="L406" s="23"/>
      <c r="M406" s="23"/>
      <c r="N406" s="23"/>
      <c r="O406" s="23"/>
      <c r="P406" s="23"/>
      <c r="Q406" s="23"/>
      <c r="R406" s="22"/>
      <c r="S406" s="22"/>
      <c r="T406" s="22"/>
      <c r="U406" s="22"/>
      <c r="V406" s="22"/>
      <c r="W406" s="22"/>
      <c r="X406" s="22"/>
      <c r="Y406" s="22"/>
      <c r="Z406" s="22"/>
      <c r="AA406" s="22"/>
      <c r="AB406" s="22"/>
      <c r="AC406" s="22"/>
      <c r="AD406" s="22"/>
      <c r="AE406" s="22"/>
      <c r="AF406" s="22"/>
      <c r="AG406" s="22"/>
      <c r="AH406" s="22"/>
    </row>
    <row r="407" spans="1:37" x14ac:dyDescent="0.25">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row>
    <row r="408" spans="1:37" s="2" customFormat="1" ht="15" customHeight="1" x14ac:dyDescent="0.25">
      <c r="A408" s="161" t="s">
        <v>767</v>
      </c>
      <c r="D408" s="167" t="s">
        <v>1172</v>
      </c>
      <c r="E408" s="165"/>
      <c r="F408" s="165"/>
      <c r="G408" s="165"/>
      <c r="H408" s="165"/>
      <c r="I408" s="165"/>
      <c r="J408" s="165"/>
      <c r="K408" s="165"/>
      <c r="L408" s="165"/>
      <c r="M408" s="165"/>
      <c r="N408" s="165"/>
      <c r="O408" s="165"/>
      <c r="P408" s="165"/>
      <c r="Q408" s="165"/>
      <c r="R408" s="165"/>
      <c r="S408" s="165"/>
      <c r="T408" s="165"/>
      <c r="U408" s="165"/>
      <c r="V408" s="165"/>
      <c r="W408" s="165"/>
      <c r="X408" s="165"/>
      <c r="Y408" s="165"/>
      <c r="Z408" s="165"/>
      <c r="AA408" s="165"/>
      <c r="AB408" s="165"/>
      <c r="AC408" s="165"/>
      <c r="AD408" s="165"/>
      <c r="AE408" s="165"/>
      <c r="AF408" s="165"/>
      <c r="AG408" s="165"/>
      <c r="AH408" s="165"/>
      <c r="AI408" s="165"/>
      <c r="AJ408" s="165"/>
      <c r="AK408" s="165"/>
    </row>
    <row r="409" spans="1:37" s="2" customFormat="1" x14ac:dyDescent="0.25">
      <c r="A409" s="159"/>
      <c r="B409" s="159"/>
      <c r="C409" s="159"/>
      <c r="D409" s="159"/>
      <c r="E409" s="159"/>
      <c r="F409" s="159"/>
      <c r="G409" s="159"/>
      <c r="H409" s="159"/>
      <c r="I409" s="159"/>
      <c r="J409" s="159"/>
      <c r="K409" s="159"/>
      <c r="L409" s="159"/>
      <c r="M409" s="159"/>
      <c r="N409" s="159"/>
      <c r="O409" s="159"/>
      <c r="P409" s="159"/>
      <c r="Q409" s="159"/>
      <c r="R409" s="159"/>
      <c r="S409" s="159"/>
      <c r="T409" s="159"/>
      <c r="U409" s="159"/>
      <c r="V409" s="159"/>
      <c r="W409" s="159"/>
      <c r="X409" s="159"/>
      <c r="Y409" s="159"/>
      <c r="Z409" s="159"/>
      <c r="AA409" s="159"/>
      <c r="AB409" s="159"/>
      <c r="AC409" s="159"/>
      <c r="AD409" s="159"/>
      <c r="AE409" s="159"/>
      <c r="AF409" s="159"/>
      <c r="AG409" s="159"/>
      <c r="AH409" s="159"/>
    </row>
    <row r="410" spans="1:37" x14ac:dyDescent="0.25">
      <c r="A410" s="298" t="s">
        <v>1265</v>
      </c>
      <c r="B410" s="338"/>
      <c r="C410" s="338"/>
      <c r="D410" s="338"/>
      <c r="E410" s="338"/>
      <c r="F410" s="338"/>
      <c r="G410" s="338"/>
      <c r="H410" s="338"/>
      <c r="I410" s="338"/>
      <c r="J410" s="338"/>
      <c r="K410" s="338"/>
      <c r="L410" s="338"/>
      <c r="M410" s="338"/>
      <c r="N410" s="338"/>
      <c r="O410" s="338"/>
      <c r="P410" s="338"/>
      <c r="Q410" s="338"/>
      <c r="R410" s="338"/>
      <c r="S410" s="338"/>
      <c r="T410" s="338"/>
      <c r="U410" s="338"/>
      <c r="V410" s="338"/>
      <c r="W410" s="338"/>
      <c r="X410" s="338"/>
      <c r="Y410" s="338"/>
      <c r="Z410" s="338"/>
      <c r="AA410" s="338"/>
      <c r="AB410" s="338"/>
      <c r="AC410" s="338"/>
      <c r="AD410" s="338"/>
      <c r="AE410" s="338"/>
      <c r="AF410" s="338"/>
      <c r="AG410" s="338"/>
      <c r="AH410" s="338"/>
    </row>
    <row r="411" spans="1:37" x14ac:dyDescent="0.25">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row>
    <row r="412" spans="1:37" hidden="1" x14ac:dyDescent="0.25">
      <c r="A412" s="300" t="s">
        <v>133</v>
      </c>
      <c r="B412" s="300"/>
      <c r="C412" s="300"/>
      <c r="D412" s="300"/>
      <c r="E412" s="300"/>
      <c r="F412" s="300"/>
      <c r="G412" s="300"/>
      <c r="H412" s="300"/>
      <c r="I412" s="300"/>
      <c r="J412" s="300"/>
      <c r="K412" s="300" t="s">
        <v>498</v>
      </c>
      <c r="L412" s="300"/>
      <c r="M412" s="300"/>
      <c r="N412" s="300"/>
      <c r="O412" s="300"/>
      <c r="P412" s="300"/>
      <c r="Q412" s="300"/>
      <c r="R412" s="300"/>
      <c r="S412" s="300" t="s">
        <v>504</v>
      </c>
      <c r="T412" s="300"/>
      <c r="U412" s="300"/>
      <c r="V412" s="300"/>
      <c r="W412" s="300"/>
      <c r="X412" s="300"/>
      <c r="Y412" s="300"/>
      <c r="Z412" s="300"/>
      <c r="AA412" s="300" t="s">
        <v>507</v>
      </c>
      <c r="AB412" s="300"/>
      <c r="AC412" s="300"/>
      <c r="AD412" s="300"/>
      <c r="AE412" s="300"/>
      <c r="AF412" s="300"/>
      <c r="AG412" s="300"/>
      <c r="AH412" s="300"/>
    </row>
    <row r="413" spans="1:37" hidden="1" x14ac:dyDescent="0.25">
      <c r="A413" s="300"/>
      <c r="B413" s="300"/>
      <c r="C413" s="300"/>
      <c r="D413" s="300"/>
      <c r="E413" s="300"/>
      <c r="F413" s="300"/>
      <c r="G413" s="300"/>
      <c r="H413" s="300"/>
      <c r="I413" s="300"/>
      <c r="J413" s="300"/>
      <c r="K413" s="300"/>
      <c r="L413" s="300"/>
      <c r="M413" s="300"/>
      <c r="N413" s="300"/>
      <c r="O413" s="300"/>
      <c r="P413" s="300"/>
      <c r="Q413" s="300"/>
      <c r="R413" s="300"/>
      <c r="S413" s="300"/>
      <c r="T413" s="300"/>
      <c r="U413" s="300"/>
      <c r="V413" s="300"/>
      <c r="W413" s="300"/>
      <c r="X413" s="300"/>
      <c r="Y413" s="300"/>
      <c r="Z413" s="300"/>
      <c r="AA413" s="300"/>
      <c r="AB413" s="300"/>
      <c r="AC413" s="300"/>
      <c r="AD413" s="300"/>
      <c r="AE413" s="300"/>
      <c r="AF413" s="300"/>
      <c r="AG413" s="300"/>
      <c r="AH413" s="300"/>
    </row>
    <row r="414" spans="1:37" hidden="1" x14ac:dyDescent="0.25">
      <c r="A414" s="300"/>
      <c r="B414" s="300"/>
      <c r="C414" s="300"/>
      <c r="D414" s="300"/>
      <c r="E414" s="300"/>
      <c r="F414" s="300"/>
      <c r="G414" s="300"/>
      <c r="H414" s="300"/>
      <c r="I414" s="300"/>
      <c r="J414" s="300"/>
      <c r="K414" s="300"/>
      <c r="L414" s="300"/>
      <c r="M414" s="300"/>
      <c r="N414" s="300"/>
      <c r="O414" s="300"/>
      <c r="P414" s="300"/>
      <c r="Q414" s="300"/>
      <c r="R414" s="300"/>
      <c r="S414" s="300"/>
      <c r="T414" s="300"/>
      <c r="U414" s="300"/>
      <c r="V414" s="300"/>
      <c r="W414" s="300"/>
      <c r="X414" s="300"/>
      <c r="Y414" s="300"/>
      <c r="Z414" s="300"/>
      <c r="AA414" s="300"/>
      <c r="AB414" s="300"/>
      <c r="AC414" s="300"/>
      <c r="AD414" s="300"/>
      <c r="AE414" s="300"/>
      <c r="AF414" s="300"/>
      <c r="AG414" s="300"/>
      <c r="AH414" s="300"/>
    </row>
    <row r="415" spans="1:37" hidden="1" x14ac:dyDescent="0.25">
      <c r="A415" s="300"/>
      <c r="B415" s="300"/>
      <c r="C415" s="300"/>
      <c r="D415" s="300"/>
      <c r="E415" s="300"/>
      <c r="F415" s="300"/>
      <c r="G415" s="300"/>
      <c r="H415" s="300"/>
      <c r="I415" s="300"/>
      <c r="J415" s="300"/>
      <c r="K415" s="300"/>
      <c r="L415" s="300"/>
      <c r="M415" s="300"/>
      <c r="N415" s="300"/>
      <c r="O415" s="300"/>
      <c r="P415" s="300"/>
      <c r="Q415" s="300"/>
      <c r="R415" s="300"/>
      <c r="S415" s="300"/>
      <c r="T415" s="300"/>
      <c r="U415" s="300"/>
      <c r="V415" s="300"/>
      <c r="W415" s="300"/>
      <c r="X415" s="300"/>
      <c r="Y415" s="300"/>
      <c r="Z415" s="300"/>
      <c r="AA415" s="300"/>
      <c r="AB415" s="300"/>
      <c r="AC415" s="300"/>
      <c r="AD415" s="300"/>
      <c r="AE415" s="300"/>
      <c r="AF415" s="300"/>
      <c r="AG415" s="300"/>
      <c r="AH415" s="300"/>
    </row>
    <row r="416" spans="1:37" hidden="1" x14ac:dyDescent="0.25">
      <c r="A416" s="292" t="s">
        <v>510</v>
      </c>
      <c r="B416" s="292"/>
      <c r="C416" s="292"/>
      <c r="D416" s="292"/>
      <c r="E416" s="292"/>
      <c r="F416" s="292"/>
      <c r="G416" s="292"/>
      <c r="H416" s="292"/>
      <c r="I416" s="292"/>
      <c r="J416" s="292"/>
      <c r="K416" s="297"/>
      <c r="L416" s="297"/>
      <c r="M416" s="297"/>
      <c r="N416" s="297"/>
      <c r="O416" s="297"/>
      <c r="P416" s="297"/>
      <c r="Q416" s="297"/>
      <c r="R416" s="297"/>
      <c r="S416" s="297"/>
      <c r="T416" s="297"/>
      <c r="U416" s="297"/>
      <c r="V416" s="297"/>
      <c r="W416" s="297"/>
      <c r="X416" s="297"/>
      <c r="Y416" s="297"/>
      <c r="Z416" s="297"/>
      <c r="AA416" s="297"/>
      <c r="AB416" s="297"/>
      <c r="AC416" s="297"/>
      <c r="AD416" s="297"/>
      <c r="AE416" s="297"/>
      <c r="AF416" s="297"/>
      <c r="AG416" s="297"/>
      <c r="AH416" s="297"/>
    </row>
    <row r="417" spans="1:34" hidden="1" x14ac:dyDescent="0.25">
      <c r="A417" s="292"/>
      <c r="B417" s="292"/>
      <c r="C417" s="292"/>
      <c r="D417" s="292"/>
      <c r="E417" s="292"/>
      <c r="F417" s="292"/>
      <c r="G417" s="292"/>
      <c r="H417" s="292"/>
      <c r="I417" s="292"/>
      <c r="J417" s="292"/>
      <c r="K417" s="297"/>
      <c r="L417" s="297"/>
      <c r="M417" s="297"/>
      <c r="N417" s="297"/>
      <c r="O417" s="297"/>
      <c r="P417" s="297"/>
      <c r="Q417" s="297"/>
      <c r="R417" s="297"/>
      <c r="S417" s="297"/>
      <c r="T417" s="297"/>
      <c r="U417" s="297"/>
      <c r="V417" s="297"/>
      <c r="W417" s="297"/>
      <c r="X417" s="297"/>
      <c r="Y417" s="297"/>
      <c r="Z417" s="297"/>
      <c r="AA417" s="297"/>
      <c r="AB417" s="297"/>
      <c r="AC417" s="297"/>
      <c r="AD417" s="297"/>
      <c r="AE417" s="297"/>
      <c r="AF417" s="297"/>
      <c r="AG417" s="297"/>
      <c r="AH417" s="297"/>
    </row>
    <row r="418" spans="1:34" hidden="1" x14ac:dyDescent="0.25">
      <c r="A418" s="292" t="s">
        <v>509</v>
      </c>
      <c r="B418" s="292"/>
      <c r="C418" s="292"/>
      <c r="D418" s="292"/>
      <c r="E418" s="292"/>
      <c r="F418" s="292"/>
      <c r="G418" s="292"/>
      <c r="H418" s="292"/>
      <c r="I418" s="292"/>
      <c r="J418" s="292"/>
      <c r="K418" s="297"/>
      <c r="L418" s="297"/>
      <c r="M418" s="297"/>
      <c r="N418" s="297"/>
      <c r="O418" s="297"/>
      <c r="P418" s="297"/>
      <c r="Q418" s="297"/>
      <c r="R418" s="297"/>
      <c r="S418" s="297"/>
      <c r="T418" s="297"/>
      <c r="U418" s="297"/>
      <c r="V418" s="297"/>
      <c r="W418" s="297"/>
      <c r="X418" s="297"/>
      <c r="Y418" s="297"/>
      <c r="Z418" s="297"/>
      <c r="AA418" s="297"/>
      <c r="AB418" s="297"/>
      <c r="AC418" s="297"/>
      <c r="AD418" s="297"/>
      <c r="AE418" s="297"/>
      <c r="AF418" s="297"/>
      <c r="AG418" s="297"/>
      <c r="AH418" s="297"/>
    </row>
    <row r="419" spans="1:34" hidden="1" x14ac:dyDescent="0.25">
      <c r="A419" s="292"/>
      <c r="B419" s="292"/>
      <c r="C419" s="292"/>
      <c r="D419" s="292"/>
      <c r="E419" s="292"/>
      <c r="F419" s="292"/>
      <c r="G419" s="292"/>
      <c r="H419" s="292"/>
      <c r="I419" s="292"/>
      <c r="J419" s="292"/>
      <c r="K419" s="297"/>
      <c r="L419" s="297"/>
      <c r="M419" s="297"/>
      <c r="N419" s="297"/>
      <c r="O419" s="297"/>
      <c r="P419" s="297"/>
      <c r="Q419" s="297"/>
      <c r="R419" s="297"/>
      <c r="S419" s="297"/>
      <c r="T419" s="297"/>
      <c r="U419" s="297"/>
      <c r="V419" s="297"/>
      <c r="W419" s="297"/>
      <c r="X419" s="297"/>
      <c r="Y419" s="297"/>
      <c r="Z419" s="297"/>
      <c r="AA419" s="297"/>
      <c r="AB419" s="297"/>
      <c r="AC419" s="297"/>
      <c r="AD419" s="297"/>
      <c r="AE419" s="297"/>
      <c r="AF419" s="297"/>
      <c r="AG419" s="297"/>
      <c r="AH419" s="297"/>
    </row>
    <row r="420" spans="1:34" hidden="1" x14ac:dyDescent="0.25">
      <c r="A420" s="292" t="s">
        <v>500</v>
      </c>
      <c r="B420" s="292"/>
      <c r="C420" s="292"/>
      <c r="D420" s="292"/>
      <c r="E420" s="292"/>
      <c r="F420" s="292"/>
      <c r="G420" s="292"/>
      <c r="H420" s="292"/>
      <c r="I420" s="292"/>
      <c r="J420" s="292"/>
      <c r="K420" s="297">
        <f>K416-K418</f>
        <v>0</v>
      </c>
      <c r="L420" s="297"/>
      <c r="M420" s="297"/>
      <c r="N420" s="297"/>
      <c r="O420" s="297"/>
      <c r="P420" s="297"/>
      <c r="Q420" s="297"/>
      <c r="R420" s="297"/>
      <c r="S420" s="297">
        <f>S416-S418</f>
        <v>0</v>
      </c>
      <c r="T420" s="297"/>
      <c r="U420" s="297"/>
      <c r="V420" s="297"/>
      <c r="W420" s="297"/>
      <c r="X420" s="297"/>
      <c r="Y420" s="297"/>
      <c r="Z420" s="297"/>
      <c r="AA420" s="297">
        <f>AA416-AA418</f>
        <v>0</v>
      </c>
      <c r="AB420" s="297"/>
      <c r="AC420" s="297"/>
      <c r="AD420" s="297"/>
      <c r="AE420" s="297"/>
      <c r="AF420" s="297"/>
      <c r="AG420" s="297"/>
      <c r="AH420" s="297"/>
    </row>
    <row r="421" spans="1:34" hidden="1" x14ac:dyDescent="0.25">
      <c r="A421" s="292"/>
      <c r="B421" s="292"/>
      <c r="C421" s="292"/>
      <c r="D421" s="292"/>
      <c r="E421" s="292"/>
      <c r="F421" s="292"/>
      <c r="G421" s="292"/>
      <c r="H421" s="292"/>
      <c r="I421" s="292"/>
      <c r="J421" s="292"/>
      <c r="K421" s="297"/>
      <c r="L421" s="297"/>
      <c r="M421" s="297"/>
      <c r="N421" s="297"/>
      <c r="O421" s="297"/>
      <c r="P421" s="297"/>
      <c r="Q421" s="297"/>
      <c r="R421" s="297"/>
      <c r="S421" s="297"/>
      <c r="T421" s="297"/>
      <c r="U421" s="297"/>
      <c r="V421" s="297"/>
      <c r="W421" s="297"/>
      <c r="X421" s="297"/>
      <c r="Y421" s="297"/>
      <c r="Z421" s="297"/>
      <c r="AA421" s="297"/>
      <c r="AB421" s="297"/>
      <c r="AC421" s="297"/>
      <c r="AD421" s="297"/>
      <c r="AE421" s="297"/>
      <c r="AF421" s="297"/>
      <c r="AG421" s="297"/>
      <c r="AH421" s="297"/>
    </row>
    <row r="422" spans="1:34" hidden="1" x14ac:dyDescent="0.25">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row>
    <row r="423" spans="1:34" hidden="1" x14ac:dyDescent="0.25">
      <c r="A423" s="300" t="s">
        <v>508</v>
      </c>
      <c r="B423" s="300"/>
      <c r="C423" s="300"/>
      <c r="D423" s="300"/>
      <c r="E423" s="300"/>
      <c r="F423" s="300"/>
      <c r="G423" s="300"/>
      <c r="H423" s="300"/>
      <c r="I423" s="300"/>
      <c r="J423" s="300"/>
      <c r="K423" s="300"/>
      <c r="L423" s="300"/>
      <c r="M423" s="300" t="s">
        <v>498</v>
      </c>
      <c r="N423" s="300"/>
      <c r="O423" s="300"/>
      <c r="P423" s="300"/>
      <c r="Q423" s="300"/>
      <c r="R423" s="300"/>
      <c r="S423" s="300"/>
      <c r="T423" s="300"/>
      <c r="U423" s="300"/>
      <c r="V423" s="300"/>
      <c r="W423" s="300"/>
      <c r="X423" s="300" t="s">
        <v>507</v>
      </c>
      <c r="Y423" s="300"/>
      <c r="Z423" s="300"/>
      <c r="AA423" s="300"/>
      <c r="AB423" s="300"/>
      <c r="AC423" s="300"/>
      <c r="AD423" s="300"/>
      <c r="AE423" s="300"/>
      <c r="AF423" s="300"/>
      <c r="AG423" s="300"/>
      <c r="AH423" s="300"/>
    </row>
    <row r="424" spans="1:34" hidden="1" x14ac:dyDescent="0.25">
      <c r="A424" s="300"/>
      <c r="B424" s="300"/>
      <c r="C424" s="300"/>
      <c r="D424" s="300"/>
      <c r="E424" s="300"/>
      <c r="F424" s="300"/>
      <c r="G424" s="300"/>
      <c r="H424" s="300"/>
      <c r="I424" s="300"/>
      <c r="J424" s="300"/>
      <c r="K424" s="300"/>
      <c r="L424" s="300"/>
      <c r="M424" s="300"/>
      <c r="N424" s="300"/>
      <c r="O424" s="300"/>
      <c r="P424" s="300"/>
      <c r="Q424" s="300"/>
      <c r="R424" s="300"/>
      <c r="S424" s="300"/>
      <c r="T424" s="300"/>
      <c r="U424" s="300"/>
      <c r="V424" s="300"/>
      <c r="W424" s="300"/>
      <c r="X424" s="300"/>
      <c r="Y424" s="300"/>
      <c r="Z424" s="300"/>
      <c r="AA424" s="300"/>
      <c r="AB424" s="300"/>
      <c r="AC424" s="300"/>
      <c r="AD424" s="300"/>
      <c r="AE424" s="300"/>
      <c r="AF424" s="300"/>
      <c r="AG424" s="300"/>
      <c r="AH424" s="300"/>
    </row>
    <row r="425" spans="1:34" hidden="1" x14ac:dyDescent="0.25">
      <c r="A425" s="300"/>
      <c r="B425" s="300"/>
      <c r="C425" s="300"/>
      <c r="D425" s="300"/>
      <c r="E425" s="300"/>
      <c r="F425" s="300"/>
      <c r="G425" s="300"/>
      <c r="H425" s="300"/>
      <c r="I425" s="300"/>
      <c r="J425" s="300"/>
      <c r="K425" s="300"/>
      <c r="L425" s="300"/>
      <c r="M425" s="300"/>
      <c r="N425" s="300"/>
      <c r="O425" s="300"/>
      <c r="P425" s="300"/>
      <c r="Q425" s="300"/>
      <c r="R425" s="300"/>
      <c r="S425" s="300"/>
      <c r="T425" s="300"/>
      <c r="U425" s="300"/>
      <c r="V425" s="300"/>
      <c r="W425" s="300"/>
      <c r="X425" s="300"/>
      <c r="Y425" s="300"/>
      <c r="Z425" s="300"/>
      <c r="AA425" s="300"/>
      <c r="AB425" s="300"/>
      <c r="AC425" s="300"/>
      <c r="AD425" s="300"/>
      <c r="AE425" s="300"/>
      <c r="AF425" s="300"/>
      <c r="AG425" s="300"/>
      <c r="AH425" s="300"/>
    </row>
    <row r="426" spans="1:34" hidden="1" x14ac:dyDescent="0.25">
      <c r="A426" s="300"/>
      <c r="B426" s="300"/>
      <c r="C426" s="300"/>
      <c r="D426" s="300"/>
      <c r="E426" s="300"/>
      <c r="F426" s="300"/>
      <c r="G426" s="300"/>
      <c r="H426" s="300"/>
      <c r="I426" s="300"/>
      <c r="J426" s="300"/>
      <c r="K426" s="300"/>
      <c r="L426" s="300"/>
      <c r="M426" s="300"/>
      <c r="N426" s="300"/>
      <c r="O426" s="300"/>
      <c r="P426" s="300"/>
      <c r="Q426" s="300"/>
      <c r="R426" s="300"/>
      <c r="S426" s="300"/>
      <c r="T426" s="300"/>
      <c r="U426" s="300"/>
      <c r="V426" s="300"/>
      <c r="W426" s="300"/>
      <c r="X426" s="300"/>
      <c r="Y426" s="300"/>
      <c r="Z426" s="300"/>
      <c r="AA426" s="300"/>
      <c r="AB426" s="300"/>
      <c r="AC426" s="300"/>
      <c r="AD426" s="300"/>
      <c r="AE426" s="300"/>
      <c r="AF426" s="300"/>
      <c r="AG426" s="300"/>
      <c r="AH426" s="300"/>
    </row>
    <row r="427" spans="1:34" hidden="1" x14ac:dyDescent="0.25">
      <c r="A427" s="559" t="s">
        <v>506</v>
      </c>
      <c r="B427" s="559"/>
      <c r="C427" s="559"/>
      <c r="D427" s="559"/>
      <c r="E427" s="559"/>
      <c r="F427" s="559"/>
      <c r="G427" s="559"/>
      <c r="H427" s="559"/>
      <c r="I427" s="559"/>
      <c r="J427" s="559"/>
      <c r="K427" s="559"/>
      <c r="L427" s="559"/>
      <c r="M427" s="560"/>
      <c r="N427" s="561"/>
      <c r="O427" s="561"/>
      <c r="P427" s="561"/>
      <c r="Q427" s="561"/>
      <c r="R427" s="561"/>
      <c r="S427" s="561"/>
      <c r="T427" s="561"/>
      <c r="U427" s="561"/>
      <c r="V427" s="561"/>
      <c r="W427" s="562"/>
      <c r="X427" s="560"/>
      <c r="Y427" s="561"/>
      <c r="Z427" s="561"/>
      <c r="AA427" s="561"/>
      <c r="AB427" s="561"/>
      <c r="AC427" s="561"/>
      <c r="AD427" s="561"/>
      <c r="AE427" s="561"/>
      <c r="AF427" s="561"/>
      <c r="AG427" s="561"/>
      <c r="AH427" s="562"/>
    </row>
    <row r="428" spans="1:34" hidden="1" x14ac:dyDescent="0.25">
      <c r="A428" s="559"/>
      <c r="B428" s="559"/>
      <c r="C428" s="559"/>
      <c r="D428" s="559"/>
      <c r="E428" s="559"/>
      <c r="F428" s="559"/>
      <c r="G428" s="559"/>
      <c r="H428" s="559"/>
      <c r="I428" s="559"/>
      <c r="J428" s="559"/>
      <c r="K428" s="559"/>
      <c r="L428" s="559"/>
      <c r="M428" s="581"/>
      <c r="N428" s="582"/>
      <c r="O428" s="582"/>
      <c r="P428" s="582"/>
      <c r="Q428" s="582"/>
      <c r="R428" s="582"/>
      <c r="S428" s="582"/>
      <c r="T428" s="582"/>
      <c r="U428" s="582"/>
      <c r="V428" s="582"/>
      <c r="W428" s="583"/>
      <c r="X428" s="581"/>
      <c r="Y428" s="582"/>
      <c r="Z428" s="582"/>
      <c r="AA428" s="582"/>
      <c r="AB428" s="582"/>
      <c r="AC428" s="582"/>
      <c r="AD428" s="582"/>
      <c r="AE428" s="582"/>
      <c r="AF428" s="582"/>
      <c r="AG428" s="582"/>
      <c r="AH428" s="583"/>
    </row>
    <row r="429" spans="1:34" hidden="1" x14ac:dyDescent="0.25">
      <c r="A429" s="559" t="s">
        <v>505</v>
      </c>
      <c r="B429" s="559"/>
      <c r="C429" s="559"/>
      <c r="D429" s="559"/>
      <c r="E429" s="559"/>
      <c r="F429" s="559"/>
      <c r="G429" s="559"/>
      <c r="H429" s="559"/>
      <c r="I429" s="559"/>
      <c r="J429" s="559"/>
      <c r="K429" s="559"/>
      <c r="L429" s="559"/>
      <c r="M429" s="560"/>
      <c r="N429" s="561"/>
      <c r="O429" s="561"/>
      <c r="P429" s="561"/>
      <c r="Q429" s="561"/>
      <c r="R429" s="561"/>
      <c r="S429" s="561"/>
      <c r="T429" s="561"/>
      <c r="U429" s="561"/>
      <c r="V429" s="561"/>
      <c r="W429" s="562"/>
      <c r="X429" s="560"/>
      <c r="Y429" s="561"/>
      <c r="Z429" s="561"/>
      <c r="AA429" s="561"/>
      <c r="AB429" s="561"/>
      <c r="AC429" s="561"/>
      <c r="AD429" s="561"/>
      <c r="AE429" s="561"/>
      <c r="AF429" s="561"/>
      <c r="AG429" s="561"/>
      <c r="AH429" s="562"/>
    </row>
    <row r="430" spans="1:34" hidden="1" x14ac:dyDescent="0.25">
      <c r="A430" s="559"/>
      <c r="B430" s="559"/>
      <c r="C430" s="559"/>
      <c r="D430" s="559"/>
      <c r="E430" s="559"/>
      <c r="F430" s="559"/>
      <c r="G430" s="559"/>
      <c r="H430" s="559"/>
      <c r="I430" s="559"/>
      <c r="J430" s="559"/>
      <c r="K430" s="559"/>
      <c r="L430" s="559"/>
      <c r="M430" s="581"/>
      <c r="N430" s="582"/>
      <c r="O430" s="582"/>
      <c r="P430" s="582"/>
      <c r="Q430" s="582"/>
      <c r="R430" s="582"/>
      <c r="S430" s="582"/>
      <c r="T430" s="582"/>
      <c r="U430" s="582"/>
      <c r="V430" s="582"/>
      <c r="W430" s="583"/>
      <c r="X430" s="581"/>
      <c r="Y430" s="582"/>
      <c r="Z430" s="582"/>
      <c r="AA430" s="582"/>
      <c r="AB430" s="582"/>
      <c r="AC430" s="582"/>
      <c r="AD430" s="582"/>
      <c r="AE430" s="582"/>
      <c r="AF430" s="582"/>
      <c r="AG430" s="582"/>
      <c r="AH430" s="583"/>
    </row>
    <row r="431" spans="1:34" hidden="1" x14ac:dyDescent="0.25">
      <c r="A431" s="559" t="s">
        <v>494</v>
      </c>
      <c r="B431" s="559"/>
      <c r="C431" s="559"/>
      <c r="D431" s="559"/>
      <c r="E431" s="559"/>
      <c r="F431" s="559"/>
      <c r="G431" s="559"/>
      <c r="H431" s="559"/>
      <c r="I431" s="559"/>
      <c r="J431" s="559"/>
      <c r="K431" s="559"/>
      <c r="L431" s="559"/>
      <c r="M431" s="560"/>
      <c r="N431" s="561"/>
      <c r="O431" s="561"/>
      <c r="P431" s="561"/>
      <c r="Q431" s="561"/>
      <c r="R431" s="561"/>
      <c r="S431" s="561"/>
      <c r="T431" s="561"/>
      <c r="U431" s="561"/>
      <c r="V431" s="561"/>
      <c r="W431" s="562"/>
      <c r="X431" s="560"/>
      <c r="Y431" s="561"/>
      <c r="Z431" s="561"/>
      <c r="AA431" s="561"/>
      <c r="AB431" s="561"/>
      <c r="AC431" s="561"/>
      <c r="AD431" s="561"/>
      <c r="AE431" s="561"/>
      <c r="AF431" s="561"/>
      <c r="AG431" s="561"/>
      <c r="AH431" s="562"/>
    </row>
    <row r="432" spans="1:34" hidden="1" x14ac:dyDescent="0.25">
      <c r="A432" s="559"/>
      <c r="B432" s="559"/>
      <c r="C432" s="559"/>
      <c r="D432" s="559"/>
      <c r="E432" s="559"/>
      <c r="F432" s="559"/>
      <c r="G432" s="559"/>
      <c r="H432" s="559"/>
      <c r="I432" s="559"/>
      <c r="J432" s="559"/>
      <c r="K432" s="559"/>
      <c r="L432" s="559"/>
      <c r="M432" s="581"/>
      <c r="N432" s="582"/>
      <c r="O432" s="582"/>
      <c r="P432" s="582"/>
      <c r="Q432" s="582"/>
      <c r="R432" s="582"/>
      <c r="S432" s="582"/>
      <c r="T432" s="582"/>
      <c r="U432" s="582"/>
      <c r="V432" s="582"/>
      <c r="W432" s="583"/>
      <c r="X432" s="581"/>
      <c r="Y432" s="582"/>
      <c r="Z432" s="582"/>
      <c r="AA432" s="582"/>
      <c r="AB432" s="582"/>
      <c r="AC432" s="582"/>
      <c r="AD432" s="582"/>
      <c r="AE432" s="582"/>
      <c r="AF432" s="582"/>
      <c r="AG432" s="582"/>
      <c r="AH432" s="583"/>
    </row>
    <row r="433" spans="1:34" hidden="1" x14ac:dyDescent="0.25">
      <c r="A433" s="559" t="s">
        <v>493</v>
      </c>
      <c r="B433" s="559"/>
      <c r="C433" s="559"/>
      <c r="D433" s="559"/>
      <c r="E433" s="559"/>
      <c r="F433" s="559"/>
      <c r="G433" s="559"/>
      <c r="H433" s="559"/>
      <c r="I433" s="559"/>
      <c r="J433" s="559"/>
      <c r="K433" s="559"/>
      <c r="L433" s="559"/>
      <c r="M433" s="560"/>
      <c r="N433" s="561"/>
      <c r="O433" s="561"/>
      <c r="P433" s="561"/>
      <c r="Q433" s="561"/>
      <c r="R433" s="561"/>
      <c r="S433" s="561"/>
      <c r="T433" s="561"/>
      <c r="U433" s="561"/>
      <c r="V433" s="561"/>
      <c r="W433" s="562"/>
      <c r="X433" s="560"/>
      <c r="Y433" s="561"/>
      <c r="Z433" s="561"/>
      <c r="AA433" s="561"/>
      <c r="AB433" s="561"/>
      <c r="AC433" s="561"/>
      <c r="AD433" s="561"/>
      <c r="AE433" s="561"/>
      <c r="AF433" s="561"/>
      <c r="AG433" s="561"/>
      <c r="AH433" s="562"/>
    </row>
    <row r="434" spans="1:34" hidden="1" x14ac:dyDescent="0.25">
      <c r="A434" s="559"/>
      <c r="B434" s="559"/>
      <c r="C434" s="559"/>
      <c r="D434" s="559"/>
      <c r="E434" s="559"/>
      <c r="F434" s="559"/>
      <c r="G434" s="559"/>
      <c r="H434" s="559"/>
      <c r="I434" s="559"/>
      <c r="J434" s="559"/>
      <c r="K434" s="559"/>
      <c r="L434" s="559"/>
      <c r="M434" s="581"/>
      <c r="N434" s="582"/>
      <c r="O434" s="582"/>
      <c r="P434" s="582"/>
      <c r="Q434" s="582"/>
      <c r="R434" s="582"/>
      <c r="S434" s="582"/>
      <c r="T434" s="582"/>
      <c r="U434" s="582"/>
      <c r="V434" s="582"/>
      <c r="W434" s="583"/>
      <c r="X434" s="581"/>
      <c r="Y434" s="582"/>
      <c r="Z434" s="582"/>
      <c r="AA434" s="582"/>
      <c r="AB434" s="582"/>
      <c r="AC434" s="582"/>
      <c r="AD434" s="582"/>
      <c r="AE434" s="582"/>
      <c r="AF434" s="582"/>
      <c r="AG434" s="582"/>
      <c r="AH434" s="583"/>
    </row>
    <row r="435" spans="1:34" hidden="1" x14ac:dyDescent="0.2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row>
    <row r="436" spans="1:34" hidden="1" x14ac:dyDescent="0.25">
      <c r="A436" s="301" t="s">
        <v>133</v>
      </c>
      <c r="B436" s="523"/>
      <c r="C436" s="523"/>
      <c r="D436" s="523"/>
      <c r="E436" s="523"/>
      <c r="F436" s="523"/>
      <c r="G436" s="523"/>
      <c r="H436" s="523"/>
      <c r="I436" s="523"/>
      <c r="J436" s="302"/>
      <c r="K436" s="301" t="s">
        <v>498</v>
      </c>
      <c r="L436" s="523"/>
      <c r="M436" s="523"/>
      <c r="N436" s="523"/>
      <c r="O436" s="523"/>
      <c r="P436" s="523"/>
      <c r="Q436" s="523"/>
      <c r="R436" s="302"/>
      <c r="S436" s="301" t="s">
        <v>504</v>
      </c>
      <c r="T436" s="523"/>
      <c r="U436" s="523"/>
      <c r="V436" s="523"/>
      <c r="W436" s="523"/>
      <c r="X436" s="523"/>
      <c r="Y436" s="523"/>
      <c r="Z436" s="302"/>
      <c r="AA436" s="301" t="s">
        <v>503</v>
      </c>
      <c r="AB436" s="523"/>
      <c r="AC436" s="523"/>
      <c r="AD436" s="523"/>
      <c r="AE436" s="523"/>
      <c r="AF436" s="523"/>
      <c r="AG436" s="523"/>
      <c r="AH436" s="302"/>
    </row>
    <row r="437" spans="1:34" hidden="1" x14ac:dyDescent="0.25">
      <c r="A437" s="536"/>
      <c r="B437" s="537"/>
      <c r="C437" s="537"/>
      <c r="D437" s="537"/>
      <c r="E437" s="537"/>
      <c r="F437" s="537"/>
      <c r="G437" s="537"/>
      <c r="H437" s="537"/>
      <c r="I437" s="537"/>
      <c r="J437" s="538"/>
      <c r="K437" s="536"/>
      <c r="L437" s="537"/>
      <c r="M437" s="537"/>
      <c r="N437" s="537"/>
      <c r="O437" s="537"/>
      <c r="P437" s="537"/>
      <c r="Q437" s="537"/>
      <c r="R437" s="538"/>
      <c r="S437" s="536"/>
      <c r="T437" s="537"/>
      <c r="U437" s="537"/>
      <c r="V437" s="537"/>
      <c r="W437" s="537"/>
      <c r="X437" s="537"/>
      <c r="Y437" s="537"/>
      <c r="Z437" s="538"/>
      <c r="AA437" s="536"/>
      <c r="AB437" s="537"/>
      <c r="AC437" s="537"/>
      <c r="AD437" s="537"/>
      <c r="AE437" s="537"/>
      <c r="AF437" s="537"/>
      <c r="AG437" s="537"/>
      <c r="AH437" s="538"/>
    </row>
    <row r="438" spans="1:34" hidden="1" x14ac:dyDescent="0.25">
      <c r="A438" s="536"/>
      <c r="B438" s="537"/>
      <c r="C438" s="537"/>
      <c r="D438" s="537"/>
      <c r="E438" s="537"/>
      <c r="F438" s="537"/>
      <c r="G438" s="537"/>
      <c r="H438" s="537"/>
      <c r="I438" s="537"/>
      <c r="J438" s="538"/>
      <c r="K438" s="536"/>
      <c r="L438" s="537"/>
      <c r="M438" s="537"/>
      <c r="N438" s="537"/>
      <c r="O438" s="537"/>
      <c r="P438" s="537"/>
      <c r="Q438" s="537"/>
      <c r="R438" s="538"/>
      <c r="S438" s="536"/>
      <c r="T438" s="537"/>
      <c r="U438" s="537"/>
      <c r="V438" s="537"/>
      <c r="W438" s="537"/>
      <c r="X438" s="537"/>
      <c r="Y438" s="537"/>
      <c r="Z438" s="538"/>
      <c r="AA438" s="536"/>
      <c r="AB438" s="537"/>
      <c r="AC438" s="537"/>
      <c r="AD438" s="537"/>
      <c r="AE438" s="537"/>
      <c r="AF438" s="537"/>
      <c r="AG438" s="537"/>
      <c r="AH438" s="538"/>
    </row>
    <row r="439" spans="1:34" hidden="1" x14ac:dyDescent="0.25">
      <c r="A439" s="536"/>
      <c r="B439" s="537"/>
      <c r="C439" s="537"/>
      <c r="D439" s="537"/>
      <c r="E439" s="537"/>
      <c r="F439" s="537"/>
      <c r="G439" s="537"/>
      <c r="H439" s="537"/>
      <c r="I439" s="537"/>
      <c r="J439" s="538"/>
      <c r="K439" s="536"/>
      <c r="L439" s="537"/>
      <c r="M439" s="537"/>
      <c r="N439" s="537"/>
      <c r="O439" s="537"/>
      <c r="P439" s="537"/>
      <c r="Q439" s="537"/>
      <c r="R439" s="538"/>
      <c r="S439" s="536"/>
      <c r="T439" s="537"/>
      <c r="U439" s="537"/>
      <c r="V439" s="537"/>
      <c r="W439" s="537"/>
      <c r="X439" s="537"/>
      <c r="Y439" s="537"/>
      <c r="Z439" s="538"/>
      <c r="AA439" s="536"/>
      <c r="AB439" s="537"/>
      <c r="AC439" s="537"/>
      <c r="AD439" s="537"/>
      <c r="AE439" s="537"/>
      <c r="AF439" s="537"/>
      <c r="AG439" s="537"/>
      <c r="AH439" s="538"/>
    </row>
    <row r="440" spans="1:34" hidden="1" x14ac:dyDescent="0.25">
      <c r="A440" s="584"/>
      <c r="B440" s="585"/>
      <c r="C440" s="585"/>
      <c r="D440" s="585"/>
      <c r="E440" s="585"/>
      <c r="F440" s="585"/>
      <c r="G440" s="585"/>
      <c r="H440" s="585"/>
      <c r="I440" s="585"/>
      <c r="J440" s="586"/>
      <c r="K440" s="584"/>
      <c r="L440" s="585"/>
      <c r="M440" s="585"/>
      <c r="N440" s="585"/>
      <c r="O440" s="585"/>
      <c r="P440" s="585"/>
      <c r="Q440" s="585"/>
      <c r="R440" s="586"/>
      <c r="S440" s="584"/>
      <c r="T440" s="585"/>
      <c r="U440" s="585"/>
      <c r="V440" s="585"/>
      <c r="W440" s="585"/>
      <c r="X440" s="585"/>
      <c r="Y440" s="585"/>
      <c r="Z440" s="586"/>
      <c r="AA440" s="584"/>
      <c r="AB440" s="585"/>
      <c r="AC440" s="585"/>
      <c r="AD440" s="585"/>
      <c r="AE440" s="585"/>
      <c r="AF440" s="585"/>
      <c r="AG440" s="585"/>
      <c r="AH440" s="586"/>
    </row>
    <row r="441" spans="1:34" hidden="1" x14ac:dyDescent="0.25">
      <c r="A441" s="292" t="s">
        <v>502</v>
      </c>
      <c r="B441" s="292"/>
      <c r="C441" s="292"/>
      <c r="D441" s="292"/>
      <c r="E441" s="292"/>
      <c r="F441" s="292"/>
      <c r="G441" s="292"/>
      <c r="H441" s="292"/>
      <c r="I441" s="292"/>
      <c r="J441" s="292"/>
      <c r="K441" s="297"/>
      <c r="L441" s="297"/>
      <c r="M441" s="297"/>
      <c r="N441" s="297"/>
      <c r="O441" s="297"/>
      <c r="P441" s="297"/>
      <c r="Q441" s="297"/>
      <c r="R441" s="297"/>
      <c r="S441" s="297"/>
      <c r="T441" s="297"/>
      <c r="U441" s="297"/>
      <c r="V441" s="297"/>
      <c r="W441" s="297"/>
      <c r="X441" s="297"/>
      <c r="Y441" s="297"/>
      <c r="Z441" s="297"/>
      <c r="AA441" s="297"/>
      <c r="AB441" s="297"/>
      <c r="AC441" s="297"/>
      <c r="AD441" s="297"/>
      <c r="AE441" s="297"/>
      <c r="AF441" s="297"/>
      <c r="AG441" s="297"/>
      <c r="AH441" s="297"/>
    </row>
    <row r="442" spans="1:34" hidden="1" x14ac:dyDescent="0.25">
      <c r="A442" s="292"/>
      <c r="B442" s="292"/>
      <c r="C442" s="292"/>
      <c r="D442" s="292"/>
      <c r="E442" s="292"/>
      <c r="F442" s="292"/>
      <c r="G442" s="292"/>
      <c r="H442" s="292"/>
      <c r="I442" s="292"/>
      <c r="J442" s="292"/>
      <c r="K442" s="297"/>
      <c r="L442" s="297"/>
      <c r="M442" s="297"/>
      <c r="N442" s="297"/>
      <c r="O442" s="297"/>
      <c r="P442" s="297"/>
      <c r="Q442" s="297"/>
      <c r="R442" s="297"/>
      <c r="S442" s="297"/>
      <c r="T442" s="297"/>
      <c r="U442" s="297"/>
      <c r="V442" s="297"/>
      <c r="W442" s="297"/>
      <c r="X442" s="297"/>
      <c r="Y442" s="297"/>
      <c r="Z442" s="297"/>
      <c r="AA442" s="297"/>
      <c r="AB442" s="297"/>
      <c r="AC442" s="297"/>
      <c r="AD442" s="297"/>
      <c r="AE442" s="297"/>
      <c r="AF442" s="297"/>
      <c r="AG442" s="297"/>
      <c r="AH442" s="297"/>
    </row>
    <row r="443" spans="1:34" hidden="1" x14ac:dyDescent="0.25">
      <c r="A443" s="292" t="s">
        <v>501</v>
      </c>
      <c r="B443" s="292"/>
      <c r="C443" s="292"/>
      <c r="D443" s="292"/>
      <c r="E443" s="292"/>
      <c r="F443" s="292"/>
      <c r="G443" s="292"/>
      <c r="H443" s="292"/>
      <c r="I443" s="292"/>
      <c r="J443" s="292"/>
      <c r="K443" s="297"/>
      <c r="L443" s="297"/>
      <c r="M443" s="297"/>
      <c r="N443" s="297"/>
      <c r="O443" s="297"/>
      <c r="P443" s="297"/>
      <c r="Q443" s="297"/>
      <c r="R443" s="297"/>
      <c r="S443" s="297"/>
      <c r="T443" s="297"/>
      <c r="U443" s="297"/>
      <c r="V443" s="297"/>
      <c r="W443" s="297"/>
      <c r="X443" s="297"/>
      <c r="Y443" s="297"/>
      <c r="Z443" s="297"/>
      <c r="AA443" s="297"/>
      <c r="AB443" s="297"/>
      <c r="AC443" s="297"/>
      <c r="AD443" s="297"/>
      <c r="AE443" s="297"/>
      <c r="AF443" s="297"/>
      <c r="AG443" s="297"/>
      <c r="AH443" s="297"/>
    </row>
    <row r="444" spans="1:34" hidden="1" x14ac:dyDescent="0.25">
      <c r="A444" s="292"/>
      <c r="B444" s="292"/>
      <c r="C444" s="292"/>
      <c r="D444" s="292"/>
      <c r="E444" s="292"/>
      <c r="F444" s="292"/>
      <c r="G444" s="292"/>
      <c r="H444" s="292"/>
      <c r="I444" s="292"/>
      <c r="J444" s="292"/>
      <c r="K444" s="297"/>
      <c r="L444" s="297"/>
      <c r="M444" s="297"/>
      <c r="N444" s="297"/>
      <c r="O444" s="297"/>
      <c r="P444" s="297"/>
      <c r="Q444" s="297"/>
      <c r="R444" s="297"/>
      <c r="S444" s="297"/>
      <c r="T444" s="297"/>
      <c r="U444" s="297"/>
      <c r="V444" s="297"/>
      <c r="W444" s="297"/>
      <c r="X444" s="297"/>
      <c r="Y444" s="297"/>
      <c r="Z444" s="297"/>
      <c r="AA444" s="297"/>
      <c r="AB444" s="297"/>
      <c r="AC444" s="297"/>
      <c r="AD444" s="297"/>
      <c r="AE444" s="297"/>
      <c r="AF444" s="297"/>
      <c r="AG444" s="297"/>
      <c r="AH444" s="297"/>
    </row>
    <row r="445" spans="1:34" hidden="1" x14ac:dyDescent="0.25">
      <c r="A445" s="292" t="s">
        <v>500</v>
      </c>
      <c r="B445" s="292"/>
      <c r="C445" s="292"/>
      <c r="D445" s="292"/>
      <c r="E445" s="292"/>
      <c r="F445" s="292"/>
      <c r="G445" s="292"/>
      <c r="H445" s="292"/>
      <c r="I445" s="292"/>
      <c r="J445" s="292"/>
      <c r="K445" s="297">
        <f>K441-K443</f>
        <v>0</v>
      </c>
      <c r="L445" s="297"/>
      <c r="M445" s="297"/>
      <c r="N445" s="297"/>
      <c r="O445" s="297"/>
      <c r="P445" s="297"/>
      <c r="Q445" s="297"/>
      <c r="R445" s="297"/>
      <c r="S445" s="297">
        <f>S441-S443</f>
        <v>0</v>
      </c>
      <c r="T445" s="297"/>
      <c r="U445" s="297"/>
      <c r="V445" s="297"/>
      <c r="W445" s="297"/>
      <c r="X445" s="297"/>
      <c r="Y445" s="297"/>
      <c r="Z445" s="297"/>
      <c r="AA445" s="297">
        <f>AA441-AA443</f>
        <v>0</v>
      </c>
      <c r="AB445" s="297"/>
      <c r="AC445" s="297"/>
      <c r="AD445" s="297"/>
      <c r="AE445" s="297"/>
      <c r="AF445" s="297"/>
      <c r="AG445" s="297"/>
      <c r="AH445" s="297"/>
    </row>
    <row r="446" spans="1:34" hidden="1" x14ac:dyDescent="0.25">
      <c r="A446" s="292"/>
      <c r="B446" s="292"/>
      <c r="C446" s="292"/>
      <c r="D446" s="292"/>
      <c r="E446" s="292"/>
      <c r="F446" s="292"/>
      <c r="G446" s="292"/>
      <c r="H446" s="292"/>
      <c r="I446" s="292"/>
      <c r="J446" s="292"/>
      <c r="K446" s="297"/>
      <c r="L446" s="297"/>
      <c r="M446" s="297"/>
      <c r="N446" s="297"/>
      <c r="O446" s="297"/>
      <c r="P446" s="297"/>
      <c r="Q446" s="297"/>
      <c r="R446" s="297"/>
      <c r="S446" s="297"/>
      <c r="T446" s="297"/>
      <c r="U446" s="297"/>
      <c r="V446" s="297"/>
      <c r="W446" s="297"/>
      <c r="X446" s="297"/>
      <c r="Y446" s="297"/>
      <c r="Z446" s="297"/>
      <c r="AA446" s="297"/>
      <c r="AB446" s="297"/>
      <c r="AC446" s="297"/>
      <c r="AD446" s="297"/>
      <c r="AE446" s="297"/>
      <c r="AF446" s="297"/>
      <c r="AG446" s="297"/>
      <c r="AH446" s="297"/>
    </row>
    <row r="447" spans="1:34" hidden="1" x14ac:dyDescent="0.25">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row>
    <row r="448" spans="1:34" hidden="1" x14ac:dyDescent="0.25">
      <c r="A448" s="301" t="s">
        <v>499</v>
      </c>
      <c r="B448" s="523"/>
      <c r="C448" s="523"/>
      <c r="D448" s="523"/>
      <c r="E448" s="523"/>
      <c r="F448" s="523"/>
      <c r="G448" s="523"/>
      <c r="H448" s="523"/>
      <c r="I448" s="523"/>
      <c r="J448" s="523"/>
      <c r="K448" s="523"/>
      <c r="L448" s="302"/>
      <c r="M448" s="301" t="s">
        <v>498</v>
      </c>
      <c r="N448" s="523"/>
      <c r="O448" s="523"/>
      <c r="P448" s="523"/>
      <c r="Q448" s="523"/>
      <c r="R448" s="523"/>
      <c r="S448" s="523"/>
      <c r="T448" s="523"/>
      <c r="U448" s="523"/>
      <c r="V448" s="523"/>
      <c r="W448" s="302"/>
      <c r="X448" s="301" t="s">
        <v>497</v>
      </c>
      <c r="Y448" s="523"/>
      <c r="Z448" s="523"/>
      <c r="AA448" s="523"/>
      <c r="AB448" s="523"/>
      <c r="AC448" s="523"/>
      <c r="AD448" s="523"/>
      <c r="AE448" s="523"/>
      <c r="AF448" s="523"/>
      <c r="AG448" s="523"/>
      <c r="AH448" s="302"/>
    </row>
    <row r="449" spans="1:37" hidden="1" x14ac:dyDescent="0.25">
      <c r="A449" s="536"/>
      <c r="B449" s="537"/>
      <c r="C449" s="537"/>
      <c r="D449" s="537"/>
      <c r="E449" s="537"/>
      <c r="F449" s="537"/>
      <c r="G449" s="537"/>
      <c r="H449" s="537"/>
      <c r="I449" s="537"/>
      <c r="J449" s="537"/>
      <c r="K449" s="537"/>
      <c r="L449" s="538"/>
      <c r="M449" s="536"/>
      <c r="N449" s="537"/>
      <c r="O449" s="537"/>
      <c r="P449" s="537"/>
      <c r="Q449" s="537"/>
      <c r="R449" s="537"/>
      <c r="S449" s="537"/>
      <c r="T449" s="537"/>
      <c r="U449" s="537"/>
      <c r="V449" s="537"/>
      <c r="W449" s="538"/>
      <c r="X449" s="536"/>
      <c r="Y449" s="537"/>
      <c r="Z449" s="537"/>
      <c r="AA449" s="537"/>
      <c r="AB449" s="537"/>
      <c r="AC449" s="537"/>
      <c r="AD449" s="537"/>
      <c r="AE449" s="537"/>
      <c r="AF449" s="537"/>
      <c r="AG449" s="537"/>
      <c r="AH449" s="538"/>
    </row>
    <row r="450" spans="1:37" hidden="1" x14ac:dyDescent="0.25">
      <c r="A450" s="536"/>
      <c r="B450" s="537"/>
      <c r="C450" s="537"/>
      <c r="D450" s="537"/>
      <c r="E450" s="537"/>
      <c r="F450" s="537"/>
      <c r="G450" s="537"/>
      <c r="H450" s="537"/>
      <c r="I450" s="537"/>
      <c r="J450" s="537"/>
      <c r="K450" s="537"/>
      <c r="L450" s="538"/>
      <c r="M450" s="536"/>
      <c r="N450" s="537"/>
      <c r="O450" s="537"/>
      <c r="P450" s="537"/>
      <c r="Q450" s="537"/>
      <c r="R450" s="537"/>
      <c r="S450" s="537"/>
      <c r="T450" s="537"/>
      <c r="U450" s="537"/>
      <c r="V450" s="537"/>
      <c r="W450" s="538"/>
      <c r="X450" s="536"/>
      <c r="Y450" s="537"/>
      <c r="Z450" s="537"/>
      <c r="AA450" s="537"/>
      <c r="AB450" s="537"/>
      <c r="AC450" s="537"/>
      <c r="AD450" s="537"/>
      <c r="AE450" s="537"/>
      <c r="AF450" s="537"/>
      <c r="AG450" s="537"/>
      <c r="AH450" s="538"/>
    </row>
    <row r="451" spans="1:37" hidden="1" x14ac:dyDescent="0.25">
      <c r="A451" s="303"/>
      <c r="B451" s="524"/>
      <c r="C451" s="524"/>
      <c r="D451" s="524"/>
      <c r="E451" s="524"/>
      <c r="F451" s="524"/>
      <c r="G451" s="524"/>
      <c r="H451" s="524"/>
      <c r="I451" s="524"/>
      <c r="J451" s="524"/>
      <c r="K451" s="524"/>
      <c r="L451" s="304"/>
      <c r="M451" s="303"/>
      <c r="N451" s="524"/>
      <c r="O451" s="524"/>
      <c r="P451" s="524"/>
      <c r="Q451" s="524"/>
      <c r="R451" s="524"/>
      <c r="S451" s="524"/>
      <c r="T451" s="524"/>
      <c r="U451" s="524"/>
      <c r="V451" s="524"/>
      <c r="W451" s="304"/>
      <c r="X451" s="303"/>
      <c r="Y451" s="524"/>
      <c r="Z451" s="524"/>
      <c r="AA451" s="524"/>
      <c r="AB451" s="524"/>
      <c r="AC451" s="524"/>
      <c r="AD451" s="524"/>
      <c r="AE451" s="524"/>
      <c r="AF451" s="524"/>
      <c r="AG451" s="524"/>
      <c r="AH451" s="304"/>
    </row>
    <row r="452" spans="1:37" hidden="1" x14ac:dyDescent="0.25">
      <c r="A452" s="572" t="s">
        <v>496</v>
      </c>
      <c r="B452" s="573"/>
      <c r="C452" s="573"/>
      <c r="D452" s="573"/>
      <c r="E452" s="573"/>
      <c r="F452" s="573"/>
      <c r="G452" s="573"/>
      <c r="H452" s="573"/>
      <c r="I452" s="573"/>
      <c r="J452" s="573"/>
      <c r="K452" s="573"/>
      <c r="L452" s="574"/>
      <c r="M452" s="560"/>
      <c r="N452" s="561"/>
      <c r="O452" s="561"/>
      <c r="P452" s="561"/>
      <c r="Q452" s="561"/>
      <c r="R452" s="561"/>
      <c r="S452" s="561"/>
      <c r="T452" s="561"/>
      <c r="U452" s="561"/>
      <c r="V452" s="561"/>
      <c r="W452" s="562"/>
      <c r="X452" s="560"/>
      <c r="Y452" s="561"/>
      <c r="Z452" s="561"/>
      <c r="AA452" s="561"/>
      <c r="AB452" s="561"/>
      <c r="AC452" s="561"/>
      <c r="AD452" s="561"/>
      <c r="AE452" s="561"/>
      <c r="AF452" s="561"/>
      <c r="AG452" s="561"/>
      <c r="AH452" s="562"/>
    </row>
    <row r="453" spans="1:37" hidden="1" x14ac:dyDescent="0.25">
      <c r="A453" s="575"/>
      <c r="B453" s="576"/>
      <c r="C453" s="576"/>
      <c r="D453" s="576"/>
      <c r="E453" s="576"/>
      <c r="F453" s="576"/>
      <c r="G453" s="576"/>
      <c r="H453" s="576"/>
      <c r="I453" s="576"/>
      <c r="J453" s="576"/>
      <c r="K453" s="576"/>
      <c r="L453" s="577"/>
      <c r="M453" s="563"/>
      <c r="N453" s="564"/>
      <c r="O453" s="564"/>
      <c r="P453" s="564"/>
      <c r="Q453" s="564"/>
      <c r="R453" s="564"/>
      <c r="S453" s="564"/>
      <c r="T453" s="564"/>
      <c r="U453" s="564"/>
      <c r="V453" s="564"/>
      <c r="W453" s="565"/>
      <c r="X453" s="563"/>
      <c r="Y453" s="564"/>
      <c r="Z453" s="564"/>
      <c r="AA453" s="564"/>
      <c r="AB453" s="564"/>
      <c r="AC453" s="564"/>
      <c r="AD453" s="564"/>
      <c r="AE453" s="564"/>
      <c r="AF453" s="564"/>
      <c r="AG453" s="564"/>
      <c r="AH453" s="565"/>
    </row>
    <row r="454" spans="1:37" hidden="1" x14ac:dyDescent="0.25">
      <c r="A454" s="578"/>
      <c r="B454" s="579"/>
      <c r="C454" s="579"/>
      <c r="D454" s="579"/>
      <c r="E454" s="579"/>
      <c r="F454" s="579"/>
      <c r="G454" s="579"/>
      <c r="H454" s="579"/>
      <c r="I454" s="579"/>
      <c r="J454" s="579"/>
      <c r="K454" s="579"/>
      <c r="L454" s="580"/>
      <c r="M454" s="581"/>
      <c r="N454" s="582"/>
      <c r="O454" s="582"/>
      <c r="P454" s="582"/>
      <c r="Q454" s="582"/>
      <c r="R454" s="582"/>
      <c r="S454" s="582"/>
      <c r="T454" s="582"/>
      <c r="U454" s="582"/>
      <c r="V454" s="582"/>
      <c r="W454" s="583"/>
      <c r="X454" s="581"/>
      <c r="Y454" s="582"/>
      <c r="Z454" s="582"/>
      <c r="AA454" s="582"/>
      <c r="AB454" s="582"/>
      <c r="AC454" s="582"/>
      <c r="AD454" s="582"/>
      <c r="AE454" s="582"/>
      <c r="AF454" s="582"/>
      <c r="AG454" s="582"/>
      <c r="AH454" s="583"/>
    </row>
    <row r="455" spans="1:37" hidden="1" x14ac:dyDescent="0.25">
      <c r="A455" s="572" t="s">
        <v>495</v>
      </c>
      <c r="B455" s="573"/>
      <c r="C455" s="573"/>
      <c r="D455" s="573"/>
      <c r="E455" s="573"/>
      <c r="F455" s="573"/>
      <c r="G455" s="573"/>
      <c r="H455" s="573"/>
      <c r="I455" s="573"/>
      <c r="J455" s="573"/>
      <c r="K455" s="573"/>
      <c r="L455" s="574"/>
      <c r="M455" s="560"/>
      <c r="N455" s="561"/>
      <c r="O455" s="561"/>
      <c r="P455" s="561"/>
      <c r="Q455" s="561"/>
      <c r="R455" s="561"/>
      <c r="S455" s="561"/>
      <c r="T455" s="561"/>
      <c r="U455" s="561"/>
      <c r="V455" s="561"/>
      <c r="W455" s="562"/>
      <c r="X455" s="560"/>
      <c r="Y455" s="561"/>
      <c r="Z455" s="561"/>
      <c r="AA455" s="561"/>
      <c r="AB455" s="561"/>
      <c r="AC455" s="561"/>
      <c r="AD455" s="561"/>
      <c r="AE455" s="561"/>
      <c r="AF455" s="561"/>
      <c r="AG455" s="561"/>
      <c r="AH455" s="562"/>
    </row>
    <row r="456" spans="1:37" hidden="1" x14ac:dyDescent="0.25">
      <c r="A456" s="575"/>
      <c r="B456" s="576"/>
      <c r="C456" s="576"/>
      <c r="D456" s="576"/>
      <c r="E456" s="576"/>
      <c r="F456" s="576"/>
      <c r="G456" s="576"/>
      <c r="H456" s="576"/>
      <c r="I456" s="576"/>
      <c r="J456" s="576"/>
      <c r="K456" s="576"/>
      <c r="L456" s="577"/>
      <c r="M456" s="563"/>
      <c r="N456" s="564"/>
      <c r="O456" s="564"/>
      <c r="P456" s="564"/>
      <c r="Q456" s="564"/>
      <c r="R456" s="564"/>
      <c r="S456" s="564"/>
      <c r="T456" s="564"/>
      <c r="U456" s="564"/>
      <c r="V456" s="564"/>
      <c r="W456" s="565"/>
      <c r="X456" s="563"/>
      <c r="Y456" s="564"/>
      <c r="Z456" s="564"/>
      <c r="AA456" s="564"/>
      <c r="AB456" s="564"/>
      <c r="AC456" s="564"/>
      <c r="AD456" s="564"/>
      <c r="AE456" s="564"/>
      <c r="AF456" s="564"/>
      <c r="AG456" s="564"/>
      <c r="AH456" s="565"/>
    </row>
    <row r="457" spans="1:37" hidden="1" x14ac:dyDescent="0.25">
      <c r="A457" s="578"/>
      <c r="B457" s="579"/>
      <c r="C457" s="579"/>
      <c r="D457" s="579"/>
      <c r="E457" s="579"/>
      <c r="F457" s="579"/>
      <c r="G457" s="579"/>
      <c r="H457" s="579"/>
      <c r="I457" s="579"/>
      <c r="J457" s="579"/>
      <c r="K457" s="579"/>
      <c r="L457" s="580"/>
      <c r="M457" s="581"/>
      <c r="N457" s="582"/>
      <c r="O457" s="582"/>
      <c r="P457" s="582"/>
      <c r="Q457" s="582"/>
      <c r="R457" s="582"/>
      <c r="S457" s="582"/>
      <c r="T457" s="582"/>
      <c r="U457" s="582"/>
      <c r="V457" s="582"/>
      <c r="W457" s="583"/>
      <c r="X457" s="581"/>
      <c r="Y457" s="582"/>
      <c r="Z457" s="582"/>
      <c r="AA457" s="582"/>
      <c r="AB457" s="582"/>
      <c r="AC457" s="582"/>
      <c r="AD457" s="582"/>
      <c r="AE457" s="582"/>
      <c r="AF457" s="582"/>
      <c r="AG457" s="582"/>
      <c r="AH457" s="583"/>
    </row>
    <row r="458" spans="1:37" hidden="1" x14ac:dyDescent="0.25">
      <c r="A458" s="559" t="s">
        <v>494</v>
      </c>
      <c r="B458" s="559"/>
      <c r="C458" s="559"/>
      <c r="D458" s="559"/>
      <c r="E458" s="559"/>
      <c r="F458" s="559"/>
      <c r="G458" s="559"/>
      <c r="H458" s="559"/>
      <c r="I458" s="559"/>
      <c r="J458" s="559"/>
      <c r="K458" s="559"/>
      <c r="L458" s="559"/>
      <c r="M458" s="560"/>
      <c r="N458" s="561"/>
      <c r="O458" s="561"/>
      <c r="P458" s="561"/>
      <c r="Q458" s="561"/>
      <c r="R458" s="561"/>
      <c r="S458" s="561"/>
      <c r="T458" s="561"/>
      <c r="U458" s="561"/>
      <c r="V458" s="561"/>
      <c r="W458" s="562"/>
      <c r="X458" s="560"/>
      <c r="Y458" s="561"/>
      <c r="Z458" s="561"/>
      <c r="AA458" s="561"/>
      <c r="AB458" s="561"/>
      <c r="AC458" s="561"/>
      <c r="AD458" s="561"/>
      <c r="AE458" s="561"/>
      <c r="AF458" s="561"/>
      <c r="AG458" s="561"/>
      <c r="AH458" s="562"/>
    </row>
    <row r="459" spans="1:37" hidden="1" x14ac:dyDescent="0.25">
      <c r="A459" s="559"/>
      <c r="B459" s="559"/>
      <c r="C459" s="559"/>
      <c r="D459" s="559"/>
      <c r="E459" s="559"/>
      <c r="F459" s="559"/>
      <c r="G459" s="559"/>
      <c r="H459" s="559"/>
      <c r="I459" s="559"/>
      <c r="J459" s="559"/>
      <c r="K459" s="559"/>
      <c r="L459" s="559"/>
      <c r="M459" s="563"/>
      <c r="N459" s="564"/>
      <c r="O459" s="564"/>
      <c r="P459" s="564"/>
      <c r="Q459" s="564"/>
      <c r="R459" s="564"/>
      <c r="S459" s="564"/>
      <c r="T459" s="564"/>
      <c r="U459" s="564"/>
      <c r="V459" s="564"/>
      <c r="W459" s="565"/>
      <c r="X459" s="563"/>
      <c r="Y459" s="564"/>
      <c r="Z459" s="564"/>
      <c r="AA459" s="564"/>
      <c r="AB459" s="564"/>
      <c r="AC459" s="564"/>
      <c r="AD459" s="564"/>
      <c r="AE459" s="564"/>
      <c r="AF459" s="564"/>
      <c r="AG459" s="564"/>
      <c r="AH459" s="565"/>
    </row>
    <row r="460" spans="1:37" hidden="1" x14ac:dyDescent="0.25">
      <c r="A460" s="559" t="s">
        <v>493</v>
      </c>
      <c r="B460" s="559"/>
      <c r="C460" s="559"/>
      <c r="D460" s="559"/>
      <c r="E460" s="559"/>
      <c r="F460" s="559"/>
      <c r="G460" s="559"/>
      <c r="H460" s="559"/>
      <c r="I460" s="559"/>
      <c r="J460" s="559"/>
      <c r="K460" s="559"/>
      <c r="L460" s="559"/>
      <c r="M460" s="297"/>
      <c r="N460" s="297"/>
      <c r="O460" s="297"/>
      <c r="P460" s="297"/>
      <c r="Q460" s="297"/>
      <c r="R460" s="297"/>
      <c r="S460" s="297"/>
      <c r="T460" s="297"/>
      <c r="U460" s="297"/>
      <c r="V460" s="297"/>
      <c r="W460" s="297"/>
      <c r="X460" s="297"/>
      <c r="Y460" s="297"/>
      <c r="Z460" s="297"/>
      <c r="AA460" s="297"/>
      <c r="AB460" s="297"/>
      <c r="AC460" s="297"/>
      <c r="AD460" s="297"/>
      <c r="AE460" s="297"/>
      <c r="AF460" s="297"/>
      <c r="AG460" s="297"/>
      <c r="AH460" s="297"/>
    </row>
    <row r="461" spans="1:37" hidden="1" x14ac:dyDescent="0.25">
      <c r="A461" s="559"/>
      <c r="B461" s="559"/>
      <c r="C461" s="559"/>
      <c r="D461" s="559"/>
      <c r="E461" s="559"/>
      <c r="F461" s="559"/>
      <c r="G461" s="559"/>
      <c r="H461" s="559"/>
      <c r="I461" s="559"/>
      <c r="J461" s="559"/>
      <c r="K461" s="559"/>
      <c r="L461" s="559"/>
      <c r="M461" s="297"/>
      <c r="N461" s="297"/>
      <c r="O461" s="297"/>
      <c r="P461" s="297"/>
      <c r="Q461" s="297"/>
      <c r="R461" s="297"/>
      <c r="S461" s="297"/>
      <c r="T461" s="297"/>
      <c r="U461" s="297"/>
      <c r="V461" s="297"/>
      <c r="W461" s="297"/>
      <c r="X461" s="297"/>
      <c r="Y461" s="297"/>
      <c r="Z461" s="297"/>
      <c r="AA461" s="297"/>
      <c r="AB461" s="297"/>
      <c r="AC461" s="297"/>
      <c r="AD461" s="297"/>
      <c r="AE461" s="297"/>
      <c r="AF461" s="297"/>
      <c r="AG461" s="297"/>
      <c r="AH461" s="297"/>
    </row>
    <row r="464" spans="1:37" s="2" customFormat="1" ht="15" customHeight="1" x14ac:dyDescent="0.25">
      <c r="A464" s="161" t="s">
        <v>770</v>
      </c>
      <c r="D464" s="164" t="s">
        <v>1171</v>
      </c>
      <c r="E464" s="160"/>
      <c r="F464" s="160"/>
      <c r="G464" s="160"/>
      <c r="H464" s="160"/>
      <c r="I464" s="160"/>
      <c r="J464" s="160"/>
      <c r="K464" s="160"/>
      <c r="L464" s="160"/>
      <c r="M464" s="160"/>
      <c r="N464" s="160"/>
      <c r="O464" s="160"/>
      <c r="P464" s="160"/>
      <c r="Q464" s="160"/>
      <c r="R464" s="160"/>
      <c r="S464" s="160"/>
      <c r="T464" s="160"/>
      <c r="U464" s="160"/>
      <c r="V464" s="160"/>
      <c r="W464" s="160"/>
      <c r="X464" s="160"/>
      <c r="Y464" s="160"/>
      <c r="Z464" s="160"/>
      <c r="AA464" s="160"/>
      <c r="AB464" s="160"/>
      <c r="AC464" s="160"/>
      <c r="AD464" s="160"/>
      <c r="AE464" s="160"/>
      <c r="AF464" s="160"/>
      <c r="AG464" s="160"/>
      <c r="AH464" s="160"/>
      <c r="AI464" s="160"/>
      <c r="AJ464" s="160"/>
      <c r="AK464" s="160"/>
    </row>
    <row r="465" spans="1:37" s="2" customFormat="1" x14ac:dyDescent="0.25">
      <c r="A465" s="159"/>
      <c r="B465" s="159"/>
      <c r="C465" s="159"/>
      <c r="D465" s="159"/>
      <c r="E465" s="159"/>
      <c r="F465" s="159"/>
      <c r="G465" s="159"/>
      <c r="H465" s="159"/>
      <c r="I465" s="159"/>
      <c r="J465" s="159"/>
      <c r="K465" s="159"/>
      <c r="L465" s="159"/>
      <c r="M465" s="159"/>
      <c r="N465" s="159"/>
      <c r="O465" s="159"/>
      <c r="P465" s="159"/>
      <c r="Q465" s="159"/>
      <c r="R465" s="159"/>
      <c r="S465" s="159"/>
      <c r="T465" s="159"/>
      <c r="U465" s="159"/>
      <c r="V465" s="159"/>
      <c r="W465" s="159"/>
      <c r="X465" s="159"/>
      <c r="Y465" s="159"/>
      <c r="Z465" s="159"/>
      <c r="AA465" s="159"/>
      <c r="AB465" s="159"/>
      <c r="AC465" s="159"/>
      <c r="AD465" s="159"/>
      <c r="AE465" s="159"/>
      <c r="AF465" s="159"/>
      <c r="AG465" s="159"/>
      <c r="AH465" s="159"/>
    </row>
    <row r="466" spans="1:37" x14ac:dyDescent="0.25">
      <c r="A466" s="291" t="s">
        <v>559</v>
      </c>
      <c r="B466" s="299"/>
      <c r="C466" s="299"/>
      <c r="D466" s="299"/>
      <c r="E466" s="299"/>
      <c r="F466" s="299"/>
      <c r="G466" s="299"/>
      <c r="H466" s="299"/>
      <c r="I466" s="299"/>
      <c r="J466" s="299"/>
      <c r="K466" s="299"/>
      <c r="L466" s="299"/>
      <c r="M466" s="299"/>
      <c r="N466" s="299"/>
      <c r="O466" s="299"/>
      <c r="P466" s="299"/>
      <c r="Q466" s="299"/>
      <c r="R466" s="299"/>
      <c r="S466" s="299"/>
      <c r="T466" s="299"/>
      <c r="U466" s="299"/>
      <c r="V466" s="299"/>
      <c r="W466" s="299"/>
      <c r="X466" s="299"/>
      <c r="Y466" s="299"/>
      <c r="Z466" s="299"/>
      <c r="AA466" s="299"/>
      <c r="AB466" s="299"/>
      <c r="AC466" s="299"/>
      <c r="AD466" s="299"/>
      <c r="AE466" s="299"/>
      <c r="AF466" s="299"/>
      <c r="AG466" s="299"/>
      <c r="AH466" s="299"/>
    </row>
    <row r="467" spans="1:37" x14ac:dyDescent="0.25">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row>
    <row r="468" spans="1:37" x14ac:dyDescent="0.25">
      <c r="A468" s="300" t="s">
        <v>558</v>
      </c>
      <c r="B468" s="300"/>
      <c r="C468" s="300"/>
      <c r="D468" s="300"/>
      <c r="E468" s="300"/>
      <c r="F468" s="300"/>
      <c r="G468" s="300"/>
      <c r="H468" s="300"/>
      <c r="I468" s="300"/>
      <c r="J468" s="300" t="s">
        <v>58</v>
      </c>
      <c r="K468" s="300"/>
      <c r="L468" s="300"/>
      <c r="M468" s="300"/>
      <c r="N468" s="300"/>
      <c r="O468" s="300"/>
      <c r="P468" s="300"/>
      <c r="Q468" s="300"/>
      <c r="R468" s="300"/>
      <c r="S468" s="300"/>
      <c r="T468" s="300"/>
      <c r="U468" s="300"/>
      <c r="V468" s="300"/>
      <c r="W468" s="300"/>
      <c r="X468" s="300"/>
      <c r="Y468" s="300"/>
      <c r="Z468" s="300"/>
      <c r="AA468" s="300"/>
      <c r="AB468" s="300"/>
      <c r="AC468" s="300"/>
      <c r="AD468" s="300"/>
      <c r="AE468" s="300"/>
      <c r="AF468" s="300"/>
      <c r="AG468" s="300"/>
      <c r="AH468" s="300"/>
    </row>
    <row r="469" spans="1:37" x14ac:dyDescent="0.25">
      <c r="A469" s="300"/>
      <c r="B469" s="300"/>
      <c r="C469" s="300"/>
      <c r="D469" s="300"/>
      <c r="E469" s="300"/>
      <c r="F469" s="300"/>
      <c r="G469" s="300"/>
      <c r="H469" s="300"/>
      <c r="I469" s="300"/>
      <c r="J469" s="300" t="s">
        <v>528</v>
      </c>
      <c r="K469" s="300"/>
      <c r="L469" s="300"/>
      <c r="M469" s="300"/>
      <c r="N469" s="300"/>
      <c r="O469" s="300" t="s">
        <v>527</v>
      </c>
      <c r="P469" s="300"/>
      <c r="Q469" s="300"/>
      <c r="R469" s="300"/>
      <c r="S469" s="300"/>
      <c r="T469" s="300" t="s">
        <v>557</v>
      </c>
      <c r="U469" s="300"/>
      <c r="V469" s="300"/>
      <c r="W469" s="300"/>
      <c r="X469" s="300"/>
      <c r="Y469" s="300" t="s">
        <v>525</v>
      </c>
      <c r="Z469" s="300"/>
      <c r="AA469" s="300"/>
      <c r="AB469" s="300"/>
      <c r="AC469" s="300"/>
      <c r="AD469" s="300" t="s">
        <v>524</v>
      </c>
      <c r="AE469" s="300"/>
      <c r="AF469" s="300"/>
      <c r="AG469" s="300"/>
      <c r="AH469" s="300"/>
    </row>
    <row r="470" spans="1:37" x14ac:dyDescent="0.25">
      <c r="A470" s="300"/>
      <c r="B470" s="300"/>
      <c r="C470" s="300"/>
      <c r="D470" s="300"/>
      <c r="E470" s="300"/>
      <c r="F470" s="300"/>
      <c r="G470" s="300"/>
      <c r="H470" s="300"/>
      <c r="I470" s="300"/>
      <c r="J470" s="300"/>
      <c r="K470" s="300"/>
      <c r="L470" s="300"/>
      <c r="M470" s="300"/>
      <c r="N470" s="300"/>
      <c r="O470" s="300"/>
      <c r="P470" s="300"/>
      <c r="Q470" s="300"/>
      <c r="R470" s="300"/>
      <c r="S470" s="300"/>
      <c r="T470" s="300"/>
      <c r="U470" s="300"/>
      <c r="V470" s="300"/>
      <c r="W470" s="300"/>
      <c r="X470" s="300"/>
      <c r="Y470" s="300"/>
      <c r="Z470" s="300"/>
      <c r="AA470" s="300"/>
      <c r="AB470" s="300"/>
      <c r="AC470" s="300"/>
      <c r="AD470" s="300"/>
      <c r="AE470" s="300"/>
      <c r="AF470" s="300"/>
      <c r="AG470" s="300"/>
      <c r="AH470" s="300"/>
    </row>
    <row r="471" spans="1:37" x14ac:dyDescent="0.25">
      <c r="A471" s="300"/>
      <c r="B471" s="300"/>
      <c r="C471" s="300"/>
      <c r="D471" s="300"/>
      <c r="E471" s="300"/>
      <c r="F471" s="300"/>
      <c r="G471" s="300"/>
      <c r="H471" s="300"/>
      <c r="I471" s="300"/>
      <c r="J471" s="300"/>
      <c r="K471" s="300"/>
      <c r="L471" s="300"/>
      <c r="M471" s="300"/>
      <c r="N471" s="300"/>
      <c r="O471" s="300"/>
      <c r="P471" s="300"/>
      <c r="Q471" s="300"/>
      <c r="R471" s="300"/>
      <c r="S471" s="300"/>
      <c r="T471" s="300"/>
      <c r="U471" s="300"/>
      <c r="V471" s="300"/>
      <c r="W471" s="300"/>
      <c r="X471" s="300"/>
      <c r="Y471" s="300"/>
      <c r="Z471" s="300"/>
      <c r="AA471" s="300"/>
      <c r="AB471" s="300"/>
      <c r="AC471" s="300"/>
      <c r="AD471" s="300"/>
      <c r="AE471" s="300"/>
      <c r="AF471" s="300"/>
      <c r="AG471" s="300"/>
      <c r="AH471" s="300"/>
    </row>
    <row r="472" spans="1:37" x14ac:dyDescent="0.25">
      <c r="A472" s="535"/>
      <c r="B472" s="535"/>
      <c r="C472" s="535"/>
      <c r="D472" s="535"/>
      <c r="E472" s="535"/>
      <c r="F472" s="535"/>
      <c r="G472" s="535"/>
      <c r="H472" s="535"/>
      <c r="I472" s="535"/>
      <c r="J472" s="535"/>
      <c r="K472" s="535"/>
      <c r="L472" s="535"/>
      <c r="M472" s="535"/>
      <c r="N472" s="535"/>
      <c r="O472" s="535"/>
      <c r="P472" s="535"/>
      <c r="Q472" s="535"/>
      <c r="R472" s="535"/>
      <c r="S472" s="535"/>
      <c r="T472" s="535"/>
      <c r="U472" s="535"/>
      <c r="V472" s="535"/>
      <c r="W472" s="535"/>
      <c r="X472" s="535"/>
      <c r="Y472" s="535"/>
      <c r="Z472" s="535"/>
      <c r="AA472" s="535"/>
      <c r="AB472" s="535"/>
      <c r="AC472" s="535"/>
      <c r="AD472" s="535"/>
      <c r="AE472" s="535"/>
      <c r="AF472" s="535"/>
      <c r="AG472" s="535"/>
      <c r="AH472" s="535"/>
    </row>
    <row r="473" spans="1:37" x14ac:dyDescent="0.25">
      <c r="A473" s="535"/>
      <c r="B473" s="535"/>
      <c r="C473" s="535"/>
      <c r="D473" s="535"/>
      <c r="E473" s="535"/>
      <c r="F473" s="535"/>
      <c r="G473" s="535"/>
      <c r="H473" s="535"/>
      <c r="I473" s="535"/>
      <c r="J473" s="535"/>
      <c r="K473" s="535"/>
      <c r="L473" s="535"/>
      <c r="M473" s="535"/>
      <c r="N473" s="535"/>
      <c r="O473" s="535"/>
      <c r="P473" s="535"/>
      <c r="Q473" s="535"/>
      <c r="R473" s="535"/>
      <c r="S473" s="535"/>
      <c r="T473" s="535"/>
      <c r="U473" s="535"/>
      <c r="V473" s="535"/>
      <c r="W473" s="535"/>
      <c r="X473" s="535"/>
      <c r="Y473" s="535"/>
      <c r="Z473" s="535"/>
      <c r="AA473" s="535"/>
      <c r="AB473" s="535"/>
      <c r="AC473" s="535"/>
      <c r="AD473" s="535"/>
      <c r="AE473" s="535"/>
      <c r="AF473" s="535"/>
      <c r="AG473" s="535"/>
      <c r="AH473" s="535"/>
    </row>
    <row r="474" spans="1:37" x14ac:dyDescent="0.25">
      <c r="A474" s="319" t="s">
        <v>550</v>
      </c>
      <c r="B474" s="320"/>
      <c r="C474" s="320"/>
      <c r="D474" s="320"/>
      <c r="E474" s="320"/>
      <c r="F474" s="320"/>
      <c r="G474" s="320"/>
      <c r="H474" s="320"/>
      <c r="I474" s="321"/>
      <c r="J474" s="551">
        <v>66890</v>
      </c>
      <c r="K474" s="552"/>
      <c r="L474" s="552"/>
      <c r="M474" s="552"/>
      <c r="N474" s="553"/>
      <c r="O474" s="566">
        <v>26089</v>
      </c>
      <c r="P474" s="567"/>
      <c r="Q474" s="567"/>
      <c r="R474" s="567"/>
      <c r="S474" s="568"/>
      <c r="T474" s="566"/>
      <c r="U474" s="567"/>
      <c r="V474" s="567"/>
      <c r="W474" s="567"/>
      <c r="X474" s="568"/>
      <c r="Y474" s="566"/>
      <c r="Z474" s="567"/>
      <c r="AA474" s="567"/>
      <c r="AB474" s="567"/>
      <c r="AC474" s="568"/>
      <c r="AD474" s="551">
        <f>J474+O474-T474-Y474</f>
        <v>92979</v>
      </c>
      <c r="AE474" s="552"/>
      <c r="AF474" s="552"/>
      <c r="AG474" s="552"/>
      <c r="AH474" s="553"/>
      <c r="AK474" s="2"/>
    </row>
    <row r="475" spans="1:37" x14ac:dyDescent="0.25">
      <c r="A475" s="325"/>
      <c r="B475" s="489"/>
      <c r="C475" s="489"/>
      <c r="D475" s="489"/>
      <c r="E475" s="489"/>
      <c r="F475" s="489"/>
      <c r="G475" s="489"/>
      <c r="H475" s="489"/>
      <c r="I475" s="326"/>
      <c r="J475" s="554"/>
      <c r="K475" s="555"/>
      <c r="L475" s="555"/>
      <c r="M475" s="555"/>
      <c r="N475" s="556"/>
      <c r="O475" s="569"/>
      <c r="P475" s="570"/>
      <c r="Q475" s="570"/>
      <c r="R475" s="570"/>
      <c r="S475" s="571"/>
      <c r="T475" s="569"/>
      <c r="U475" s="570"/>
      <c r="V475" s="570"/>
      <c r="W475" s="570"/>
      <c r="X475" s="571"/>
      <c r="Y475" s="569"/>
      <c r="Z475" s="570"/>
      <c r="AA475" s="570"/>
      <c r="AB475" s="570"/>
      <c r="AC475" s="571"/>
      <c r="AD475" s="554"/>
      <c r="AE475" s="555"/>
      <c r="AF475" s="555"/>
      <c r="AG475" s="555"/>
      <c r="AH475" s="556"/>
      <c r="AI475" t="str">
        <f>IF(ROUND(AD474-Aktíva!D87-Aktíva!D106,0)=0,"","CHYBA")</f>
        <v/>
      </c>
      <c r="AJ475" t="s">
        <v>1155</v>
      </c>
    </row>
    <row r="476" spans="1:37" x14ac:dyDescent="0.25">
      <c r="A476" s="319" t="s">
        <v>549</v>
      </c>
      <c r="B476" s="320"/>
      <c r="C476" s="320"/>
      <c r="D476" s="320"/>
      <c r="E476" s="320"/>
      <c r="F476" s="320"/>
      <c r="G476" s="320"/>
      <c r="H476" s="320"/>
      <c r="I476" s="321"/>
      <c r="J476" s="551"/>
      <c r="K476" s="552"/>
      <c r="L476" s="552"/>
      <c r="M476" s="552"/>
      <c r="N476" s="553"/>
      <c r="O476" s="551"/>
      <c r="P476" s="552"/>
      <c r="Q476" s="552"/>
      <c r="R476" s="552"/>
      <c r="S476" s="553"/>
      <c r="T476" s="551"/>
      <c r="U476" s="552"/>
      <c r="V476" s="552"/>
      <c r="W476" s="552"/>
      <c r="X476" s="553"/>
      <c r="Y476" s="551"/>
      <c r="Z476" s="552"/>
      <c r="AA476" s="552"/>
      <c r="AB476" s="552"/>
      <c r="AC476" s="553"/>
      <c r="AD476" s="551">
        <f>J476+O476-T476-Y476</f>
        <v>0</v>
      </c>
      <c r="AE476" s="552"/>
      <c r="AF476" s="552"/>
      <c r="AG476" s="552"/>
      <c r="AH476" s="553"/>
    </row>
    <row r="477" spans="1:37" x14ac:dyDescent="0.25">
      <c r="A477" s="325"/>
      <c r="B477" s="489"/>
      <c r="C477" s="489"/>
      <c r="D477" s="489"/>
      <c r="E477" s="489"/>
      <c r="F477" s="489"/>
      <c r="G477" s="489"/>
      <c r="H477" s="489"/>
      <c r="I477" s="326"/>
      <c r="J477" s="554"/>
      <c r="K477" s="555"/>
      <c r="L477" s="555"/>
      <c r="M477" s="555"/>
      <c r="N477" s="556"/>
      <c r="O477" s="554"/>
      <c r="P477" s="555"/>
      <c r="Q477" s="555"/>
      <c r="R477" s="555"/>
      <c r="S477" s="556"/>
      <c r="T477" s="554"/>
      <c r="U477" s="555"/>
      <c r="V477" s="555"/>
      <c r="W477" s="555"/>
      <c r="X477" s="556"/>
      <c r="Y477" s="554"/>
      <c r="Z477" s="555"/>
      <c r="AA477" s="555"/>
      <c r="AB477" s="555"/>
      <c r="AC477" s="556"/>
      <c r="AD477" s="554"/>
      <c r="AE477" s="555"/>
      <c r="AF477" s="555"/>
      <c r="AG477" s="555"/>
      <c r="AH477" s="556"/>
      <c r="AI477" t="str">
        <f>IF(ROUND(AD476-Aktíva!D91-Aktíva!D110,0)=0,"","CHYBA")</f>
        <v/>
      </c>
      <c r="AJ477" t="s">
        <v>1155</v>
      </c>
    </row>
    <row r="478" spans="1:37" x14ac:dyDescent="0.25">
      <c r="A478" s="319" t="s">
        <v>548</v>
      </c>
      <c r="B478" s="320"/>
      <c r="C478" s="320"/>
      <c r="D478" s="320"/>
      <c r="E478" s="320"/>
      <c r="F478" s="320"/>
      <c r="G478" s="320"/>
      <c r="H478" s="320"/>
      <c r="I478" s="321"/>
      <c r="J478" s="551"/>
      <c r="K478" s="552"/>
      <c r="L478" s="552"/>
      <c r="M478" s="552"/>
      <c r="N478" s="553"/>
      <c r="O478" s="551"/>
      <c r="P478" s="552"/>
      <c r="Q478" s="552"/>
      <c r="R478" s="552"/>
      <c r="S478" s="553"/>
      <c r="T478" s="551"/>
      <c r="U478" s="552"/>
      <c r="V478" s="552"/>
      <c r="W478" s="552"/>
      <c r="X478" s="553"/>
      <c r="Y478" s="551"/>
      <c r="Z478" s="552"/>
      <c r="AA478" s="552"/>
      <c r="AB478" s="552"/>
      <c r="AC478" s="553"/>
      <c r="AD478" s="551">
        <f>J478+O478-T478-Y478</f>
        <v>0</v>
      </c>
      <c r="AE478" s="552"/>
      <c r="AF478" s="552"/>
      <c r="AG478" s="552"/>
      <c r="AH478" s="553"/>
    </row>
    <row r="479" spans="1:37" x14ac:dyDescent="0.25">
      <c r="A479" s="325"/>
      <c r="B479" s="489"/>
      <c r="C479" s="489"/>
      <c r="D479" s="489"/>
      <c r="E479" s="489"/>
      <c r="F479" s="489"/>
      <c r="G479" s="489"/>
      <c r="H479" s="489"/>
      <c r="I479" s="326"/>
      <c r="J479" s="554"/>
      <c r="K479" s="555"/>
      <c r="L479" s="555"/>
      <c r="M479" s="555"/>
      <c r="N479" s="556"/>
      <c r="O479" s="554"/>
      <c r="P479" s="555"/>
      <c r="Q479" s="555"/>
      <c r="R479" s="555"/>
      <c r="S479" s="556"/>
      <c r="T479" s="554"/>
      <c r="U479" s="555"/>
      <c r="V479" s="555"/>
      <c r="W479" s="555"/>
      <c r="X479" s="556"/>
      <c r="Y479" s="554"/>
      <c r="Z479" s="555"/>
      <c r="AA479" s="555"/>
      <c r="AB479" s="555"/>
      <c r="AC479" s="556"/>
      <c r="AD479" s="554"/>
      <c r="AE479" s="555"/>
      <c r="AF479" s="555"/>
      <c r="AG479" s="555"/>
      <c r="AH479" s="556"/>
      <c r="AI479" t="str">
        <f>IF(ROUND(AD478-Aktíva!D93-Aktíva!D112,0)=0,"","CHYBA")</f>
        <v/>
      </c>
      <c r="AJ479" t="s">
        <v>1155</v>
      </c>
    </row>
    <row r="480" spans="1:37" x14ac:dyDescent="0.25">
      <c r="A480" s="319" t="s">
        <v>547</v>
      </c>
      <c r="B480" s="320"/>
      <c r="C480" s="320"/>
      <c r="D480" s="320"/>
      <c r="E480" s="320"/>
      <c r="F480" s="320"/>
      <c r="G480" s="320"/>
      <c r="H480" s="320"/>
      <c r="I480" s="321"/>
      <c r="J480" s="551"/>
      <c r="K480" s="552"/>
      <c r="L480" s="552"/>
      <c r="M480" s="552"/>
      <c r="N480" s="553"/>
      <c r="O480" s="551"/>
      <c r="P480" s="552"/>
      <c r="Q480" s="552"/>
      <c r="R480" s="552"/>
      <c r="S480" s="553"/>
      <c r="T480" s="551"/>
      <c r="U480" s="552"/>
      <c r="V480" s="552"/>
      <c r="W480" s="552"/>
      <c r="X480" s="553"/>
      <c r="Y480" s="551"/>
      <c r="Z480" s="552"/>
      <c r="AA480" s="552"/>
      <c r="AB480" s="552"/>
      <c r="AC480" s="553"/>
      <c r="AD480" s="551">
        <f>J480+O480-T480-Y480</f>
        <v>0</v>
      </c>
      <c r="AE480" s="552"/>
      <c r="AF480" s="552"/>
      <c r="AG480" s="552"/>
      <c r="AH480" s="553"/>
    </row>
    <row r="481" spans="1:38" x14ac:dyDescent="0.25">
      <c r="A481" s="325"/>
      <c r="B481" s="489"/>
      <c r="C481" s="489"/>
      <c r="D481" s="489"/>
      <c r="E481" s="489"/>
      <c r="F481" s="489"/>
      <c r="G481" s="489"/>
      <c r="H481" s="489"/>
      <c r="I481" s="326"/>
      <c r="J481" s="554"/>
      <c r="K481" s="555"/>
      <c r="L481" s="555"/>
      <c r="M481" s="555"/>
      <c r="N481" s="556"/>
      <c r="O481" s="554"/>
      <c r="P481" s="555"/>
      <c r="Q481" s="555"/>
      <c r="R481" s="555"/>
      <c r="S481" s="556"/>
      <c r="T481" s="554"/>
      <c r="U481" s="555"/>
      <c r="V481" s="555"/>
      <c r="W481" s="555"/>
      <c r="X481" s="556"/>
      <c r="Y481" s="554"/>
      <c r="Z481" s="555"/>
      <c r="AA481" s="555"/>
      <c r="AB481" s="555"/>
      <c r="AC481" s="556"/>
      <c r="AD481" s="554"/>
      <c r="AE481" s="555"/>
      <c r="AF481" s="555"/>
      <c r="AG481" s="555"/>
      <c r="AH481" s="556"/>
      <c r="AI481" t="str">
        <f>IF(ROUND(AD480-Aktíva!D98-Aktíva!D114,0)=0,"","CHYBA")</f>
        <v/>
      </c>
      <c r="AJ481" t="s">
        <v>1155</v>
      </c>
    </row>
    <row r="482" spans="1:38" x14ac:dyDescent="0.25">
      <c r="A482" s="319" t="s">
        <v>544</v>
      </c>
      <c r="B482" s="320"/>
      <c r="C482" s="320"/>
      <c r="D482" s="320"/>
      <c r="E482" s="320"/>
      <c r="F482" s="320"/>
      <c r="G482" s="320"/>
      <c r="H482" s="320"/>
      <c r="I482" s="321"/>
      <c r="J482" s="551"/>
      <c r="K482" s="552"/>
      <c r="L482" s="552"/>
      <c r="M482" s="552"/>
      <c r="N482" s="553"/>
      <c r="O482" s="551"/>
      <c r="P482" s="552"/>
      <c r="Q482" s="552"/>
      <c r="R482" s="552"/>
      <c r="S482" s="553"/>
      <c r="T482" s="551"/>
      <c r="U482" s="552"/>
      <c r="V482" s="552"/>
      <c r="W482" s="552"/>
      <c r="X482" s="553"/>
      <c r="Y482" s="551"/>
      <c r="Z482" s="552"/>
      <c r="AA482" s="552"/>
      <c r="AB482" s="552"/>
      <c r="AC482" s="553"/>
      <c r="AD482" s="551">
        <f>J482+O482-T482-Y482</f>
        <v>0</v>
      </c>
      <c r="AE482" s="552"/>
      <c r="AF482" s="552"/>
      <c r="AG482" s="552"/>
      <c r="AH482" s="553"/>
    </row>
    <row r="483" spans="1:38" x14ac:dyDescent="0.25">
      <c r="A483" s="325"/>
      <c r="B483" s="489"/>
      <c r="C483" s="489"/>
      <c r="D483" s="489"/>
      <c r="E483" s="489"/>
      <c r="F483" s="489"/>
      <c r="G483" s="489"/>
      <c r="H483" s="489"/>
      <c r="I483" s="326"/>
      <c r="J483" s="554"/>
      <c r="K483" s="555"/>
      <c r="L483" s="555"/>
      <c r="M483" s="555"/>
      <c r="N483" s="556"/>
      <c r="O483" s="554"/>
      <c r="P483" s="555"/>
      <c r="Q483" s="555"/>
      <c r="R483" s="555"/>
      <c r="S483" s="556"/>
      <c r="T483" s="554"/>
      <c r="U483" s="555"/>
      <c r="V483" s="555"/>
      <c r="W483" s="555"/>
      <c r="X483" s="556"/>
      <c r="Y483" s="554"/>
      <c r="Z483" s="555"/>
      <c r="AA483" s="555"/>
      <c r="AB483" s="555"/>
      <c r="AC483" s="556"/>
      <c r="AD483" s="554"/>
      <c r="AE483" s="555"/>
      <c r="AF483" s="555"/>
      <c r="AG483" s="555"/>
      <c r="AH483" s="556"/>
      <c r="AI483" t="str">
        <f>IF(ROUND(AD482-Aktíva!D100-Aktíva!D120,0)=0,"","CHYBA")</f>
        <v/>
      </c>
      <c r="AJ483" t="s">
        <v>1155</v>
      </c>
    </row>
    <row r="484" spans="1:38" x14ac:dyDescent="0.25">
      <c r="A484" s="330" t="s">
        <v>553</v>
      </c>
      <c r="B484" s="330"/>
      <c r="C484" s="330"/>
      <c r="D484" s="330"/>
      <c r="E484" s="330"/>
      <c r="F484" s="330"/>
      <c r="G484" s="330"/>
      <c r="H484" s="330"/>
      <c r="I484" s="330"/>
      <c r="J484" s="493">
        <v>66890</v>
      </c>
      <c r="K484" s="493"/>
      <c r="L484" s="493"/>
      <c r="M484" s="493"/>
      <c r="N484" s="493"/>
      <c r="O484" s="493">
        <v>26089</v>
      </c>
      <c r="P484" s="493"/>
      <c r="Q484" s="493"/>
      <c r="R484" s="493"/>
      <c r="S484" s="493"/>
      <c r="T484" s="493">
        <f>SUM(T474:X483)</f>
        <v>0</v>
      </c>
      <c r="U484" s="493"/>
      <c r="V484" s="493"/>
      <c r="W484" s="493"/>
      <c r="X484" s="493"/>
      <c r="Y484" s="493">
        <f>SUM(Y474:AC483)</f>
        <v>0</v>
      </c>
      <c r="Z484" s="493"/>
      <c r="AA484" s="493"/>
      <c r="AB484" s="493"/>
      <c r="AC484" s="493"/>
      <c r="AD484" s="493">
        <f>SUM(AD474:AH483)</f>
        <v>92979</v>
      </c>
      <c r="AE484" s="493"/>
      <c r="AF484" s="493"/>
      <c r="AG484" s="493"/>
      <c r="AH484" s="493"/>
    </row>
    <row r="485" spans="1:38" x14ac:dyDescent="0.25">
      <c r="A485" s="330"/>
      <c r="B485" s="330"/>
      <c r="C485" s="330"/>
      <c r="D485" s="330"/>
      <c r="E485" s="330"/>
      <c r="F485" s="330"/>
      <c r="G485" s="330"/>
      <c r="H485" s="330"/>
      <c r="I485" s="330"/>
      <c r="J485" s="493"/>
      <c r="K485" s="493"/>
      <c r="L485" s="493"/>
      <c r="M485" s="493"/>
      <c r="N485" s="493"/>
      <c r="O485" s="493"/>
      <c r="P485" s="493"/>
      <c r="Q485" s="493"/>
      <c r="R485" s="493"/>
      <c r="S485" s="493"/>
      <c r="T485" s="493"/>
      <c r="U485" s="493"/>
      <c r="V485" s="493"/>
      <c r="W485" s="493"/>
      <c r="X485" s="493"/>
      <c r="Y485" s="493"/>
      <c r="Z485" s="493"/>
      <c r="AA485" s="493"/>
      <c r="AB485" s="493"/>
      <c r="AC485" s="493"/>
      <c r="AD485" s="493"/>
      <c r="AE485" s="493"/>
      <c r="AF485" s="493"/>
      <c r="AG485" s="493"/>
      <c r="AH485" s="493"/>
      <c r="AI485" t="str">
        <f>IF(ROUND(AD484-Aktíva!D85-Aktíva!D104,0)=0,"","CHYBA")</f>
        <v/>
      </c>
      <c r="AJ485" t="s">
        <v>1155</v>
      </c>
    </row>
    <row r="486" spans="1:38" x14ac:dyDescent="0.25">
      <c r="A486" s="557"/>
      <c r="B486" s="557"/>
      <c r="C486" s="557"/>
      <c r="D486" s="557"/>
      <c r="E486" s="557"/>
      <c r="F486" s="557"/>
      <c r="G486" s="557"/>
      <c r="H486" s="557"/>
      <c r="I486" s="557"/>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row>
    <row r="487" spans="1:38" ht="63" customHeight="1" x14ac:dyDescent="0.25">
      <c r="A487" s="337" t="s">
        <v>1366</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K487" s="2"/>
      <c r="AL487" s="2"/>
    </row>
    <row r="488" spans="1:38" hidden="1" x14ac:dyDescent="0.25">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row>
    <row r="489" spans="1:38" ht="44.25" hidden="1" customHeight="1" x14ac:dyDescent="0.25">
      <c r="A489" s="338"/>
      <c r="B489" s="338"/>
      <c r="C489" s="338"/>
      <c r="D489" s="338"/>
      <c r="E489" s="338"/>
      <c r="F489" s="338"/>
      <c r="G489" s="338"/>
      <c r="H489" s="338"/>
      <c r="I489" s="338"/>
      <c r="J489" s="338"/>
      <c r="K489" s="338"/>
      <c r="L489" s="338"/>
      <c r="M489" s="338"/>
      <c r="N489" s="338"/>
      <c r="O489" s="338"/>
      <c r="P489" s="338"/>
      <c r="Q489" s="338"/>
      <c r="R489" s="338"/>
      <c r="S489" s="338"/>
      <c r="T489" s="338"/>
      <c r="U489" s="338"/>
      <c r="V489" s="338"/>
      <c r="W489" s="338"/>
      <c r="X489" s="338"/>
      <c r="Y489" s="338"/>
      <c r="Z489" s="338"/>
      <c r="AA489" s="338"/>
      <c r="AB489" s="338"/>
      <c r="AC489" s="338"/>
      <c r="AD489" s="338"/>
      <c r="AE489" s="338"/>
      <c r="AF489" s="338"/>
      <c r="AG489" s="338"/>
      <c r="AH489" s="338"/>
    </row>
    <row r="490" spans="1:38" x14ac:dyDescent="0.25">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row>
    <row r="491" spans="1:38" x14ac:dyDescent="0.25">
      <c r="A491" s="360" t="s">
        <v>1361</v>
      </c>
      <c r="B491" s="360"/>
      <c r="C491" s="360"/>
      <c r="D491" s="360"/>
      <c r="E491" s="360"/>
      <c r="F491" s="360"/>
      <c r="G491" s="360"/>
      <c r="H491" s="360"/>
      <c r="I491" s="360"/>
      <c r="J491" s="360"/>
      <c r="K491" s="360"/>
      <c r="L491" s="360"/>
      <c r="M491" s="360"/>
      <c r="N491" s="360"/>
      <c r="O491" s="360"/>
      <c r="P491" s="360"/>
      <c r="Q491" s="360"/>
      <c r="R491" s="360"/>
      <c r="S491" s="360"/>
      <c r="T491" s="360"/>
      <c r="U491" s="360"/>
      <c r="V491" s="360"/>
      <c r="W491" s="360"/>
      <c r="X491" s="360"/>
      <c r="Y491" s="360"/>
      <c r="Z491" s="360"/>
      <c r="AA491" s="360"/>
      <c r="AB491" s="360"/>
      <c r="AC491" s="360"/>
      <c r="AD491" s="360"/>
      <c r="AE491" s="360"/>
      <c r="AF491" s="360"/>
      <c r="AG491" s="360"/>
      <c r="AH491" s="360"/>
    </row>
    <row r="492" spans="1:38" x14ac:dyDescent="0.25">
      <c r="A492" s="175"/>
      <c r="B492" s="175"/>
      <c r="C492" s="175"/>
      <c r="D492" s="175"/>
      <c r="E492" s="175"/>
      <c r="F492" s="175"/>
      <c r="G492" s="175"/>
      <c r="H492" s="175"/>
      <c r="I492" s="175"/>
      <c r="J492" s="175"/>
      <c r="K492" s="175"/>
      <c r="L492" s="175"/>
      <c r="M492" s="175"/>
      <c r="N492" s="175"/>
      <c r="O492" s="175"/>
      <c r="P492" s="175"/>
      <c r="Q492" s="175"/>
      <c r="R492" s="175"/>
      <c r="S492" s="175"/>
      <c r="T492" s="175"/>
      <c r="U492" s="175"/>
      <c r="V492" s="175"/>
      <c r="W492" s="175"/>
      <c r="X492" s="175"/>
      <c r="Y492" s="175"/>
      <c r="Z492" s="175"/>
      <c r="AA492" s="175"/>
      <c r="AB492" s="175"/>
      <c r="AC492" s="175"/>
      <c r="AD492" s="175"/>
      <c r="AE492" s="175"/>
      <c r="AF492" s="175"/>
      <c r="AG492" s="175"/>
      <c r="AH492" s="175"/>
    </row>
    <row r="493" spans="1:38" ht="44.25" customHeight="1" x14ac:dyDescent="0.25">
      <c r="A493" s="337" t="s">
        <v>1362</v>
      </c>
      <c r="B493" s="337"/>
      <c r="C493" s="337"/>
      <c r="D493" s="337"/>
      <c r="E493" s="337"/>
      <c r="F493" s="337"/>
      <c r="G493" s="337"/>
      <c r="H493" s="337"/>
      <c r="I493" s="337"/>
      <c r="J493" s="337"/>
      <c r="K493" s="337"/>
      <c r="L493" s="337"/>
      <c r="M493" s="337"/>
      <c r="N493" s="337"/>
      <c r="O493" s="337"/>
      <c r="P493" s="337"/>
      <c r="Q493" s="337"/>
      <c r="R493" s="337"/>
      <c r="S493" s="337"/>
      <c r="T493" s="337"/>
      <c r="U493" s="337"/>
      <c r="V493" s="337"/>
      <c r="W493" s="337"/>
      <c r="X493" s="337"/>
      <c r="Y493" s="337"/>
      <c r="Z493" s="337"/>
      <c r="AA493" s="337"/>
      <c r="AB493" s="337"/>
      <c r="AC493" s="337"/>
      <c r="AD493" s="337"/>
      <c r="AE493" s="337"/>
      <c r="AF493" s="337"/>
      <c r="AG493" s="337"/>
      <c r="AH493" s="337"/>
    </row>
    <row r="494" spans="1:38" x14ac:dyDescent="0.25">
      <c r="A494" s="338"/>
      <c r="B494" s="338"/>
      <c r="C494" s="338"/>
      <c r="D494" s="338"/>
      <c r="E494" s="338"/>
      <c r="F494" s="338"/>
      <c r="G494" s="338"/>
      <c r="H494" s="338"/>
      <c r="I494" s="338"/>
      <c r="J494" s="338"/>
      <c r="K494" s="338"/>
      <c r="L494" s="338"/>
      <c r="M494" s="338"/>
      <c r="N494" s="338"/>
      <c r="O494" s="338"/>
      <c r="P494" s="338"/>
      <c r="Q494" s="338"/>
      <c r="R494" s="338"/>
      <c r="S494" s="338"/>
      <c r="T494" s="338"/>
      <c r="U494" s="338"/>
      <c r="V494" s="338"/>
      <c r="W494" s="338"/>
      <c r="X494" s="338"/>
      <c r="Y494" s="338"/>
      <c r="Z494" s="338"/>
      <c r="AA494" s="338"/>
      <c r="AB494" s="338"/>
      <c r="AC494" s="338"/>
      <c r="AD494" s="338"/>
      <c r="AE494" s="338"/>
      <c r="AF494" s="338"/>
      <c r="AG494" s="338"/>
      <c r="AH494" s="338"/>
    </row>
    <row r="495" spans="1:38" x14ac:dyDescent="0.25">
      <c r="A495" s="176"/>
      <c r="B495" s="176"/>
      <c r="C495" s="176"/>
      <c r="D495" s="176"/>
      <c r="E495" s="176"/>
      <c r="F495" s="176"/>
      <c r="G495" s="176"/>
      <c r="H495" s="176"/>
      <c r="I495" s="176"/>
      <c r="J495" s="176"/>
      <c r="K495" s="176"/>
      <c r="L495" s="176"/>
      <c r="M495" s="176"/>
      <c r="N495" s="176"/>
      <c r="O495" s="176"/>
      <c r="P495" s="176"/>
      <c r="Q495" s="176"/>
      <c r="R495" s="176"/>
      <c r="S495" s="176"/>
      <c r="T495" s="176"/>
      <c r="U495" s="176"/>
      <c r="V495" s="176"/>
      <c r="W495" s="176"/>
      <c r="X495" s="176"/>
      <c r="Y495" s="176"/>
      <c r="Z495" s="176"/>
      <c r="AA495" s="176"/>
      <c r="AB495" s="176"/>
      <c r="AC495" s="176"/>
      <c r="AD495" s="176"/>
      <c r="AE495" s="176"/>
      <c r="AF495" s="176"/>
      <c r="AG495" s="176"/>
      <c r="AH495" s="176"/>
    </row>
    <row r="496" spans="1:38" x14ac:dyDescent="0.25">
      <c r="A496" s="338" t="s">
        <v>556</v>
      </c>
      <c r="B496" s="299"/>
      <c r="C496" s="299"/>
      <c r="D496" s="299"/>
      <c r="E496" s="299"/>
      <c r="F496" s="299"/>
      <c r="G496" s="299"/>
      <c r="H496" s="299"/>
      <c r="I496" s="299"/>
      <c r="J496" s="299"/>
      <c r="K496" s="299"/>
      <c r="L496" s="299"/>
      <c r="M496" s="299"/>
      <c r="N496" s="299"/>
      <c r="O496" s="299"/>
      <c r="P496" s="299"/>
      <c r="Q496" s="299"/>
      <c r="R496" s="299"/>
      <c r="S496" s="299"/>
      <c r="T496" s="299"/>
      <c r="U496" s="299"/>
      <c r="V496" s="299"/>
      <c r="W496" s="299"/>
      <c r="X496" s="299"/>
      <c r="Y496" s="299"/>
      <c r="Z496" s="299"/>
      <c r="AA496" s="299"/>
      <c r="AB496" s="299"/>
      <c r="AC496" s="299"/>
      <c r="AD496" s="299"/>
      <c r="AE496" s="299"/>
      <c r="AF496" s="299"/>
      <c r="AG496" s="299"/>
      <c r="AH496" s="299"/>
    </row>
    <row r="497" spans="1:36" x14ac:dyDescent="0.25">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row>
    <row r="498" spans="1:36" x14ac:dyDescent="0.25">
      <c r="A498" s="300" t="s">
        <v>133</v>
      </c>
      <c r="B498" s="300"/>
      <c r="C498" s="300"/>
      <c r="D498" s="300"/>
      <c r="E498" s="300"/>
      <c r="F498" s="300"/>
      <c r="G498" s="300"/>
      <c r="H498" s="300"/>
      <c r="I498" s="300"/>
      <c r="J498" s="300"/>
      <c r="K498" s="300" t="s">
        <v>555</v>
      </c>
      <c r="L498" s="300"/>
      <c r="M498" s="300"/>
      <c r="N498" s="300"/>
      <c r="O498" s="300"/>
      <c r="P498" s="300"/>
      <c r="Q498" s="300"/>
      <c r="R498" s="300"/>
      <c r="S498" s="300" t="s">
        <v>554</v>
      </c>
      <c r="T498" s="300"/>
      <c r="U498" s="300"/>
      <c r="V498" s="300"/>
      <c r="W498" s="300"/>
      <c r="X498" s="300"/>
      <c r="Y498" s="300"/>
      <c r="Z498" s="300"/>
      <c r="AA498" s="300" t="s">
        <v>553</v>
      </c>
      <c r="AB498" s="300"/>
      <c r="AC498" s="300"/>
      <c r="AD498" s="300"/>
      <c r="AE498" s="300"/>
      <c r="AF498" s="300"/>
      <c r="AG498" s="300"/>
      <c r="AH498" s="300"/>
    </row>
    <row r="499" spans="1:36" x14ac:dyDescent="0.25">
      <c r="A499" s="330" t="s">
        <v>552</v>
      </c>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c r="AC499" s="330"/>
      <c r="AD499" s="330"/>
      <c r="AE499" s="330"/>
      <c r="AF499" s="330"/>
      <c r="AG499" s="330"/>
      <c r="AH499" s="330"/>
    </row>
    <row r="500" spans="1:36" x14ac:dyDescent="0.25">
      <c r="A500" s="292" t="s">
        <v>550</v>
      </c>
      <c r="B500" s="292"/>
      <c r="C500" s="292"/>
      <c r="D500" s="292"/>
      <c r="E500" s="292"/>
      <c r="F500" s="292"/>
      <c r="G500" s="292"/>
      <c r="H500" s="292"/>
      <c r="I500" s="292"/>
      <c r="J500" s="292"/>
      <c r="K500" s="490">
        <v>0</v>
      </c>
      <c r="L500" s="490"/>
      <c r="M500" s="490"/>
      <c r="N500" s="490"/>
      <c r="O500" s="490"/>
      <c r="P500" s="490"/>
      <c r="Q500" s="490"/>
      <c r="R500" s="490"/>
      <c r="S500" s="490">
        <v>0</v>
      </c>
      <c r="T500" s="490"/>
      <c r="U500" s="490"/>
      <c r="V500" s="490"/>
      <c r="W500" s="490"/>
      <c r="X500" s="490"/>
      <c r="Y500" s="490"/>
      <c r="Z500" s="490"/>
      <c r="AA500" s="490">
        <f>K500+S500</f>
        <v>0</v>
      </c>
      <c r="AB500" s="490"/>
      <c r="AC500" s="490"/>
      <c r="AD500" s="490"/>
      <c r="AE500" s="490"/>
      <c r="AF500" s="490"/>
      <c r="AG500" s="490"/>
      <c r="AH500" s="490"/>
    </row>
    <row r="501" spans="1:36" x14ac:dyDescent="0.25">
      <c r="A501" s="292"/>
      <c r="B501" s="292"/>
      <c r="C501" s="292"/>
      <c r="D501" s="292"/>
      <c r="E501" s="292"/>
      <c r="F501" s="292"/>
      <c r="G501" s="292"/>
      <c r="H501" s="292"/>
      <c r="I501" s="292"/>
      <c r="J501" s="292"/>
      <c r="K501" s="490"/>
      <c r="L501" s="490"/>
      <c r="M501" s="490"/>
      <c r="N501" s="490"/>
      <c r="O501" s="490"/>
      <c r="P501" s="490"/>
      <c r="Q501" s="490"/>
      <c r="R501" s="490"/>
      <c r="S501" s="490"/>
      <c r="T501" s="490"/>
      <c r="U501" s="490"/>
      <c r="V501" s="490"/>
      <c r="W501" s="490"/>
      <c r="X501" s="490"/>
      <c r="Y501" s="490"/>
      <c r="Z501" s="490"/>
      <c r="AA501" s="490"/>
      <c r="AB501" s="490"/>
      <c r="AC501" s="490"/>
      <c r="AD501" s="490"/>
      <c r="AE501" s="490"/>
      <c r="AF501" s="490"/>
      <c r="AG501" s="490"/>
      <c r="AH501" s="490"/>
      <c r="AI501" t="str">
        <f>IF(ROUND(AA500-Aktíva!D86,0)=0,"","CHYBA")</f>
        <v/>
      </c>
      <c r="AJ501" t="s">
        <v>1155</v>
      </c>
    </row>
    <row r="502" spans="1:36" x14ac:dyDescent="0.25">
      <c r="A502" s="292" t="s">
        <v>549</v>
      </c>
      <c r="B502" s="292"/>
      <c r="C502" s="292"/>
      <c r="D502" s="292"/>
      <c r="E502" s="292"/>
      <c r="F502" s="292"/>
      <c r="G502" s="292"/>
      <c r="H502" s="292"/>
      <c r="I502" s="292"/>
      <c r="J502" s="292"/>
      <c r="K502" s="490"/>
      <c r="L502" s="490"/>
      <c r="M502" s="490"/>
      <c r="N502" s="490"/>
      <c r="O502" s="490"/>
      <c r="P502" s="490"/>
      <c r="Q502" s="490"/>
      <c r="R502" s="490"/>
      <c r="S502" s="490"/>
      <c r="T502" s="490"/>
      <c r="U502" s="490"/>
      <c r="V502" s="490"/>
      <c r="W502" s="490"/>
      <c r="X502" s="490"/>
      <c r="Y502" s="490"/>
      <c r="Z502" s="490"/>
      <c r="AA502" s="490">
        <f>K502+S502</f>
        <v>0</v>
      </c>
      <c r="AB502" s="490"/>
      <c r="AC502" s="490"/>
      <c r="AD502" s="490"/>
      <c r="AE502" s="490"/>
      <c r="AF502" s="490"/>
      <c r="AG502" s="490"/>
      <c r="AH502" s="490"/>
    </row>
    <row r="503" spans="1:36" x14ac:dyDescent="0.25">
      <c r="A503" s="292"/>
      <c r="B503" s="292"/>
      <c r="C503" s="292"/>
      <c r="D503" s="292"/>
      <c r="E503" s="292"/>
      <c r="F503" s="292"/>
      <c r="G503" s="292"/>
      <c r="H503" s="292"/>
      <c r="I503" s="292"/>
      <c r="J503" s="292"/>
      <c r="K503" s="490"/>
      <c r="L503" s="490"/>
      <c r="M503" s="490"/>
      <c r="N503" s="490"/>
      <c r="O503" s="490"/>
      <c r="P503" s="490"/>
      <c r="Q503" s="490"/>
      <c r="R503" s="490"/>
      <c r="S503" s="490"/>
      <c r="T503" s="490"/>
      <c r="U503" s="490"/>
      <c r="V503" s="490"/>
      <c r="W503" s="490"/>
      <c r="X503" s="490"/>
      <c r="Y503" s="490"/>
      <c r="Z503" s="490"/>
      <c r="AA503" s="490"/>
      <c r="AB503" s="490"/>
      <c r="AC503" s="490"/>
      <c r="AD503" s="490"/>
      <c r="AE503" s="490"/>
      <c r="AF503" s="490"/>
      <c r="AG503" s="490"/>
      <c r="AH503" s="490"/>
      <c r="AI503" t="str">
        <f>IF(ROUND(AA502-Aktíva!D90,0)=0,"","CHYBA")</f>
        <v/>
      </c>
      <c r="AJ503" t="s">
        <v>1155</v>
      </c>
    </row>
    <row r="504" spans="1:36" x14ac:dyDescent="0.25">
      <c r="A504" s="292" t="s">
        <v>548</v>
      </c>
      <c r="B504" s="292"/>
      <c r="C504" s="292"/>
      <c r="D504" s="292"/>
      <c r="E504" s="292"/>
      <c r="F504" s="292"/>
      <c r="G504" s="292"/>
      <c r="H504" s="292"/>
      <c r="I504" s="292"/>
      <c r="J504" s="292"/>
      <c r="K504" s="490"/>
      <c r="L504" s="490"/>
      <c r="M504" s="490"/>
      <c r="N504" s="490"/>
      <c r="O504" s="490"/>
      <c r="P504" s="490"/>
      <c r="Q504" s="490"/>
      <c r="R504" s="490"/>
      <c r="S504" s="490"/>
      <c r="T504" s="490"/>
      <c r="U504" s="490"/>
      <c r="V504" s="490"/>
      <c r="W504" s="490"/>
      <c r="X504" s="490"/>
      <c r="Y504" s="490"/>
      <c r="Z504" s="490"/>
      <c r="AA504" s="490">
        <f>K504+S504</f>
        <v>0</v>
      </c>
      <c r="AB504" s="490"/>
      <c r="AC504" s="490"/>
      <c r="AD504" s="490"/>
      <c r="AE504" s="490"/>
      <c r="AF504" s="490"/>
      <c r="AG504" s="490"/>
      <c r="AH504" s="490"/>
    </row>
    <row r="505" spans="1:36" x14ac:dyDescent="0.25">
      <c r="A505" s="292"/>
      <c r="B505" s="292"/>
      <c r="C505" s="292"/>
      <c r="D505" s="292"/>
      <c r="E505" s="292"/>
      <c r="F505" s="292"/>
      <c r="G505" s="292"/>
      <c r="H505" s="292"/>
      <c r="I505" s="292"/>
      <c r="J505" s="292"/>
      <c r="K505" s="490"/>
      <c r="L505" s="490"/>
      <c r="M505" s="490"/>
      <c r="N505" s="490"/>
      <c r="O505" s="490"/>
      <c r="P505" s="490"/>
      <c r="Q505" s="490"/>
      <c r="R505" s="490"/>
      <c r="S505" s="490"/>
      <c r="T505" s="490"/>
      <c r="U505" s="490"/>
      <c r="V505" s="490"/>
      <c r="W505" s="490"/>
      <c r="X505" s="490"/>
      <c r="Y505" s="490"/>
      <c r="Z505" s="490"/>
      <c r="AA505" s="490"/>
      <c r="AB505" s="490"/>
      <c r="AC505" s="490"/>
      <c r="AD505" s="490"/>
      <c r="AE505" s="490"/>
      <c r="AF505" s="490"/>
      <c r="AG505" s="490"/>
      <c r="AH505" s="490"/>
      <c r="AI505" t="str">
        <f>IF(ROUND(AA504-Aktíva!D92,0)=0,"","CHYBA")</f>
        <v/>
      </c>
      <c r="AJ505" t="s">
        <v>1155</v>
      </c>
    </row>
    <row r="506" spans="1:36" x14ac:dyDescent="0.25">
      <c r="A506" s="292" t="s">
        <v>547</v>
      </c>
      <c r="B506" s="292"/>
      <c r="C506" s="292"/>
      <c r="D506" s="292"/>
      <c r="E506" s="292"/>
      <c r="F506" s="292"/>
      <c r="G506" s="292"/>
      <c r="H506" s="292"/>
      <c r="I506" s="292"/>
      <c r="J506" s="292"/>
      <c r="K506" s="490"/>
      <c r="L506" s="490"/>
      <c r="M506" s="490"/>
      <c r="N506" s="490"/>
      <c r="O506" s="490"/>
      <c r="P506" s="490"/>
      <c r="Q506" s="490"/>
      <c r="R506" s="490"/>
      <c r="S506" s="490"/>
      <c r="T506" s="490"/>
      <c r="U506" s="490"/>
      <c r="V506" s="490"/>
      <c r="W506" s="490"/>
      <c r="X506" s="490"/>
      <c r="Y506" s="490"/>
      <c r="Z506" s="490"/>
      <c r="AA506" s="490">
        <f>K506+S506</f>
        <v>0</v>
      </c>
      <c r="AB506" s="490"/>
      <c r="AC506" s="490"/>
      <c r="AD506" s="490"/>
      <c r="AE506" s="490"/>
      <c r="AF506" s="490"/>
      <c r="AG506" s="490"/>
      <c r="AH506" s="490"/>
    </row>
    <row r="507" spans="1:36" x14ac:dyDescent="0.25">
      <c r="A507" s="292"/>
      <c r="B507" s="292"/>
      <c r="C507" s="292"/>
      <c r="D507" s="292"/>
      <c r="E507" s="292"/>
      <c r="F507" s="292"/>
      <c r="G507" s="292"/>
      <c r="H507" s="292"/>
      <c r="I507" s="292"/>
      <c r="J507" s="292"/>
      <c r="K507" s="490"/>
      <c r="L507" s="490"/>
      <c r="M507" s="490"/>
      <c r="N507" s="490"/>
      <c r="O507" s="490"/>
      <c r="P507" s="490"/>
      <c r="Q507" s="490"/>
      <c r="R507" s="490"/>
      <c r="S507" s="490"/>
      <c r="T507" s="490"/>
      <c r="U507" s="490"/>
      <c r="V507" s="490"/>
      <c r="W507" s="490"/>
      <c r="X507" s="490"/>
      <c r="Y507" s="490"/>
      <c r="Z507" s="490"/>
      <c r="AA507" s="490"/>
      <c r="AB507" s="490"/>
      <c r="AC507" s="490"/>
      <c r="AD507" s="490"/>
      <c r="AE507" s="490"/>
      <c r="AF507" s="490"/>
      <c r="AG507" s="490"/>
      <c r="AH507" s="490"/>
      <c r="AI507" t="str">
        <f>IF(ROUND(AA506-Aktíva!D97,0)=0,"","CHYBA")</f>
        <v/>
      </c>
      <c r="AJ507" t="s">
        <v>1155</v>
      </c>
    </row>
    <row r="508" spans="1:36" x14ac:dyDescent="0.25">
      <c r="A508" s="292" t="s">
        <v>544</v>
      </c>
      <c r="B508" s="292"/>
      <c r="C508" s="292"/>
      <c r="D508" s="292"/>
      <c r="E508" s="292"/>
      <c r="F508" s="292"/>
      <c r="G508" s="292"/>
      <c r="H508" s="292"/>
      <c r="I508" s="292"/>
      <c r="J508" s="292"/>
      <c r="K508" s="490"/>
      <c r="L508" s="490"/>
      <c r="M508" s="490"/>
      <c r="N508" s="490"/>
      <c r="O508" s="490"/>
      <c r="P508" s="490"/>
      <c r="Q508" s="490"/>
      <c r="R508" s="490"/>
      <c r="S508" s="490"/>
      <c r="T508" s="490"/>
      <c r="U508" s="490"/>
      <c r="V508" s="490"/>
      <c r="W508" s="490"/>
      <c r="X508" s="490"/>
      <c r="Y508" s="490"/>
      <c r="Z508" s="490"/>
      <c r="AA508" s="490">
        <f>K508+S508</f>
        <v>0</v>
      </c>
      <c r="AB508" s="490"/>
      <c r="AC508" s="490"/>
      <c r="AD508" s="490"/>
      <c r="AE508" s="490"/>
      <c r="AF508" s="490"/>
      <c r="AG508" s="490"/>
      <c r="AH508" s="490"/>
    </row>
    <row r="509" spans="1:36" x14ac:dyDescent="0.25">
      <c r="A509" s="292"/>
      <c r="B509" s="292"/>
      <c r="C509" s="292"/>
      <c r="D509" s="292"/>
      <c r="E509" s="292"/>
      <c r="F509" s="292"/>
      <c r="G509" s="292"/>
      <c r="H509" s="292"/>
      <c r="I509" s="292"/>
      <c r="J509" s="292"/>
      <c r="K509" s="490"/>
      <c r="L509" s="490"/>
      <c r="M509" s="490"/>
      <c r="N509" s="490"/>
      <c r="O509" s="490"/>
      <c r="P509" s="490"/>
      <c r="Q509" s="490"/>
      <c r="R509" s="490"/>
      <c r="S509" s="490"/>
      <c r="T509" s="490"/>
      <c r="U509" s="490"/>
      <c r="V509" s="490"/>
      <c r="W509" s="490"/>
      <c r="X509" s="490"/>
      <c r="Y509" s="490"/>
      <c r="Z509" s="490"/>
      <c r="AA509" s="490"/>
      <c r="AB509" s="490"/>
      <c r="AC509" s="490"/>
      <c r="AD509" s="490"/>
      <c r="AE509" s="490"/>
      <c r="AF509" s="490"/>
      <c r="AG509" s="490"/>
      <c r="AH509" s="490"/>
      <c r="AI509" t="str">
        <f>IF(ROUND(AA508-Aktíva!D99,0)=0,"","CHYBA")</f>
        <v/>
      </c>
      <c r="AJ509" t="s">
        <v>1155</v>
      </c>
    </row>
    <row r="510" spans="1:36" x14ac:dyDescent="0.25">
      <c r="A510" s="330" t="s">
        <v>537</v>
      </c>
      <c r="B510" s="330"/>
      <c r="C510" s="330"/>
      <c r="D510" s="330"/>
      <c r="E510" s="330"/>
      <c r="F510" s="330"/>
      <c r="G510" s="330"/>
      <c r="H510" s="330"/>
      <c r="I510" s="330"/>
      <c r="J510" s="330"/>
      <c r="K510" s="493">
        <f>SUM(499:509)</f>
        <v>0</v>
      </c>
      <c r="L510" s="493"/>
      <c r="M510" s="493"/>
      <c r="N510" s="493"/>
      <c r="O510" s="493"/>
      <c r="P510" s="493"/>
      <c r="Q510" s="493"/>
      <c r="R510" s="493"/>
      <c r="S510" s="493">
        <f>SUM(499:509)</f>
        <v>0</v>
      </c>
      <c r="T510" s="493"/>
      <c r="U510" s="493"/>
      <c r="V510" s="493"/>
      <c r="W510" s="493"/>
      <c r="X510" s="493"/>
      <c r="Y510" s="493"/>
      <c r="Z510" s="493"/>
      <c r="AA510" s="493">
        <f>SUM(AA500:AH509)</f>
        <v>0</v>
      </c>
      <c r="AB510" s="493"/>
      <c r="AC510" s="493"/>
      <c r="AD510" s="493"/>
      <c r="AE510" s="493"/>
      <c r="AF510" s="493"/>
      <c r="AG510" s="493"/>
      <c r="AH510" s="493"/>
    </row>
    <row r="511" spans="1:36" x14ac:dyDescent="0.25">
      <c r="A511" s="330"/>
      <c r="B511" s="330"/>
      <c r="C511" s="330"/>
      <c r="D511" s="330"/>
      <c r="E511" s="330"/>
      <c r="F511" s="330"/>
      <c r="G511" s="330"/>
      <c r="H511" s="330"/>
      <c r="I511" s="330"/>
      <c r="J511" s="330"/>
      <c r="K511" s="493"/>
      <c r="L511" s="493"/>
      <c r="M511" s="493"/>
      <c r="N511" s="493"/>
      <c r="O511" s="493"/>
      <c r="P511" s="493"/>
      <c r="Q511" s="493"/>
      <c r="R511" s="493"/>
      <c r="S511" s="493"/>
      <c r="T511" s="493"/>
      <c r="U511" s="493"/>
      <c r="V511" s="493"/>
      <c r="W511" s="493"/>
      <c r="X511" s="493"/>
      <c r="Y511" s="493"/>
      <c r="Z511" s="493"/>
      <c r="AA511" s="493"/>
      <c r="AB511" s="493"/>
      <c r="AC511" s="493"/>
      <c r="AD511" s="493"/>
      <c r="AE511" s="493"/>
      <c r="AF511" s="493"/>
      <c r="AG511" s="493"/>
      <c r="AH511" s="493"/>
      <c r="AI511" t="str">
        <f>IF(ROUND(AA510-Aktíva!D84+Aktíva!D101,0)=0,"","CHYBA")</f>
        <v/>
      </c>
      <c r="AJ511" t="s">
        <v>1155</v>
      </c>
    </row>
    <row r="512" spans="1:36" x14ac:dyDescent="0.25">
      <c r="A512" s="548" t="s">
        <v>551</v>
      </c>
      <c r="B512" s="549"/>
      <c r="C512" s="549"/>
      <c r="D512" s="549"/>
      <c r="E512" s="549"/>
      <c r="F512" s="549"/>
      <c r="G512" s="549"/>
      <c r="H512" s="549"/>
      <c r="I512" s="549"/>
      <c r="J512" s="549"/>
      <c r="K512" s="492"/>
      <c r="L512" s="492"/>
      <c r="M512" s="492"/>
      <c r="N512" s="492"/>
      <c r="O512" s="492"/>
      <c r="P512" s="492"/>
      <c r="Q512" s="492"/>
      <c r="R512" s="492"/>
      <c r="S512" s="549"/>
      <c r="T512" s="549"/>
      <c r="U512" s="549"/>
      <c r="V512" s="549"/>
      <c r="W512" s="549"/>
      <c r="X512" s="549"/>
      <c r="Y512" s="549"/>
      <c r="Z512" s="549"/>
      <c r="AA512" s="549"/>
      <c r="AB512" s="549"/>
      <c r="AC512" s="549"/>
      <c r="AD512" s="549"/>
      <c r="AE512" s="549"/>
      <c r="AF512" s="549"/>
      <c r="AG512" s="549"/>
      <c r="AH512" s="550"/>
    </row>
    <row r="513" spans="1:37" x14ac:dyDescent="0.25">
      <c r="A513" s="292" t="s">
        <v>550</v>
      </c>
      <c r="B513" s="292"/>
      <c r="C513" s="292"/>
      <c r="D513" s="292"/>
      <c r="E513" s="292"/>
      <c r="F513" s="292"/>
      <c r="G513" s="292"/>
      <c r="H513" s="292"/>
      <c r="I513" s="292"/>
      <c r="J513" s="292"/>
      <c r="K513" s="547">
        <v>259973</v>
      </c>
      <c r="L513" s="547"/>
      <c r="M513" s="547"/>
      <c r="N513" s="547"/>
      <c r="O513" s="547"/>
      <c r="P513" s="547"/>
      <c r="Q513" s="547"/>
      <c r="R513" s="547"/>
      <c r="S513" s="547">
        <v>137172</v>
      </c>
      <c r="T513" s="547"/>
      <c r="U513" s="547"/>
      <c r="V513" s="547"/>
      <c r="W513" s="547"/>
      <c r="X513" s="547"/>
      <c r="Y513" s="547"/>
      <c r="Z513" s="547"/>
      <c r="AA513" s="490">
        <f>K513+S513</f>
        <v>397145</v>
      </c>
      <c r="AB513" s="490"/>
      <c r="AC513" s="490"/>
      <c r="AD513" s="490"/>
      <c r="AE513" s="490"/>
      <c r="AF513" s="490"/>
      <c r="AG513" s="490"/>
      <c r="AH513" s="490"/>
      <c r="AI513" s="2"/>
      <c r="AJ513" s="188"/>
      <c r="AK513" s="2"/>
    </row>
    <row r="514" spans="1:37" x14ac:dyDescent="0.25">
      <c r="A514" s="292"/>
      <c r="B514" s="292"/>
      <c r="C514" s="292"/>
      <c r="D514" s="292"/>
      <c r="E514" s="292"/>
      <c r="F514" s="292"/>
      <c r="G514" s="292"/>
      <c r="H514" s="292"/>
      <c r="I514" s="292"/>
      <c r="J514" s="292"/>
      <c r="K514" s="547"/>
      <c r="L514" s="547"/>
      <c r="M514" s="547"/>
      <c r="N514" s="547"/>
      <c r="O514" s="547"/>
      <c r="P514" s="547"/>
      <c r="Q514" s="547"/>
      <c r="R514" s="547"/>
      <c r="S514" s="547"/>
      <c r="T514" s="547"/>
      <c r="U514" s="547"/>
      <c r="V514" s="547"/>
      <c r="W514" s="547"/>
      <c r="X514" s="547"/>
      <c r="Y514" s="547"/>
      <c r="Z514" s="547"/>
      <c r="AA514" s="490"/>
      <c r="AB514" s="490"/>
      <c r="AC514" s="490"/>
      <c r="AD514" s="490"/>
      <c r="AE514" s="490"/>
      <c r="AF514" s="490"/>
      <c r="AG514" s="490"/>
      <c r="AH514" s="490"/>
      <c r="AI514" t="str">
        <f>IF(ROUND(AA513-Aktíva!D105,0)=0,"","CHYBA")</f>
        <v/>
      </c>
      <c r="AJ514" t="s">
        <v>1155</v>
      </c>
    </row>
    <row r="515" spans="1:37" x14ac:dyDescent="0.25">
      <c r="A515" s="292" t="s">
        <v>549</v>
      </c>
      <c r="B515" s="292"/>
      <c r="C515" s="292"/>
      <c r="D515" s="292"/>
      <c r="E515" s="292"/>
      <c r="F515" s="292"/>
      <c r="G515" s="292"/>
      <c r="H515" s="292"/>
      <c r="I515" s="292"/>
      <c r="J515" s="292"/>
      <c r="K515" s="490"/>
      <c r="L515" s="490"/>
      <c r="M515" s="490"/>
      <c r="N515" s="490"/>
      <c r="O515" s="490"/>
      <c r="P515" s="490"/>
      <c r="Q515" s="490"/>
      <c r="R515" s="490"/>
      <c r="S515" s="490"/>
      <c r="T515" s="490"/>
      <c r="U515" s="490"/>
      <c r="V515" s="490"/>
      <c r="W515" s="490"/>
      <c r="X515" s="490"/>
      <c r="Y515" s="490"/>
      <c r="Z515" s="490"/>
      <c r="AA515" s="490">
        <f>K515+S515</f>
        <v>0</v>
      </c>
      <c r="AB515" s="490"/>
      <c r="AC515" s="490"/>
      <c r="AD515" s="490"/>
      <c r="AE515" s="490"/>
      <c r="AF515" s="490"/>
      <c r="AG515" s="490"/>
      <c r="AH515" s="490"/>
    </row>
    <row r="516" spans="1:37" x14ac:dyDescent="0.25">
      <c r="A516" s="292"/>
      <c r="B516" s="292"/>
      <c r="C516" s="292"/>
      <c r="D516" s="292"/>
      <c r="E516" s="292"/>
      <c r="F516" s="292"/>
      <c r="G516" s="292"/>
      <c r="H516" s="292"/>
      <c r="I516" s="292"/>
      <c r="J516" s="292"/>
      <c r="K516" s="490"/>
      <c r="L516" s="490"/>
      <c r="M516" s="490"/>
      <c r="N516" s="490"/>
      <c r="O516" s="490"/>
      <c r="P516" s="490"/>
      <c r="Q516" s="490"/>
      <c r="R516" s="490"/>
      <c r="S516" s="490"/>
      <c r="T516" s="490"/>
      <c r="U516" s="490"/>
      <c r="V516" s="490"/>
      <c r="W516" s="490"/>
      <c r="X516" s="490"/>
      <c r="Y516" s="490"/>
      <c r="Z516" s="490"/>
      <c r="AA516" s="490"/>
      <c r="AB516" s="490"/>
      <c r="AC516" s="490"/>
      <c r="AD516" s="490"/>
      <c r="AE516" s="490"/>
      <c r="AF516" s="490"/>
      <c r="AG516" s="490"/>
      <c r="AH516" s="490"/>
      <c r="AI516" t="str">
        <f>IF(ROUND(AA515-Aktíva!D109,0)=0,"","CHYBA")</f>
        <v/>
      </c>
      <c r="AJ516" t="s">
        <v>1155</v>
      </c>
    </row>
    <row r="517" spans="1:37" x14ac:dyDescent="0.25">
      <c r="A517" s="292" t="s">
        <v>548</v>
      </c>
      <c r="B517" s="292"/>
      <c r="C517" s="292"/>
      <c r="D517" s="292"/>
      <c r="E517" s="292"/>
      <c r="F517" s="292"/>
      <c r="G517" s="292"/>
      <c r="H517" s="292"/>
      <c r="I517" s="292"/>
      <c r="J517" s="292"/>
      <c r="K517" s="490"/>
      <c r="L517" s="490"/>
      <c r="M517" s="490"/>
      <c r="N517" s="490"/>
      <c r="O517" s="490"/>
      <c r="P517" s="490"/>
      <c r="Q517" s="490"/>
      <c r="R517" s="490"/>
      <c r="S517" s="490"/>
      <c r="T517" s="490"/>
      <c r="U517" s="490"/>
      <c r="V517" s="490"/>
      <c r="W517" s="490"/>
      <c r="X517" s="490"/>
      <c r="Y517" s="490"/>
      <c r="Z517" s="490"/>
      <c r="AA517" s="490">
        <f>K517+S517</f>
        <v>0</v>
      </c>
      <c r="AB517" s="490"/>
      <c r="AC517" s="490"/>
      <c r="AD517" s="490"/>
      <c r="AE517" s="490"/>
      <c r="AF517" s="490"/>
      <c r="AG517" s="490"/>
      <c r="AH517" s="490"/>
    </row>
    <row r="518" spans="1:37" x14ac:dyDescent="0.25">
      <c r="A518" s="292"/>
      <c r="B518" s="292"/>
      <c r="C518" s="292"/>
      <c r="D518" s="292"/>
      <c r="E518" s="292"/>
      <c r="F518" s="292"/>
      <c r="G518" s="292"/>
      <c r="H518" s="292"/>
      <c r="I518" s="292"/>
      <c r="J518" s="292"/>
      <c r="K518" s="490"/>
      <c r="L518" s="490"/>
      <c r="M518" s="490"/>
      <c r="N518" s="490"/>
      <c r="O518" s="490"/>
      <c r="P518" s="490"/>
      <c r="Q518" s="490"/>
      <c r="R518" s="490"/>
      <c r="S518" s="490"/>
      <c r="T518" s="490"/>
      <c r="U518" s="490"/>
      <c r="V518" s="490"/>
      <c r="W518" s="490"/>
      <c r="X518" s="490"/>
      <c r="Y518" s="490"/>
      <c r="Z518" s="490"/>
      <c r="AA518" s="490"/>
      <c r="AB518" s="490"/>
      <c r="AC518" s="490"/>
      <c r="AD518" s="490"/>
      <c r="AE518" s="490"/>
      <c r="AF518" s="490"/>
      <c r="AG518" s="490"/>
      <c r="AH518" s="490"/>
      <c r="AI518" t="str">
        <f>IF(ROUND(AA517-Aktíva!D111,0)=0,"","CHYBA")</f>
        <v/>
      </c>
      <c r="AJ518" t="s">
        <v>1155</v>
      </c>
    </row>
    <row r="519" spans="1:37" x14ac:dyDescent="0.25">
      <c r="A519" s="292" t="s">
        <v>547</v>
      </c>
      <c r="B519" s="292"/>
      <c r="C519" s="292"/>
      <c r="D519" s="292"/>
      <c r="E519" s="292"/>
      <c r="F519" s="292"/>
      <c r="G519" s="292"/>
      <c r="H519" s="292"/>
      <c r="I519" s="292"/>
      <c r="J519" s="292"/>
      <c r="K519" s="490"/>
      <c r="L519" s="490"/>
      <c r="M519" s="490"/>
      <c r="N519" s="490"/>
      <c r="O519" s="490"/>
      <c r="P519" s="490"/>
      <c r="Q519" s="490"/>
      <c r="R519" s="490"/>
      <c r="S519" s="490"/>
      <c r="T519" s="490"/>
      <c r="U519" s="490"/>
      <c r="V519" s="490"/>
      <c r="W519" s="490"/>
      <c r="X519" s="490"/>
      <c r="Y519" s="490"/>
      <c r="Z519" s="490"/>
      <c r="AA519" s="490">
        <f>K519+S519</f>
        <v>0</v>
      </c>
      <c r="AB519" s="490"/>
      <c r="AC519" s="490"/>
      <c r="AD519" s="490"/>
      <c r="AE519" s="490"/>
      <c r="AF519" s="490"/>
      <c r="AG519" s="490"/>
      <c r="AH519" s="490"/>
    </row>
    <row r="520" spans="1:37" x14ac:dyDescent="0.25">
      <c r="A520" s="292"/>
      <c r="B520" s="292"/>
      <c r="C520" s="292"/>
      <c r="D520" s="292"/>
      <c r="E520" s="292"/>
      <c r="F520" s="292"/>
      <c r="G520" s="292"/>
      <c r="H520" s="292"/>
      <c r="I520" s="292"/>
      <c r="J520" s="292"/>
      <c r="K520" s="490"/>
      <c r="L520" s="490"/>
      <c r="M520" s="490"/>
      <c r="N520" s="490"/>
      <c r="O520" s="490"/>
      <c r="P520" s="490"/>
      <c r="Q520" s="490"/>
      <c r="R520" s="490"/>
      <c r="S520" s="490"/>
      <c r="T520" s="490"/>
      <c r="U520" s="490"/>
      <c r="V520" s="490"/>
      <c r="W520" s="490"/>
      <c r="X520" s="490"/>
      <c r="Y520" s="490"/>
      <c r="Z520" s="490"/>
      <c r="AA520" s="490"/>
      <c r="AB520" s="490"/>
      <c r="AC520" s="490"/>
      <c r="AD520" s="490"/>
      <c r="AE520" s="490"/>
      <c r="AF520" s="490"/>
      <c r="AG520" s="490"/>
      <c r="AH520" s="490"/>
      <c r="AI520" t="str">
        <f>IF(ROUND(AA519-Aktíva!D113,0)=0,"","CHYBA")</f>
        <v/>
      </c>
      <c r="AJ520" t="s">
        <v>1155</v>
      </c>
    </row>
    <row r="521" spans="1:37" x14ac:dyDescent="0.25">
      <c r="A521" s="292" t="s">
        <v>546</v>
      </c>
      <c r="B521" s="292"/>
      <c r="C521" s="292"/>
      <c r="D521" s="292"/>
      <c r="E521" s="292"/>
      <c r="F521" s="292"/>
      <c r="G521" s="292"/>
      <c r="H521" s="292"/>
      <c r="I521" s="292"/>
      <c r="J521" s="292"/>
      <c r="K521" s="490"/>
      <c r="L521" s="490"/>
      <c r="M521" s="490"/>
      <c r="N521" s="490"/>
      <c r="O521" s="490"/>
      <c r="P521" s="490"/>
      <c r="Q521" s="490"/>
      <c r="R521" s="490"/>
      <c r="S521" s="490"/>
      <c r="T521" s="490"/>
      <c r="U521" s="490"/>
      <c r="V521" s="490"/>
      <c r="W521" s="490"/>
      <c r="X521" s="490"/>
      <c r="Y521" s="490"/>
      <c r="Z521" s="490"/>
      <c r="AA521" s="490">
        <f>K521+S521</f>
        <v>0</v>
      </c>
      <c r="AB521" s="490"/>
      <c r="AC521" s="490"/>
      <c r="AD521" s="490"/>
      <c r="AE521" s="490"/>
      <c r="AF521" s="490"/>
      <c r="AG521" s="490"/>
      <c r="AH521" s="490"/>
    </row>
    <row r="522" spans="1:37" x14ac:dyDescent="0.25">
      <c r="A522" s="292"/>
      <c r="B522" s="292"/>
      <c r="C522" s="292"/>
      <c r="D522" s="292"/>
      <c r="E522" s="292"/>
      <c r="F522" s="292"/>
      <c r="G522" s="292"/>
      <c r="H522" s="292"/>
      <c r="I522" s="292"/>
      <c r="J522" s="292"/>
      <c r="K522" s="490"/>
      <c r="L522" s="490"/>
      <c r="M522" s="490"/>
      <c r="N522" s="490"/>
      <c r="O522" s="490"/>
      <c r="P522" s="490"/>
      <c r="Q522" s="490"/>
      <c r="R522" s="490"/>
      <c r="S522" s="490"/>
      <c r="T522" s="490"/>
      <c r="U522" s="490"/>
      <c r="V522" s="490"/>
      <c r="W522" s="490"/>
      <c r="X522" s="490"/>
      <c r="Y522" s="490"/>
      <c r="Z522" s="490"/>
      <c r="AA522" s="490"/>
      <c r="AB522" s="490"/>
      <c r="AC522" s="490"/>
      <c r="AD522" s="490"/>
      <c r="AE522" s="490"/>
      <c r="AF522" s="490"/>
      <c r="AG522" s="490"/>
      <c r="AH522" s="490"/>
      <c r="AI522" t="str">
        <f>IF(ROUND(AA521-Aktíva!D115,0)=0,"","CHYBA")</f>
        <v/>
      </c>
      <c r="AJ522" t="s">
        <v>1155</v>
      </c>
    </row>
    <row r="523" spans="1:37" x14ac:dyDescent="0.25">
      <c r="A523" s="292" t="s">
        <v>545</v>
      </c>
      <c r="B523" s="292"/>
      <c r="C523" s="292"/>
      <c r="D523" s="292"/>
      <c r="E523" s="292"/>
      <c r="F523" s="292"/>
      <c r="G523" s="292"/>
      <c r="H523" s="292"/>
      <c r="I523" s="292"/>
      <c r="J523" s="292"/>
      <c r="K523" s="490">
        <v>16233</v>
      </c>
      <c r="L523" s="490"/>
      <c r="M523" s="490"/>
      <c r="N523" s="490"/>
      <c r="O523" s="490"/>
      <c r="P523" s="490"/>
      <c r="Q523" s="490"/>
      <c r="R523" s="490"/>
      <c r="S523" s="490"/>
      <c r="T523" s="490"/>
      <c r="U523" s="490"/>
      <c r="V523" s="490"/>
      <c r="W523" s="490"/>
      <c r="X523" s="490"/>
      <c r="Y523" s="490"/>
      <c r="Z523" s="490"/>
      <c r="AA523" s="490">
        <f>K523+S523</f>
        <v>16233</v>
      </c>
      <c r="AB523" s="490"/>
      <c r="AC523" s="490"/>
      <c r="AD523" s="490"/>
      <c r="AE523" s="490"/>
      <c r="AF523" s="490"/>
      <c r="AG523" s="490"/>
      <c r="AH523" s="490"/>
    </row>
    <row r="524" spans="1:37" x14ac:dyDescent="0.25">
      <c r="A524" s="292"/>
      <c r="B524" s="292"/>
      <c r="C524" s="292"/>
      <c r="D524" s="292"/>
      <c r="E524" s="292"/>
      <c r="F524" s="292"/>
      <c r="G524" s="292"/>
      <c r="H524" s="292"/>
      <c r="I524" s="292"/>
      <c r="J524" s="292"/>
      <c r="K524" s="490"/>
      <c r="L524" s="490"/>
      <c r="M524" s="490"/>
      <c r="N524" s="490"/>
      <c r="O524" s="490"/>
      <c r="P524" s="490"/>
      <c r="Q524" s="490"/>
      <c r="R524" s="490"/>
      <c r="S524" s="490"/>
      <c r="T524" s="490"/>
      <c r="U524" s="490"/>
      <c r="V524" s="490"/>
      <c r="W524" s="490"/>
      <c r="X524" s="490"/>
      <c r="Y524" s="490"/>
      <c r="Z524" s="490"/>
      <c r="AA524" s="490"/>
      <c r="AB524" s="490"/>
      <c r="AC524" s="490"/>
      <c r="AD524" s="490"/>
      <c r="AE524" s="490"/>
      <c r="AF524" s="490"/>
      <c r="AG524" s="490"/>
      <c r="AH524" s="490"/>
      <c r="AI524" t="str">
        <f>IF(ROUND(AA523-Aktíva!D117,0)=0,"","CHYBA")</f>
        <v/>
      </c>
      <c r="AJ524" t="s">
        <v>1155</v>
      </c>
    </row>
    <row r="525" spans="1:37" x14ac:dyDescent="0.25">
      <c r="A525" s="292" t="s">
        <v>544</v>
      </c>
      <c r="B525" s="292"/>
      <c r="C525" s="292"/>
      <c r="D525" s="292"/>
      <c r="E525" s="292"/>
      <c r="F525" s="292"/>
      <c r="G525" s="292"/>
      <c r="H525" s="292"/>
      <c r="I525" s="292"/>
      <c r="J525" s="292"/>
      <c r="K525" s="490">
        <v>10902</v>
      </c>
      <c r="L525" s="490"/>
      <c r="M525" s="490"/>
      <c r="N525" s="490"/>
      <c r="O525" s="490"/>
      <c r="P525" s="490"/>
      <c r="Q525" s="490"/>
      <c r="R525" s="490"/>
      <c r="S525" s="490"/>
      <c r="T525" s="490"/>
      <c r="U525" s="490"/>
      <c r="V525" s="490"/>
      <c r="W525" s="490"/>
      <c r="X525" s="490"/>
      <c r="Y525" s="490"/>
      <c r="Z525" s="490"/>
      <c r="AA525" s="490">
        <f>K525+S525</f>
        <v>10902</v>
      </c>
      <c r="AB525" s="490"/>
      <c r="AC525" s="490"/>
      <c r="AD525" s="490"/>
      <c r="AE525" s="490"/>
      <c r="AF525" s="490"/>
      <c r="AG525" s="490"/>
      <c r="AH525" s="490"/>
    </row>
    <row r="526" spans="1:37" x14ac:dyDescent="0.25">
      <c r="A526" s="292"/>
      <c r="B526" s="292"/>
      <c r="C526" s="292"/>
      <c r="D526" s="292"/>
      <c r="E526" s="292"/>
      <c r="F526" s="292"/>
      <c r="G526" s="292"/>
      <c r="H526" s="292"/>
      <c r="I526" s="292"/>
      <c r="J526" s="292"/>
      <c r="K526" s="490"/>
      <c r="L526" s="490"/>
      <c r="M526" s="490"/>
      <c r="N526" s="490"/>
      <c r="O526" s="490"/>
      <c r="P526" s="490"/>
      <c r="Q526" s="490"/>
      <c r="R526" s="490"/>
      <c r="S526" s="490"/>
      <c r="T526" s="490"/>
      <c r="U526" s="490"/>
      <c r="V526" s="490"/>
      <c r="W526" s="490"/>
      <c r="X526" s="490"/>
      <c r="Y526" s="490"/>
      <c r="Z526" s="490"/>
      <c r="AA526" s="490"/>
      <c r="AB526" s="490"/>
      <c r="AC526" s="490"/>
      <c r="AD526" s="490"/>
      <c r="AE526" s="490"/>
      <c r="AF526" s="490"/>
      <c r="AG526" s="490"/>
      <c r="AH526" s="490"/>
      <c r="AI526" t="str">
        <f>IF(ROUND(AA525-Aktíva!D119,0)=0,"","CHYBA")</f>
        <v/>
      </c>
      <c r="AJ526" t="s">
        <v>1155</v>
      </c>
    </row>
    <row r="527" spans="1:37" x14ac:dyDescent="0.25">
      <c r="A527" s="330" t="s">
        <v>540</v>
      </c>
      <c r="B527" s="330"/>
      <c r="C527" s="330"/>
      <c r="D527" s="330"/>
      <c r="E527" s="330"/>
      <c r="F527" s="330"/>
      <c r="G527" s="330"/>
      <c r="H527" s="330"/>
      <c r="I527" s="330"/>
      <c r="J527" s="330"/>
      <c r="K527" s="493">
        <f>SUM(K513:R526)</f>
        <v>287108</v>
      </c>
      <c r="L527" s="493"/>
      <c r="M527" s="493"/>
      <c r="N527" s="493"/>
      <c r="O527" s="493"/>
      <c r="P527" s="493"/>
      <c r="Q527" s="493"/>
      <c r="R527" s="493"/>
      <c r="S527" s="493">
        <f>SUM(S513:Z526)</f>
        <v>137172</v>
      </c>
      <c r="T527" s="493"/>
      <c r="U527" s="493"/>
      <c r="V527" s="493"/>
      <c r="W527" s="493"/>
      <c r="X527" s="493"/>
      <c r="Y527" s="493"/>
      <c r="Z527" s="493"/>
      <c r="AA527" s="493">
        <f>SUM(AA513:AH526)</f>
        <v>424280</v>
      </c>
      <c r="AB527" s="493"/>
      <c r="AC527" s="493"/>
      <c r="AD527" s="493"/>
      <c r="AE527" s="493"/>
      <c r="AF527" s="493"/>
      <c r="AG527" s="493"/>
      <c r="AH527" s="493"/>
    </row>
    <row r="528" spans="1:37" x14ac:dyDescent="0.25">
      <c r="A528" s="330"/>
      <c r="B528" s="330"/>
      <c r="C528" s="330"/>
      <c r="D528" s="330"/>
      <c r="E528" s="330"/>
      <c r="F528" s="330"/>
      <c r="G528" s="330"/>
      <c r="H528" s="330"/>
      <c r="I528" s="330"/>
      <c r="J528" s="330"/>
      <c r="K528" s="493"/>
      <c r="L528" s="493"/>
      <c r="M528" s="493"/>
      <c r="N528" s="493"/>
      <c r="O528" s="493"/>
      <c r="P528" s="493"/>
      <c r="Q528" s="493"/>
      <c r="R528" s="493"/>
      <c r="S528" s="493"/>
      <c r="T528" s="493"/>
      <c r="U528" s="493"/>
      <c r="V528" s="493"/>
      <c r="W528" s="493"/>
      <c r="X528" s="493"/>
      <c r="Y528" s="493"/>
      <c r="Z528" s="493"/>
      <c r="AA528" s="493"/>
      <c r="AB528" s="493"/>
      <c r="AC528" s="493"/>
      <c r="AD528" s="493"/>
      <c r="AE528" s="493"/>
      <c r="AF528" s="493"/>
      <c r="AG528" s="493"/>
      <c r="AH528" s="493"/>
      <c r="AI528" t="str">
        <f>IF(ROUND(AA527-Aktíva!D103,0)=0,"","CHYBA")</f>
        <v/>
      </c>
      <c r="AJ528" t="s">
        <v>1155</v>
      </c>
    </row>
    <row r="529" spans="1:37" x14ac:dyDescent="0.25">
      <c r="A529" s="24"/>
      <c r="B529" s="24"/>
      <c r="C529" s="24"/>
      <c r="D529" s="24"/>
      <c r="E529" s="24"/>
      <c r="F529" s="24"/>
      <c r="G529" s="24"/>
      <c r="H529" s="24"/>
      <c r="I529" s="24"/>
      <c r="J529" s="24"/>
      <c r="K529" s="136"/>
      <c r="L529" s="136"/>
      <c r="M529" s="136"/>
      <c r="N529" s="136"/>
      <c r="O529" s="136"/>
      <c r="P529" s="136"/>
      <c r="Q529" s="136"/>
      <c r="R529" s="136"/>
      <c r="S529" s="136"/>
      <c r="T529" s="136"/>
      <c r="U529" s="136"/>
      <c r="V529" s="136"/>
      <c r="W529" s="136"/>
      <c r="X529" s="136"/>
      <c r="Y529" s="136"/>
      <c r="Z529" s="136"/>
      <c r="AA529" s="136"/>
      <c r="AB529" s="136"/>
      <c r="AC529" s="136"/>
      <c r="AD529" s="136"/>
      <c r="AE529" s="136"/>
      <c r="AF529" s="136"/>
      <c r="AG529" s="136"/>
      <c r="AH529" s="136"/>
    </row>
    <row r="530" spans="1:37" x14ac:dyDescent="0.25">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row>
    <row r="531" spans="1:37" x14ac:dyDescent="0.25">
      <c r="A531" s="300" t="s">
        <v>543</v>
      </c>
      <c r="B531" s="300"/>
      <c r="C531" s="300"/>
      <c r="D531" s="300"/>
      <c r="E531" s="300"/>
      <c r="F531" s="300"/>
      <c r="G531" s="300"/>
      <c r="H531" s="300"/>
      <c r="I531" s="300"/>
      <c r="J531" s="300"/>
      <c r="K531" s="300"/>
      <c r="L531" s="300"/>
      <c r="M531" s="300"/>
      <c r="N531" s="300"/>
      <c r="O531" s="300" t="s">
        <v>58</v>
      </c>
      <c r="P531" s="300"/>
      <c r="Q531" s="300"/>
      <c r="R531" s="300"/>
      <c r="S531" s="300"/>
      <c r="T531" s="300"/>
      <c r="U531" s="300"/>
      <c r="V531" s="300"/>
      <c r="W531" s="300"/>
      <c r="X531" s="300"/>
      <c r="Y531" s="300" t="s">
        <v>59</v>
      </c>
      <c r="Z531" s="300"/>
      <c r="AA531" s="300"/>
      <c r="AB531" s="300"/>
      <c r="AC531" s="300"/>
      <c r="AD531" s="300"/>
      <c r="AE531" s="300"/>
      <c r="AF531" s="300"/>
      <c r="AG531" s="300"/>
      <c r="AH531" s="300"/>
    </row>
    <row r="532" spans="1:37" x14ac:dyDescent="0.25">
      <c r="A532" s="300"/>
      <c r="B532" s="300"/>
      <c r="C532" s="300"/>
      <c r="D532" s="300"/>
      <c r="E532" s="300"/>
      <c r="F532" s="300"/>
      <c r="G532" s="300"/>
      <c r="H532" s="300"/>
      <c r="I532" s="300"/>
      <c r="J532" s="300"/>
      <c r="K532" s="300"/>
      <c r="L532" s="300"/>
      <c r="M532" s="300"/>
      <c r="N532" s="300"/>
      <c r="O532" s="300"/>
      <c r="P532" s="300"/>
      <c r="Q532" s="300"/>
      <c r="R532" s="300"/>
      <c r="S532" s="300"/>
      <c r="T532" s="300"/>
      <c r="U532" s="300"/>
      <c r="V532" s="300"/>
      <c r="W532" s="300"/>
      <c r="X532" s="300"/>
      <c r="Y532" s="300"/>
      <c r="Z532" s="300"/>
      <c r="AA532" s="300"/>
      <c r="AB532" s="300"/>
      <c r="AC532" s="300"/>
      <c r="AD532" s="300"/>
      <c r="AE532" s="300"/>
      <c r="AF532" s="300"/>
      <c r="AG532" s="300"/>
      <c r="AH532" s="300"/>
    </row>
    <row r="533" spans="1:37" x14ac:dyDescent="0.25">
      <c r="A533" s="319" t="s">
        <v>542</v>
      </c>
      <c r="B533" s="320"/>
      <c r="C533" s="320"/>
      <c r="D533" s="320"/>
      <c r="E533" s="320"/>
      <c r="F533" s="320"/>
      <c r="G533" s="320"/>
      <c r="H533" s="320"/>
      <c r="I533" s="320"/>
      <c r="J533" s="320"/>
      <c r="K533" s="320"/>
      <c r="L533" s="320"/>
      <c r="M533" s="320"/>
      <c r="N533" s="321"/>
      <c r="O533" s="293">
        <v>137172</v>
      </c>
      <c r="P533" s="293"/>
      <c r="Q533" s="293"/>
      <c r="R533" s="293"/>
      <c r="S533" s="293"/>
      <c r="T533" s="293"/>
      <c r="U533" s="293"/>
      <c r="V533" s="293"/>
      <c r="W533" s="293"/>
      <c r="X533" s="293"/>
      <c r="Y533" s="545">
        <v>91573</v>
      </c>
      <c r="Z533" s="545"/>
      <c r="AA533" s="545"/>
      <c r="AB533" s="545"/>
      <c r="AC533" s="545"/>
      <c r="AD533" s="545"/>
      <c r="AE533" s="545"/>
      <c r="AF533" s="545"/>
      <c r="AG533" s="545"/>
      <c r="AH533" s="545"/>
    </row>
    <row r="534" spans="1:37" x14ac:dyDescent="0.25">
      <c r="A534" s="325"/>
      <c r="B534" s="489"/>
      <c r="C534" s="489"/>
      <c r="D534" s="489"/>
      <c r="E534" s="489"/>
      <c r="F534" s="489"/>
      <c r="G534" s="489"/>
      <c r="H534" s="489"/>
      <c r="I534" s="489"/>
      <c r="J534" s="489"/>
      <c r="K534" s="489"/>
      <c r="L534" s="489"/>
      <c r="M534" s="489"/>
      <c r="N534" s="326"/>
      <c r="O534" s="293"/>
      <c r="P534" s="293"/>
      <c r="Q534" s="293"/>
      <c r="R534" s="293"/>
      <c r="S534" s="293"/>
      <c r="T534" s="293"/>
      <c r="U534" s="293"/>
      <c r="V534" s="293"/>
      <c r="W534" s="293"/>
      <c r="X534" s="293"/>
      <c r="Y534" s="545"/>
      <c r="Z534" s="545"/>
      <c r="AA534" s="545"/>
      <c r="AB534" s="545"/>
      <c r="AC534" s="545"/>
      <c r="AD534" s="545"/>
      <c r="AE534" s="545"/>
      <c r="AF534" s="545"/>
      <c r="AG534" s="545"/>
      <c r="AH534" s="545"/>
      <c r="AK534" s="189"/>
    </row>
    <row r="535" spans="1:37" x14ac:dyDescent="0.25">
      <c r="A535" s="319" t="s">
        <v>541</v>
      </c>
      <c r="B535" s="320"/>
      <c r="C535" s="320"/>
      <c r="D535" s="320"/>
      <c r="E535" s="320"/>
      <c r="F535" s="320"/>
      <c r="G535" s="320"/>
      <c r="H535" s="320"/>
      <c r="I535" s="320"/>
      <c r="J535" s="320"/>
      <c r="K535" s="320"/>
      <c r="L535" s="320"/>
      <c r="M535" s="320"/>
      <c r="N535" s="321"/>
      <c r="O535" s="293">
        <v>287108</v>
      </c>
      <c r="P535" s="293"/>
      <c r="Q535" s="293"/>
      <c r="R535" s="293"/>
      <c r="S535" s="293"/>
      <c r="T535" s="293"/>
      <c r="U535" s="293"/>
      <c r="V535" s="293"/>
      <c r="W535" s="293"/>
      <c r="X535" s="293"/>
      <c r="Y535" s="545">
        <v>294390</v>
      </c>
      <c r="Z535" s="545"/>
      <c r="AA535" s="545"/>
      <c r="AB535" s="545"/>
      <c r="AC535" s="545"/>
      <c r="AD535" s="545"/>
      <c r="AE535" s="545"/>
      <c r="AF535" s="545"/>
      <c r="AG535" s="545"/>
      <c r="AH535" s="545"/>
      <c r="AK535" s="189"/>
    </row>
    <row r="536" spans="1:37" x14ac:dyDescent="0.25">
      <c r="A536" s="325"/>
      <c r="B536" s="489"/>
      <c r="C536" s="489"/>
      <c r="D536" s="489"/>
      <c r="E536" s="489"/>
      <c r="F536" s="489"/>
      <c r="G536" s="489"/>
      <c r="H536" s="489"/>
      <c r="I536" s="489"/>
      <c r="J536" s="489"/>
      <c r="K536" s="489"/>
      <c r="L536" s="489"/>
      <c r="M536" s="489"/>
      <c r="N536" s="326"/>
      <c r="O536" s="293"/>
      <c r="P536" s="293"/>
      <c r="Q536" s="293"/>
      <c r="R536" s="293"/>
      <c r="S536" s="293"/>
      <c r="T536" s="293"/>
      <c r="U536" s="293"/>
      <c r="V536" s="293"/>
      <c r="W536" s="293"/>
      <c r="X536" s="293"/>
      <c r="Y536" s="545"/>
      <c r="Z536" s="545"/>
      <c r="AA536" s="545"/>
      <c r="AB536" s="545"/>
      <c r="AC536" s="545"/>
      <c r="AD536" s="545"/>
      <c r="AE536" s="545"/>
      <c r="AF536" s="545"/>
      <c r="AG536" s="545"/>
      <c r="AH536" s="545"/>
      <c r="AK536" s="189"/>
    </row>
    <row r="537" spans="1:37" x14ac:dyDescent="0.25">
      <c r="A537" s="332" t="s">
        <v>540</v>
      </c>
      <c r="B537" s="491"/>
      <c r="C537" s="491"/>
      <c r="D537" s="491"/>
      <c r="E537" s="491"/>
      <c r="F537" s="491"/>
      <c r="G537" s="491"/>
      <c r="H537" s="491"/>
      <c r="I537" s="491"/>
      <c r="J537" s="491"/>
      <c r="K537" s="491"/>
      <c r="L537" s="491"/>
      <c r="M537" s="491"/>
      <c r="N537" s="333"/>
      <c r="O537" s="494">
        <f>SUM(O533:X536)</f>
        <v>424280</v>
      </c>
      <c r="P537" s="494"/>
      <c r="Q537" s="494"/>
      <c r="R537" s="494"/>
      <c r="S537" s="494"/>
      <c r="T537" s="494"/>
      <c r="U537" s="494"/>
      <c r="V537" s="494"/>
      <c r="W537" s="494"/>
      <c r="X537" s="494"/>
      <c r="Y537" s="546">
        <f>SUM(Y533:AH536)</f>
        <v>385963</v>
      </c>
      <c r="Z537" s="546"/>
      <c r="AA537" s="546"/>
      <c r="AB537" s="546"/>
      <c r="AC537" s="546"/>
      <c r="AD537" s="546"/>
      <c r="AE537" s="546"/>
      <c r="AF537" s="546"/>
      <c r="AG537" s="546"/>
      <c r="AH537" s="546"/>
    </row>
    <row r="538" spans="1:37" x14ac:dyDescent="0.25">
      <c r="A538" s="334"/>
      <c r="B538" s="492"/>
      <c r="C538" s="492"/>
      <c r="D538" s="492"/>
      <c r="E538" s="492"/>
      <c r="F538" s="492"/>
      <c r="G538" s="492"/>
      <c r="H538" s="492"/>
      <c r="I538" s="492"/>
      <c r="J538" s="492"/>
      <c r="K538" s="492"/>
      <c r="L538" s="492"/>
      <c r="M538" s="492"/>
      <c r="N538" s="335"/>
      <c r="O538" s="494"/>
      <c r="P538" s="494"/>
      <c r="Q538" s="494"/>
      <c r="R538" s="494"/>
      <c r="S538" s="494"/>
      <c r="T538" s="494"/>
      <c r="U538" s="494"/>
      <c r="V538" s="494"/>
      <c r="W538" s="494"/>
      <c r="X538" s="494"/>
      <c r="Y538" s="546"/>
      <c r="Z538" s="546"/>
      <c r="AA538" s="546"/>
      <c r="AB538" s="546"/>
      <c r="AC538" s="546"/>
      <c r="AD538" s="546"/>
      <c r="AE538" s="546"/>
      <c r="AF538" s="546"/>
      <c r="AG538" s="546"/>
      <c r="AH538" s="546"/>
      <c r="AJ538" t="s">
        <v>1155</v>
      </c>
    </row>
    <row r="539" spans="1:37" x14ac:dyDescent="0.25">
      <c r="A539" s="319" t="s">
        <v>539</v>
      </c>
      <c r="B539" s="320"/>
      <c r="C539" s="320"/>
      <c r="D539" s="320"/>
      <c r="E539" s="320"/>
      <c r="F539" s="320"/>
      <c r="G539" s="320"/>
      <c r="H539" s="320"/>
      <c r="I539" s="320"/>
      <c r="J539" s="320"/>
      <c r="K539" s="320"/>
      <c r="L539" s="320"/>
      <c r="M539" s="320"/>
      <c r="N539" s="321"/>
      <c r="O539" s="490"/>
      <c r="P539" s="490"/>
      <c r="Q539" s="490"/>
      <c r="R539" s="490"/>
      <c r="S539" s="490"/>
      <c r="T539" s="490"/>
      <c r="U539" s="490"/>
      <c r="V539" s="490"/>
      <c r="W539" s="490"/>
      <c r="X539" s="490"/>
      <c r="Y539" s="490"/>
      <c r="Z539" s="490"/>
      <c r="AA539" s="490"/>
      <c r="AB539" s="490"/>
      <c r="AC539" s="490"/>
      <c r="AD539" s="490"/>
      <c r="AE539" s="490"/>
      <c r="AF539" s="490"/>
      <c r="AG539" s="490"/>
      <c r="AH539" s="490"/>
    </row>
    <row r="540" spans="1:37" x14ac:dyDescent="0.25">
      <c r="A540" s="325"/>
      <c r="B540" s="489"/>
      <c r="C540" s="489"/>
      <c r="D540" s="489"/>
      <c r="E540" s="489"/>
      <c r="F540" s="489"/>
      <c r="G540" s="489"/>
      <c r="H540" s="489"/>
      <c r="I540" s="489"/>
      <c r="J540" s="489"/>
      <c r="K540" s="489"/>
      <c r="L540" s="489"/>
      <c r="M540" s="489"/>
      <c r="N540" s="326"/>
      <c r="O540" s="490"/>
      <c r="P540" s="490"/>
      <c r="Q540" s="490"/>
      <c r="R540" s="490"/>
      <c r="S540" s="490"/>
      <c r="T540" s="490"/>
      <c r="U540" s="490"/>
      <c r="V540" s="490"/>
      <c r="W540" s="490"/>
      <c r="X540" s="490"/>
      <c r="Y540" s="490"/>
      <c r="Z540" s="490"/>
      <c r="AA540" s="490"/>
      <c r="AB540" s="490"/>
      <c r="AC540" s="490"/>
      <c r="AD540" s="490"/>
      <c r="AE540" s="490"/>
      <c r="AF540" s="490"/>
      <c r="AG540" s="490"/>
      <c r="AH540" s="490"/>
    </row>
    <row r="541" spans="1:37" x14ac:dyDescent="0.25">
      <c r="A541" s="319" t="s">
        <v>538</v>
      </c>
      <c r="B541" s="320"/>
      <c r="C541" s="320"/>
      <c r="D541" s="320"/>
      <c r="E541" s="320"/>
      <c r="F541" s="320"/>
      <c r="G541" s="320"/>
      <c r="H541" s="320"/>
      <c r="I541" s="320"/>
      <c r="J541" s="320"/>
      <c r="K541" s="320"/>
      <c r="L541" s="320"/>
      <c r="M541" s="320"/>
      <c r="N541" s="321"/>
      <c r="O541" s="490"/>
      <c r="P541" s="490"/>
      <c r="Q541" s="490"/>
      <c r="R541" s="490"/>
      <c r="S541" s="490"/>
      <c r="T541" s="490"/>
      <c r="U541" s="490"/>
      <c r="V541" s="490"/>
      <c r="W541" s="490"/>
      <c r="X541" s="490"/>
      <c r="Y541" s="490"/>
      <c r="Z541" s="490"/>
      <c r="AA541" s="490"/>
      <c r="AB541" s="490"/>
      <c r="AC541" s="490"/>
      <c r="AD541" s="490"/>
      <c r="AE541" s="490"/>
      <c r="AF541" s="490"/>
      <c r="AG541" s="490"/>
      <c r="AH541" s="490"/>
    </row>
    <row r="542" spans="1:37" x14ac:dyDescent="0.25">
      <c r="A542" s="325"/>
      <c r="B542" s="489"/>
      <c r="C542" s="489"/>
      <c r="D542" s="489"/>
      <c r="E542" s="489"/>
      <c r="F542" s="489"/>
      <c r="G542" s="489"/>
      <c r="H542" s="489"/>
      <c r="I542" s="489"/>
      <c r="J542" s="489"/>
      <c r="K542" s="489"/>
      <c r="L542" s="489"/>
      <c r="M542" s="489"/>
      <c r="N542" s="326"/>
      <c r="O542" s="490"/>
      <c r="P542" s="490"/>
      <c r="Q542" s="490"/>
      <c r="R542" s="490"/>
      <c r="S542" s="490"/>
      <c r="T542" s="490"/>
      <c r="U542" s="490"/>
      <c r="V542" s="490"/>
      <c r="W542" s="490"/>
      <c r="X542" s="490"/>
      <c r="Y542" s="490"/>
      <c r="Z542" s="490"/>
      <c r="AA542" s="490"/>
      <c r="AB542" s="490"/>
      <c r="AC542" s="490"/>
      <c r="AD542" s="490"/>
      <c r="AE542" s="490"/>
      <c r="AF542" s="490"/>
      <c r="AG542" s="490"/>
      <c r="AH542" s="490"/>
    </row>
    <row r="543" spans="1:37" x14ac:dyDescent="0.25">
      <c r="A543" s="332" t="s">
        <v>537</v>
      </c>
      <c r="B543" s="491"/>
      <c r="C543" s="491"/>
      <c r="D543" s="491"/>
      <c r="E543" s="491"/>
      <c r="F543" s="491"/>
      <c r="G543" s="491"/>
      <c r="H543" s="491"/>
      <c r="I543" s="491"/>
      <c r="J543" s="491"/>
      <c r="K543" s="491"/>
      <c r="L543" s="491"/>
      <c r="M543" s="491"/>
      <c r="N543" s="333"/>
      <c r="O543" s="493">
        <f>SUM(O539:X542)</f>
        <v>0</v>
      </c>
      <c r="P543" s="493"/>
      <c r="Q543" s="493"/>
      <c r="R543" s="493"/>
      <c r="S543" s="493"/>
      <c r="T543" s="493"/>
      <c r="U543" s="493"/>
      <c r="V543" s="493"/>
      <c r="W543" s="493"/>
      <c r="X543" s="493"/>
      <c r="Y543" s="493">
        <f>SUM(Y539:AH542)</f>
        <v>0</v>
      </c>
      <c r="Z543" s="493"/>
      <c r="AA543" s="493"/>
      <c r="AB543" s="493"/>
      <c r="AC543" s="493"/>
      <c r="AD543" s="493"/>
      <c r="AE543" s="493"/>
      <c r="AF543" s="493"/>
      <c r="AG543" s="493"/>
      <c r="AH543" s="493"/>
    </row>
    <row r="544" spans="1:37" x14ac:dyDescent="0.25">
      <c r="A544" s="334"/>
      <c r="B544" s="492"/>
      <c r="C544" s="492"/>
      <c r="D544" s="492"/>
      <c r="E544" s="492"/>
      <c r="F544" s="492"/>
      <c r="G544" s="492"/>
      <c r="H544" s="492"/>
      <c r="I544" s="492"/>
      <c r="J544" s="492"/>
      <c r="K544" s="492"/>
      <c r="L544" s="492"/>
      <c r="M544" s="492"/>
      <c r="N544" s="335"/>
      <c r="O544" s="493"/>
      <c r="P544" s="493"/>
      <c r="Q544" s="493"/>
      <c r="R544" s="493"/>
      <c r="S544" s="493"/>
      <c r="T544" s="493"/>
      <c r="U544" s="493"/>
      <c r="V544" s="493"/>
      <c r="W544" s="493"/>
      <c r="X544" s="493"/>
      <c r="Y544" s="493"/>
      <c r="Z544" s="493"/>
      <c r="AA544" s="493"/>
      <c r="AB544" s="493"/>
      <c r="AC544" s="493"/>
      <c r="AD544" s="493"/>
      <c r="AE544" s="493"/>
      <c r="AF544" s="493"/>
      <c r="AG544" s="493"/>
      <c r="AH544" s="493"/>
      <c r="AI544" t="str">
        <f>IF(ROUND(O543-Aktíva!D84-Aktíva!D101,0)=0,"","CHYBA")</f>
        <v/>
      </c>
      <c r="AJ544" t="s">
        <v>1155</v>
      </c>
    </row>
    <row r="545" spans="1:34" x14ac:dyDescent="0.2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row>
    <row r="548" spans="1:34" x14ac:dyDescent="0.25">
      <c r="A548" s="298" t="s">
        <v>536</v>
      </c>
      <c r="B548" s="299"/>
      <c r="C548" s="299"/>
      <c r="D548" s="299"/>
      <c r="E548" s="299"/>
      <c r="F548" s="299"/>
      <c r="G548" s="299"/>
      <c r="H548" s="299"/>
      <c r="I548" s="299"/>
      <c r="J548" s="299"/>
      <c r="K548" s="299"/>
      <c r="L548" s="299"/>
      <c r="M548" s="299"/>
      <c r="N548" s="299"/>
      <c r="O548" s="299"/>
      <c r="P548" s="299"/>
      <c r="Q548" s="299"/>
      <c r="R548" s="299"/>
      <c r="S548" s="299"/>
      <c r="T548" s="299"/>
      <c r="U548" s="299"/>
      <c r="V548" s="299"/>
      <c r="W548" s="299"/>
      <c r="X548" s="299"/>
      <c r="Y548" s="299"/>
      <c r="Z548" s="299"/>
      <c r="AA548" s="299"/>
      <c r="AB548" s="299"/>
      <c r="AC548" s="299"/>
      <c r="AD548" s="299"/>
      <c r="AE548" s="299"/>
      <c r="AF548" s="299"/>
      <c r="AG548" s="299"/>
      <c r="AH548" s="299"/>
    </row>
    <row r="549" spans="1:34" x14ac:dyDescent="0.25">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row>
    <row r="550" spans="1:34" x14ac:dyDescent="0.25">
      <c r="A550" s="300" t="s">
        <v>535</v>
      </c>
      <c r="B550" s="300"/>
      <c r="C550" s="300"/>
      <c r="D550" s="300"/>
      <c r="E550" s="300"/>
      <c r="F550" s="300"/>
      <c r="G550" s="300"/>
      <c r="H550" s="300"/>
      <c r="I550" s="300"/>
      <c r="J550" s="300"/>
      <c r="K550" s="300"/>
      <c r="L550" s="300"/>
      <c r="M550" s="300"/>
      <c r="N550" s="300"/>
      <c r="O550" s="300" t="s">
        <v>58</v>
      </c>
      <c r="P550" s="300"/>
      <c r="Q550" s="300"/>
      <c r="R550" s="300"/>
      <c r="S550" s="300"/>
      <c r="T550" s="300"/>
      <c r="U550" s="300"/>
      <c r="V550" s="300"/>
      <c r="W550" s="300"/>
      <c r="X550" s="300"/>
      <c r="Y550" s="300"/>
      <c r="Z550" s="300"/>
      <c r="AA550" s="300"/>
      <c r="AB550" s="300"/>
      <c r="AC550" s="300"/>
      <c r="AD550" s="300"/>
      <c r="AE550" s="300"/>
      <c r="AF550" s="300"/>
      <c r="AG550" s="300"/>
      <c r="AH550" s="300"/>
    </row>
    <row r="551" spans="1:34" x14ac:dyDescent="0.25">
      <c r="A551" s="300"/>
      <c r="B551" s="300"/>
      <c r="C551" s="300"/>
      <c r="D551" s="300"/>
      <c r="E551" s="300"/>
      <c r="F551" s="300"/>
      <c r="G551" s="300"/>
      <c r="H551" s="300"/>
      <c r="I551" s="300"/>
      <c r="J551" s="300"/>
      <c r="K551" s="300"/>
      <c r="L551" s="300"/>
      <c r="M551" s="300"/>
      <c r="N551" s="300"/>
      <c r="O551" s="300" t="s">
        <v>534</v>
      </c>
      <c r="P551" s="300"/>
      <c r="Q551" s="300"/>
      <c r="R551" s="300"/>
      <c r="S551" s="300"/>
      <c r="T551" s="300"/>
      <c r="U551" s="300"/>
      <c r="V551" s="300"/>
      <c r="W551" s="300"/>
      <c r="X551" s="300"/>
      <c r="Y551" s="300" t="s">
        <v>533</v>
      </c>
      <c r="Z551" s="300"/>
      <c r="AA551" s="300"/>
      <c r="AB551" s="300"/>
      <c r="AC551" s="300"/>
      <c r="AD551" s="300"/>
      <c r="AE551" s="300"/>
      <c r="AF551" s="300"/>
      <c r="AG551" s="300"/>
      <c r="AH551" s="300"/>
    </row>
    <row r="552" spans="1:34" x14ac:dyDescent="0.25">
      <c r="A552" s="292" t="s">
        <v>532</v>
      </c>
      <c r="B552" s="292"/>
      <c r="C552" s="292"/>
      <c r="D552" s="292"/>
      <c r="E552" s="292"/>
      <c r="F552" s="292"/>
      <c r="G552" s="292"/>
      <c r="H552" s="292"/>
      <c r="I552" s="292"/>
      <c r="J552" s="292"/>
      <c r="K552" s="292"/>
      <c r="L552" s="292"/>
      <c r="M552" s="292"/>
      <c r="N552" s="292"/>
      <c r="O552" s="539">
        <v>0</v>
      </c>
      <c r="P552" s="540"/>
      <c r="Q552" s="540"/>
      <c r="R552" s="540"/>
      <c r="S552" s="540"/>
      <c r="T552" s="540"/>
      <c r="U552" s="540"/>
      <c r="V552" s="540"/>
      <c r="W552" s="540"/>
      <c r="X552" s="541"/>
      <c r="Y552" s="490">
        <v>0</v>
      </c>
      <c r="Z552" s="490"/>
      <c r="AA552" s="490"/>
      <c r="AB552" s="490"/>
      <c r="AC552" s="490"/>
      <c r="AD552" s="490"/>
      <c r="AE552" s="490"/>
      <c r="AF552" s="490"/>
      <c r="AG552" s="490"/>
      <c r="AH552" s="490"/>
    </row>
    <row r="553" spans="1:34" x14ac:dyDescent="0.25">
      <c r="A553" s="292"/>
      <c r="B553" s="292"/>
      <c r="C553" s="292"/>
      <c r="D553" s="292"/>
      <c r="E553" s="292"/>
      <c r="F553" s="292"/>
      <c r="G553" s="292"/>
      <c r="H553" s="292"/>
      <c r="I553" s="292"/>
      <c r="J553" s="292"/>
      <c r="K553" s="292"/>
      <c r="L553" s="292"/>
      <c r="M553" s="292"/>
      <c r="N553" s="292"/>
      <c r="O553" s="542"/>
      <c r="P553" s="543"/>
      <c r="Q553" s="543"/>
      <c r="R553" s="543"/>
      <c r="S553" s="543"/>
      <c r="T553" s="543"/>
      <c r="U553" s="543"/>
      <c r="V553" s="543"/>
      <c r="W553" s="543"/>
      <c r="X553" s="544"/>
      <c r="Y553" s="490"/>
      <c r="Z553" s="490"/>
      <c r="AA553" s="490"/>
      <c r="AB553" s="490"/>
      <c r="AC553" s="490"/>
      <c r="AD553" s="490"/>
      <c r="AE553" s="490"/>
      <c r="AF553" s="490"/>
      <c r="AG553" s="490"/>
      <c r="AH553" s="490"/>
    </row>
    <row r="554" spans="1:34" x14ac:dyDescent="0.25">
      <c r="A554" s="292" t="s">
        <v>531</v>
      </c>
      <c r="B554" s="292"/>
      <c r="C554" s="292"/>
      <c r="D554" s="292"/>
      <c r="E554" s="292"/>
      <c r="F554" s="292"/>
      <c r="G554" s="292"/>
      <c r="H554" s="292"/>
      <c r="I554" s="292"/>
      <c r="J554" s="292"/>
      <c r="K554" s="292"/>
      <c r="L554" s="292"/>
      <c r="M554" s="292"/>
      <c r="N554" s="292"/>
      <c r="O554" s="305" t="s">
        <v>99</v>
      </c>
      <c r="P554" s="305"/>
      <c r="Q554" s="305"/>
      <c r="R554" s="305"/>
      <c r="S554" s="305"/>
      <c r="T554" s="305"/>
      <c r="U554" s="305"/>
      <c r="V554" s="305"/>
      <c r="W554" s="305"/>
      <c r="X554" s="305"/>
      <c r="Y554" s="490">
        <v>0</v>
      </c>
      <c r="Z554" s="490"/>
      <c r="AA554" s="490"/>
      <c r="AB554" s="490"/>
      <c r="AC554" s="490"/>
      <c r="AD554" s="490"/>
      <c r="AE554" s="490"/>
      <c r="AF554" s="490"/>
      <c r="AG554" s="490"/>
      <c r="AH554" s="490"/>
    </row>
    <row r="555" spans="1:34" x14ac:dyDescent="0.25">
      <c r="A555" s="292"/>
      <c r="B555" s="292"/>
      <c r="C555" s="292"/>
      <c r="D555" s="292"/>
      <c r="E555" s="292"/>
      <c r="F555" s="292"/>
      <c r="G555" s="292"/>
      <c r="H555" s="292"/>
      <c r="I555" s="292"/>
      <c r="J555" s="292"/>
      <c r="K555" s="292"/>
      <c r="L555" s="292"/>
      <c r="M555" s="292"/>
      <c r="N555" s="292"/>
      <c r="O555" s="305"/>
      <c r="P555" s="305"/>
      <c r="Q555" s="305"/>
      <c r="R555" s="305"/>
      <c r="S555" s="305"/>
      <c r="T555" s="305"/>
      <c r="U555" s="305"/>
      <c r="V555" s="305"/>
      <c r="W555" s="305"/>
      <c r="X555" s="305"/>
      <c r="Y555" s="490"/>
      <c r="Z555" s="490"/>
      <c r="AA555" s="490"/>
      <c r="AB555" s="490"/>
      <c r="AC555" s="490"/>
      <c r="AD555" s="490"/>
      <c r="AE555" s="490"/>
      <c r="AF555" s="490"/>
      <c r="AG555" s="490"/>
      <c r="AH555" s="490"/>
    </row>
    <row r="556" spans="1:34" x14ac:dyDescent="0.25">
      <c r="A556" s="292" t="s">
        <v>530</v>
      </c>
      <c r="B556" s="292"/>
      <c r="C556" s="292"/>
      <c r="D556" s="292"/>
      <c r="E556" s="292"/>
      <c r="F556" s="292"/>
      <c r="G556" s="292"/>
      <c r="H556" s="292"/>
      <c r="I556" s="292"/>
      <c r="J556" s="292"/>
      <c r="K556" s="292"/>
      <c r="L556" s="292"/>
      <c r="M556" s="292"/>
      <c r="N556" s="292"/>
      <c r="O556" s="305" t="s">
        <v>99</v>
      </c>
      <c r="P556" s="305"/>
      <c r="Q556" s="305"/>
      <c r="R556" s="305"/>
      <c r="S556" s="305"/>
      <c r="T556" s="305"/>
      <c r="U556" s="305"/>
      <c r="V556" s="305"/>
      <c r="W556" s="305"/>
      <c r="X556" s="305"/>
      <c r="Y556" s="490">
        <v>0</v>
      </c>
      <c r="Z556" s="490"/>
      <c r="AA556" s="490"/>
      <c r="AB556" s="490"/>
      <c r="AC556" s="490"/>
      <c r="AD556" s="490"/>
      <c r="AE556" s="490"/>
      <c r="AF556" s="490"/>
      <c r="AG556" s="490"/>
      <c r="AH556" s="490"/>
    </row>
    <row r="557" spans="1:34" x14ac:dyDescent="0.25">
      <c r="A557" s="292"/>
      <c r="B557" s="292"/>
      <c r="C557" s="292"/>
      <c r="D557" s="292"/>
      <c r="E557" s="292"/>
      <c r="F557" s="292"/>
      <c r="G557" s="292"/>
      <c r="H557" s="292"/>
      <c r="I557" s="292"/>
      <c r="J557" s="292"/>
      <c r="K557" s="292"/>
      <c r="L557" s="292"/>
      <c r="M557" s="292"/>
      <c r="N557" s="292"/>
      <c r="O557" s="305"/>
      <c r="P557" s="305"/>
      <c r="Q557" s="305"/>
      <c r="R557" s="305"/>
      <c r="S557" s="305"/>
      <c r="T557" s="305"/>
      <c r="U557" s="305"/>
      <c r="V557" s="305"/>
      <c r="W557" s="305"/>
      <c r="X557" s="305"/>
      <c r="Y557" s="490"/>
      <c r="Z557" s="490"/>
      <c r="AA557" s="490"/>
      <c r="AB557" s="490"/>
      <c r="AC557" s="490"/>
      <c r="AD557" s="490"/>
      <c r="AE557" s="490"/>
      <c r="AF557" s="490"/>
      <c r="AG557" s="490"/>
      <c r="AH557" s="490"/>
    </row>
    <row r="558" spans="1:34" x14ac:dyDescent="0.25">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row>
    <row r="559" spans="1:34" x14ac:dyDescent="0.25">
      <c r="A559" s="168" t="s">
        <v>1266</v>
      </c>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row>
    <row r="560" spans="1:34" x14ac:dyDescent="0.25">
      <c r="A560" s="168"/>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row>
    <row r="561" spans="1:37" x14ac:dyDescent="0.25">
      <c r="A561" s="169"/>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row>
    <row r="562" spans="1:37" x14ac:dyDescent="0.25">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row>
    <row r="563" spans="1:37" x14ac:dyDescent="0.25">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row>
    <row r="566" spans="1:37" ht="15" customHeight="1" x14ac:dyDescent="0.25">
      <c r="A566" s="161" t="s">
        <v>1170</v>
      </c>
      <c r="B566" s="2"/>
      <c r="D566" s="163" t="s">
        <v>1169</v>
      </c>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c r="AA566" s="144"/>
      <c r="AB566" s="144"/>
      <c r="AC566" s="144"/>
      <c r="AD566" s="144"/>
      <c r="AE566" s="144"/>
      <c r="AF566" s="144"/>
      <c r="AG566" s="144"/>
      <c r="AH566" s="144"/>
      <c r="AI566" s="144"/>
      <c r="AJ566" s="144"/>
      <c r="AK566" s="144"/>
    </row>
    <row r="567" spans="1:37" x14ac:dyDescent="0.25">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row>
    <row r="568" spans="1:37" x14ac:dyDescent="0.25">
      <c r="A568" s="298" t="s">
        <v>1183</v>
      </c>
      <c r="B568" s="299"/>
      <c r="C568" s="299"/>
      <c r="D568" s="299"/>
      <c r="E568" s="299"/>
      <c r="F568" s="299"/>
      <c r="G568" s="299"/>
      <c r="H568" s="299"/>
      <c r="I568" s="299"/>
      <c r="J568" s="299"/>
      <c r="K568" s="299"/>
      <c r="L568" s="299"/>
      <c r="M568" s="299"/>
      <c r="N568" s="299"/>
      <c r="O568" s="299"/>
      <c r="P568" s="299"/>
      <c r="Q568" s="299"/>
      <c r="R568" s="299"/>
      <c r="S568" s="299"/>
      <c r="T568" s="299"/>
      <c r="U568" s="299"/>
      <c r="V568" s="299"/>
      <c r="W568" s="299"/>
      <c r="X568" s="299"/>
      <c r="Y568" s="299"/>
      <c r="Z568" s="299"/>
      <c r="AA568" s="299"/>
      <c r="AB568" s="299"/>
      <c r="AC568" s="299"/>
      <c r="AD568" s="299"/>
      <c r="AE568" s="299"/>
      <c r="AF568" s="299"/>
      <c r="AG568" s="299"/>
      <c r="AH568" s="299"/>
    </row>
    <row r="569" spans="1:37" x14ac:dyDescent="0.25">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row>
    <row r="570" spans="1:37" x14ac:dyDescent="0.25">
      <c r="A570" s="300" t="s">
        <v>133</v>
      </c>
      <c r="B570" s="300"/>
      <c r="C570" s="300"/>
      <c r="D570" s="300"/>
      <c r="E570" s="300"/>
      <c r="F570" s="300"/>
      <c r="G570" s="300"/>
      <c r="H570" s="300"/>
      <c r="I570" s="300"/>
      <c r="J570" s="300"/>
      <c r="K570" s="300"/>
      <c r="L570" s="300"/>
      <c r="M570" s="300"/>
      <c r="N570" s="300"/>
      <c r="O570" s="300" t="s">
        <v>58</v>
      </c>
      <c r="P570" s="300"/>
      <c r="Q570" s="300"/>
      <c r="R570" s="300"/>
      <c r="S570" s="300"/>
      <c r="T570" s="300"/>
      <c r="U570" s="300"/>
      <c r="V570" s="300"/>
      <c r="W570" s="300"/>
      <c r="X570" s="300"/>
      <c r="Y570" s="300" t="s">
        <v>59</v>
      </c>
      <c r="Z570" s="300"/>
      <c r="AA570" s="300"/>
      <c r="AB570" s="300"/>
      <c r="AC570" s="300"/>
      <c r="AD570" s="300"/>
      <c r="AE570" s="300"/>
      <c r="AF570" s="300"/>
      <c r="AG570" s="300"/>
      <c r="AH570" s="300"/>
    </row>
    <row r="571" spans="1:37" x14ac:dyDescent="0.25">
      <c r="A571" s="300"/>
      <c r="B571" s="300"/>
      <c r="C571" s="300"/>
      <c r="D571" s="300"/>
      <c r="E571" s="300"/>
      <c r="F571" s="300"/>
      <c r="G571" s="300"/>
      <c r="H571" s="300"/>
      <c r="I571" s="300"/>
      <c r="J571" s="300"/>
      <c r="K571" s="300"/>
      <c r="L571" s="300"/>
      <c r="M571" s="300"/>
      <c r="N571" s="300"/>
      <c r="O571" s="300"/>
      <c r="P571" s="300"/>
      <c r="Q571" s="300"/>
      <c r="R571" s="300"/>
      <c r="S571" s="300"/>
      <c r="T571" s="300"/>
      <c r="U571" s="300"/>
      <c r="V571" s="300"/>
      <c r="W571" s="300"/>
      <c r="X571" s="300"/>
      <c r="Y571" s="300"/>
      <c r="Z571" s="300"/>
      <c r="AA571" s="300"/>
      <c r="AB571" s="300"/>
      <c r="AC571" s="300"/>
      <c r="AD571" s="300"/>
      <c r="AE571" s="300"/>
      <c r="AF571" s="300"/>
      <c r="AG571" s="300"/>
      <c r="AH571" s="300"/>
    </row>
    <row r="572" spans="1:37" x14ac:dyDescent="0.25">
      <c r="A572" s="292" t="s">
        <v>589</v>
      </c>
      <c r="B572" s="292"/>
      <c r="C572" s="292"/>
      <c r="D572" s="292"/>
      <c r="E572" s="292"/>
      <c r="F572" s="292"/>
      <c r="G572" s="292"/>
      <c r="H572" s="292"/>
      <c r="I572" s="292"/>
      <c r="J572" s="292"/>
      <c r="K572" s="292"/>
      <c r="L572" s="292"/>
      <c r="M572" s="292"/>
      <c r="N572" s="292"/>
      <c r="O572" s="490">
        <v>10192</v>
      </c>
      <c r="P572" s="490"/>
      <c r="Q572" s="490"/>
      <c r="R572" s="490"/>
      <c r="S572" s="490"/>
      <c r="T572" s="490"/>
      <c r="U572" s="490"/>
      <c r="V572" s="490"/>
      <c r="W572" s="490"/>
      <c r="X572" s="490"/>
      <c r="Y572" s="293">
        <v>7533</v>
      </c>
      <c r="Z572" s="293"/>
      <c r="AA572" s="293"/>
      <c r="AB572" s="293"/>
      <c r="AC572" s="293"/>
      <c r="AD572" s="293"/>
      <c r="AE572" s="293"/>
      <c r="AF572" s="293"/>
      <c r="AG572" s="293"/>
      <c r="AH572" s="293"/>
      <c r="AJ572" t="s">
        <v>1155</v>
      </c>
    </row>
    <row r="573" spans="1:37" x14ac:dyDescent="0.25">
      <c r="A573" s="292"/>
      <c r="B573" s="292"/>
      <c r="C573" s="292"/>
      <c r="D573" s="292"/>
      <c r="E573" s="292"/>
      <c r="F573" s="292"/>
      <c r="G573" s="292"/>
      <c r="H573" s="292"/>
      <c r="I573" s="292"/>
      <c r="J573" s="292"/>
      <c r="K573" s="292"/>
      <c r="L573" s="292"/>
      <c r="M573" s="292"/>
      <c r="N573" s="292"/>
      <c r="O573" s="490"/>
      <c r="P573" s="490"/>
      <c r="Q573" s="490"/>
      <c r="R573" s="490"/>
      <c r="S573" s="490"/>
      <c r="T573" s="490"/>
      <c r="U573" s="490"/>
      <c r="V573" s="490"/>
      <c r="W573" s="490"/>
      <c r="X573" s="490"/>
      <c r="Y573" s="293"/>
      <c r="Z573" s="293"/>
      <c r="AA573" s="293"/>
      <c r="AB573" s="293"/>
      <c r="AC573" s="293"/>
      <c r="AD573" s="293"/>
      <c r="AE573" s="293"/>
      <c r="AF573" s="293"/>
      <c r="AG573" s="293"/>
      <c r="AH573" s="293"/>
      <c r="AJ573" t="s">
        <v>1155</v>
      </c>
    </row>
    <row r="574" spans="1:37" x14ac:dyDescent="0.25">
      <c r="A574" s="292" t="s">
        <v>588</v>
      </c>
      <c r="B574" s="292"/>
      <c r="C574" s="292"/>
      <c r="D574" s="292"/>
      <c r="E574" s="292"/>
      <c r="F574" s="292"/>
      <c r="G574" s="292"/>
      <c r="H574" s="292"/>
      <c r="I574" s="292"/>
      <c r="J574" s="292"/>
      <c r="K574" s="292"/>
      <c r="L574" s="292"/>
      <c r="M574" s="292"/>
      <c r="N574" s="292"/>
      <c r="O574" s="490">
        <v>67210</v>
      </c>
      <c r="P574" s="490"/>
      <c r="Q574" s="490"/>
      <c r="R574" s="490"/>
      <c r="S574" s="490"/>
      <c r="T574" s="490"/>
      <c r="U574" s="490"/>
      <c r="V574" s="490"/>
      <c r="W574" s="490"/>
      <c r="X574" s="490"/>
      <c r="Y574" s="490">
        <v>5011</v>
      </c>
      <c r="Z574" s="490"/>
      <c r="AA574" s="490"/>
      <c r="AB574" s="490"/>
      <c r="AC574" s="490"/>
      <c r="AD574" s="490"/>
      <c r="AE574" s="490"/>
      <c r="AF574" s="490"/>
      <c r="AG574" s="490"/>
      <c r="AH574" s="490"/>
      <c r="AJ574" t="s">
        <v>1155</v>
      </c>
    </row>
    <row r="575" spans="1:37" x14ac:dyDescent="0.25">
      <c r="A575" s="292"/>
      <c r="B575" s="292"/>
      <c r="C575" s="292"/>
      <c r="D575" s="292"/>
      <c r="E575" s="292"/>
      <c r="F575" s="292"/>
      <c r="G575" s="292"/>
      <c r="H575" s="292"/>
      <c r="I575" s="292"/>
      <c r="J575" s="292"/>
      <c r="K575" s="292"/>
      <c r="L575" s="292"/>
      <c r="M575" s="292"/>
      <c r="N575" s="292"/>
      <c r="O575" s="490"/>
      <c r="P575" s="490"/>
      <c r="Q575" s="490"/>
      <c r="R575" s="490"/>
      <c r="S575" s="490"/>
      <c r="T575" s="490"/>
      <c r="U575" s="490"/>
      <c r="V575" s="490"/>
      <c r="W575" s="490"/>
      <c r="X575" s="490"/>
      <c r="Y575" s="490"/>
      <c r="Z575" s="490"/>
      <c r="AA575" s="490"/>
      <c r="AB575" s="490"/>
      <c r="AC575" s="490"/>
      <c r="AD575" s="490"/>
      <c r="AE575" s="490"/>
      <c r="AF575" s="490"/>
      <c r="AG575" s="490"/>
      <c r="AH575" s="490"/>
      <c r="AJ575" t="s">
        <v>1155</v>
      </c>
    </row>
    <row r="576" spans="1:37" x14ac:dyDescent="0.25">
      <c r="A576" s="292" t="s">
        <v>587</v>
      </c>
      <c r="B576" s="292"/>
      <c r="C576" s="292"/>
      <c r="D576" s="292"/>
      <c r="E576" s="292"/>
      <c r="F576" s="292"/>
      <c r="G576" s="292"/>
      <c r="H576" s="292"/>
      <c r="I576" s="292"/>
      <c r="J576" s="292"/>
      <c r="K576" s="292"/>
      <c r="L576" s="292"/>
      <c r="M576" s="292"/>
      <c r="N576" s="292"/>
      <c r="O576" s="490">
        <v>0</v>
      </c>
      <c r="P576" s="490"/>
      <c r="Q576" s="490"/>
      <c r="R576" s="490"/>
      <c r="S576" s="490"/>
      <c r="T576" s="490"/>
      <c r="U576" s="490"/>
      <c r="V576" s="490"/>
      <c r="W576" s="490"/>
      <c r="X576" s="490"/>
      <c r="Y576" s="490"/>
      <c r="Z576" s="490"/>
      <c r="AA576" s="490"/>
      <c r="AB576" s="490"/>
      <c r="AC576" s="490"/>
      <c r="AD576" s="490"/>
      <c r="AE576" s="490"/>
      <c r="AF576" s="490"/>
      <c r="AG576" s="490"/>
      <c r="AH576" s="490"/>
      <c r="AJ576" t="s">
        <v>1155</v>
      </c>
    </row>
    <row r="577" spans="1:36" x14ac:dyDescent="0.25">
      <c r="A577" s="292"/>
      <c r="B577" s="292"/>
      <c r="C577" s="292"/>
      <c r="D577" s="292"/>
      <c r="E577" s="292"/>
      <c r="F577" s="292"/>
      <c r="G577" s="292"/>
      <c r="H577" s="292"/>
      <c r="I577" s="292"/>
      <c r="J577" s="292"/>
      <c r="K577" s="292"/>
      <c r="L577" s="292"/>
      <c r="M577" s="292"/>
      <c r="N577" s="292"/>
      <c r="O577" s="490"/>
      <c r="P577" s="490"/>
      <c r="Q577" s="490"/>
      <c r="R577" s="490"/>
      <c r="S577" s="490"/>
      <c r="T577" s="490"/>
      <c r="U577" s="490"/>
      <c r="V577" s="490"/>
      <c r="W577" s="490"/>
      <c r="X577" s="490"/>
      <c r="Y577" s="490"/>
      <c r="Z577" s="490"/>
      <c r="AA577" s="490"/>
      <c r="AB577" s="490"/>
      <c r="AC577" s="490"/>
      <c r="AD577" s="490"/>
      <c r="AE577" s="490"/>
      <c r="AF577" s="490"/>
      <c r="AG577" s="490"/>
      <c r="AH577" s="490"/>
      <c r="AJ577" t="s">
        <v>1155</v>
      </c>
    </row>
    <row r="578" spans="1:36" x14ac:dyDescent="0.25">
      <c r="A578" s="292" t="s">
        <v>586</v>
      </c>
      <c r="B578" s="292"/>
      <c r="C578" s="292"/>
      <c r="D578" s="292"/>
      <c r="E578" s="292"/>
      <c r="F578" s="292"/>
      <c r="G578" s="292"/>
      <c r="H578" s="292"/>
      <c r="I578" s="292"/>
      <c r="J578" s="292"/>
      <c r="K578" s="292"/>
      <c r="L578" s="292"/>
      <c r="M578" s="292"/>
      <c r="N578" s="292"/>
      <c r="O578" s="490">
        <v>0</v>
      </c>
      <c r="P578" s="490"/>
      <c r="Q578" s="490"/>
      <c r="R578" s="490"/>
      <c r="S578" s="490"/>
      <c r="T578" s="490"/>
      <c r="U578" s="490"/>
      <c r="V578" s="490"/>
      <c r="W578" s="490"/>
      <c r="X578" s="490"/>
      <c r="Y578" s="490"/>
      <c r="Z578" s="490"/>
      <c r="AA578" s="490"/>
      <c r="AB578" s="490"/>
      <c r="AC578" s="490"/>
      <c r="AD578" s="490"/>
      <c r="AE578" s="490"/>
      <c r="AF578" s="490"/>
      <c r="AG578" s="490"/>
      <c r="AH578" s="490"/>
    </row>
    <row r="579" spans="1:36" x14ac:dyDescent="0.25">
      <c r="A579" s="292"/>
      <c r="B579" s="292"/>
      <c r="C579" s="292"/>
      <c r="D579" s="292"/>
      <c r="E579" s="292"/>
      <c r="F579" s="292"/>
      <c r="G579" s="292"/>
      <c r="H579" s="292"/>
      <c r="I579" s="292"/>
      <c r="J579" s="292"/>
      <c r="K579" s="292"/>
      <c r="L579" s="292"/>
      <c r="M579" s="292"/>
      <c r="N579" s="292"/>
      <c r="O579" s="490"/>
      <c r="P579" s="490"/>
      <c r="Q579" s="490"/>
      <c r="R579" s="490"/>
      <c r="S579" s="490"/>
      <c r="T579" s="490"/>
      <c r="U579" s="490"/>
      <c r="V579" s="490"/>
      <c r="W579" s="490"/>
      <c r="X579" s="490"/>
      <c r="Y579" s="490"/>
      <c r="Z579" s="490"/>
      <c r="AA579" s="490"/>
      <c r="AB579" s="490"/>
      <c r="AC579" s="490"/>
      <c r="AD579" s="490"/>
      <c r="AE579" s="490"/>
      <c r="AF579" s="490"/>
      <c r="AG579" s="490"/>
      <c r="AH579" s="490"/>
    </row>
    <row r="580" spans="1:36" x14ac:dyDescent="0.25">
      <c r="A580" s="330" t="s">
        <v>39</v>
      </c>
      <c r="B580" s="330"/>
      <c r="C580" s="330"/>
      <c r="D580" s="330"/>
      <c r="E580" s="330"/>
      <c r="F580" s="330"/>
      <c r="G580" s="330"/>
      <c r="H580" s="330"/>
      <c r="I580" s="330"/>
      <c r="J580" s="330"/>
      <c r="K580" s="330"/>
      <c r="L580" s="330"/>
      <c r="M580" s="330"/>
      <c r="N580" s="330"/>
      <c r="O580" s="493">
        <f>SUM(O572:X579)</f>
        <v>77402</v>
      </c>
      <c r="P580" s="493"/>
      <c r="Q580" s="493"/>
      <c r="R580" s="493"/>
      <c r="S580" s="493"/>
      <c r="T580" s="493"/>
      <c r="U580" s="493"/>
      <c r="V580" s="493"/>
      <c r="W580" s="493"/>
      <c r="X580" s="493"/>
      <c r="Y580" s="493">
        <f>SUM(Y572:AH579)</f>
        <v>12544</v>
      </c>
      <c r="Z580" s="493"/>
      <c r="AA580" s="493"/>
      <c r="AB580" s="493"/>
      <c r="AC580" s="493"/>
      <c r="AD580" s="493"/>
      <c r="AE580" s="493"/>
      <c r="AF580" s="493"/>
      <c r="AG580" s="493"/>
      <c r="AH580" s="493"/>
      <c r="AJ580" t="s">
        <v>1155</v>
      </c>
    </row>
    <row r="581" spans="1:36" x14ac:dyDescent="0.25">
      <c r="A581" s="330"/>
      <c r="B581" s="330"/>
      <c r="C581" s="330"/>
      <c r="D581" s="330"/>
      <c r="E581" s="330"/>
      <c r="F581" s="330"/>
      <c r="G581" s="330"/>
      <c r="H581" s="330"/>
      <c r="I581" s="330"/>
      <c r="J581" s="330"/>
      <c r="K581" s="330"/>
      <c r="L581" s="330"/>
      <c r="M581" s="330"/>
      <c r="N581" s="330"/>
      <c r="O581" s="493"/>
      <c r="P581" s="493"/>
      <c r="Q581" s="493"/>
      <c r="R581" s="493"/>
      <c r="S581" s="493"/>
      <c r="T581" s="493"/>
      <c r="U581" s="493"/>
      <c r="V581" s="493"/>
      <c r="W581" s="493"/>
      <c r="X581" s="493"/>
      <c r="Y581" s="493"/>
      <c r="Z581" s="493"/>
      <c r="AA581" s="493"/>
      <c r="AB581" s="493"/>
      <c r="AC581" s="493"/>
      <c r="AD581" s="493"/>
      <c r="AE581" s="493"/>
      <c r="AF581" s="493"/>
      <c r="AG581" s="493"/>
      <c r="AH581" s="493"/>
      <c r="AJ581" t="s">
        <v>1155</v>
      </c>
    </row>
    <row r="582" spans="1:36" x14ac:dyDescent="0.25">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row>
    <row r="583" spans="1:36" ht="66" customHeight="1" x14ac:dyDescent="0.25">
      <c r="A583" s="298" t="s">
        <v>1347</v>
      </c>
      <c r="B583" s="338"/>
      <c r="C583" s="338"/>
      <c r="D583" s="338"/>
      <c r="E583" s="338"/>
      <c r="F583" s="338"/>
      <c r="G583" s="338"/>
      <c r="H583" s="338"/>
      <c r="I583" s="338"/>
      <c r="J583" s="338"/>
      <c r="K583" s="338"/>
      <c r="L583" s="338"/>
      <c r="M583" s="338"/>
      <c r="N583" s="338"/>
      <c r="O583" s="338"/>
      <c r="P583" s="338"/>
      <c r="Q583" s="338"/>
      <c r="R583" s="338"/>
      <c r="S583" s="338"/>
      <c r="T583" s="338"/>
      <c r="U583" s="338"/>
      <c r="V583" s="338"/>
      <c r="W583" s="338"/>
      <c r="X583" s="338"/>
      <c r="Y583" s="338"/>
      <c r="Z583" s="338"/>
      <c r="AA583" s="338"/>
      <c r="AB583" s="338"/>
      <c r="AC583" s="338"/>
      <c r="AD583" s="338"/>
      <c r="AE583" s="338"/>
      <c r="AF583" s="338"/>
      <c r="AG583" s="338"/>
      <c r="AH583" s="338"/>
    </row>
    <row r="584" spans="1:36" x14ac:dyDescent="0.25">
      <c r="A584" s="178"/>
      <c r="B584" s="179"/>
      <c r="C584" s="179"/>
      <c r="D584" s="179"/>
      <c r="E584" s="179"/>
      <c r="F584" s="179"/>
      <c r="G584" s="179"/>
      <c r="H584" s="179"/>
      <c r="I584" s="179"/>
      <c r="J584" s="179"/>
      <c r="K584" s="179"/>
      <c r="L584" s="179"/>
      <c r="M584" s="179"/>
      <c r="N584" s="179"/>
      <c r="O584" s="179"/>
      <c r="P584" s="179"/>
      <c r="Q584" s="179"/>
      <c r="R584" s="179"/>
      <c r="S584" s="179"/>
      <c r="T584" s="179"/>
      <c r="U584" s="179"/>
      <c r="V584" s="179"/>
      <c r="W584" s="179"/>
      <c r="X584" s="179"/>
      <c r="Y584" s="179"/>
      <c r="Z584" s="179"/>
      <c r="AA584" s="179"/>
      <c r="AB584" s="179"/>
      <c r="AC584" s="179"/>
      <c r="AD584" s="179"/>
      <c r="AE584" s="179"/>
      <c r="AF584" s="179"/>
      <c r="AG584" s="179"/>
      <c r="AH584" s="179"/>
    </row>
    <row r="585" spans="1:36" hidden="1" x14ac:dyDescent="0.25">
      <c r="A585" s="298" t="s">
        <v>1184</v>
      </c>
      <c r="B585" s="299"/>
      <c r="C585" s="299"/>
      <c r="D585" s="299"/>
      <c r="E585" s="299"/>
      <c r="F585" s="299"/>
      <c r="G585" s="299"/>
      <c r="H585" s="299"/>
      <c r="I585" s="299"/>
      <c r="J585" s="299"/>
      <c r="K585" s="299"/>
      <c r="L585" s="299"/>
      <c r="M585" s="299"/>
      <c r="N585" s="299"/>
      <c r="O585" s="299"/>
      <c r="P585" s="299"/>
      <c r="Q585" s="299"/>
      <c r="R585" s="299"/>
      <c r="S585" s="299"/>
      <c r="T585" s="299"/>
      <c r="U585" s="299"/>
      <c r="V585" s="299"/>
      <c r="W585" s="299"/>
      <c r="X585" s="299"/>
      <c r="Y585" s="299"/>
      <c r="Z585" s="299"/>
      <c r="AA585" s="299"/>
      <c r="AB585" s="299"/>
      <c r="AC585" s="299"/>
      <c r="AD585" s="299"/>
      <c r="AE585" s="299"/>
      <c r="AF585" s="299"/>
      <c r="AG585" s="299"/>
      <c r="AH585" s="299"/>
    </row>
    <row r="586" spans="1:36" hidden="1" x14ac:dyDescent="0.25">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row>
    <row r="587" spans="1:36" hidden="1" x14ac:dyDescent="0.25">
      <c r="A587" s="301" t="s">
        <v>578</v>
      </c>
      <c r="B587" s="523"/>
      <c r="C587" s="523"/>
      <c r="D587" s="523"/>
      <c r="E587" s="523"/>
      <c r="F587" s="523"/>
      <c r="G587" s="523"/>
      <c r="H587" s="523"/>
      <c r="I587" s="523"/>
      <c r="J587" s="302"/>
      <c r="K587" s="300" t="s">
        <v>58</v>
      </c>
      <c r="L587" s="300"/>
      <c r="M587" s="300"/>
      <c r="N587" s="300"/>
      <c r="O587" s="300"/>
      <c r="P587" s="300"/>
      <c r="Q587" s="300"/>
      <c r="R587" s="300"/>
      <c r="S587" s="300"/>
      <c r="T587" s="300"/>
      <c r="U587" s="300"/>
      <c r="V587" s="300"/>
      <c r="W587" s="300"/>
      <c r="X587" s="300"/>
      <c r="Y587" s="300"/>
      <c r="Z587" s="300"/>
      <c r="AA587" s="300"/>
      <c r="AB587" s="300"/>
      <c r="AC587" s="300"/>
      <c r="AD587" s="300"/>
      <c r="AE587" s="300"/>
      <c r="AF587" s="300"/>
      <c r="AG587" s="300"/>
      <c r="AH587" s="300"/>
    </row>
    <row r="588" spans="1:36" hidden="1" x14ac:dyDescent="0.25">
      <c r="A588" s="536"/>
      <c r="B588" s="537"/>
      <c r="C588" s="537"/>
      <c r="D588" s="537"/>
      <c r="E588" s="537"/>
      <c r="F588" s="537"/>
      <c r="G588" s="537"/>
      <c r="H588" s="537"/>
      <c r="I588" s="537"/>
      <c r="J588" s="538"/>
      <c r="K588" s="301" t="s">
        <v>50</v>
      </c>
      <c r="L588" s="523"/>
      <c r="M588" s="523"/>
      <c r="N588" s="523"/>
      <c r="O588" s="523"/>
      <c r="P588" s="302"/>
      <c r="Q588" s="301" t="s">
        <v>51</v>
      </c>
      <c r="R588" s="523"/>
      <c r="S588" s="523"/>
      <c r="T588" s="523"/>
      <c r="U588" s="523"/>
      <c r="V588" s="302"/>
      <c r="W588" s="301" t="s">
        <v>52</v>
      </c>
      <c r="X588" s="523"/>
      <c r="Y588" s="523"/>
      <c r="Z588" s="523"/>
      <c r="AA588" s="523"/>
      <c r="AB588" s="302"/>
      <c r="AC588" s="301" t="s">
        <v>54</v>
      </c>
      <c r="AD588" s="523"/>
      <c r="AE588" s="523"/>
      <c r="AF588" s="523"/>
      <c r="AG588" s="523"/>
      <c r="AH588" s="302"/>
    </row>
    <row r="589" spans="1:36" hidden="1" x14ac:dyDescent="0.25">
      <c r="A589" s="536"/>
      <c r="B589" s="537"/>
      <c r="C589" s="537"/>
      <c r="D589" s="537"/>
      <c r="E589" s="537"/>
      <c r="F589" s="537"/>
      <c r="G589" s="537"/>
      <c r="H589" s="537"/>
      <c r="I589" s="537"/>
      <c r="J589" s="538"/>
      <c r="K589" s="536"/>
      <c r="L589" s="537"/>
      <c r="M589" s="537"/>
      <c r="N589" s="537"/>
      <c r="O589" s="537"/>
      <c r="P589" s="538"/>
      <c r="Q589" s="536"/>
      <c r="R589" s="537"/>
      <c r="S589" s="537"/>
      <c r="T589" s="537"/>
      <c r="U589" s="537"/>
      <c r="V589" s="538"/>
      <c r="W589" s="536"/>
      <c r="X589" s="537"/>
      <c r="Y589" s="537"/>
      <c r="Z589" s="537"/>
      <c r="AA589" s="537"/>
      <c r="AB589" s="538"/>
      <c r="AC589" s="536"/>
      <c r="AD589" s="537"/>
      <c r="AE589" s="537"/>
      <c r="AF589" s="537"/>
      <c r="AG589" s="537"/>
      <c r="AH589" s="538"/>
    </row>
    <row r="590" spans="1:36" hidden="1" x14ac:dyDescent="0.25">
      <c r="A590" s="303"/>
      <c r="B590" s="524"/>
      <c r="C590" s="524"/>
      <c r="D590" s="524"/>
      <c r="E590" s="524"/>
      <c r="F590" s="524"/>
      <c r="G590" s="524"/>
      <c r="H590" s="524"/>
      <c r="I590" s="524"/>
      <c r="J590" s="304"/>
      <c r="K590" s="303"/>
      <c r="L590" s="524"/>
      <c r="M590" s="524"/>
      <c r="N590" s="524"/>
      <c r="O590" s="524"/>
      <c r="P590" s="304"/>
      <c r="Q590" s="303"/>
      <c r="R590" s="524"/>
      <c r="S590" s="524"/>
      <c r="T590" s="524"/>
      <c r="U590" s="524"/>
      <c r="V590" s="304"/>
      <c r="W590" s="303"/>
      <c r="X590" s="524"/>
      <c r="Y590" s="524"/>
      <c r="Z590" s="524"/>
      <c r="AA590" s="524"/>
      <c r="AB590" s="304"/>
      <c r="AC590" s="303"/>
      <c r="AD590" s="524"/>
      <c r="AE590" s="524"/>
      <c r="AF590" s="524"/>
      <c r="AG590" s="524"/>
      <c r="AH590" s="304"/>
    </row>
    <row r="591" spans="1:36" hidden="1" x14ac:dyDescent="0.25">
      <c r="A591" s="319" t="s">
        <v>574</v>
      </c>
      <c r="B591" s="320"/>
      <c r="C591" s="320"/>
      <c r="D591" s="320"/>
      <c r="E591" s="320"/>
      <c r="F591" s="320"/>
      <c r="G591" s="320"/>
      <c r="H591" s="320"/>
      <c r="I591" s="320"/>
      <c r="J591" s="321"/>
      <c r="K591" s="490"/>
      <c r="L591" s="490"/>
      <c r="M591" s="490"/>
      <c r="N591" s="490"/>
      <c r="O591" s="490"/>
      <c r="P591" s="490"/>
      <c r="Q591" s="490"/>
      <c r="R591" s="490"/>
      <c r="S591" s="490"/>
      <c r="T591" s="490"/>
      <c r="U591" s="490"/>
      <c r="V591" s="490"/>
      <c r="W591" s="490"/>
      <c r="X591" s="490"/>
      <c r="Y591" s="490"/>
      <c r="Z591" s="490"/>
      <c r="AA591" s="490"/>
      <c r="AB591" s="490"/>
      <c r="AC591" s="490">
        <f>K591+Q591-W591</f>
        <v>0</v>
      </c>
      <c r="AD591" s="490"/>
      <c r="AE591" s="490"/>
      <c r="AF591" s="490"/>
      <c r="AG591" s="490"/>
      <c r="AH591" s="490"/>
    </row>
    <row r="592" spans="1:36" hidden="1" x14ac:dyDescent="0.25">
      <c r="A592" s="325"/>
      <c r="B592" s="489"/>
      <c r="C592" s="489"/>
      <c r="D592" s="489"/>
      <c r="E592" s="489"/>
      <c r="F592" s="489"/>
      <c r="G592" s="489"/>
      <c r="H592" s="489"/>
      <c r="I592" s="489"/>
      <c r="J592" s="326"/>
      <c r="K592" s="490"/>
      <c r="L592" s="490"/>
      <c r="M592" s="490"/>
      <c r="N592" s="490"/>
      <c r="O592" s="490"/>
      <c r="P592" s="490"/>
      <c r="Q592" s="490"/>
      <c r="R592" s="490"/>
      <c r="S592" s="490"/>
      <c r="T592" s="490"/>
      <c r="U592" s="490"/>
      <c r="V592" s="490"/>
      <c r="W592" s="490"/>
      <c r="X592" s="490"/>
      <c r="Y592" s="490"/>
      <c r="Z592" s="490"/>
      <c r="AA592" s="490"/>
      <c r="AB592" s="490"/>
      <c r="AC592" s="490"/>
      <c r="AD592" s="490"/>
      <c r="AE592" s="490"/>
      <c r="AF592" s="490"/>
      <c r="AG592" s="490"/>
      <c r="AH592" s="490"/>
    </row>
    <row r="593" spans="1:36" hidden="1" x14ac:dyDescent="0.25">
      <c r="A593" s="319" t="s">
        <v>573</v>
      </c>
      <c r="B593" s="320"/>
      <c r="C593" s="320"/>
      <c r="D593" s="320"/>
      <c r="E593" s="320"/>
      <c r="F593" s="320"/>
      <c r="G593" s="320"/>
      <c r="H593" s="320"/>
      <c r="I593" s="320"/>
      <c r="J593" s="321"/>
      <c r="K593" s="490"/>
      <c r="L593" s="490"/>
      <c r="M593" s="490"/>
      <c r="N593" s="490"/>
      <c r="O593" s="490"/>
      <c r="P593" s="490"/>
      <c r="Q593" s="490"/>
      <c r="R593" s="490"/>
      <c r="S593" s="490"/>
      <c r="T593" s="490"/>
      <c r="U593" s="490"/>
      <c r="V593" s="490"/>
      <c r="W593" s="490"/>
      <c r="X593" s="490"/>
      <c r="Y593" s="490"/>
      <c r="Z593" s="490"/>
      <c r="AA593" s="490"/>
      <c r="AB593" s="490"/>
      <c r="AC593" s="490">
        <f>K593+Q593-W593</f>
        <v>0</v>
      </c>
      <c r="AD593" s="490"/>
      <c r="AE593" s="490"/>
      <c r="AF593" s="490"/>
      <c r="AG593" s="490"/>
      <c r="AH593" s="490"/>
    </row>
    <row r="594" spans="1:36" hidden="1" x14ac:dyDescent="0.25">
      <c r="A594" s="325"/>
      <c r="B594" s="489"/>
      <c r="C594" s="489"/>
      <c r="D594" s="489"/>
      <c r="E594" s="489"/>
      <c r="F594" s="489"/>
      <c r="G594" s="489"/>
      <c r="H594" s="489"/>
      <c r="I594" s="489"/>
      <c r="J594" s="326"/>
      <c r="K594" s="490"/>
      <c r="L594" s="490"/>
      <c r="M594" s="490"/>
      <c r="N594" s="490"/>
      <c r="O594" s="490"/>
      <c r="P594" s="490"/>
      <c r="Q594" s="490"/>
      <c r="R594" s="490"/>
      <c r="S594" s="490"/>
      <c r="T594" s="490"/>
      <c r="U594" s="490"/>
      <c r="V594" s="490"/>
      <c r="W594" s="490"/>
      <c r="X594" s="490"/>
      <c r="Y594" s="490"/>
      <c r="Z594" s="490"/>
      <c r="AA594" s="490"/>
      <c r="AB594" s="490"/>
      <c r="AC594" s="490"/>
      <c r="AD594" s="490"/>
      <c r="AE594" s="490"/>
      <c r="AF594" s="490"/>
      <c r="AG594" s="490"/>
      <c r="AH594" s="490"/>
    </row>
    <row r="595" spans="1:36" hidden="1" x14ac:dyDescent="0.25">
      <c r="A595" s="319" t="s">
        <v>585</v>
      </c>
      <c r="B595" s="320"/>
      <c r="C595" s="320"/>
      <c r="D595" s="320"/>
      <c r="E595" s="320"/>
      <c r="F595" s="320"/>
      <c r="G595" s="320"/>
      <c r="H595" s="320"/>
      <c r="I595" s="320"/>
      <c r="J595" s="321"/>
      <c r="K595" s="490"/>
      <c r="L595" s="490"/>
      <c r="M595" s="490"/>
      <c r="N595" s="490"/>
      <c r="O595" s="490"/>
      <c r="P595" s="490"/>
      <c r="Q595" s="490"/>
      <c r="R595" s="490"/>
      <c r="S595" s="490"/>
      <c r="T595" s="490"/>
      <c r="U595" s="490"/>
      <c r="V595" s="490"/>
      <c r="W595" s="490"/>
      <c r="X595" s="490"/>
      <c r="Y595" s="490"/>
      <c r="Z595" s="490"/>
      <c r="AA595" s="490"/>
      <c r="AB595" s="490"/>
      <c r="AC595" s="490">
        <f>K595+Q595-W595</f>
        <v>0</v>
      </c>
      <c r="AD595" s="490"/>
      <c r="AE595" s="490"/>
      <c r="AF595" s="490"/>
      <c r="AG595" s="490"/>
      <c r="AH595" s="490"/>
    </row>
    <row r="596" spans="1:36" hidden="1" x14ac:dyDescent="0.25">
      <c r="A596" s="325"/>
      <c r="B596" s="489"/>
      <c r="C596" s="489"/>
      <c r="D596" s="489"/>
      <c r="E596" s="489"/>
      <c r="F596" s="489"/>
      <c r="G596" s="489"/>
      <c r="H596" s="489"/>
      <c r="I596" s="489"/>
      <c r="J596" s="326"/>
      <c r="K596" s="490"/>
      <c r="L596" s="490"/>
      <c r="M596" s="490"/>
      <c r="N596" s="490"/>
      <c r="O596" s="490"/>
      <c r="P596" s="490"/>
      <c r="Q596" s="490"/>
      <c r="R596" s="490"/>
      <c r="S596" s="490"/>
      <c r="T596" s="490"/>
      <c r="U596" s="490"/>
      <c r="V596" s="490"/>
      <c r="W596" s="490"/>
      <c r="X596" s="490"/>
      <c r="Y596" s="490"/>
      <c r="Z596" s="490"/>
      <c r="AA596" s="490"/>
      <c r="AB596" s="490"/>
      <c r="AC596" s="490"/>
      <c r="AD596" s="490"/>
      <c r="AE596" s="490"/>
      <c r="AF596" s="490"/>
      <c r="AG596" s="490"/>
      <c r="AH596" s="490"/>
    </row>
    <row r="597" spans="1:36" hidden="1" x14ac:dyDescent="0.25">
      <c r="A597" s="319" t="s">
        <v>584</v>
      </c>
      <c r="B597" s="320"/>
      <c r="C597" s="320"/>
      <c r="D597" s="320"/>
      <c r="E597" s="320"/>
      <c r="F597" s="320"/>
      <c r="G597" s="320"/>
      <c r="H597" s="320"/>
      <c r="I597" s="320"/>
      <c r="J597" s="321"/>
      <c r="K597" s="490"/>
      <c r="L597" s="490"/>
      <c r="M597" s="490"/>
      <c r="N597" s="490"/>
      <c r="O597" s="490"/>
      <c r="P597" s="490"/>
      <c r="Q597" s="490"/>
      <c r="R597" s="490"/>
      <c r="S597" s="490"/>
      <c r="T597" s="490"/>
      <c r="U597" s="490"/>
      <c r="V597" s="490"/>
      <c r="W597" s="490"/>
      <c r="X597" s="490"/>
      <c r="Y597" s="490"/>
      <c r="Z597" s="490"/>
      <c r="AA597" s="490"/>
      <c r="AB597" s="490"/>
      <c r="AC597" s="490">
        <f>K597+Q597-W597</f>
        <v>0</v>
      </c>
      <c r="AD597" s="490"/>
      <c r="AE597" s="490"/>
      <c r="AF597" s="490"/>
      <c r="AG597" s="490"/>
      <c r="AH597" s="490"/>
    </row>
    <row r="598" spans="1:36" hidden="1" x14ac:dyDescent="0.25">
      <c r="A598" s="325"/>
      <c r="B598" s="489"/>
      <c r="C598" s="489"/>
      <c r="D598" s="489"/>
      <c r="E598" s="489"/>
      <c r="F598" s="489"/>
      <c r="G598" s="489"/>
      <c r="H598" s="489"/>
      <c r="I598" s="489"/>
      <c r="J598" s="326"/>
      <c r="K598" s="490"/>
      <c r="L598" s="490"/>
      <c r="M598" s="490"/>
      <c r="N598" s="490"/>
      <c r="O598" s="490"/>
      <c r="P598" s="490"/>
      <c r="Q598" s="490"/>
      <c r="R598" s="490"/>
      <c r="S598" s="490"/>
      <c r="T598" s="490"/>
      <c r="U598" s="490"/>
      <c r="V598" s="490"/>
      <c r="W598" s="490"/>
      <c r="X598" s="490"/>
      <c r="Y598" s="490"/>
      <c r="Z598" s="490"/>
      <c r="AA598" s="490"/>
      <c r="AB598" s="490"/>
      <c r="AC598" s="490"/>
      <c r="AD598" s="490"/>
      <c r="AE598" s="490"/>
      <c r="AF598" s="490"/>
      <c r="AG598" s="490"/>
      <c r="AH598" s="490"/>
    </row>
    <row r="599" spans="1:36" hidden="1" x14ac:dyDescent="0.25">
      <c r="A599" s="319" t="s">
        <v>571</v>
      </c>
      <c r="B599" s="320"/>
      <c r="C599" s="320"/>
      <c r="D599" s="320"/>
      <c r="E599" s="320"/>
      <c r="F599" s="320"/>
      <c r="G599" s="320"/>
      <c r="H599" s="320"/>
      <c r="I599" s="320"/>
      <c r="J599" s="321"/>
      <c r="K599" s="490"/>
      <c r="L599" s="490"/>
      <c r="M599" s="490"/>
      <c r="N599" s="490"/>
      <c r="O599" s="490"/>
      <c r="P599" s="490"/>
      <c r="Q599" s="490"/>
      <c r="R599" s="490"/>
      <c r="S599" s="490"/>
      <c r="T599" s="490"/>
      <c r="U599" s="490"/>
      <c r="V599" s="490"/>
      <c r="W599" s="490"/>
      <c r="X599" s="490"/>
      <c r="Y599" s="490"/>
      <c r="Z599" s="490"/>
      <c r="AA599" s="490"/>
      <c r="AB599" s="490"/>
      <c r="AC599" s="490">
        <f>K599+Q599-W599</f>
        <v>0</v>
      </c>
      <c r="AD599" s="490"/>
      <c r="AE599" s="490"/>
      <c r="AF599" s="490"/>
      <c r="AG599" s="490"/>
      <c r="AH599" s="490"/>
    </row>
    <row r="600" spans="1:36" hidden="1" x14ac:dyDescent="0.25">
      <c r="A600" s="325"/>
      <c r="B600" s="489"/>
      <c r="C600" s="489"/>
      <c r="D600" s="489"/>
      <c r="E600" s="489"/>
      <c r="F600" s="489"/>
      <c r="G600" s="489"/>
      <c r="H600" s="489"/>
      <c r="I600" s="489"/>
      <c r="J600" s="326"/>
      <c r="K600" s="490"/>
      <c r="L600" s="490"/>
      <c r="M600" s="490"/>
      <c r="N600" s="490"/>
      <c r="O600" s="490"/>
      <c r="P600" s="490"/>
      <c r="Q600" s="490"/>
      <c r="R600" s="490"/>
      <c r="S600" s="490"/>
      <c r="T600" s="490"/>
      <c r="U600" s="490"/>
      <c r="V600" s="490"/>
      <c r="W600" s="490"/>
      <c r="X600" s="490"/>
      <c r="Y600" s="490"/>
      <c r="Z600" s="490"/>
      <c r="AA600" s="490"/>
      <c r="AB600" s="490"/>
      <c r="AC600" s="490"/>
      <c r="AD600" s="490"/>
      <c r="AE600" s="490"/>
      <c r="AF600" s="490"/>
      <c r="AG600" s="490"/>
      <c r="AH600" s="490"/>
    </row>
    <row r="601" spans="1:36" hidden="1" x14ac:dyDescent="0.25">
      <c r="A601" s="319" t="s">
        <v>583</v>
      </c>
      <c r="B601" s="320"/>
      <c r="C601" s="320"/>
      <c r="D601" s="320"/>
      <c r="E601" s="320"/>
      <c r="F601" s="320"/>
      <c r="G601" s="320"/>
      <c r="H601" s="320"/>
      <c r="I601" s="320"/>
      <c r="J601" s="321"/>
      <c r="K601" s="490"/>
      <c r="L601" s="490"/>
      <c r="M601" s="490"/>
      <c r="N601" s="490"/>
      <c r="O601" s="490"/>
      <c r="P601" s="490"/>
      <c r="Q601" s="490"/>
      <c r="R601" s="490"/>
      <c r="S601" s="490"/>
      <c r="T601" s="490"/>
      <c r="U601" s="490"/>
      <c r="V601" s="490"/>
      <c r="W601" s="490"/>
      <c r="X601" s="490"/>
      <c r="Y601" s="490"/>
      <c r="Z601" s="490"/>
      <c r="AA601" s="490"/>
      <c r="AB601" s="490"/>
      <c r="AC601" s="490">
        <f>K601+Q601-W601</f>
        <v>0</v>
      </c>
      <c r="AD601" s="490"/>
      <c r="AE601" s="490"/>
      <c r="AF601" s="490"/>
      <c r="AG601" s="490"/>
      <c r="AH601" s="490"/>
    </row>
    <row r="602" spans="1:36" hidden="1" x14ac:dyDescent="0.25">
      <c r="A602" s="325"/>
      <c r="B602" s="489"/>
      <c r="C602" s="489"/>
      <c r="D602" s="489"/>
      <c r="E602" s="489"/>
      <c r="F602" s="489"/>
      <c r="G602" s="489"/>
      <c r="H602" s="489"/>
      <c r="I602" s="489"/>
      <c r="J602" s="326"/>
      <c r="K602" s="490"/>
      <c r="L602" s="490"/>
      <c r="M602" s="490"/>
      <c r="N602" s="490"/>
      <c r="O602" s="490"/>
      <c r="P602" s="490"/>
      <c r="Q602" s="490"/>
      <c r="R602" s="490"/>
      <c r="S602" s="490"/>
      <c r="T602" s="490"/>
      <c r="U602" s="490"/>
      <c r="V602" s="490"/>
      <c r="W602" s="490"/>
      <c r="X602" s="490"/>
      <c r="Y602" s="490"/>
      <c r="Z602" s="490"/>
      <c r="AA602" s="490"/>
      <c r="AB602" s="490"/>
      <c r="AC602" s="490"/>
      <c r="AD602" s="490"/>
      <c r="AE602" s="490"/>
      <c r="AF602" s="490"/>
      <c r="AG602" s="490"/>
      <c r="AH602" s="490"/>
    </row>
    <row r="603" spans="1:36" hidden="1" x14ac:dyDescent="0.25">
      <c r="A603" s="332" t="s">
        <v>570</v>
      </c>
      <c r="B603" s="491"/>
      <c r="C603" s="491"/>
      <c r="D603" s="491"/>
      <c r="E603" s="491"/>
      <c r="F603" s="491"/>
      <c r="G603" s="491"/>
      <c r="H603" s="491"/>
      <c r="I603" s="491"/>
      <c r="J603" s="333"/>
      <c r="K603" s="493">
        <f>SUM(K591:P602)</f>
        <v>0</v>
      </c>
      <c r="L603" s="493"/>
      <c r="M603" s="493"/>
      <c r="N603" s="493"/>
      <c r="O603" s="493"/>
      <c r="P603" s="493"/>
      <c r="Q603" s="493">
        <f>SUM(Q591:V602)</f>
        <v>0</v>
      </c>
      <c r="R603" s="493"/>
      <c r="S603" s="493"/>
      <c r="T603" s="493"/>
      <c r="U603" s="493"/>
      <c r="V603" s="493"/>
      <c r="W603" s="493">
        <f>SUM(W591:AB602)</f>
        <v>0</v>
      </c>
      <c r="X603" s="493"/>
      <c r="Y603" s="493"/>
      <c r="Z603" s="493"/>
      <c r="AA603" s="493"/>
      <c r="AB603" s="493"/>
      <c r="AC603" s="493">
        <f>SUM(AC591:AH602)</f>
        <v>0</v>
      </c>
      <c r="AD603" s="493"/>
      <c r="AE603" s="493"/>
      <c r="AF603" s="493"/>
      <c r="AG603" s="493"/>
      <c r="AH603" s="493"/>
    </row>
    <row r="604" spans="1:36" hidden="1" x14ac:dyDescent="0.25">
      <c r="A604" s="334"/>
      <c r="B604" s="492"/>
      <c r="C604" s="492"/>
      <c r="D604" s="492"/>
      <c r="E604" s="492"/>
      <c r="F604" s="492"/>
      <c r="G604" s="492"/>
      <c r="H604" s="492"/>
      <c r="I604" s="492"/>
      <c r="J604" s="335"/>
      <c r="K604" s="493"/>
      <c r="L604" s="493"/>
      <c r="M604" s="493"/>
      <c r="N604" s="493"/>
      <c r="O604" s="493"/>
      <c r="P604" s="493"/>
      <c r="Q604" s="493"/>
      <c r="R604" s="493"/>
      <c r="S604" s="493"/>
      <c r="T604" s="493"/>
      <c r="U604" s="493"/>
      <c r="V604" s="493"/>
      <c r="W604" s="493"/>
      <c r="X604" s="493"/>
      <c r="Y604" s="493"/>
      <c r="Z604" s="493"/>
      <c r="AA604" s="493"/>
      <c r="AB604" s="493"/>
      <c r="AC604" s="493"/>
      <c r="AD604" s="493"/>
      <c r="AE604" s="493"/>
      <c r="AF604" s="493"/>
      <c r="AG604" s="493"/>
      <c r="AH604" s="493"/>
      <c r="AI604" t="str">
        <f>IF(ROUND(AC603-Aktíva!D132-Aktíva!D134,0)=0,"","CHYBA")</f>
        <v/>
      </c>
      <c r="AJ604" t="s">
        <v>1155</v>
      </c>
    </row>
    <row r="605" spans="1:36" x14ac:dyDescent="0.2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row>
    <row r="606" spans="1:36" x14ac:dyDescent="0.25">
      <c r="A606" s="533" t="s">
        <v>1319</v>
      </c>
      <c r="B606" s="534"/>
      <c r="C606" s="534"/>
      <c r="D606" s="534"/>
      <c r="E606" s="534"/>
      <c r="F606" s="534"/>
      <c r="G606" s="534"/>
      <c r="H606" s="534"/>
      <c r="I606" s="534"/>
      <c r="J606" s="534"/>
      <c r="K606" s="534"/>
      <c r="L606" s="534"/>
      <c r="M606" s="534"/>
      <c r="N606" s="534"/>
      <c r="O606" s="534"/>
      <c r="P606" s="534"/>
      <c r="Q606" s="534"/>
      <c r="R606" s="534"/>
      <c r="S606" s="534"/>
      <c r="T606" s="534"/>
      <c r="U606" s="534"/>
      <c r="V606" s="534"/>
      <c r="W606" s="534"/>
      <c r="X606" s="534"/>
      <c r="Y606" s="534"/>
      <c r="Z606" s="534"/>
      <c r="AA606" s="534"/>
      <c r="AB606" s="534"/>
      <c r="AC606" s="534"/>
      <c r="AD606" s="534"/>
      <c r="AE606" s="534"/>
      <c r="AF606" s="534"/>
      <c r="AG606" s="534"/>
      <c r="AH606" s="534"/>
    </row>
    <row r="607" spans="1:36" x14ac:dyDescent="0.25">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row>
    <row r="608" spans="1:36" hidden="1" x14ac:dyDescent="0.25">
      <c r="A608" s="300" t="s">
        <v>578</v>
      </c>
      <c r="B608" s="300"/>
      <c r="C608" s="300"/>
      <c r="D608" s="300"/>
      <c r="E608" s="300"/>
      <c r="F608" s="300"/>
      <c r="G608" s="300"/>
      <c r="H608" s="300"/>
      <c r="I608" s="300"/>
      <c r="J608" s="300" t="s">
        <v>528</v>
      </c>
      <c r="K608" s="300"/>
      <c r="L608" s="300"/>
      <c r="M608" s="300"/>
      <c r="N608" s="300"/>
      <c r="O608" s="300" t="s">
        <v>527</v>
      </c>
      <c r="P608" s="300"/>
      <c r="Q608" s="300"/>
      <c r="R608" s="300"/>
      <c r="S608" s="300"/>
      <c r="T608" s="300" t="s">
        <v>557</v>
      </c>
      <c r="U608" s="300"/>
      <c r="V608" s="300"/>
      <c r="W608" s="300"/>
      <c r="X608" s="300"/>
      <c r="Y608" s="300" t="s">
        <v>525</v>
      </c>
      <c r="Z608" s="300"/>
      <c r="AA608" s="300"/>
      <c r="AB608" s="300"/>
      <c r="AC608" s="300"/>
      <c r="AD608" s="300" t="s">
        <v>524</v>
      </c>
      <c r="AE608" s="300"/>
      <c r="AF608" s="300"/>
      <c r="AG608" s="300"/>
      <c r="AH608" s="300"/>
    </row>
    <row r="609" spans="1:36" hidden="1" x14ac:dyDescent="0.25">
      <c r="A609" s="300"/>
      <c r="B609" s="300"/>
      <c r="C609" s="300"/>
      <c r="D609" s="300"/>
      <c r="E609" s="300"/>
      <c r="F609" s="300"/>
      <c r="G609" s="300"/>
      <c r="H609" s="300"/>
      <c r="I609" s="300"/>
      <c r="J609" s="300"/>
      <c r="K609" s="300"/>
      <c r="L609" s="300"/>
      <c r="M609" s="300"/>
      <c r="N609" s="300"/>
      <c r="O609" s="300"/>
      <c r="P609" s="300"/>
      <c r="Q609" s="300"/>
      <c r="R609" s="300"/>
      <c r="S609" s="300"/>
      <c r="T609" s="300"/>
      <c r="U609" s="300"/>
      <c r="V609" s="300"/>
      <c r="W609" s="300"/>
      <c r="X609" s="300"/>
      <c r="Y609" s="300"/>
      <c r="Z609" s="300"/>
      <c r="AA609" s="300"/>
      <c r="AB609" s="300"/>
      <c r="AC609" s="300"/>
      <c r="AD609" s="300"/>
      <c r="AE609" s="300"/>
      <c r="AF609" s="300"/>
      <c r="AG609" s="300"/>
      <c r="AH609" s="300"/>
    </row>
    <row r="610" spans="1:36" hidden="1" x14ac:dyDescent="0.25">
      <c r="A610" s="300"/>
      <c r="B610" s="300"/>
      <c r="C610" s="300"/>
      <c r="D610" s="300"/>
      <c r="E610" s="300"/>
      <c r="F610" s="300"/>
      <c r="G610" s="300"/>
      <c r="H610" s="300"/>
      <c r="I610" s="300"/>
      <c r="J610" s="300"/>
      <c r="K610" s="300"/>
      <c r="L610" s="300"/>
      <c r="M610" s="300"/>
      <c r="N610" s="300"/>
      <c r="O610" s="300"/>
      <c r="P610" s="300"/>
      <c r="Q610" s="300"/>
      <c r="R610" s="300"/>
      <c r="S610" s="300"/>
      <c r="T610" s="300"/>
      <c r="U610" s="300"/>
      <c r="V610" s="300"/>
      <c r="W610" s="300"/>
      <c r="X610" s="300"/>
      <c r="Y610" s="300"/>
      <c r="Z610" s="300"/>
      <c r="AA610" s="300"/>
      <c r="AB610" s="300"/>
      <c r="AC610" s="300"/>
      <c r="AD610" s="300"/>
      <c r="AE610" s="300"/>
      <c r="AF610" s="300"/>
      <c r="AG610" s="300"/>
      <c r="AH610" s="300"/>
    </row>
    <row r="611" spans="1:36" hidden="1" x14ac:dyDescent="0.25">
      <c r="A611" s="300"/>
      <c r="B611" s="300"/>
      <c r="C611" s="300"/>
      <c r="D611" s="300"/>
      <c r="E611" s="300"/>
      <c r="F611" s="300"/>
      <c r="G611" s="300"/>
      <c r="H611" s="300"/>
      <c r="I611" s="300"/>
      <c r="J611" s="300"/>
      <c r="K611" s="300"/>
      <c r="L611" s="300"/>
      <c r="M611" s="300"/>
      <c r="N611" s="300"/>
      <c r="O611" s="300"/>
      <c r="P611" s="300"/>
      <c r="Q611" s="300"/>
      <c r="R611" s="300"/>
      <c r="S611" s="300"/>
      <c r="T611" s="300"/>
      <c r="U611" s="300"/>
      <c r="V611" s="300"/>
      <c r="W611" s="300"/>
      <c r="X611" s="300"/>
      <c r="Y611" s="300"/>
      <c r="Z611" s="300"/>
      <c r="AA611" s="300"/>
      <c r="AB611" s="300"/>
      <c r="AC611" s="300"/>
      <c r="AD611" s="300"/>
      <c r="AE611" s="300"/>
      <c r="AF611" s="300"/>
      <c r="AG611" s="300"/>
      <c r="AH611" s="300"/>
    </row>
    <row r="612" spans="1:36" hidden="1" x14ac:dyDescent="0.25">
      <c r="A612" s="535"/>
      <c r="B612" s="535"/>
      <c r="C612" s="535"/>
      <c r="D612" s="535"/>
      <c r="E612" s="535"/>
      <c r="F612" s="535"/>
      <c r="G612" s="535"/>
      <c r="H612" s="535"/>
      <c r="I612" s="535"/>
      <c r="J612" s="535"/>
      <c r="K612" s="535"/>
      <c r="L612" s="535"/>
      <c r="M612" s="535"/>
      <c r="N612" s="535"/>
      <c r="O612" s="535"/>
      <c r="P612" s="535"/>
      <c r="Q612" s="535"/>
      <c r="R612" s="535"/>
      <c r="S612" s="535"/>
      <c r="T612" s="535"/>
      <c r="U612" s="535"/>
      <c r="V612" s="535"/>
      <c r="W612" s="535"/>
      <c r="X612" s="535"/>
      <c r="Y612" s="535"/>
      <c r="Z612" s="535"/>
      <c r="AA612" s="535"/>
      <c r="AB612" s="535"/>
      <c r="AC612" s="535"/>
      <c r="AD612" s="535"/>
      <c r="AE612" s="535"/>
      <c r="AF612" s="535"/>
      <c r="AG612" s="535"/>
      <c r="AH612" s="535"/>
    </row>
    <row r="613" spans="1:36" hidden="1" x14ac:dyDescent="0.25">
      <c r="A613" s="292" t="s">
        <v>571</v>
      </c>
      <c r="B613" s="292"/>
      <c r="C613" s="292"/>
      <c r="D613" s="292"/>
      <c r="E613" s="292"/>
      <c r="F613" s="292"/>
      <c r="G613" s="292"/>
      <c r="H613" s="292"/>
      <c r="I613" s="292"/>
      <c r="J613" s="490"/>
      <c r="K613" s="490"/>
      <c r="L613" s="490"/>
      <c r="M613" s="490"/>
      <c r="N613" s="490"/>
      <c r="O613" s="490"/>
      <c r="P613" s="490"/>
      <c r="Q613" s="490"/>
      <c r="R613" s="490"/>
      <c r="S613" s="490"/>
      <c r="T613" s="490"/>
      <c r="U613" s="490"/>
      <c r="V613" s="490"/>
      <c r="W613" s="490"/>
      <c r="X613" s="490"/>
      <c r="Y613" s="490"/>
      <c r="Z613" s="490"/>
      <c r="AA613" s="490"/>
      <c r="AB613" s="490"/>
      <c r="AC613" s="490"/>
      <c r="AD613" s="490">
        <f>J613+O613-T613-Y613</f>
        <v>0</v>
      </c>
      <c r="AE613" s="490"/>
      <c r="AF613" s="490"/>
      <c r="AG613" s="490"/>
      <c r="AH613" s="490"/>
    </row>
    <row r="614" spans="1:36" hidden="1" x14ac:dyDescent="0.25">
      <c r="A614" s="292"/>
      <c r="B614" s="292"/>
      <c r="C614" s="292"/>
      <c r="D614" s="292"/>
      <c r="E614" s="292"/>
      <c r="F614" s="292"/>
      <c r="G614" s="292"/>
      <c r="H614" s="292"/>
      <c r="I614" s="292"/>
      <c r="J614" s="490"/>
      <c r="K614" s="490"/>
      <c r="L614" s="490"/>
      <c r="M614" s="490"/>
      <c r="N614" s="490"/>
      <c r="O614" s="490"/>
      <c r="P614" s="490"/>
      <c r="Q614" s="490"/>
      <c r="R614" s="490"/>
      <c r="S614" s="490"/>
      <c r="T614" s="490"/>
      <c r="U614" s="490"/>
      <c r="V614" s="490"/>
      <c r="W614" s="490"/>
      <c r="X614" s="490"/>
      <c r="Y614" s="490"/>
      <c r="Z614" s="490"/>
      <c r="AA614" s="490"/>
      <c r="AB614" s="490"/>
      <c r="AC614" s="490"/>
      <c r="AD614" s="490"/>
      <c r="AE614" s="490"/>
      <c r="AF614" s="490"/>
      <c r="AG614" s="490"/>
      <c r="AH614" s="490"/>
    </row>
    <row r="615" spans="1:36" hidden="1" x14ac:dyDescent="0.25">
      <c r="A615" s="292" t="s">
        <v>583</v>
      </c>
      <c r="B615" s="292"/>
      <c r="C615" s="292"/>
      <c r="D615" s="292"/>
      <c r="E615" s="292"/>
      <c r="F615" s="292"/>
      <c r="G615" s="292"/>
      <c r="H615" s="292"/>
      <c r="I615" s="292"/>
      <c r="J615" s="490"/>
      <c r="K615" s="490"/>
      <c r="L615" s="490"/>
      <c r="M615" s="490"/>
      <c r="N615" s="490"/>
      <c r="O615" s="490"/>
      <c r="P615" s="490"/>
      <c r="Q615" s="490"/>
      <c r="R615" s="490"/>
      <c r="S615" s="490"/>
      <c r="T615" s="490"/>
      <c r="U615" s="490"/>
      <c r="V615" s="490"/>
      <c r="W615" s="490"/>
      <c r="X615" s="490"/>
      <c r="Y615" s="490"/>
      <c r="Z615" s="490"/>
      <c r="AA615" s="490"/>
      <c r="AB615" s="490"/>
      <c r="AC615" s="490"/>
      <c r="AD615" s="490">
        <f>J615+O615-T615-Y615</f>
        <v>0</v>
      </c>
      <c r="AE615" s="490"/>
      <c r="AF615" s="490"/>
      <c r="AG615" s="490"/>
      <c r="AH615" s="490"/>
    </row>
    <row r="616" spans="1:36" hidden="1" x14ac:dyDescent="0.25">
      <c r="A616" s="292"/>
      <c r="B616" s="292"/>
      <c r="C616" s="292"/>
      <c r="D616" s="292"/>
      <c r="E616" s="292"/>
      <c r="F616" s="292"/>
      <c r="G616" s="292"/>
      <c r="H616" s="292"/>
      <c r="I616" s="292"/>
      <c r="J616" s="490"/>
      <c r="K616" s="490"/>
      <c r="L616" s="490"/>
      <c r="M616" s="490"/>
      <c r="N616" s="490"/>
      <c r="O616" s="490"/>
      <c r="P616" s="490"/>
      <c r="Q616" s="490"/>
      <c r="R616" s="490"/>
      <c r="S616" s="490"/>
      <c r="T616" s="490"/>
      <c r="U616" s="490"/>
      <c r="V616" s="490"/>
      <c r="W616" s="490"/>
      <c r="X616" s="490"/>
      <c r="Y616" s="490"/>
      <c r="Z616" s="490"/>
      <c r="AA616" s="490"/>
      <c r="AB616" s="490"/>
      <c r="AC616" s="490"/>
      <c r="AD616" s="490"/>
      <c r="AE616" s="490"/>
      <c r="AF616" s="490"/>
      <c r="AG616" s="490"/>
      <c r="AH616" s="490"/>
    </row>
    <row r="617" spans="1:36" hidden="1" x14ac:dyDescent="0.25">
      <c r="A617" s="330" t="s">
        <v>570</v>
      </c>
      <c r="B617" s="330"/>
      <c r="C617" s="330"/>
      <c r="D617" s="330"/>
      <c r="E617" s="330"/>
      <c r="F617" s="330"/>
      <c r="G617" s="330"/>
      <c r="H617" s="330"/>
      <c r="I617" s="330"/>
      <c r="J617" s="493">
        <f>SUM(J613:N616)</f>
        <v>0</v>
      </c>
      <c r="K617" s="493"/>
      <c r="L617" s="493"/>
      <c r="M617" s="493"/>
      <c r="N617" s="493"/>
      <c r="O617" s="493">
        <f>SUM(O613:S616)</f>
        <v>0</v>
      </c>
      <c r="P617" s="493"/>
      <c r="Q617" s="493"/>
      <c r="R617" s="493"/>
      <c r="S617" s="493"/>
      <c r="T617" s="493">
        <f>SUM(T613:X616)</f>
        <v>0</v>
      </c>
      <c r="U617" s="493"/>
      <c r="V617" s="493"/>
      <c r="W617" s="493"/>
      <c r="X617" s="493"/>
      <c r="Y617" s="493">
        <f>SUM(Y613:AC616)</f>
        <v>0</v>
      </c>
      <c r="Z617" s="493"/>
      <c r="AA617" s="493"/>
      <c r="AB617" s="493"/>
      <c r="AC617" s="493"/>
      <c r="AD617" s="493">
        <f>SUM(AD613:AH616)</f>
        <v>0</v>
      </c>
      <c r="AE617" s="493"/>
      <c r="AF617" s="493"/>
      <c r="AG617" s="493"/>
      <c r="AH617" s="493"/>
    </row>
    <row r="618" spans="1:36" hidden="1" x14ac:dyDescent="0.25">
      <c r="A618" s="330"/>
      <c r="B618" s="330"/>
      <c r="C618" s="330"/>
      <c r="D618" s="330"/>
      <c r="E618" s="330"/>
      <c r="F618" s="330"/>
      <c r="G618" s="330"/>
      <c r="H618" s="330"/>
      <c r="I618" s="330"/>
      <c r="J618" s="493"/>
      <c r="K618" s="493"/>
      <c r="L618" s="493"/>
      <c r="M618" s="493"/>
      <c r="N618" s="493"/>
      <c r="O618" s="493"/>
      <c r="P618" s="493"/>
      <c r="Q618" s="493"/>
      <c r="R618" s="493"/>
      <c r="S618" s="493"/>
      <c r="T618" s="493"/>
      <c r="U618" s="493"/>
      <c r="V618" s="493"/>
      <c r="W618" s="493"/>
      <c r="X618" s="493"/>
      <c r="Y618" s="493"/>
      <c r="Z618" s="493"/>
      <c r="AA618" s="493"/>
      <c r="AB618" s="493"/>
      <c r="AC618" s="493"/>
      <c r="AD618" s="493"/>
      <c r="AE618" s="493"/>
      <c r="AF618" s="493"/>
      <c r="AG618" s="493"/>
      <c r="AH618" s="493"/>
      <c r="AI618" t="str">
        <f>IF(ROUND(AD617-Aktíva!D133-Aktíva!D135,0)=0,"","CHYBA")</f>
        <v/>
      </c>
      <c r="AJ618" t="s">
        <v>1155</v>
      </c>
    </row>
    <row r="619" spans="1:36" hidden="1" x14ac:dyDescent="0.25">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row>
    <row r="620" spans="1:36" ht="36" hidden="1" customHeight="1" x14ac:dyDescent="0.25">
      <c r="A620" s="338" t="s">
        <v>582</v>
      </c>
      <c r="B620" s="299"/>
      <c r="C620" s="299"/>
      <c r="D620" s="299"/>
      <c r="E620" s="299"/>
      <c r="F620" s="299"/>
      <c r="G620" s="299"/>
      <c r="H620" s="299"/>
      <c r="I620" s="299"/>
      <c r="J620" s="299"/>
      <c r="K620" s="299"/>
      <c r="L620" s="299"/>
      <c r="M620" s="299"/>
      <c r="N620" s="299"/>
      <c r="O620" s="299"/>
      <c r="P620" s="299"/>
      <c r="Q620" s="299"/>
      <c r="R620" s="299"/>
      <c r="S620" s="299"/>
      <c r="T620" s="299"/>
      <c r="U620" s="299"/>
      <c r="V620" s="299"/>
      <c r="W620" s="299"/>
      <c r="X620" s="299"/>
      <c r="Y620" s="299"/>
      <c r="Z620" s="299"/>
      <c r="AA620" s="299"/>
      <c r="AB620" s="299"/>
      <c r="AC620" s="299"/>
      <c r="AD620" s="299"/>
      <c r="AE620" s="299"/>
      <c r="AF620" s="299"/>
      <c r="AG620" s="299"/>
      <c r="AH620" s="299"/>
    </row>
    <row r="621" spans="1:36" hidden="1" x14ac:dyDescent="0.25">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row>
    <row r="622" spans="1:36" hidden="1" x14ac:dyDescent="0.25">
      <c r="A622" s="301" t="s">
        <v>133</v>
      </c>
      <c r="B622" s="523"/>
      <c r="C622" s="523"/>
      <c r="D622" s="523"/>
      <c r="E622" s="523"/>
      <c r="F622" s="523"/>
      <c r="G622" s="523"/>
      <c r="H622" s="523"/>
      <c r="I622" s="523"/>
      <c r="J622" s="523"/>
      <c r="K622" s="523"/>
      <c r="L622" s="523"/>
      <c r="M622" s="523"/>
      <c r="N622" s="523"/>
      <c r="O622" s="523"/>
      <c r="P622" s="523"/>
      <c r="Q622" s="302"/>
      <c r="R622" s="301" t="s">
        <v>60</v>
      </c>
      <c r="S622" s="523"/>
      <c r="T622" s="523"/>
      <c r="U622" s="523"/>
      <c r="V622" s="523"/>
      <c r="W622" s="523"/>
      <c r="X622" s="523"/>
      <c r="Y622" s="523"/>
      <c r="Z622" s="523"/>
      <c r="AA622" s="523"/>
      <c r="AB622" s="523"/>
      <c r="AC622" s="523"/>
      <c r="AD622" s="523"/>
      <c r="AE622" s="523"/>
      <c r="AF622" s="523"/>
      <c r="AG622" s="523"/>
      <c r="AH622" s="302"/>
    </row>
    <row r="623" spans="1:36" hidden="1" x14ac:dyDescent="0.25">
      <c r="A623" s="303"/>
      <c r="B623" s="524"/>
      <c r="C623" s="524"/>
      <c r="D623" s="524"/>
      <c r="E623" s="524"/>
      <c r="F623" s="524"/>
      <c r="G623" s="524"/>
      <c r="H623" s="524"/>
      <c r="I623" s="524"/>
      <c r="J623" s="524"/>
      <c r="K623" s="524"/>
      <c r="L623" s="524"/>
      <c r="M623" s="524"/>
      <c r="N623" s="524"/>
      <c r="O623" s="524"/>
      <c r="P623" s="524"/>
      <c r="Q623" s="304"/>
      <c r="R623" s="303"/>
      <c r="S623" s="524"/>
      <c r="T623" s="524"/>
      <c r="U623" s="524"/>
      <c r="V623" s="524"/>
      <c r="W623" s="524"/>
      <c r="X623" s="524"/>
      <c r="Y623" s="524"/>
      <c r="Z623" s="524"/>
      <c r="AA623" s="524"/>
      <c r="AB623" s="524"/>
      <c r="AC623" s="524"/>
      <c r="AD623" s="524"/>
      <c r="AE623" s="524"/>
      <c r="AF623" s="524"/>
      <c r="AG623" s="524"/>
      <c r="AH623" s="304"/>
    </row>
    <row r="624" spans="1:36" hidden="1" x14ac:dyDescent="0.25">
      <c r="A624" s="319" t="s">
        <v>581</v>
      </c>
      <c r="B624" s="320"/>
      <c r="C624" s="320"/>
      <c r="D624" s="320"/>
      <c r="E624" s="320"/>
      <c r="F624" s="320"/>
      <c r="G624" s="320"/>
      <c r="H624" s="320"/>
      <c r="I624" s="320"/>
      <c r="J624" s="320"/>
      <c r="K624" s="320"/>
      <c r="L624" s="320"/>
      <c r="M624" s="320"/>
      <c r="N624" s="320"/>
      <c r="O624" s="320"/>
      <c r="P624" s="320"/>
      <c r="Q624" s="321"/>
      <c r="R624" s="297"/>
      <c r="S624" s="297"/>
      <c r="T624" s="297"/>
      <c r="U624" s="297"/>
      <c r="V624" s="297"/>
      <c r="W624" s="297"/>
      <c r="X624" s="297"/>
      <c r="Y624" s="297"/>
      <c r="Z624" s="297"/>
      <c r="AA624" s="297"/>
      <c r="AB624" s="297"/>
      <c r="AC624" s="297"/>
      <c r="AD624" s="297"/>
      <c r="AE624" s="297"/>
      <c r="AF624" s="297"/>
      <c r="AG624" s="297"/>
      <c r="AH624" s="297"/>
    </row>
    <row r="625" spans="1:34" hidden="1" x14ac:dyDescent="0.25">
      <c r="A625" s="325"/>
      <c r="B625" s="489"/>
      <c r="C625" s="489"/>
      <c r="D625" s="489"/>
      <c r="E625" s="489"/>
      <c r="F625" s="489"/>
      <c r="G625" s="489"/>
      <c r="H625" s="489"/>
      <c r="I625" s="489"/>
      <c r="J625" s="489"/>
      <c r="K625" s="489"/>
      <c r="L625" s="489"/>
      <c r="M625" s="489"/>
      <c r="N625" s="489"/>
      <c r="O625" s="489"/>
      <c r="P625" s="489"/>
      <c r="Q625" s="326"/>
      <c r="R625" s="297"/>
      <c r="S625" s="297"/>
      <c r="T625" s="297"/>
      <c r="U625" s="297"/>
      <c r="V625" s="297"/>
      <c r="W625" s="297"/>
      <c r="X625" s="297"/>
      <c r="Y625" s="297"/>
      <c r="Z625" s="297"/>
      <c r="AA625" s="297"/>
      <c r="AB625" s="297"/>
      <c r="AC625" s="297"/>
      <c r="AD625" s="297"/>
      <c r="AE625" s="297"/>
      <c r="AF625" s="297"/>
      <c r="AG625" s="297"/>
      <c r="AH625" s="297"/>
    </row>
    <row r="626" spans="1:34" hidden="1" x14ac:dyDescent="0.25">
      <c r="A626" s="319" t="s">
        <v>580</v>
      </c>
      <c r="B626" s="320"/>
      <c r="C626" s="320"/>
      <c r="D626" s="320"/>
      <c r="E626" s="320"/>
      <c r="F626" s="320"/>
      <c r="G626" s="320"/>
      <c r="H626" s="320"/>
      <c r="I626" s="320"/>
      <c r="J626" s="320"/>
      <c r="K626" s="320"/>
      <c r="L626" s="320"/>
      <c r="M626" s="320"/>
      <c r="N626" s="320"/>
      <c r="O626" s="320"/>
      <c r="P626" s="320"/>
      <c r="Q626" s="321"/>
      <c r="R626" s="297"/>
      <c r="S626" s="297"/>
      <c r="T626" s="297"/>
      <c r="U626" s="297"/>
      <c r="V626" s="297"/>
      <c r="W626" s="297"/>
      <c r="X626" s="297"/>
      <c r="Y626" s="297"/>
      <c r="Z626" s="297"/>
      <c r="AA626" s="297"/>
      <c r="AB626" s="297"/>
      <c r="AC626" s="297"/>
      <c r="AD626" s="297"/>
      <c r="AE626" s="297"/>
      <c r="AF626" s="297"/>
      <c r="AG626" s="297"/>
      <c r="AH626" s="297"/>
    </row>
    <row r="627" spans="1:34" hidden="1" x14ac:dyDescent="0.25">
      <c r="A627" s="325"/>
      <c r="B627" s="489"/>
      <c r="C627" s="489"/>
      <c r="D627" s="489"/>
      <c r="E627" s="489"/>
      <c r="F627" s="489"/>
      <c r="G627" s="489"/>
      <c r="H627" s="489"/>
      <c r="I627" s="489"/>
      <c r="J627" s="489"/>
      <c r="K627" s="489"/>
      <c r="L627" s="489"/>
      <c r="M627" s="489"/>
      <c r="N627" s="489"/>
      <c r="O627" s="489"/>
      <c r="P627" s="489"/>
      <c r="Q627" s="326"/>
      <c r="R627" s="297"/>
      <c r="S627" s="297"/>
      <c r="T627" s="297"/>
      <c r="U627" s="297"/>
      <c r="V627" s="297"/>
      <c r="W627" s="297"/>
      <c r="X627" s="297"/>
      <c r="Y627" s="297"/>
      <c r="Z627" s="297"/>
      <c r="AA627" s="297"/>
      <c r="AB627" s="297"/>
      <c r="AC627" s="297"/>
      <c r="AD627" s="297"/>
      <c r="AE627" s="297"/>
      <c r="AF627" s="297"/>
      <c r="AG627" s="297"/>
      <c r="AH627" s="297"/>
    </row>
    <row r="628" spans="1:34" hidden="1" x14ac:dyDescent="0.25">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row>
    <row r="629" spans="1:34" ht="35.25" hidden="1" customHeight="1" x14ac:dyDescent="0.25">
      <c r="A629" s="298" t="s">
        <v>579</v>
      </c>
      <c r="B629" s="299"/>
      <c r="C629" s="299"/>
      <c r="D629" s="299"/>
      <c r="E629" s="299"/>
      <c r="F629" s="299"/>
      <c r="G629" s="299"/>
      <c r="H629" s="299"/>
      <c r="I629" s="299"/>
      <c r="J629" s="299"/>
      <c r="K629" s="299"/>
      <c r="L629" s="299"/>
      <c r="M629" s="299"/>
      <c r="N629" s="299"/>
      <c r="O629" s="299"/>
      <c r="P629" s="299"/>
      <c r="Q629" s="299"/>
      <c r="R629" s="299"/>
      <c r="S629" s="299"/>
      <c r="T629" s="299"/>
      <c r="U629" s="299"/>
      <c r="V629" s="299"/>
      <c r="W629" s="299"/>
      <c r="X629" s="299"/>
      <c r="Y629" s="299"/>
      <c r="Z629" s="299"/>
      <c r="AA629" s="299"/>
      <c r="AB629" s="299"/>
      <c r="AC629" s="299"/>
      <c r="AD629" s="299"/>
      <c r="AE629" s="299"/>
      <c r="AF629" s="299"/>
      <c r="AG629" s="299"/>
      <c r="AH629" s="299"/>
    </row>
    <row r="630" spans="1:34" hidden="1" x14ac:dyDescent="0.25">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row>
    <row r="631" spans="1:34" hidden="1" x14ac:dyDescent="0.25">
      <c r="A631" s="300" t="s">
        <v>578</v>
      </c>
      <c r="B631" s="300"/>
      <c r="C631" s="300"/>
      <c r="D631" s="300"/>
      <c r="E631" s="300"/>
      <c r="F631" s="300"/>
      <c r="G631" s="300"/>
      <c r="H631" s="300"/>
      <c r="I631" s="300"/>
      <c r="J631" s="300"/>
      <c r="K631" s="300" t="s">
        <v>577</v>
      </c>
      <c r="L631" s="300"/>
      <c r="M631" s="300"/>
      <c r="N631" s="300"/>
      <c r="O631" s="300"/>
      <c r="P631" s="300"/>
      <c r="Q631" s="300"/>
      <c r="R631" s="300"/>
      <c r="S631" s="300" t="s">
        <v>576</v>
      </c>
      <c r="T631" s="300"/>
      <c r="U631" s="300"/>
      <c r="V631" s="300"/>
      <c r="W631" s="300"/>
      <c r="X631" s="300"/>
      <c r="Y631" s="300"/>
      <c r="Z631" s="300"/>
      <c r="AA631" s="300" t="s">
        <v>575</v>
      </c>
      <c r="AB631" s="300"/>
      <c r="AC631" s="300"/>
      <c r="AD631" s="300"/>
      <c r="AE631" s="300"/>
      <c r="AF631" s="300"/>
      <c r="AG631" s="300"/>
      <c r="AH631" s="300"/>
    </row>
    <row r="632" spans="1:34" hidden="1" x14ac:dyDescent="0.25">
      <c r="A632" s="300"/>
      <c r="B632" s="300"/>
      <c r="C632" s="300"/>
      <c r="D632" s="300"/>
      <c r="E632" s="300"/>
      <c r="F632" s="300"/>
      <c r="G632" s="300"/>
      <c r="H632" s="300"/>
      <c r="I632" s="300"/>
      <c r="J632" s="300"/>
      <c r="K632" s="300"/>
      <c r="L632" s="300"/>
      <c r="M632" s="300"/>
      <c r="N632" s="300"/>
      <c r="O632" s="300"/>
      <c r="P632" s="300"/>
      <c r="Q632" s="300"/>
      <c r="R632" s="300"/>
      <c r="S632" s="300"/>
      <c r="T632" s="300"/>
      <c r="U632" s="300"/>
      <c r="V632" s="300"/>
      <c r="W632" s="300"/>
      <c r="X632" s="300"/>
      <c r="Y632" s="300"/>
      <c r="Z632" s="300"/>
      <c r="AA632" s="300"/>
      <c r="AB632" s="300"/>
      <c r="AC632" s="300"/>
      <c r="AD632" s="300"/>
      <c r="AE632" s="300"/>
      <c r="AF632" s="300"/>
      <c r="AG632" s="300"/>
      <c r="AH632" s="300"/>
    </row>
    <row r="633" spans="1:34" hidden="1" x14ac:dyDescent="0.25">
      <c r="A633" s="300"/>
      <c r="B633" s="300"/>
      <c r="C633" s="300"/>
      <c r="D633" s="300"/>
      <c r="E633" s="300"/>
      <c r="F633" s="300"/>
      <c r="G633" s="300"/>
      <c r="H633" s="300"/>
      <c r="I633" s="300"/>
      <c r="J633" s="300"/>
      <c r="K633" s="300"/>
      <c r="L633" s="300"/>
      <c r="M633" s="300"/>
      <c r="N633" s="300"/>
      <c r="O633" s="300"/>
      <c r="P633" s="300"/>
      <c r="Q633" s="300"/>
      <c r="R633" s="300"/>
      <c r="S633" s="300"/>
      <c r="T633" s="300"/>
      <c r="U633" s="300"/>
      <c r="V633" s="300"/>
      <c r="W633" s="300"/>
      <c r="X633" s="300"/>
      <c r="Y633" s="300"/>
      <c r="Z633" s="300"/>
      <c r="AA633" s="300"/>
      <c r="AB633" s="300"/>
      <c r="AC633" s="300"/>
      <c r="AD633" s="300"/>
      <c r="AE633" s="300"/>
      <c r="AF633" s="300"/>
      <c r="AG633" s="300"/>
      <c r="AH633" s="300"/>
    </row>
    <row r="634" spans="1:34" hidden="1" x14ac:dyDescent="0.25">
      <c r="A634" s="305"/>
      <c r="B634" s="305"/>
      <c r="C634" s="305"/>
      <c r="D634" s="305"/>
      <c r="E634" s="305"/>
      <c r="F634" s="305"/>
      <c r="G634" s="305"/>
      <c r="H634" s="305"/>
      <c r="I634" s="305"/>
      <c r="J634" s="305"/>
      <c r="K634" s="305"/>
      <c r="L634" s="305"/>
      <c r="M634" s="305"/>
      <c r="N634" s="305"/>
      <c r="O634" s="305"/>
      <c r="P634" s="305"/>
      <c r="Q634" s="305"/>
      <c r="R634" s="305"/>
      <c r="S634" s="305"/>
      <c r="T634" s="305"/>
      <c r="U634" s="305"/>
      <c r="V634" s="305"/>
      <c r="W634" s="305"/>
      <c r="X634" s="305"/>
      <c r="Y634" s="305"/>
      <c r="Z634" s="305"/>
      <c r="AA634" s="305"/>
      <c r="AB634" s="305"/>
      <c r="AC634" s="305"/>
      <c r="AD634" s="305"/>
      <c r="AE634" s="305"/>
      <c r="AF634" s="305"/>
      <c r="AG634" s="305"/>
      <c r="AH634" s="305"/>
    </row>
    <row r="635" spans="1:34" hidden="1" x14ac:dyDescent="0.25">
      <c r="A635" s="319" t="s">
        <v>574</v>
      </c>
      <c r="B635" s="320"/>
      <c r="C635" s="320"/>
      <c r="D635" s="320"/>
      <c r="E635" s="320"/>
      <c r="F635" s="320"/>
      <c r="G635" s="320"/>
      <c r="H635" s="320"/>
      <c r="I635" s="320"/>
      <c r="J635" s="321"/>
      <c r="K635" s="490"/>
      <c r="L635" s="490"/>
      <c r="M635" s="490"/>
      <c r="N635" s="490"/>
      <c r="O635" s="490"/>
      <c r="P635" s="490"/>
      <c r="Q635" s="490"/>
      <c r="R635" s="490"/>
      <c r="S635" s="490"/>
      <c r="T635" s="490"/>
      <c r="U635" s="490"/>
      <c r="V635" s="490"/>
      <c r="W635" s="490"/>
      <c r="X635" s="490"/>
      <c r="Y635" s="490"/>
      <c r="Z635" s="490"/>
      <c r="AA635" s="490"/>
      <c r="AB635" s="490"/>
      <c r="AC635" s="490"/>
      <c r="AD635" s="490"/>
      <c r="AE635" s="490"/>
      <c r="AF635" s="490"/>
      <c r="AG635" s="490"/>
      <c r="AH635" s="490"/>
    </row>
    <row r="636" spans="1:34" hidden="1" x14ac:dyDescent="0.25">
      <c r="A636" s="325"/>
      <c r="B636" s="489"/>
      <c r="C636" s="489"/>
      <c r="D636" s="489"/>
      <c r="E636" s="489"/>
      <c r="F636" s="489"/>
      <c r="G636" s="489"/>
      <c r="H636" s="489"/>
      <c r="I636" s="489"/>
      <c r="J636" s="326"/>
      <c r="K636" s="490"/>
      <c r="L636" s="490"/>
      <c r="M636" s="490"/>
      <c r="N636" s="490"/>
      <c r="O636" s="490"/>
      <c r="P636" s="490"/>
      <c r="Q636" s="490"/>
      <c r="R636" s="490"/>
      <c r="S636" s="490"/>
      <c r="T636" s="490"/>
      <c r="U636" s="490"/>
      <c r="V636" s="490"/>
      <c r="W636" s="490"/>
      <c r="X636" s="490"/>
      <c r="Y636" s="490"/>
      <c r="Z636" s="490"/>
      <c r="AA636" s="490"/>
      <c r="AB636" s="490"/>
      <c r="AC636" s="490"/>
      <c r="AD636" s="490"/>
      <c r="AE636" s="490"/>
      <c r="AF636" s="490"/>
      <c r="AG636" s="490"/>
      <c r="AH636" s="490"/>
    </row>
    <row r="637" spans="1:34" hidden="1" x14ac:dyDescent="0.25">
      <c r="A637" s="319" t="s">
        <v>573</v>
      </c>
      <c r="B637" s="320"/>
      <c r="C637" s="320"/>
      <c r="D637" s="320"/>
      <c r="E637" s="320"/>
      <c r="F637" s="320"/>
      <c r="G637" s="320"/>
      <c r="H637" s="320"/>
      <c r="I637" s="320"/>
      <c r="J637" s="321"/>
      <c r="K637" s="490"/>
      <c r="L637" s="490"/>
      <c r="M637" s="490"/>
      <c r="N637" s="490"/>
      <c r="O637" s="490"/>
      <c r="P637" s="490"/>
      <c r="Q637" s="490"/>
      <c r="R637" s="490"/>
      <c r="S637" s="490"/>
      <c r="T637" s="490"/>
      <c r="U637" s="490"/>
      <c r="V637" s="490"/>
      <c r="W637" s="490"/>
      <c r="X637" s="490"/>
      <c r="Y637" s="490"/>
      <c r="Z637" s="490"/>
      <c r="AA637" s="490"/>
      <c r="AB637" s="490"/>
      <c r="AC637" s="490"/>
      <c r="AD637" s="490"/>
      <c r="AE637" s="490"/>
      <c r="AF637" s="490"/>
      <c r="AG637" s="490"/>
      <c r="AH637" s="490"/>
    </row>
    <row r="638" spans="1:34" hidden="1" x14ac:dyDescent="0.25">
      <c r="A638" s="325"/>
      <c r="B638" s="489"/>
      <c r="C638" s="489"/>
      <c r="D638" s="489"/>
      <c r="E638" s="489"/>
      <c r="F638" s="489"/>
      <c r="G638" s="489"/>
      <c r="H638" s="489"/>
      <c r="I638" s="489"/>
      <c r="J638" s="326"/>
      <c r="K638" s="490"/>
      <c r="L638" s="490"/>
      <c r="M638" s="490"/>
      <c r="N638" s="490"/>
      <c r="O638" s="490"/>
      <c r="P638" s="490"/>
      <c r="Q638" s="490"/>
      <c r="R638" s="490"/>
      <c r="S638" s="490"/>
      <c r="T638" s="490"/>
      <c r="U638" s="490"/>
      <c r="V638" s="490"/>
      <c r="W638" s="490"/>
      <c r="X638" s="490"/>
      <c r="Y638" s="490"/>
      <c r="Z638" s="490"/>
      <c r="AA638" s="490"/>
      <c r="AB638" s="490"/>
      <c r="AC638" s="490"/>
      <c r="AD638" s="490"/>
      <c r="AE638" s="490"/>
      <c r="AF638" s="490"/>
      <c r="AG638" s="490"/>
      <c r="AH638" s="490"/>
    </row>
    <row r="639" spans="1:34" hidden="1" x14ac:dyDescent="0.25">
      <c r="A639" s="319" t="s">
        <v>572</v>
      </c>
      <c r="B639" s="320"/>
      <c r="C639" s="320"/>
      <c r="D639" s="320"/>
      <c r="E639" s="320"/>
      <c r="F639" s="320"/>
      <c r="G639" s="320"/>
      <c r="H639" s="320"/>
      <c r="I639" s="320"/>
      <c r="J639" s="321"/>
      <c r="K639" s="490"/>
      <c r="L639" s="490"/>
      <c r="M639" s="490"/>
      <c r="N639" s="490"/>
      <c r="O639" s="490"/>
      <c r="P639" s="490"/>
      <c r="Q639" s="490"/>
      <c r="R639" s="490"/>
      <c r="S639" s="490"/>
      <c r="T639" s="490"/>
      <c r="U639" s="490"/>
      <c r="V639" s="490"/>
      <c r="W639" s="490"/>
      <c r="X639" s="490"/>
      <c r="Y639" s="490"/>
      <c r="Z639" s="490"/>
      <c r="AA639" s="490"/>
      <c r="AB639" s="490"/>
      <c r="AC639" s="490"/>
      <c r="AD639" s="490"/>
      <c r="AE639" s="490"/>
      <c r="AF639" s="490"/>
      <c r="AG639" s="490"/>
      <c r="AH639" s="490"/>
    </row>
    <row r="640" spans="1:34" hidden="1" x14ac:dyDescent="0.25">
      <c r="A640" s="325"/>
      <c r="B640" s="489"/>
      <c r="C640" s="489"/>
      <c r="D640" s="489"/>
      <c r="E640" s="489"/>
      <c r="F640" s="489"/>
      <c r="G640" s="489"/>
      <c r="H640" s="489"/>
      <c r="I640" s="489"/>
      <c r="J640" s="326"/>
      <c r="K640" s="490"/>
      <c r="L640" s="490"/>
      <c r="M640" s="490"/>
      <c r="N640" s="490"/>
      <c r="O640" s="490"/>
      <c r="P640" s="490"/>
      <c r="Q640" s="490"/>
      <c r="R640" s="490"/>
      <c r="S640" s="490"/>
      <c r="T640" s="490"/>
      <c r="U640" s="490"/>
      <c r="V640" s="490"/>
      <c r="W640" s="490"/>
      <c r="X640" s="490"/>
      <c r="Y640" s="490"/>
      <c r="Z640" s="490"/>
      <c r="AA640" s="490"/>
      <c r="AB640" s="490"/>
      <c r="AC640" s="490"/>
      <c r="AD640" s="490"/>
      <c r="AE640" s="490"/>
      <c r="AF640" s="490"/>
      <c r="AG640" s="490"/>
      <c r="AH640" s="490"/>
    </row>
    <row r="641" spans="1:36" hidden="1" x14ac:dyDescent="0.25">
      <c r="A641" s="319" t="s">
        <v>571</v>
      </c>
      <c r="B641" s="320"/>
      <c r="C641" s="320"/>
      <c r="D641" s="320"/>
      <c r="E641" s="320"/>
      <c r="F641" s="320"/>
      <c r="G641" s="320"/>
      <c r="H641" s="320"/>
      <c r="I641" s="320"/>
      <c r="J641" s="321"/>
      <c r="K641" s="490"/>
      <c r="L641" s="490"/>
      <c r="M641" s="490"/>
      <c r="N641" s="490"/>
      <c r="O641" s="490"/>
      <c r="P641" s="490"/>
      <c r="Q641" s="490"/>
      <c r="R641" s="490"/>
      <c r="S641" s="490"/>
      <c r="T641" s="490"/>
      <c r="U641" s="490"/>
      <c r="V641" s="490"/>
      <c r="W641" s="490"/>
      <c r="X641" s="490"/>
      <c r="Y641" s="490"/>
      <c r="Z641" s="490"/>
      <c r="AA641" s="490"/>
      <c r="AB641" s="490"/>
      <c r="AC641" s="490"/>
      <c r="AD641" s="490"/>
      <c r="AE641" s="490"/>
      <c r="AF641" s="490"/>
      <c r="AG641" s="490"/>
      <c r="AH641" s="490"/>
    </row>
    <row r="642" spans="1:36" hidden="1" x14ac:dyDescent="0.25">
      <c r="A642" s="325"/>
      <c r="B642" s="489"/>
      <c r="C642" s="489"/>
      <c r="D642" s="489"/>
      <c r="E642" s="489"/>
      <c r="F642" s="489"/>
      <c r="G642" s="489"/>
      <c r="H642" s="489"/>
      <c r="I642" s="489"/>
      <c r="J642" s="326"/>
      <c r="K642" s="490"/>
      <c r="L642" s="490"/>
      <c r="M642" s="490"/>
      <c r="N642" s="490"/>
      <c r="O642" s="490"/>
      <c r="P642" s="490"/>
      <c r="Q642" s="490"/>
      <c r="R642" s="490"/>
      <c r="S642" s="490"/>
      <c r="T642" s="490"/>
      <c r="U642" s="490"/>
      <c r="V642" s="490"/>
      <c r="W642" s="490"/>
      <c r="X642" s="490"/>
      <c r="Y642" s="490"/>
      <c r="Z642" s="490"/>
      <c r="AA642" s="490"/>
      <c r="AB642" s="490"/>
      <c r="AC642" s="490"/>
      <c r="AD642" s="490"/>
      <c r="AE642" s="490"/>
      <c r="AF642" s="490"/>
      <c r="AG642" s="490"/>
      <c r="AH642" s="490"/>
    </row>
    <row r="643" spans="1:36" hidden="1" x14ac:dyDescent="0.25">
      <c r="A643" s="332" t="s">
        <v>570</v>
      </c>
      <c r="B643" s="491"/>
      <c r="C643" s="491"/>
      <c r="D643" s="491"/>
      <c r="E643" s="491"/>
      <c r="F643" s="491"/>
      <c r="G643" s="491"/>
      <c r="H643" s="491"/>
      <c r="I643" s="491"/>
      <c r="J643" s="333"/>
      <c r="K643" s="493">
        <f>SUM(K635:R642)</f>
        <v>0</v>
      </c>
      <c r="L643" s="493"/>
      <c r="M643" s="493"/>
      <c r="N643" s="493"/>
      <c r="O643" s="493"/>
      <c r="P643" s="493"/>
      <c r="Q643" s="493"/>
      <c r="R643" s="493"/>
      <c r="S643" s="493">
        <f>SUM(S635:Z642)</f>
        <v>0</v>
      </c>
      <c r="T643" s="493"/>
      <c r="U643" s="493"/>
      <c r="V643" s="493"/>
      <c r="W643" s="493"/>
      <c r="X643" s="493"/>
      <c r="Y643" s="493"/>
      <c r="Z643" s="493"/>
      <c r="AA643" s="493">
        <f>SUM(AA635:AH642)</f>
        <v>0</v>
      </c>
      <c r="AB643" s="493"/>
      <c r="AC643" s="493"/>
      <c r="AD643" s="493"/>
      <c r="AE643" s="493"/>
      <c r="AF643" s="493"/>
      <c r="AG643" s="493"/>
      <c r="AH643" s="493"/>
    </row>
    <row r="644" spans="1:36" hidden="1" x14ac:dyDescent="0.25">
      <c r="A644" s="334"/>
      <c r="B644" s="492"/>
      <c r="C644" s="492"/>
      <c r="D644" s="492"/>
      <c r="E644" s="492"/>
      <c r="F644" s="492"/>
      <c r="G644" s="492"/>
      <c r="H644" s="492"/>
      <c r="I644" s="492"/>
      <c r="J644" s="335"/>
      <c r="K644" s="493"/>
      <c r="L644" s="493"/>
      <c r="M644" s="493"/>
      <c r="N644" s="493"/>
      <c r="O644" s="493"/>
      <c r="P644" s="493"/>
      <c r="Q644" s="493"/>
      <c r="R644" s="493"/>
      <c r="S644" s="493"/>
      <c r="T644" s="493"/>
      <c r="U644" s="493"/>
      <c r="V644" s="493"/>
      <c r="W644" s="493"/>
      <c r="X644" s="493"/>
      <c r="Y644" s="493"/>
      <c r="Z644" s="493"/>
      <c r="AA644" s="493"/>
      <c r="AB644" s="493"/>
      <c r="AC644" s="493"/>
      <c r="AD644" s="493"/>
      <c r="AE644" s="493"/>
      <c r="AF644" s="493"/>
      <c r="AG644" s="493"/>
      <c r="AH644" s="493"/>
    </row>
    <row r="645" spans="1:36" x14ac:dyDescent="0.2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row>
    <row r="646" spans="1:36" x14ac:dyDescent="0.25">
      <c r="A646" s="168" t="s">
        <v>1267</v>
      </c>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row>
    <row r="647" spans="1:36" x14ac:dyDescent="0.25">
      <c r="A647" s="168"/>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row>
    <row r="648" spans="1:36" s="2" customFormat="1" ht="15" customHeight="1" x14ac:dyDescent="0.25">
      <c r="A648" s="162" t="s">
        <v>1168</v>
      </c>
      <c r="B648" s="160"/>
      <c r="C648" s="160"/>
      <c r="D648" s="531" t="s">
        <v>231</v>
      </c>
      <c r="E648" s="532"/>
      <c r="F648" s="532"/>
      <c r="G648" s="532"/>
      <c r="H648" s="532"/>
      <c r="I648" s="532"/>
      <c r="J648" s="532"/>
      <c r="K648" s="532"/>
      <c r="L648" s="532"/>
      <c r="M648" s="532"/>
      <c r="N648" s="532"/>
      <c r="O648" s="532"/>
      <c r="P648" s="532"/>
      <c r="Q648" s="532"/>
      <c r="R648" s="532"/>
      <c r="S648" s="532"/>
      <c r="T648" s="532"/>
      <c r="U648" s="532"/>
      <c r="V648" s="160"/>
      <c r="W648" s="160"/>
      <c r="X648" s="160"/>
      <c r="Y648" s="160"/>
      <c r="Z648" s="160"/>
      <c r="AA648" s="160"/>
      <c r="AB648" s="160"/>
      <c r="AC648" s="160"/>
      <c r="AD648" s="160"/>
      <c r="AE648" s="160"/>
      <c r="AF648" s="160"/>
      <c r="AG648" s="160"/>
      <c r="AH648" s="160"/>
    </row>
    <row r="649" spans="1:36" x14ac:dyDescent="0.25">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row>
    <row r="650" spans="1:36" x14ac:dyDescent="0.25">
      <c r="A650" s="298" t="s">
        <v>569</v>
      </c>
      <c r="B650" s="299"/>
      <c r="C650" s="299"/>
      <c r="D650" s="299"/>
      <c r="E650" s="299"/>
      <c r="F650" s="299"/>
      <c r="G650" s="299"/>
      <c r="H650" s="299"/>
      <c r="I650" s="299"/>
      <c r="J650" s="299"/>
      <c r="K650" s="299"/>
      <c r="L650" s="299"/>
      <c r="M650" s="299"/>
      <c r="N650" s="299"/>
      <c r="O650" s="299"/>
      <c r="P650" s="299"/>
      <c r="Q650" s="299"/>
      <c r="R650" s="299"/>
      <c r="S650" s="299"/>
      <c r="T650" s="299"/>
      <c r="U650" s="299"/>
      <c r="V650" s="299"/>
      <c r="W650" s="299"/>
      <c r="X650" s="299"/>
      <c r="Y650" s="299"/>
      <c r="Z650" s="299"/>
      <c r="AA650" s="299"/>
      <c r="AB650" s="299"/>
      <c r="AC650" s="299"/>
      <c r="AD650" s="299"/>
      <c r="AE650" s="299"/>
      <c r="AF650" s="299"/>
      <c r="AG650" s="299"/>
      <c r="AH650" s="299"/>
    </row>
    <row r="651" spans="1:36" x14ac:dyDescent="0.25">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row>
    <row r="652" spans="1:36" x14ac:dyDescent="0.25">
      <c r="A652" s="300" t="s">
        <v>568</v>
      </c>
      <c r="B652" s="300"/>
      <c r="C652" s="300"/>
      <c r="D652" s="300"/>
      <c r="E652" s="300"/>
      <c r="F652" s="300"/>
      <c r="G652" s="300"/>
      <c r="H652" s="300"/>
      <c r="I652" s="300"/>
      <c r="J652" s="300"/>
      <c r="K652" s="300"/>
      <c r="L652" s="300"/>
      <c r="M652" s="300"/>
      <c r="N652" s="300"/>
      <c r="O652" s="300" t="s">
        <v>58</v>
      </c>
      <c r="P652" s="300"/>
      <c r="Q652" s="300"/>
      <c r="R652" s="300"/>
      <c r="S652" s="300"/>
      <c r="T652" s="300"/>
      <c r="U652" s="300"/>
      <c r="V652" s="300"/>
      <c r="W652" s="300"/>
      <c r="X652" s="300"/>
      <c r="Y652" s="300" t="s">
        <v>59</v>
      </c>
      <c r="Z652" s="300"/>
      <c r="AA652" s="300"/>
      <c r="AB652" s="300"/>
      <c r="AC652" s="300"/>
      <c r="AD652" s="300"/>
      <c r="AE652" s="300"/>
      <c r="AF652" s="300"/>
      <c r="AG652" s="300"/>
      <c r="AH652" s="300"/>
    </row>
    <row r="653" spans="1:36" x14ac:dyDescent="0.25">
      <c r="A653" s="300"/>
      <c r="B653" s="300"/>
      <c r="C653" s="300"/>
      <c r="D653" s="300"/>
      <c r="E653" s="300"/>
      <c r="F653" s="300"/>
      <c r="G653" s="300"/>
      <c r="H653" s="300"/>
      <c r="I653" s="300"/>
      <c r="J653" s="300"/>
      <c r="K653" s="300"/>
      <c r="L653" s="300"/>
      <c r="M653" s="300"/>
      <c r="N653" s="300"/>
      <c r="O653" s="300"/>
      <c r="P653" s="300"/>
      <c r="Q653" s="300"/>
      <c r="R653" s="300"/>
      <c r="S653" s="300"/>
      <c r="T653" s="300"/>
      <c r="U653" s="300"/>
      <c r="V653" s="300"/>
      <c r="W653" s="300"/>
      <c r="X653" s="300"/>
      <c r="Y653" s="300"/>
      <c r="Z653" s="300"/>
      <c r="AA653" s="300"/>
      <c r="AB653" s="300"/>
      <c r="AC653" s="300"/>
      <c r="AD653" s="300"/>
      <c r="AE653" s="300"/>
      <c r="AF653" s="300"/>
      <c r="AG653" s="300"/>
      <c r="AH653" s="300"/>
    </row>
    <row r="654" spans="1:36" x14ac:dyDescent="0.25">
      <c r="A654" s="330" t="s">
        <v>567</v>
      </c>
      <c r="B654" s="330"/>
      <c r="C654" s="330"/>
      <c r="D654" s="330"/>
      <c r="E654" s="330"/>
      <c r="F654" s="330"/>
      <c r="G654" s="330"/>
      <c r="H654" s="330"/>
      <c r="I654" s="330"/>
      <c r="J654" s="330"/>
      <c r="K654" s="330"/>
      <c r="L654" s="330"/>
      <c r="M654" s="330"/>
      <c r="N654" s="330"/>
      <c r="O654" s="493">
        <f>SUM(O656:X659)</f>
        <v>3045</v>
      </c>
      <c r="P654" s="493"/>
      <c r="Q654" s="493"/>
      <c r="R654" s="493"/>
      <c r="S654" s="493"/>
      <c r="T654" s="493"/>
      <c r="U654" s="493"/>
      <c r="V654" s="493"/>
      <c r="W654" s="493"/>
      <c r="X654" s="493"/>
      <c r="Y654" s="494">
        <f>SUM(Y656:AH659)</f>
        <v>6379</v>
      </c>
      <c r="Z654" s="494"/>
      <c r="AA654" s="494"/>
      <c r="AB654" s="494"/>
      <c r="AC654" s="494"/>
      <c r="AD654" s="494"/>
      <c r="AE654" s="494"/>
      <c r="AF654" s="494"/>
      <c r="AG654" s="494"/>
      <c r="AH654" s="494"/>
      <c r="AJ654" t="s">
        <v>1155</v>
      </c>
    </row>
    <row r="655" spans="1:36" x14ac:dyDescent="0.25">
      <c r="A655" s="330"/>
      <c r="B655" s="330"/>
      <c r="C655" s="330"/>
      <c r="D655" s="330"/>
      <c r="E655" s="330"/>
      <c r="F655" s="330"/>
      <c r="G655" s="330"/>
      <c r="H655" s="330"/>
      <c r="I655" s="330"/>
      <c r="J655" s="330"/>
      <c r="K655" s="330"/>
      <c r="L655" s="330"/>
      <c r="M655" s="330"/>
      <c r="N655" s="330"/>
      <c r="O655" s="493"/>
      <c r="P655" s="493"/>
      <c r="Q655" s="493"/>
      <c r="R655" s="493"/>
      <c r="S655" s="493"/>
      <c r="T655" s="493"/>
      <c r="U655" s="493"/>
      <c r="V655" s="493"/>
      <c r="W655" s="493"/>
      <c r="X655" s="493"/>
      <c r="Y655" s="494"/>
      <c r="Z655" s="494"/>
      <c r="AA655" s="494"/>
      <c r="AB655" s="494"/>
      <c r="AC655" s="494"/>
      <c r="AD655" s="494"/>
      <c r="AE655" s="494"/>
      <c r="AF655" s="494"/>
      <c r="AG655" s="494"/>
      <c r="AH655" s="494"/>
      <c r="AI655" s="189"/>
      <c r="AJ655" t="s">
        <v>1155</v>
      </c>
    </row>
    <row r="656" spans="1:36" x14ac:dyDescent="0.25">
      <c r="A656" s="528" t="s">
        <v>1320</v>
      </c>
      <c r="B656" s="529"/>
      <c r="C656" s="529"/>
      <c r="D656" s="529"/>
      <c r="E656" s="529"/>
      <c r="F656" s="529"/>
      <c r="G656" s="529"/>
      <c r="H656" s="529"/>
      <c r="I656" s="529"/>
      <c r="J656" s="529"/>
      <c r="K656" s="529"/>
      <c r="L656" s="529"/>
      <c r="M656" s="529"/>
      <c r="N656" s="529"/>
      <c r="O656" s="490">
        <v>3045</v>
      </c>
      <c r="P656" s="490"/>
      <c r="Q656" s="490"/>
      <c r="R656" s="490"/>
      <c r="S656" s="490"/>
      <c r="T656" s="490"/>
      <c r="U656" s="490"/>
      <c r="V656" s="490"/>
      <c r="W656" s="490"/>
      <c r="X656" s="490"/>
      <c r="Y656" s="293">
        <v>6379</v>
      </c>
      <c r="Z656" s="293"/>
      <c r="AA656" s="293"/>
      <c r="AB656" s="293"/>
      <c r="AC656" s="293"/>
      <c r="AD656" s="293"/>
      <c r="AE656" s="293"/>
      <c r="AF656" s="293"/>
      <c r="AG656" s="293"/>
      <c r="AH656" s="293"/>
    </row>
    <row r="657" spans="1:36" x14ac:dyDescent="0.25">
      <c r="A657" s="529"/>
      <c r="B657" s="529"/>
      <c r="C657" s="529"/>
      <c r="D657" s="529"/>
      <c r="E657" s="529"/>
      <c r="F657" s="529"/>
      <c r="G657" s="529"/>
      <c r="H657" s="529"/>
      <c r="I657" s="529"/>
      <c r="J657" s="529"/>
      <c r="K657" s="529"/>
      <c r="L657" s="529"/>
      <c r="M657" s="529"/>
      <c r="N657" s="529"/>
      <c r="O657" s="490"/>
      <c r="P657" s="490"/>
      <c r="Q657" s="490"/>
      <c r="R657" s="490"/>
      <c r="S657" s="490"/>
      <c r="T657" s="490"/>
      <c r="U657" s="490"/>
      <c r="V657" s="490"/>
      <c r="W657" s="490"/>
      <c r="X657" s="490"/>
      <c r="Y657" s="293"/>
      <c r="Z657" s="293"/>
      <c r="AA657" s="293"/>
      <c r="AB657" s="293"/>
      <c r="AC657" s="293"/>
      <c r="AD657" s="293"/>
      <c r="AE657" s="293"/>
      <c r="AF657" s="293"/>
      <c r="AG657" s="293"/>
      <c r="AH657" s="293"/>
    </row>
    <row r="658" spans="1:36" s="2" customFormat="1" x14ac:dyDescent="0.25">
      <c r="A658" s="528"/>
      <c r="B658" s="529"/>
      <c r="C658" s="529"/>
      <c r="D658" s="529"/>
      <c r="E658" s="529"/>
      <c r="F658" s="529"/>
      <c r="G658" s="529"/>
      <c r="H658" s="529"/>
      <c r="I658" s="529"/>
      <c r="J658" s="529"/>
      <c r="K658" s="529"/>
      <c r="L658" s="529"/>
      <c r="M658" s="529"/>
      <c r="N658" s="529"/>
      <c r="O658" s="293">
        <v>0</v>
      </c>
      <c r="P658" s="293"/>
      <c r="Q658" s="293"/>
      <c r="R658" s="293"/>
      <c r="S658" s="293"/>
      <c r="T658" s="293"/>
      <c r="U658" s="293"/>
      <c r="V658" s="293"/>
      <c r="W658" s="293"/>
      <c r="X658" s="293"/>
      <c r="Y658" s="293"/>
      <c r="Z658" s="293"/>
      <c r="AA658" s="293"/>
      <c r="AB658" s="293"/>
      <c r="AC658" s="293"/>
      <c r="AD658" s="293"/>
      <c r="AE658" s="293"/>
      <c r="AF658" s="293"/>
      <c r="AG658" s="293"/>
      <c r="AH658" s="293"/>
    </row>
    <row r="659" spans="1:36" s="2" customFormat="1" x14ac:dyDescent="0.25">
      <c r="A659" s="529"/>
      <c r="B659" s="529"/>
      <c r="C659" s="529"/>
      <c r="D659" s="529"/>
      <c r="E659" s="529"/>
      <c r="F659" s="529"/>
      <c r="G659" s="529"/>
      <c r="H659" s="529"/>
      <c r="I659" s="529"/>
      <c r="J659" s="529"/>
      <c r="K659" s="529"/>
      <c r="L659" s="529"/>
      <c r="M659" s="529"/>
      <c r="N659" s="529"/>
      <c r="O659" s="293"/>
      <c r="P659" s="293"/>
      <c r="Q659" s="293"/>
      <c r="R659" s="293"/>
      <c r="S659" s="293"/>
      <c r="T659" s="293"/>
      <c r="U659" s="293"/>
      <c r="V659" s="293"/>
      <c r="W659" s="293"/>
      <c r="X659" s="293"/>
      <c r="Y659" s="293"/>
      <c r="Z659" s="293"/>
      <c r="AA659" s="293"/>
      <c r="AB659" s="293"/>
      <c r="AC659" s="293"/>
      <c r="AD659" s="293"/>
      <c r="AE659" s="293"/>
      <c r="AF659" s="293"/>
      <c r="AG659" s="293"/>
      <c r="AH659" s="293"/>
    </row>
    <row r="660" spans="1:36" x14ac:dyDescent="0.25">
      <c r="A660" s="330" t="s">
        <v>566</v>
      </c>
      <c r="B660" s="330"/>
      <c r="C660" s="330"/>
      <c r="D660" s="330"/>
      <c r="E660" s="330"/>
      <c r="F660" s="330"/>
      <c r="G660" s="330"/>
      <c r="H660" s="330"/>
      <c r="I660" s="330"/>
      <c r="J660" s="330"/>
      <c r="K660" s="330"/>
      <c r="L660" s="330"/>
      <c r="M660" s="330"/>
      <c r="N660" s="330"/>
      <c r="O660" s="493">
        <v>5433</v>
      </c>
      <c r="P660" s="493"/>
      <c r="Q660" s="493"/>
      <c r="R660" s="493"/>
      <c r="S660" s="493"/>
      <c r="T660" s="493"/>
      <c r="U660" s="493"/>
      <c r="V660" s="493"/>
      <c r="W660" s="493"/>
      <c r="X660" s="493"/>
      <c r="Y660" s="494">
        <f>Y662+Y664</f>
        <v>5433</v>
      </c>
      <c r="Z660" s="494"/>
      <c r="AA660" s="494"/>
      <c r="AB660" s="494"/>
      <c r="AC660" s="494"/>
      <c r="AD660" s="494"/>
      <c r="AE660" s="494"/>
      <c r="AF660" s="494"/>
      <c r="AG660" s="494"/>
      <c r="AH660" s="494"/>
      <c r="AJ660" t="s">
        <v>1155</v>
      </c>
    </row>
    <row r="661" spans="1:36" x14ac:dyDescent="0.25">
      <c r="A661" s="330"/>
      <c r="B661" s="330"/>
      <c r="C661" s="330"/>
      <c r="D661" s="330"/>
      <c r="E661" s="330"/>
      <c r="F661" s="330"/>
      <c r="G661" s="330"/>
      <c r="H661" s="330"/>
      <c r="I661" s="330"/>
      <c r="J661" s="330"/>
      <c r="K661" s="330"/>
      <c r="L661" s="330"/>
      <c r="M661" s="330"/>
      <c r="N661" s="330"/>
      <c r="O661" s="493"/>
      <c r="P661" s="493"/>
      <c r="Q661" s="493"/>
      <c r="R661" s="493"/>
      <c r="S661" s="493"/>
      <c r="T661" s="493"/>
      <c r="U661" s="493"/>
      <c r="V661" s="493"/>
      <c r="W661" s="493"/>
      <c r="X661" s="493"/>
      <c r="Y661" s="494"/>
      <c r="Z661" s="494"/>
      <c r="AA661" s="494"/>
      <c r="AB661" s="494"/>
      <c r="AC661" s="494"/>
      <c r="AD661" s="494"/>
      <c r="AE661" s="494"/>
      <c r="AF661" s="494"/>
      <c r="AG661" s="494"/>
      <c r="AH661" s="494"/>
      <c r="AJ661" t="s">
        <v>1155</v>
      </c>
    </row>
    <row r="662" spans="1:36" x14ac:dyDescent="0.25">
      <c r="A662" s="530" t="s">
        <v>1320</v>
      </c>
      <c r="B662" s="525"/>
      <c r="C662" s="525"/>
      <c r="D662" s="525"/>
      <c r="E662" s="525"/>
      <c r="F662" s="525"/>
      <c r="G662" s="525"/>
      <c r="H662" s="525"/>
      <c r="I662" s="525"/>
      <c r="J662" s="525"/>
      <c r="K662" s="525"/>
      <c r="L662" s="525"/>
      <c r="M662" s="525"/>
      <c r="N662" s="525"/>
      <c r="O662" s="490">
        <v>5433</v>
      </c>
      <c r="P662" s="490"/>
      <c r="Q662" s="490"/>
      <c r="R662" s="490"/>
      <c r="S662" s="490"/>
      <c r="T662" s="490"/>
      <c r="U662" s="490"/>
      <c r="V662" s="490"/>
      <c r="W662" s="490"/>
      <c r="X662" s="490"/>
      <c r="Y662" s="293">
        <v>5433</v>
      </c>
      <c r="Z662" s="293"/>
      <c r="AA662" s="293"/>
      <c r="AB662" s="293"/>
      <c r="AC662" s="293"/>
      <c r="AD662" s="293"/>
      <c r="AE662" s="293"/>
      <c r="AF662" s="293"/>
      <c r="AG662" s="293"/>
      <c r="AH662" s="293"/>
    </row>
    <row r="663" spans="1:36" x14ac:dyDescent="0.25">
      <c r="A663" s="525"/>
      <c r="B663" s="525"/>
      <c r="C663" s="525"/>
      <c r="D663" s="525"/>
      <c r="E663" s="525"/>
      <c r="F663" s="525"/>
      <c r="G663" s="525"/>
      <c r="H663" s="525"/>
      <c r="I663" s="525"/>
      <c r="J663" s="525"/>
      <c r="K663" s="525"/>
      <c r="L663" s="525"/>
      <c r="M663" s="525"/>
      <c r="N663" s="525"/>
      <c r="O663" s="490"/>
      <c r="P663" s="490"/>
      <c r="Q663" s="490"/>
      <c r="R663" s="490"/>
      <c r="S663" s="490"/>
      <c r="T663" s="490"/>
      <c r="U663" s="490"/>
      <c r="V663" s="490"/>
      <c r="W663" s="490"/>
      <c r="X663" s="490"/>
      <c r="Y663" s="293"/>
      <c r="Z663" s="293"/>
      <c r="AA663" s="293"/>
      <c r="AB663" s="293"/>
      <c r="AC663" s="293"/>
      <c r="AD663" s="293"/>
      <c r="AE663" s="293"/>
      <c r="AF663" s="293"/>
      <c r="AG663" s="293"/>
      <c r="AH663" s="293"/>
    </row>
    <row r="664" spans="1:36" x14ac:dyDescent="0.25">
      <c r="A664" s="530"/>
      <c r="B664" s="525"/>
      <c r="C664" s="525"/>
      <c r="D664" s="525"/>
      <c r="E664" s="525"/>
      <c r="F664" s="525"/>
      <c r="G664" s="525"/>
      <c r="H664" s="525"/>
      <c r="I664" s="525"/>
      <c r="J664" s="525"/>
      <c r="K664" s="525"/>
      <c r="L664" s="525"/>
      <c r="M664" s="525"/>
      <c r="N664" s="525"/>
      <c r="O664" s="526"/>
      <c r="P664" s="526"/>
      <c r="Q664" s="526"/>
      <c r="R664" s="526"/>
      <c r="S664" s="526"/>
      <c r="T664" s="526"/>
      <c r="U664" s="526"/>
      <c r="V664" s="526"/>
      <c r="W664" s="526"/>
      <c r="X664" s="526"/>
      <c r="Y664" s="526"/>
      <c r="Z664" s="526"/>
      <c r="AA664" s="526"/>
      <c r="AB664" s="526"/>
      <c r="AC664" s="526"/>
      <c r="AD664" s="526"/>
      <c r="AE664" s="526"/>
      <c r="AF664" s="526"/>
      <c r="AG664" s="526"/>
      <c r="AH664" s="526"/>
    </row>
    <row r="665" spans="1:36" x14ac:dyDescent="0.25">
      <c r="A665" s="525"/>
      <c r="B665" s="525"/>
      <c r="C665" s="525"/>
      <c r="D665" s="525"/>
      <c r="E665" s="525"/>
      <c r="F665" s="525"/>
      <c r="G665" s="525"/>
      <c r="H665" s="525"/>
      <c r="I665" s="525"/>
      <c r="J665" s="525"/>
      <c r="K665" s="525"/>
      <c r="L665" s="525"/>
      <c r="M665" s="525"/>
      <c r="N665" s="525"/>
      <c r="O665" s="526"/>
      <c r="P665" s="526"/>
      <c r="Q665" s="526"/>
      <c r="R665" s="526"/>
      <c r="S665" s="526"/>
      <c r="T665" s="526"/>
      <c r="U665" s="526"/>
      <c r="V665" s="526"/>
      <c r="W665" s="526"/>
      <c r="X665" s="526"/>
      <c r="Y665" s="526"/>
      <c r="Z665" s="526"/>
      <c r="AA665" s="526"/>
      <c r="AB665" s="526"/>
      <c r="AC665" s="526"/>
      <c r="AD665" s="526"/>
      <c r="AE665" s="526"/>
      <c r="AF665" s="526"/>
      <c r="AG665" s="526"/>
      <c r="AH665" s="526"/>
    </row>
    <row r="666" spans="1:36" x14ac:dyDescent="0.25">
      <c r="A666" s="330" t="s">
        <v>565</v>
      </c>
      <c r="B666" s="330"/>
      <c r="C666" s="330"/>
      <c r="D666" s="330"/>
      <c r="E666" s="330"/>
      <c r="F666" s="330"/>
      <c r="G666" s="330"/>
      <c r="H666" s="330"/>
      <c r="I666" s="330"/>
      <c r="J666" s="330"/>
      <c r="K666" s="330"/>
      <c r="L666" s="330"/>
      <c r="M666" s="330"/>
      <c r="N666" s="330"/>
      <c r="O666" s="493">
        <f>SUM(O668:X671)</f>
        <v>0</v>
      </c>
      <c r="P666" s="493"/>
      <c r="Q666" s="493"/>
      <c r="R666" s="493"/>
      <c r="S666" s="493"/>
      <c r="T666" s="493"/>
      <c r="U666" s="493"/>
      <c r="V666" s="493"/>
      <c r="W666" s="493"/>
      <c r="X666" s="493"/>
      <c r="Y666" s="493">
        <f>SUM(Y668:AH671)</f>
        <v>0</v>
      </c>
      <c r="Z666" s="493"/>
      <c r="AA666" s="493"/>
      <c r="AB666" s="493"/>
      <c r="AC666" s="493"/>
      <c r="AD666" s="493"/>
      <c r="AE666" s="493"/>
      <c r="AF666" s="493"/>
      <c r="AG666" s="493"/>
      <c r="AH666" s="493"/>
      <c r="AI666" t="str">
        <f>IF(ROUND(Y666-Aktíva!G143,0)=0,"","CHYBA")</f>
        <v/>
      </c>
      <c r="AJ666" t="s">
        <v>1155</v>
      </c>
    </row>
    <row r="667" spans="1:36" x14ac:dyDescent="0.25">
      <c r="A667" s="330"/>
      <c r="B667" s="330"/>
      <c r="C667" s="330"/>
      <c r="D667" s="330"/>
      <c r="E667" s="330"/>
      <c r="F667" s="330"/>
      <c r="G667" s="330"/>
      <c r="H667" s="330"/>
      <c r="I667" s="330"/>
      <c r="J667" s="330"/>
      <c r="K667" s="330"/>
      <c r="L667" s="330"/>
      <c r="M667" s="330"/>
      <c r="N667" s="330"/>
      <c r="O667" s="493"/>
      <c r="P667" s="493"/>
      <c r="Q667" s="493"/>
      <c r="R667" s="493"/>
      <c r="S667" s="493"/>
      <c r="T667" s="493"/>
      <c r="U667" s="493"/>
      <c r="V667" s="493"/>
      <c r="W667" s="493"/>
      <c r="X667" s="493"/>
      <c r="Y667" s="493"/>
      <c r="Z667" s="493"/>
      <c r="AA667" s="493"/>
      <c r="AB667" s="493"/>
      <c r="AC667" s="493"/>
      <c r="AD667" s="493"/>
      <c r="AE667" s="493"/>
      <c r="AF667" s="493"/>
      <c r="AG667" s="493"/>
      <c r="AH667" s="493"/>
      <c r="AI667" t="str">
        <f>IF(ROUND(O666-Aktíva!F142,0)=0,"","CHYBA")</f>
        <v/>
      </c>
      <c r="AJ667" t="s">
        <v>1155</v>
      </c>
    </row>
    <row r="668" spans="1:36" hidden="1" x14ac:dyDescent="0.25">
      <c r="A668" s="525"/>
      <c r="B668" s="525"/>
      <c r="C668" s="525"/>
      <c r="D668" s="525"/>
      <c r="E668" s="525"/>
      <c r="F668" s="525"/>
      <c r="G668" s="525"/>
      <c r="H668" s="525"/>
      <c r="I668" s="525"/>
      <c r="J668" s="525"/>
      <c r="K668" s="525"/>
      <c r="L668" s="525"/>
      <c r="M668" s="525"/>
      <c r="N668" s="525"/>
      <c r="O668" s="490"/>
      <c r="P668" s="490"/>
      <c r="Q668" s="490"/>
      <c r="R668" s="490"/>
      <c r="S668" s="490"/>
      <c r="T668" s="490"/>
      <c r="U668" s="490"/>
      <c r="V668" s="490"/>
      <c r="W668" s="490"/>
      <c r="X668" s="490"/>
      <c r="Y668" s="490"/>
      <c r="Z668" s="490"/>
      <c r="AA668" s="490"/>
      <c r="AB668" s="490"/>
      <c r="AC668" s="490"/>
      <c r="AD668" s="490"/>
      <c r="AE668" s="490"/>
      <c r="AF668" s="490"/>
      <c r="AG668" s="490"/>
      <c r="AH668" s="490"/>
    </row>
    <row r="669" spans="1:36" hidden="1" x14ac:dyDescent="0.25">
      <c r="A669" s="525"/>
      <c r="B669" s="525"/>
      <c r="C669" s="525"/>
      <c r="D669" s="525"/>
      <c r="E669" s="525"/>
      <c r="F669" s="525"/>
      <c r="G669" s="525"/>
      <c r="H669" s="525"/>
      <c r="I669" s="525"/>
      <c r="J669" s="525"/>
      <c r="K669" s="525"/>
      <c r="L669" s="525"/>
      <c r="M669" s="525"/>
      <c r="N669" s="525"/>
      <c r="O669" s="490"/>
      <c r="P669" s="490"/>
      <c r="Q669" s="490"/>
      <c r="R669" s="490"/>
      <c r="S669" s="490"/>
      <c r="T669" s="490"/>
      <c r="U669" s="490"/>
      <c r="V669" s="490"/>
      <c r="W669" s="490"/>
      <c r="X669" s="490"/>
      <c r="Y669" s="490"/>
      <c r="Z669" s="490"/>
      <c r="AA669" s="490"/>
      <c r="AB669" s="490"/>
      <c r="AC669" s="490"/>
      <c r="AD669" s="490"/>
      <c r="AE669" s="490"/>
      <c r="AF669" s="490"/>
      <c r="AG669" s="490"/>
      <c r="AH669" s="490"/>
    </row>
    <row r="670" spans="1:36" x14ac:dyDescent="0.25">
      <c r="A670" s="525"/>
      <c r="B670" s="525"/>
      <c r="C670" s="525"/>
      <c r="D670" s="525"/>
      <c r="E670" s="525"/>
      <c r="F670" s="525"/>
      <c r="G670" s="525"/>
      <c r="H670" s="525"/>
      <c r="I670" s="525"/>
      <c r="J670" s="525"/>
      <c r="K670" s="525"/>
      <c r="L670" s="525"/>
      <c r="M670" s="525"/>
      <c r="N670" s="525"/>
      <c r="O670" s="490"/>
      <c r="P670" s="490"/>
      <c r="Q670" s="490"/>
      <c r="R670" s="490"/>
      <c r="S670" s="490"/>
      <c r="T670" s="490"/>
      <c r="U670" s="490"/>
      <c r="V670" s="490"/>
      <c r="W670" s="490"/>
      <c r="X670" s="490"/>
      <c r="Y670" s="490"/>
      <c r="Z670" s="490"/>
      <c r="AA670" s="490"/>
      <c r="AB670" s="490"/>
      <c r="AC670" s="490"/>
      <c r="AD670" s="490"/>
      <c r="AE670" s="490"/>
      <c r="AF670" s="490"/>
      <c r="AG670" s="490"/>
      <c r="AH670" s="490"/>
    </row>
    <row r="671" spans="1:36" x14ac:dyDescent="0.25">
      <c r="A671" s="525"/>
      <c r="B671" s="525"/>
      <c r="C671" s="525"/>
      <c r="D671" s="525"/>
      <c r="E671" s="525"/>
      <c r="F671" s="525"/>
      <c r="G671" s="525"/>
      <c r="H671" s="525"/>
      <c r="I671" s="525"/>
      <c r="J671" s="525"/>
      <c r="K671" s="525"/>
      <c r="L671" s="525"/>
      <c r="M671" s="525"/>
      <c r="N671" s="525"/>
      <c r="O671" s="490"/>
      <c r="P671" s="490"/>
      <c r="Q671" s="490"/>
      <c r="R671" s="490"/>
      <c r="S671" s="490"/>
      <c r="T671" s="490"/>
      <c r="U671" s="490"/>
      <c r="V671" s="490"/>
      <c r="W671" s="490"/>
      <c r="X671" s="490"/>
      <c r="Y671" s="490"/>
      <c r="Z671" s="490"/>
      <c r="AA671" s="490"/>
      <c r="AB671" s="490"/>
      <c r="AC671" s="490"/>
      <c r="AD671" s="490"/>
      <c r="AE671" s="490"/>
      <c r="AF671" s="490"/>
      <c r="AG671" s="490"/>
      <c r="AH671" s="490"/>
    </row>
    <row r="672" spans="1:36" x14ac:dyDescent="0.25">
      <c r="A672" s="330" t="s">
        <v>564</v>
      </c>
      <c r="B672" s="330"/>
      <c r="C672" s="330"/>
      <c r="D672" s="330"/>
      <c r="E672" s="330"/>
      <c r="F672" s="330"/>
      <c r="G672" s="330"/>
      <c r="H672" s="330"/>
      <c r="I672" s="330"/>
      <c r="J672" s="330"/>
      <c r="K672" s="330"/>
      <c r="L672" s="330"/>
      <c r="M672" s="330"/>
      <c r="N672" s="330"/>
      <c r="O672" s="493">
        <f>SUM(O674:X677)</f>
        <v>0</v>
      </c>
      <c r="P672" s="493"/>
      <c r="Q672" s="493"/>
      <c r="R672" s="493"/>
      <c r="S672" s="493"/>
      <c r="T672" s="493"/>
      <c r="U672" s="493"/>
      <c r="V672" s="493"/>
      <c r="W672" s="493"/>
      <c r="X672" s="493"/>
      <c r="Y672" s="493">
        <f>SUM(Y674:AH677)</f>
        <v>0</v>
      </c>
      <c r="Z672" s="493"/>
      <c r="AA672" s="493"/>
      <c r="AB672" s="493"/>
      <c r="AC672" s="493"/>
      <c r="AD672" s="493"/>
      <c r="AE672" s="493"/>
      <c r="AF672" s="493"/>
      <c r="AG672" s="493"/>
      <c r="AH672" s="493"/>
      <c r="AI672" t="str">
        <f>IF(ROUND(Y672-Aktíva!G145,0)=0,"","CHYBA")</f>
        <v/>
      </c>
      <c r="AJ672" t="s">
        <v>1155</v>
      </c>
    </row>
    <row r="673" spans="1:36" x14ac:dyDescent="0.25">
      <c r="A673" s="330"/>
      <c r="B673" s="330"/>
      <c r="C673" s="330"/>
      <c r="D673" s="330"/>
      <c r="E673" s="330"/>
      <c r="F673" s="330"/>
      <c r="G673" s="330"/>
      <c r="H673" s="330"/>
      <c r="I673" s="330"/>
      <c r="J673" s="330"/>
      <c r="K673" s="330"/>
      <c r="L673" s="330"/>
      <c r="M673" s="330"/>
      <c r="N673" s="330"/>
      <c r="O673" s="493"/>
      <c r="P673" s="493"/>
      <c r="Q673" s="493"/>
      <c r="R673" s="493"/>
      <c r="S673" s="493"/>
      <c r="T673" s="493"/>
      <c r="U673" s="493"/>
      <c r="V673" s="493"/>
      <c r="W673" s="493"/>
      <c r="X673" s="493"/>
      <c r="Y673" s="493"/>
      <c r="Z673" s="493"/>
      <c r="AA673" s="493"/>
      <c r="AB673" s="493"/>
      <c r="AC673" s="493"/>
      <c r="AD673" s="493"/>
      <c r="AE673" s="493"/>
      <c r="AF673" s="493"/>
      <c r="AG673" s="493"/>
      <c r="AH673" s="493"/>
      <c r="AI673" t="str">
        <f>IF(ROUND(O672-Aktíva!F144,0)=0,"","CHYBA")</f>
        <v/>
      </c>
      <c r="AJ673" t="s">
        <v>1155</v>
      </c>
    </row>
    <row r="674" spans="1:36" hidden="1" x14ac:dyDescent="0.25">
      <c r="A674" s="525"/>
      <c r="B674" s="525"/>
      <c r="C674" s="525"/>
      <c r="D674" s="525"/>
      <c r="E674" s="525"/>
      <c r="F674" s="525"/>
      <c r="G674" s="525"/>
      <c r="H674" s="525"/>
      <c r="I674" s="525"/>
      <c r="J674" s="525"/>
      <c r="K674" s="525"/>
      <c r="L674" s="525"/>
      <c r="M674" s="525"/>
      <c r="N674" s="525"/>
      <c r="O674" s="526"/>
      <c r="P674" s="526"/>
      <c r="Q674" s="526"/>
      <c r="R674" s="526"/>
      <c r="S674" s="526"/>
      <c r="T674" s="526"/>
      <c r="U674" s="526"/>
      <c r="V674" s="526"/>
      <c r="W674" s="526"/>
      <c r="X674" s="526"/>
      <c r="Y674" s="526"/>
      <c r="Z674" s="526"/>
      <c r="AA674" s="526"/>
      <c r="AB674" s="526"/>
      <c r="AC674" s="526"/>
      <c r="AD674" s="526"/>
      <c r="AE674" s="526"/>
      <c r="AF674" s="526"/>
      <c r="AG674" s="526"/>
      <c r="AH674" s="526"/>
    </row>
    <row r="675" spans="1:36" hidden="1" x14ac:dyDescent="0.25">
      <c r="A675" s="525"/>
      <c r="B675" s="525"/>
      <c r="C675" s="525"/>
      <c r="D675" s="525"/>
      <c r="E675" s="525"/>
      <c r="F675" s="525"/>
      <c r="G675" s="525"/>
      <c r="H675" s="525"/>
      <c r="I675" s="525"/>
      <c r="J675" s="525"/>
      <c r="K675" s="525"/>
      <c r="L675" s="525"/>
      <c r="M675" s="525"/>
      <c r="N675" s="525"/>
      <c r="O675" s="526"/>
      <c r="P675" s="526"/>
      <c r="Q675" s="526"/>
      <c r="R675" s="526"/>
      <c r="S675" s="526"/>
      <c r="T675" s="526"/>
      <c r="U675" s="526"/>
      <c r="V675" s="526"/>
      <c r="W675" s="526"/>
      <c r="X675" s="526"/>
      <c r="Y675" s="526"/>
      <c r="Z675" s="526"/>
      <c r="AA675" s="526"/>
      <c r="AB675" s="526"/>
      <c r="AC675" s="526"/>
      <c r="AD675" s="526"/>
      <c r="AE675" s="526"/>
      <c r="AF675" s="526"/>
      <c r="AG675" s="526"/>
      <c r="AH675" s="526"/>
    </row>
    <row r="676" spans="1:36" x14ac:dyDescent="0.25">
      <c r="A676" s="525"/>
      <c r="B676" s="525"/>
      <c r="C676" s="525"/>
      <c r="D676" s="525"/>
      <c r="E676" s="525"/>
      <c r="F676" s="525"/>
      <c r="G676" s="525"/>
      <c r="H676" s="525"/>
      <c r="I676" s="525"/>
      <c r="J676" s="525"/>
      <c r="K676" s="525"/>
      <c r="L676" s="525"/>
      <c r="M676" s="525"/>
      <c r="N676" s="525"/>
      <c r="O676" s="526"/>
      <c r="P676" s="526"/>
      <c r="Q676" s="526"/>
      <c r="R676" s="526"/>
      <c r="S676" s="526"/>
      <c r="T676" s="526"/>
      <c r="U676" s="526"/>
      <c r="V676" s="526"/>
      <c r="W676" s="526"/>
      <c r="X676" s="526"/>
      <c r="Y676" s="526"/>
      <c r="Z676" s="526"/>
      <c r="AA676" s="526"/>
      <c r="AB676" s="526"/>
      <c r="AC676" s="526"/>
      <c r="AD676" s="526"/>
      <c r="AE676" s="526"/>
      <c r="AF676" s="526"/>
      <c r="AG676" s="526"/>
      <c r="AH676" s="526"/>
    </row>
    <row r="677" spans="1:36" x14ac:dyDescent="0.25">
      <c r="A677" s="525"/>
      <c r="B677" s="525"/>
      <c r="C677" s="525"/>
      <c r="D677" s="525"/>
      <c r="E677" s="525"/>
      <c r="F677" s="525"/>
      <c r="G677" s="525"/>
      <c r="H677" s="525"/>
      <c r="I677" s="525"/>
      <c r="J677" s="525"/>
      <c r="K677" s="525"/>
      <c r="L677" s="525"/>
      <c r="M677" s="525"/>
      <c r="N677" s="525"/>
      <c r="O677" s="526"/>
      <c r="P677" s="526"/>
      <c r="Q677" s="526"/>
      <c r="R677" s="526"/>
      <c r="S677" s="526"/>
      <c r="T677" s="526"/>
      <c r="U677" s="526"/>
      <c r="V677" s="526"/>
      <c r="W677" s="526"/>
      <c r="X677" s="526"/>
      <c r="Y677" s="526"/>
      <c r="Z677" s="526"/>
      <c r="AA677" s="526"/>
      <c r="AB677" s="526"/>
      <c r="AC677" s="526"/>
      <c r="AD677" s="526"/>
      <c r="AE677" s="526"/>
      <c r="AF677" s="526"/>
      <c r="AG677" s="526"/>
      <c r="AH677" s="526"/>
    </row>
    <row r="682" spans="1:36" x14ac:dyDescent="0.25">
      <c r="A682" s="161" t="s">
        <v>608</v>
      </c>
      <c r="B682" s="161"/>
      <c r="C682" s="160"/>
      <c r="D682" s="527" t="s">
        <v>609</v>
      </c>
      <c r="E682" s="527"/>
      <c r="F682" s="527"/>
      <c r="G682" s="527"/>
      <c r="H682" s="527"/>
      <c r="I682" s="527"/>
      <c r="J682" s="527"/>
      <c r="K682" s="527"/>
      <c r="L682" s="527"/>
      <c r="M682" s="527"/>
      <c r="N682" s="527"/>
      <c r="O682" s="527"/>
      <c r="P682" s="527"/>
      <c r="Q682" s="527"/>
      <c r="R682" s="527"/>
      <c r="S682" s="527"/>
      <c r="T682" s="527"/>
      <c r="U682" s="527"/>
      <c r="V682" s="527"/>
      <c r="W682" s="527"/>
      <c r="X682" s="527"/>
      <c r="Y682" s="527"/>
      <c r="Z682" s="527"/>
      <c r="AA682" s="527"/>
      <c r="AB682" s="527"/>
      <c r="AC682" s="527"/>
      <c r="AD682" s="527"/>
      <c r="AE682" s="527"/>
      <c r="AF682" s="527"/>
      <c r="AG682" s="527"/>
      <c r="AH682" s="527"/>
    </row>
    <row r="683" spans="1:36" x14ac:dyDescent="0.25">
      <c r="A683" s="17"/>
      <c r="B683" s="17"/>
      <c r="C683" s="17"/>
      <c r="D683" s="527"/>
      <c r="E683" s="527"/>
      <c r="F683" s="527"/>
      <c r="G683" s="527"/>
      <c r="H683" s="527"/>
      <c r="I683" s="527"/>
      <c r="J683" s="527"/>
      <c r="K683" s="527"/>
      <c r="L683" s="527"/>
      <c r="M683" s="527"/>
      <c r="N683" s="527"/>
      <c r="O683" s="527"/>
      <c r="P683" s="527"/>
      <c r="Q683" s="527"/>
      <c r="R683" s="527"/>
      <c r="S683" s="527"/>
      <c r="T683" s="527"/>
      <c r="U683" s="527"/>
      <c r="V683" s="527"/>
      <c r="W683" s="527"/>
      <c r="X683" s="527"/>
      <c r="Y683" s="527"/>
      <c r="Z683" s="527"/>
      <c r="AA683" s="527"/>
      <c r="AB683" s="527"/>
      <c r="AC683" s="527"/>
      <c r="AD683" s="527"/>
      <c r="AE683" s="527"/>
      <c r="AF683" s="527"/>
      <c r="AG683" s="527"/>
      <c r="AH683" s="527"/>
    </row>
    <row r="684" spans="1:36" x14ac:dyDescent="0.25">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row>
    <row r="685" spans="1:36" x14ac:dyDescent="0.25">
      <c r="A685" s="338" t="s">
        <v>1299</v>
      </c>
      <c r="B685" s="299"/>
      <c r="C685" s="299"/>
      <c r="D685" s="299"/>
      <c r="E685" s="299"/>
      <c r="F685" s="299"/>
      <c r="G685" s="299"/>
      <c r="H685" s="299"/>
      <c r="I685" s="299"/>
      <c r="J685" s="299"/>
      <c r="K685" s="299"/>
      <c r="L685" s="299"/>
      <c r="M685" s="299"/>
      <c r="N685" s="299"/>
      <c r="O685" s="299"/>
      <c r="P685" s="299"/>
      <c r="Q685" s="299"/>
      <c r="R685" s="299"/>
      <c r="S685" s="299"/>
      <c r="T685" s="299"/>
      <c r="U685" s="299"/>
      <c r="V685" s="299"/>
      <c r="W685" s="299"/>
      <c r="X685" s="299"/>
      <c r="Y685" s="299"/>
      <c r="Z685" s="299"/>
      <c r="AA685" s="299"/>
      <c r="AB685" s="299"/>
      <c r="AC685" s="299"/>
      <c r="AD685" s="299"/>
      <c r="AE685" s="299"/>
      <c r="AF685" s="299"/>
      <c r="AG685" s="299"/>
      <c r="AH685" s="299"/>
    </row>
    <row r="686" spans="1:36" x14ac:dyDescent="0.25">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row>
    <row r="687" spans="1:36" ht="15" hidden="1" customHeight="1" x14ac:dyDescent="0.25">
      <c r="A687" s="301" t="s">
        <v>133</v>
      </c>
      <c r="B687" s="523"/>
      <c r="C687" s="523"/>
      <c r="D687" s="523"/>
      <c r="E687" s="523"/>
      <c r="F687" s="523"/>
      <c r="G687" s="523"/>
      <c r="H687" s="523"/>
      <c r="I687" s="523"/>
      <c r="J687" s="302"/>
      <c r="K687" s="300" t="s">
        <v>58</v>
      </c>
      <c r="L687" s="300"/>
      <c r="M687" s="300"/>
      <c r="N687" s="300"/>
      <c r="O687" s="300"/>
      <c r="P687" s="300"/>
      <c r="Q687" s="300"/>
      <c r="R687" s="300"/>
      <c r="S687" s="300"/>
      <c r="T687" s="300"/>
      <c r="U687" s="300"/>
      <c r="V687" s="300"/>
      <c r="W687" s="300" t="s">
        <v>59</v>
      </c>
      <c r="X687" s="300"/>
      <c r="Y687" s="300"/>
      <c r="Z687" s="300"/>
      <c r="AA687" s="300"/>
      <c r="AB687" s="300"/>
      <c r="AC687" s="300"/>
      <c r="AD687" s="300"/>
      <c r="AE687" s="300"/>
      <c r="AF687" s="300"/>
      <c r="AG687" s="300"/>
      <c r="AH687" s="300"/>
    </row>
    <row r="688" spans="1:36" hidden="1" x14ac:dyDescent="0.25">
      <c r="A688" s="536"/>
      <c r="B688" s="537"/>
      <c r="C688" s="537"/>
      <c r="D688" s="537"/>
      <c r="E688" s="537"/>
      <c r="F688" s="537"/>
      <c r="G688" s="537"/>
      <c r="H688" s="537"/>
      <c r="I688" s="537"/>
      <c r="J688" s="538"/>
      <c r="K688" s="300"/>
      <c r="L688" s="300"/>
      <c r="M688" s="300"/>
      <c r="N688" s="300"/>
      <c r="O688" s="300"/>
      <c r="P688" s="300"/>
      <c r="Q688" s="300"/>
      <c r="R688" s="300"/>
      <c r="S688" s="300"/>
      <c r="T688" s="300"/>
      <c r="U688" s="300"/>
      <c r="V688" s="300"/>
      <c r="W688" s="300"/>
      <c r="X688" s="300"/>
      <c r="Y688" s="300"/>
      <c r="Z688" s="300"/>
      <c r="AA688" s="300"/>
      <c r="AB688" s="300"/>
      <c r="AC688" s="300"/>
      <c r="AD688" s="300"/>
      <c r="AE688" s="300"/>
      <c r="AF688" s="300"/>
      <c r="AG688" s="300"/>
      <c r="AH688" s="300"/>
    </row>
    <row r="689" spans="1:34" hidden="1" x14ac:dyDescent="0.25">
      <c r="A689" s="536"/>
      <c r="B689" s="537"/>
      <c r="C689" s="537"/>
      <c r="D689" s="537"/>
      <c r="E689" s="537"/>
      <c r="F689" s="537"/>
      <c r="G689" s="537"/>
      <c r="H689" s="537"/>
      <c r="I689" s="537"/>
      <c r="J689" s="538"/>
      <c r="K689" s="301" t="s">
        <v>193</v>
      </c>
      <c r="L689" s="523"/>
      <c r="M689" s="523"/>
      <c r="N689" s="523"/>
      <c r="O689" s="523"/>
      <c r="P689" s="523"/>
      <c r="Q689" s="523"/>
      <c r="R689" s="523"/>
      <c r="S689" s="523"/>
      <c r="T689" s="523"/>
      <c r="U689" s="523"/>
      <c r="V689" s="302"/>
      <c r="W689" s="301" t="s">
        <v>193</v>
      </c>
      <c r="X689" s="523"/>
      <c r="Y689" s="523"/>
      <c r="Z689" s="523"/>
      <c r="AA689" s="523"/>
      <c r="AB689" s="523"/>
      <c r="AC689" s="523"/>
      <c r="AD689" s="523"/>
      <c r="AE689" s="523"/>
      <c r="AF689" s="523"/>
      <c r="AG689" s="523"/>
      <c r="AH689" s="302"/>
    </row>
    <row r="690" spans="1:34" hidden="1" x14ac:dyDescent="0.25">
      <c r="A690" s="536"/>
      <c r="B690" s="537"/>
      <c r="C690" s="537"/>
      <c r="D690" s="537"/>
      <c r="E690" s="537"/>
      <c r="F690" s="537"/>
      <c r="G690" s="537"/>
      <c r="H690" s="537"/>
      <c r="I690" s="537"/>
      <c r="J690" s="538"/>
      <c r="K690" s="303"/>
      <c r="L690" s="524"/>
      <c r="M690" s="524"/>
      <c r="N690" s="524"/>
      <c r="O690" s="524"/>
      <c r="P690" s="524"/>
      <c r="Q690" s="524"/>
      <c r="R690" s="524"/>
      <c r="S690" s="524"/>
      <c r="T690" s="524"/>
      <c r="U690" s="524"/>
      <c r="V690" s="304"/>
      <c r="W690" s="303"/>
      <c r="X690" s="524"/>
      <c r="Y690" s="524"/>
      <c r="Z690" s="524"/>
      <c r="AA690" s="524"/>
      <c r="AB690" s="524"/>
      <c r="AC690" s="524"/>
      <c r="AD690" s="524"/>
      <c r="AE690" s="524"/>
      <c r="AF690" s="524"/>
      <c r="AG690" s="524"/>
      <c r="AH690" s="304"/>
    </row>
    <row r="691" spans="1:34" ht="15" hidden="1" customHeight="1" x14ac:dyDescent="0.25">
      <c r="A691" s="536"/>
      <c r="B691" s="537"/>
      <c r="C691" s="537"/>
      <c r="D691" s="537"/>
      <c r="E691" s="537"/>
      <c r="F691" s="537"/>
      <c r="G691" s="537"/>
      <c r="H691" s="537"/>
      <c r="I691" s="537"/>
      <c r="J691" s="538"/>
      <c r="K691" s="301" t="s">
        <v>563</v>
      </c>
      <c r="L691" s="523"/>
      <c r="M691" s="523"/>
      <c r="N691" s="302"/>
      <c r="O691" s="301" t="s">
        <v>562</v>
      </c>
      <c r="P691" s="523"/>
      <c r="Q691" s="523"/>
      <c r="R691" s="302"/>
      <c r="S691" s="301" t="s">
        <v>561</v>
      </c>
      <c r="T691" s="523"/>
      <c r="U691" s="523"/>
      <c r="V691" s="302"/>
      <c r="W691" s="301" t="s">
        <v>563</v>
      </c>
      <c r="X691" s="523"/>
      <c r="Y691" s="523"/>
      <c r="Z691" s="302"/>
      <c r="AA691" s="301" t="s">
        <v>562</v>
      </c>
      <c r="AB691" s="523"/>
      <c r="AC691" s="523"/>
      <c r="AD691" s="302"/>
      <c r="AE691" s="301" t="s">
        <v>561</v>
      </c>
      <c r="AF691" s="523"/>
      <c r="AG691" s="523"/>
      <c r="AH691" s="302"/>
    </row>
    <row r="692" spans="1:34" hidden="1" x14ac:dyDescent="0.25">
      <c r="A692" s="536"/>
      <c r="B692" s="537"/>
      <c r="C692" s="537"/>
      <c r="D692" s="537"/>
      <c r="E692" s="537"/>
      <c r="F692" s="537"/>
      <c r="G692" s="537"/>
      <c r="H692" s="537"/>
      <c r="I692" s="537"/>
      <c r="J692" s="538"/>
      <c r="K692" s="536"/>
      <c r="L692" s="537"/>
      <c r="M692" s="537"/>
      <c r="N692" s="538"/>
      <c r="O692" s="536"/>
      <c r="P692" s="537"/>
      <c r="Q692" s="537"/>
      <c r="R692" s="538"/>
      <c r="S692" s="536"/>
      <c r="T692" s="537"/>
      <c r="U692" s="537"/>
      <c r="V692" s="538"/>
      <c r="W692" s="536"/>
      <c r="X692" s="537"/>
      <c r="Y692" s="537"/>
      <c r="Z692" s="538"/>
      <c r="AA692" s="536"/>
      <c r="AB692" s="537"/>
      <c r="AC692" s="537"/>
      <c r="AD692" s="538"/>
      <c r="AE692" s="536"/>
      <c r="AF692" s="537"/>
      <c r="AG692" s="537"/>
      <c r="AH692" s="538"/>
    </row>
    <row r="693" spans="1:34" hidden="1" x14ac:dyDescent="0.25">
      <c r="A693" s="536"/>
      <c r="B693" s="537"/>
      <c r="C693" s="537"/>
      <c r="D693" s="537"/>
      <c r="E693" s="537"/>
      <c r="F693" s="537"/>
      <c r="G693" s="537"/>
      <c r="H693" s="537"/>
      <c r="I693" s="537"/>
      <c r="J693" s="538"/>
      <c r="K693" s="536"/>
      <c r="L693" s="537"/>
      <c r="M693" s="537"/>
      <c r="N693" s="538"/>
      <c r="O693" s="536"/>
      <c r="P693" s="537"/>
      <c r="Q693" s="537"/>
      <c r="R693" s="538"/>
      <c r="S693" s="536"/>
      <c r="T693" s="537"/>
      <c r="U693" s="537"/>
      <c r="V693" s="538"/>
      <c r="W693" s="536"/>
      <c r="X693" s="537"/>
      <c r="Y693" s="537"/>
      <c r="Z693" s="538"/>
      <c r="AA693" s="536"/>
      <c r="AB693" s="537"/>
      <c r="AC693" s="537"/>
      <c r="AD693" s="538"/>
      <c r="AE693" s="536"/>
      <c r="AF693" s="537"/>
      <c r="AG693" s="537"/>
      <c r="AH693" s="538"/>
    </row>
    <row r="694" spans="1:34" hidden="1" x14ac:dyDescent="0.25">
      <c r="A694" s="303"/>
      <c r="B694" s="524"/>
      <c r="C694" s="524"/>
      <c r="D694" s="524"/>
      <c r="E694" s="524"/>
      <c r="F694" s="524"/>
      <c r="G694" s="524"/>
      <c r="H694" s="524"/>
      <c r="I694" s="524"/>
      <c r="J694" s="304"/>
      <c r="K694" s="303"/>
      <c r="L694" s="524"/>
      <c r="M694" s="524"/>
      <c r="N694" s="304"/>
      <c r="O694" s="303"/>
      <c r="P694" s="524"/>
      <c r="Q694" s="524"/>
      <c r="R694" s="304"/>
      <c r="S694" s="303"/>
      <c r="T694" s="524"/>
      <c r="U694" s="524"/>
      <c r="V694" s="304"/>
      <c r="W694" s="303"/>
      <c r="X694" s="524"/>
      <c r="Y694" s="524"/>
      <c r="Z694" s="304"/>
      <c r="AA694" s="303"/>
      <c r="AB694" s="524"/>
      <c r="AC694" s="524"/>
      <c r="AD694" s="304"/>
      <c r="AE694" s="303"/>
      <c r="AF694" s="524"/>
      <c r="AG694" s="524"/>
      <c r="AH694" s="304"/>
    </row>
    <row r="695" spans="1:34" hidden="1" x14ac:dyDescent="0.25">
      <c r="A695" s="292" t="s">
        <v>267</v>
      </c>
      <c r="B695" s="292"/>
      <c r="C695" s="292"/>
      <c r="D695" s="292"/>
      <c r="E695" s="292"/>
      <c r="F695" s="292"/>
      <c r="G695" s="292"/>
      <c r="H695" s="292"/>
      <c r="I695" s="292"/>
      <c r="J695" s="292"/>
      <c r="K695" s="297"/>
      <c r="L695" s="297"/>
      <c r="M695" s="297"/>
      <c r="N695" s="297"/>
      <c r="O695" s="297"/>
      <c r="P695" s="297"/>
      <c r="Q695" s="297"/>
      <c r="R695" s="297"/>
      <c r="S695" s="297"/>
      <c r="T695" s="297"/>
      <c r="U695" s="297"/>
      <c r="V695" s="297"/>
      <c r="W695" s="297"/>
      <c r="X695" s="297"/>
      <c r="Y695" s="297"/>
      <c r="Z695" s="297"/>
      <c r="AA695" s="297"/>
      <c r="AB695" s="297"/>
      <c r="AC695" s="297"/>
      <c r="AD695" s="297"/>
      <c r="AE695" s="297"/>
      <c r="AF695" s="297"/>
      <c r="AG695" s="297"/>
      <c r="AH695" s="297"/>
    </row>
    <row r="696" spans="1:34" hidden="1" x14ac:dyDescent="0.25">
      <c r="A696" s="292"/>
      <c r="B696" s="292"/>
      <c r="C696" s="292"/>
      <c r="D696" s="292"/>
      <c r="E696" s="292"/>
      <c r="F696" s="292"/>
      <c r="G696" s="292"/>
      <c r="H696" s="292"/>
      <c r="I696" s="292"/>
      <c r="J696" s="292"/>
      <c r="K696" s="297"/>
      <c r="L696" s="297"/>
      <c r="M696" s="297"/>
      <c r="N696" s="297"/>
      <c r="O696" s="297"/>
      <c r="P696" s="297"/>
      <c r="Q696" s="297"/>
      <c r="R696" s="297"/>
      <c r="S696" s="297"/>
      <c r="T696" s="297"/>
      <c r="U696" s="297"/>
      <c r="V696" s="297"/>
      <c r="W696" s="297"/>
      <c r="X696" s="297"/>
      <c r="Y696" s="297"/>
      <c r="Z696" s="297"/>
      <c r="AA696" s="297"/>
      <c r="AB696" s="297"/>
      <c r="AC696" s="297"/>
      <c r="AD696" s="297"/>
      <c r="AE696" s="297"/>
      <c r="AF696" s="297"/>
      <c r="AG696" s="297"/>
      <c r="AH696" s="297"/>
    </row>
    <row r="697" spans="1:34" hidden="1" x14ac:dyDescent="0.25">
      <c r="A697" s="292" t="s">
        <v>560</v>
      </c>
      <c r="B697" s="292"/>
      <c r="C697" s="292"/>
      <c r="D697" s="292"/>
      <c r="E697" s="292"/>
      <c r="F697" s="292"/>
      <c r="G697" s="292"/>
      <c r="H697" s="292"/>
      <c r="I697" s="292"/>
      <c r="J697" s="292"/>
      <c r="K697" s="297"/>
      <c r="L697" s="297"/>
      <c r="M697" s="297"/>
      <c r="N697" s="297"/>
      <c r="O697" s="297"/>
      <c r="P697" s="297"/>
      <c r="Q697" s="297"/>
      <c r="R697" s="297"/>
      <c r="S697" s="297"/>
      <c r="T697" s="297"/>
      <c r="U697" s="297"/>
      <c r="V697" s="297"/>
      <c r="W697" s="297"/>
      <c r="X697" s="297"/>
      <c r="Y697" s="297"/>
      <c r="Z697" s="297"/>
      <c r="AA697" s="297"/>
      <c r="AB697" s="297"/>
      <c r="AC697" s="297"/>
      <c r="AD697" s="297"/>
      <c r="AE697" s="297"/>
      <c r="AF697" s="297"/>
      <c r="AG697" s="297"/>
      <c r="AH697" s="297"/>
    </row>
    <row r="698" spans="1:34" hidden="1" x14ac:dyDescent="0.25">
      <c r="A698" s="292"/>
      <c r="B698" s="292"/>
      <c r="C698" s="292"/>
      <c r="D698" s="292"/>
      <c r="E698" s="292"/>
      <c r="F698" s="292"/>
      <c r="G698" s="292"/>
      <c r="H698" s="292"/>
      <c r="I698" s="292"/>
      <c r="J698" s="292"/>
      <c r="K698" s="297"/>
      <c r="L698" s="297"/>
      <c r="M698" s="297"/>
      <c r="N698" s="297"/>
      <c r="O698" s="297"/>
      <c r="P698" s="297"/>
      <c r="Q698" s="297"/>
      <c r="R698" s="297"/>
      <c r="S698" s="297"/>
      <c r="T698" s="297"/>
      <c r="U698" s="297"/>
      <c r="V698" s="297"/>
      <c r="W698" s="297"/>
      <c r="X698" s="297"/>
      <c r="Y698" s="297"/>
      <c r="Z698" s="297"/>
      <c r="AA698" s="297"/>
      <c r="AB698" s="297"/>
      <c r="AC698" s="297"/>
      <c r="AD698" s="297"/>
      <c r="AE698" s="297"/>
      <c r="AF698" s="297"/>
      <c r="AG698" s="297"/>
      <c r="AH698" s="297"/>
    </row>
    <row r="699" spans="1:34" hidden="1" x14ac:dyDescent="0.25">
      <c r="A699" s="330" t="s">
        <v>39</v>
      </c>
      <c r="B699" s="330"/>
      <c r="C699" s="330"/>
      <c r="D699" s="330"/>
      <c r="E699" s="330"/>
      <c r="F699" s="330"/>
      <c r="G699" s="330"/>
      <c r="H699" s="330"/>
      <c r="I699" s="330"/>
      <c r="J699" s="330"/>
      <c r="K699" s="493">
        <f>SUM(K695:N698)</f>
        <v>0</v>
      </c>
      <c r="L699" s="493"/>
      <c r="M699" s="493"/>
      <c r="N699" s="493"/>
      <c r="O699" s="493">
        <f>SUM(O695:R698)</f>
        <v>0</v>
      </c>
      <c r="P699" s="493"/>
      <c r="Q699" s="493"/>
      <c r="R699" s="493"/>
      <c r="S699" s="493">
        <f>SUM(S695:V698)</f>
        <v>0</v>
      </c>
      <c r="T699" s="493"/>
      <c r="U699" s="493"/>
      <c r="V699" s="493"/>
      <c r="W699" s="493">
        <f>SUM(W695:Z698)</f>
        <v>0</v>
      </c>
      <c r="X699" s="493"/>
      <c r="Y699" s="493"/>
      <c r="Z699" s="493"/>
      <c r="AA699" s="493">
        <f>SUM(AA695:AD698)</f>
        <v>0</v>
      </c>
      <c r="AB699" s="493"/>
      <c r="AC699" s="493"/>
      <c r="AD699" s="493"/>
      <c r="AE699" s="493">
        <f>SUM(AE695:AH698)</f>
        <v>0</v>
      </c>
      <c r="AF699" s="493"/>
      <c r="AG699" s="493"/>
      <c r="AH699" s="493"/>
    </row>
    <row r="700" spans="1:34" hidden="1" x14ac:dyDescent="0.25">
      <c r="A700" s="330"/>
      <c r="B700" s="330"/>
      <c r="C700" s="330"/>
      <c r="D700" s="330"/>
      <c r="E700" s="330"/>
      <c r="F700" s="330"/>
      <c r="G700" s="330"/>
      <c r="H700" s="330"/>
      <c r="I700" s="330"/>
      <c r="J700" s="330"/>
      <c r="K700" s="493"/>
      <c r="L700" s="493"/>
      <c r="M700" s="493"/>
      <c r="N700" s="493"/>
      <c r="O700" s="493"/>
      <c r="P700" s="493"/>
      <c r="Q700" s="493"/>
      <c r="R700" s="493"/>
      <c r="S700" s="493"/>
      <c r="T700" s="493"/>
      <c r="U700" s="493"/>
      <c r="V700" s="493"/>
      <c r="W700" s="493"/>
      <c r="X700" s="493"/>
      <c r="Y700" s="493"/>
      <c r="Z700" s="493"/>
      <c r="AA700" s="493"/>
      <c r="AB700" s="493"/>
      <c r="AC700" s="493"/>
      <c r="AD700" s="493"/>
      <c r="AE700" s="493"/>
      <c r="AF700" s="493"/>
      <c r="AG700" s="493"/>
      <c r="AH700" s="493"/>
    </row>
    <row r="701" spans="1:34" x14ac:dyDescent="0.25">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row>
    <row r="703" spans="1:34" ht="15.75" x14ac:dyDescent="0.25">
      <c r="A703" s="9"/>
      <c r="B703" s="9"/>
      <c r="C703" s="9"/>
      <c r="D703" s="9" t="s">
        <v>134</v>
      </c>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row>
    <row r="704" spans="1:34"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x14ac:dyDescent="0.25">
      <c r="A705" s="16" t="s">
        <v>131</v>
      </c>
      <c r="B705" s="16"/>
      <c r="C705" s="16"/>
      <c r="D705" s="16" t="s">
        <v>405</v>
      </c>
      <c r="E705" s="16"/>
      <c r="F705" s="16"/>
      <c r="G705" s="16"/>
      <c r="H705" s="16"/>
      <c r="I705" s="16"/>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x14ac:dyDescent="0.25">
      <c r="A707" s="497" t="s">
        <v>1321</v>
      </c>
      <c r="B707" s="497"/>
      <c r="C707" s="497"/>
      <c r="D707" s="497"/>
      <c r="E707" s="497"/>
      <c r="F707" s="497"/>
      <c r="G707" s="497"/>
      <c r="H707" s="497"/>
      <c r="I707" s="497"/>
      <c r="J707" s="497"/>
      <c r="K707" s="497"/>
      <c r="L707" s="497"/>
      <c r="M707" s="497"/>
      <c r="N707" s="497"/>
      <c r="O707" s="497"/>
      <c r="P707" s="497"/>
      <c r="Q707" s="497"/>
      <c r="R707" s="497"/>
      <c r="S707" s="497"/>
      <c r="T707" s="497"/>
      <c r="U707" s="497"/>
      <c r="V707" s="497"/>
      <c r="W707" s="497"/>
      <c r="X707" s="497"/>
      <c r="Y707" s="497"/>
      <c r="Z707" s="497"/>
      <c r="AA707" s="497"/>
      <c r="AB707" s="497"/>
      <c r="AC707" s="497"/>
      <c r="AD707" s="497"/>
      <c r="AE707" s="497"/>
      <c r="AF707" s="497"/>
      <c r="AG707" s="497"/>
      <c r="AH707" s="497"/>
    </row>
    <row r="708" spans="1:34" x14ac:dyDescent="0.25">
      <c r="A708" s="497"/>
      <c r="B708" s="497"/>
      <c r="C708" s="497"/>
      <c r="D708" s="497"/>
      <c r="E708" s="497"/>
      <c r="F708" s="497"/>
      <c r="G708" s="497"/>
      <c r="H708" s="497"/>
      <c r="I708" s="497"/>
      <c r="J708" s="497"/>
      <c r="K708" s="497"/>
      <c r="L708" s="497"/>
      <c r="M708" s="497"/>
      <c r="N708" s="497"/>
      <c r="O708" s="497"/>
      <c r="P708" s="497"/>
      <c r="Q708" s="497"/>
      <c r="R708" s="497"/>
      <c r="S708" s="497"/>
      <c r="T708" s="497"/>
      <c r="U708" s="497"/>
      <c r="V708" s="497"/>
      <c r="W708" s="497"/>
      <c r="X708" s="497"/>
      <c r="Y708" s="497"/>
      <c r="Z708" s="497"/>
      <c r="AA708" s="497"/>
      <c r="AB708" s="497"/>
      <c r="AC708" s="497"/>
      <c r="AD708" s="497"/>
      <c r="AE708" s="497"/>
      <c r="AF708" s="497"/>
      <c r="AG708" s="497"/>
      <c r="AH708" s="497"/>
    </row>
    <row r="709" spans="1:34"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idden="1" x14ac:dyDescent="0.25">
      <c r="A710" s="388" t="s">
        <v>1157</v>
      </c>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388"/>
      <c r="Z710" s="388"/>
      <c r="AA710" s="388"/>
      <c r="AB710" s="388"/>
      <c r="AC710" s="388"/>
      <c r="AD710" s="388"/>
      <c r="AE710" s="388"/>
      <c r="AF710" s="388"/>
      <c r="AG710" s="388"/>
      <c r="AH710" s="388"/>
    </row>
    <row r="711" spans="1:34" hidden="1" x14ac:dyDescent="0.25">
      <c r="A711" s="388"/>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8"/>
      <c r="AC711" s="388"/>
      <c r="AD711" s="388"/>
      <c r="AE711" s="388"/>
      <c r="AF711" s="388"/>
      <c r="AG711" s="388"/>
      <c r="AH711" s="388"/>
    </row>
    <row r="712" spans="1:34" hidden="1" x14ac:dyDescent="0.25">
      <c r="A712" s="388"/>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388"/>
      <c r="Z712" s="388"/>
      <c r="AA712" s="388"/>
      <c r="AB712" s="388"/>
      <c r="AC712" s="388"/>
      <c r="AD712" s="388"/>
      <c r="AE712" s="388"/>
      <c r="AF712" s="388"/>
      <c r="AG712" s="388"/>
      <c r="AH712" s="388"/>
    </row>
    <row r="713" spans="1:34"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x14ac:dyDescent="0.25">
      <c r="A714" s="5" t="s">
        <v>132</v>
      </c>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x14ac:dyDescent="0.25">
      <c r="A716" s="410" t="s">
        <v>133</v>
      </c>
      <c r="B716" s="411"/>
      <c r="C716" s="411"/>
      <c r="D716" s="411"/>
      <c r="E716" s="411"/>
      <c r="F716" s="411"/>
      <c r="G716" s="411"/>
      <c r="H716" s="411"/>
      <c r="I716" s="411"/>
      <c r="J716" s="411"/>
      <c r="K716" s="411"/>
      <c r="L716" s="411"/>
      <c r="M716" s="411"/>
      <c r="N716" s="411"/>
      <c r="O716" s="411"/>
      <c r="P716" s="411"/>
      <c r="Q716" s="412"/>
      <c r="R716" s="410" t="s">
        <v>59</v>
      </c>
      <c r="S716" s="411"/>
      <c r="T716" s="411"/>
      <c r="U716" s="411"/>
      <c r="V716" s="411"/>
      <c r="W716" s="411"/>
      <c r="X716" s="411"/>
      <c r="Y716" s="411"/>
      <c r="Z716" s="411"/>
      <c r="AA716" s="411"/>
      <c r="AB716" s="411"/>
      <c r="AC716" s="411"/>
      <c r="AD716" s="411"/>
      <c r="AE716" s="411"/>
      <c r="AF716" s="411"/>
      <c r="AG716" s="411"/>
      <c r="AH716" s="412"/>
    </row>
    <row r="717" spans="1:34" x14ac:dyDescent="0.25">
      <c r="A717" s="381" t="s">
        <v>135</v>
      </c>
      <c r="B717" s="376"/>
      <c r="C717" s="376"/>
      <c r="D717" s="376"/>
      <c r="E717" s="376"/>
      <c r="F717" s="376"/>
      <c r="G717" s="376"/>
      <c r="H717" s="376"/>
      <c r="I717" s="376"/>
      <c r="J717" s="376"/>
      <c r="K717" s="376"/>
      <c r="L717" s="376"/>
      <c r="M717" s="376"/>
      <c r="N717" s="376"/>
      <c r="O717" s="376"/>
      <c r="P717" s="376"/>
      <c r="Q717" s="377"/>
      <c r="R717" s="517">
        <v>49211</v>
      </c>
      <c r="S717" s="518"/>
      <c r="T717" s="518"/>
      <c r="U717" s="518"/>
      <c r="V717" s="518"/>
      <c r="W717" s="518"/>
      <c r="X717" s="518"/>
      <c r="Y717" s="518"/>
      <c r="Z717" s="518"/>
      <c r="AA717" s="518"/>
      <c r="AB717" s="518"/>
      <c r="AC717" s="518"/>
      <c r="AD717" s="518"/>
      <c r="AE717" s="518"/>
      <c r="AF717" s="518"/>
      <c r="AG717" s="518"/>
      <c r="AH717" s="519"/>
    </row>
    <row r="718" spans="1:34" x14ac:dyDescent="0.25">
      <c r="A718" s="385" t="s">
        <v>136</v>
      </c>
      <c r="B718" s="386"/>
      <c r="C718" s="386"/>
      <c r="D718" s="386"/>
      <c r="E718" s="386"/>
      <c r="F718" s="386"/>
      <c r="G718" s="386"/>
      <c r="H718" s="386"/>
      <c r="I718" s="386"/>
      <c r="J718" s="386"/>
      <c r="K718" s="386"/>
      <c r="L718" s="386"/>
      <c r="M718" s="386"/>
      <c r="N718" s="386"/>
      <c r="O718" s="386"/>
      <c r="P718" s="386"/>
      <c r="Q718" s="387"/>
      <c r="R718" s="410" t="s">
        <v>137</v>
      </c>
      <c r="S718" s="411"/>
      <c r="T718" s="411"/>
      <c r="U718" s="411"/>
      <c r="V718" s="411"/>
      <c r="W718" s="411"/>
      <c r="X718" s="411"/>
      <c r="Y718" s="411"/>
      <c r="Z718" s="411"/>
      <c r="AA718" s="411"/>
      <c r="AB718" s="411"/>
      <c r="AC718" s="411"/>
      <c r="AD718" s="411"/>
      <c r="AE718" s="411"/>
      <c r="AF718" s="411"/>
      <c r="AG718" s="411"/>
      <c r="AH718" s="412"/>
    </row>
    <row r="719" spans="1:34" x14ac:dyDescent="0.25">
      <c r="A719" s="381" t="s">
        <v>138</v>
      </c>
      <c r="B719" s="376"/>
      <c r="C719" s="376"/>
      <c r="D719" s="376"/>
      <c r="E719" s="376"/>
      <c r="F719" s="376"/>
      <c r="G719" s="376"/>
      <c r="H719" s="376"/>
      <c r="I719" s="376"/>
      <c r="J719" s="376"/>
      <c r="K719" s="376"/>
      <c r="L719" s="376"/>
      <c r="M719" s="376"/>
      <c r="N719" s="376"/>
      <c r="O719" s="376"/>
      <c r="P719" s="376"/>
      <c r="Q719" s="377"/>
      <c r="R719" s="520">
        <v>2461</v>
      </c>
      <c r="S719" s="521"/>
      <c r="T719" s="521"/>
      <c r="U719" s="521"/>
      <c r="V719" s="521"/>
      <c r="W719" s="521"/>
      <c r="X719" s="521"/>
      <c r="Y719" s="521"/>
      <c r="Z719" s="521"/>
      <c r="AA719" s="521"/>
      <c r="AB719" s="521"/>
      <c r="AC719" s="521"/>
      <c r="AD719" s="521"/>
      <c r="AE719" s="521"/>
      <c r="AF719" s="521"/>
      <c r="AG719" s="521"/>
      <c r="AH719" s="522"/>
    </row>
    <row r="720" spans="1:34" x14ac:dyDescent="0.25">
      <c r="A720" s="381" t="s">
        <v>139</v>
      </c>
      <c r="B720" s="376"/>
      <c r="C720" s="376"/>
      <c r="D720" s="376"/>
      <c r="E720" s="376"/>
      <c r="F720" s="376"/>
      <c r="G720" s="376"/>
      <c r="H720" s="376"/>
      <c r="I720" s="376"/>
      <c r="J720" s="376"/>
      <c r="K720" s="376"/>
      <c r="L720" s="376"/>
      <c r="M720" s="376"/>
      <c r="N720" s="376"/>
      <c r="O720" s="376"/>
      <c r="P720" s="376"/>
      <c r="Q720" s="377"/>
      <c r="R720" s="382"/>
      <c r="S720" s="383"/>
      <c r="T720" s="383"/>
      <c r="U720" s="383"/>
      <c r="V720" s="383"/>
      <c r="W720" s="383"/>
      <c r="X720" s="383"/>
      <c r="Y720" s="383"/>
      <c r="Z720" s="383"/>
      <c r="AA720" s="383"/>
      <c r="AB720" s="383"/>
      <c r="AC720" s="383"/>
      <c r="AD720" s="383"/>
      <c r="AE720" s="383"/>
      <c r="AF720" s="383"/>
      <c r="AG720" s="383"/>
      <c r="AH720" s="384"/>
    </row>
    <row r="721" spans="1:34" x14ac:dyDescent="0.25">
      <c r="A721" s="381" t="s">
        <v>140</v>
      </c>
      <c r="B721" s="376"/>
      <c r="C721" s="376"/>
      <c r="D721" s="376"/>
      <c r="E721" s="376"/>
      <c r="F721" s="376"/>
      <c r="G721" s="376"/>
      <c r="H721" s="376"/>
      <c r="I721" s="376"/>
      <c r="J721" s="376"/>
      <c r="K721" s="376"/>
      <c r="L721" s="376"/>
      <c r="M721" s="376"/>
      <c r="N721" s="376"/>
      <c r="O721" s="376"/>
      <c r="P721" s="376"/>
      <c r="Q721" s="377"/>
      <c r="R721" s="382"/>
      <c r="S721" s="383"/>
      <c r="T721" s="383"/>
      <c r="U721" s="383"/>
      <c r="V721" s="383"/>
      <c r="W721" s="383"/>
      <c r="X721" s="383"/>
      <c r="Y721" s="383"/>
      <c r="Z721" s="383"/>
      <c r="AA721" s="383"/>
      <c r="AB721" s="383"/>
      <c r="AC721" s="383"/>
      <c r="AD721" s="383"/>
      <c r="AE721" s="383"/>
      <c r="AF721" s="383"/>
      <c r="AG721" s="383"/>
      <c r="AH721" s="384"/>
    </row>
    <row r="722" spans="1:34" x14ac:dyDescent="0.25">
      <c r="A722" s="381" t="s">
        <v>141</v>
      </c>
      <c r="B722" s="376"/>
      <c r="C722" s="376"/>
      <c r="D722" s="376"/>
      <c r="E722" s="376"/>
      <c r="F722" s="376"/>
      <c r="G722" s="376"/>
      <c r="H722" s="376"/>
      <c r="I722" s="376"/>
      <c r="J722" s="376"/>
      <c r="K722" s="376"/>
      <c r="L722" s="376"/>
      <c r="M722" s="376"/>
      <c r="N722" s="376"/>
      <c r="O722" s="376"/>
      <c r="P722" s="376"/>
      <c r="Q722" s="377"/>
      <c r="R722" s="382"/>
      <c r="S722" s="383"/>
      <c r="T722" s="383"/>
      <c r="U722" s="383"/>
      <c r="V722" s="383"/>
      <c r="W722" s="383"/>
      <c r="X722" s="383"/>
      <c r="Y722" s="383"/>
      <c r="Z722" s="383"/>
      <c r="AA722" s="383"/>
      <c r="AB722" s="383"/>
      <c r="AC722" s="383"/>
      <c r="AD722" s="383"/>
      <c r="AE722" s="383"/>
      <c r="AF722" s="383"/>
      <c r="AG722" s="383"/>
      <c r="AH722" s="384"/>
    </row>
    <row r="723" spans="1:34" x14ac:dyDescent="0.25">
      <c r="A723" s="381" t="s">
        <v>142</v>
      </c>
      <c r="B723" s="376"/>
      <c r="C723" s="376"/>
      <c r="D723" s="376"/>
      <c r="E723" s="376"/>
      <c r="F723" s="376"/>
      <c r="G723" s="376"/>
      <c r="H723" s="376"/>
      <c r="I723" s="376"/>
      <c r="J723" s="376"/>
      <c r="K723" s="376"/>
      <c r="L723" s="376"/>
      <c r="M723" s="376"/>
      <c r="N723" s="376"/>
      <c r="O723" s="376"/>
      <c r="P723" s="376"/>
      <c r="Q723" s="377"/>
      <c r="R723" s="382">
        <v>46750</v>
      </c>
      <c r="S723" s="383"/>
      <c r="T723" s="383"/>
      <c r="U723" s="383"/>
      <c r="V723" s="383"/>
      <c r="W723" s="383"/>
      <c r="X723" s="383"/>
      <c r="Y723" s="383"/>
      <c r="Z723" s="383"/>
      <c r="AA723" s="383"/>
      <c r="AB723" s="383"/>
      <c r="AC723" s="383"/>
      <c r="AD723" s="383"/>
      <c r="AE723" s="383"/>
      <c r="AF723" s="383"/>
      <c r="AG723" s="383"/>
      <c r="AH723" s="384"/>
    </row>
    <row r="724" spans="1:34" x14ac:dyDescent="0.25">
      <c r="A724" s="381" t="s">
        <v>143</v>
      </c>
      <c r="B724" s="376"/>
      <c r="C724" s="376"/>
      <c r="D724" s="376"/>
      <c r="E724" s="376"/>
      <c r="F724" s="376"/>
      <c r="G724" s="376"/>
      <c r="H724" s="376"/>
      <c r="I724" s="376"/>
      <c r="J724" s="376"/>
      <c r="K724" s="376"/>
      <c r="L724" s="376"/>
      <c r="M724" s="376"/>
      <c r="N724" s="376"/>
      <c r="O724" s="376"/>
      <c r="P724" s="376"/>
      <c r="Q724" s="377"/>
      <c r="R724" s="382"/>
      <c r="S724" s="383"/>
      <c r="T724" s="383"/>
      <c r="U724" s="383"/>
      <c r="V724" s="383"/>
      <c r="W724" s="383"/>
      <c r="X724" s="383"/>
      <c r="Y724" s="383"/>
      <c r="Z724" s="383"/>
      <c r="AA724" s="383"/>
      <c r="AB724" s="383"/>
      <c r="AC724" s="383"/>
      <c r="AD724" s="383"/>
      <c r="AE724" s="383"/>
      <c r="AF724" s="383"/>
      <c r="AG724" s="383"/>
      <c r="AH724" s="384"/>
    </row>
    <row r="725" spans="1:34" x14ac:dyDescent="0.25">
      <c r="A725" s="381" t="s">
        <v>144</v>
      </c>
      <c r="B725" s="376"/>
      <c r="C725" s="376"/>
      <c r="D725" s="376"/>
      <c r="E725" s="376"/>
      <c r="F725" s="376"/>
      <c r="G725" s="376"/>
      <c r="H725" s="376"/>
      <c r="I725" s="376"/>
      <c r="J725" s="376"/>
      <c r="K725" s="376"/>
      <c r="L725" s="376"/>
      <c r="M725" s="376"/>
      <c r="N725" s="376"/>
      <c r="O725" s="376"/>
      <c r="P725" s="376"/>
      <c r="Q725" s="377"/>
      <c r="R725" s="382"/>
      <c r="S725" s="383"/>
      <c r="T725" s="383"/>
      <c r="U725" s="383"/>
      <c r="V725" s="383"/>
      <c r="W725" s="383"/>
      <c r="X725" s="383"/>
      <c r="Y725" s="383"/>
      <c r="Z725" s="383"/>
      <c r="AA725" s="383"/>
      <c r="AB725" s="383"/>
      <c r="AC725" s="383"/>
      <c r="AD725" s="383"/>
      <c r="AE725" s="383"/>
      <c r="AF725" s="383"/>
      <c r="AG725" s="383"/>
      <c r="AH725" s="384"/>
    </row>
    <row r="726" spans="1:34" x14ac:dyDescent="0.25">
      <c r="A726" s="381" t="s">
        <v>145</v>
      </c>
      <c r="B726" s="376"/>
      <c r="C726" s="376"/>
      <c r="D726" s="376"/>
      <c r="E726" s="376"/>
      <c r="F726" s="376"/>
      <c r="G726" s="376"/>
      <c r="H726" s="376"/>
      <c r="I726" s="376"/>
      <c r="J726" s="376"/>
      <c r="K726" s="376"/>
      <c r="L726" s="376"/>
      <c r="M726" s="376"/>
      <c r="N726" s="376"/>
      <c r="O726" s="376"/>
      <c r="P726" s="376"/>
      <c r="Q726" s="377"/>
      <c r="R726" s="382"/>
      <c r="S726" s="383"/>
      <c r="T726" s="383"/>
      <c r="U726" s="383"/>
      <c r="V726" s="383"/>
      <c r="W726" s="383"/>
      <c r="X726" s="383"/>
      <c r="Y726" s="383"/>
      <c r="Z726" s="383"/>
      <c r="AA726" s="383"/>
      <c r="AB726" s="383"/>
      <c r="AC726" s="383"/>
      <c r="AD726" s="383"/>
      <c r="AE726" s="383"/>
      <c r="AF726" s="383"/>
      <c r="AG726" s="383"/>
      <c r="AH726" s="384"/>
    </row>
    <row r="727" spans="1:34" x14ac:dyDescent="0.25">
      <c r="A727" s="381" t="s">
        <v>39</v>
      </c>
      <c r="B727" s="376"/>
      <c r="C727" s="376"/>
      <c r="D727" s="376"/>
      <c r="E727" s="376"/>
      <c r="F727" s="376"/>
      <c r="G727" s="376"/>
      <c r="H727" s="376"/>
      <c r="I727" s="376"/>
      <c r="J727" s="376"/>
      <c r="K727" s="376"/>
      <c r="L727" s="376"/>
      <c r="M727" s="376"/>
      <c r="N727" s="376"/>
      <c r="O727" s="376"/>
      <c r="P727" s="376"/>
      <c r="Q727" s="377"/>
      <c r="R727" s="382">
        <f>R719+R720+R721+R722+R723+R724+R725+R726</f>
        <v>49211</v>
      </c>
      <c r="S727" s="383"/>
      <c r="T727" s="383"/>
      <c r="U727" s="383"/>
      <c r="V727" s="383"/>
      <c r="W727" s="383"/>
      <c r="X727" s="383"/>
      <c r="Y727" s="383"/>
      <c r="Z727" s="383"/>
      <c r="AA727" s="383"/>
      <c r="AB727" s="383"/>
      <c r="AC727" s="383"/>
      <c r="AD727" s="383"/>
      <c r="AE727" s="383"/>
      <c r="AF727" s="383"/>
      <c r="AG727" s="383"/>
      <c r="AH727" s="384"/>
    </row>
    <row r="728" spans="1:34" x14ac:dyDescent="0.25">
      <c r="A728" s="11"/>
      <c r="B728" s="11"/>
      <c r="C728" s="11"/>
      <c r="D728" s="11"/>
      <c r="E728" s="11"/>
      <c r="F728" s="11"/>
      <c r="G728" s="11"/>
      <c r="H728" s="11"/>
      <c r="I728" s="11"/>
      <c r="J728" s="11"/>
      <c r="K728" s="11"/>
      <c r="L728" s="11"/>
      <c r="M728" s="11"/>
      <c r="N728" s="11"/>
      <c r="O728" s="11"/>
      <c r="P728" s="11"/>
      <c r="Q728" s="11"/>
      <c r="R728" s="12"/>
      <c r="S728" s="12"/>
      <c r="T728" s="12"/>
      <c r="U728" s="12"/>
      <c r="V728" s="12"/>
      <c r="W728" s="12"/>
      <c r="X728" s="12"/>
      <c r="Y728" s="12"/>
      <c r="Z728" s="12"/>
      <c r="AA728" s="12"/>
      <c r="AB728" s="12"/>
      <c r="AC728" s="12"/>
      <c r="AD728" s="12"/>
      <c r="AE728" s="12"/>
      <c r="AF728" s="12"/>
      <c r="AG728" s="12"/>
      <c r="AH728" s="12"/>
    </row>
    <row r="729" spans="1:34" hidden="1"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idden="1" x14ac:dyDescent="0.25">
      <c r="A730" s="410" t="s">
        <v>133</v>
      </c>
      <c r="B730" s="411"/>
      <c r="C730" s="411"/>
      <c r="D730" s="411"/>
      <c r="E730" s="411"/>
      <c r="F730" s="411"/>
      <c r="G730" s="411"/>
      <c r="H730" s="411"/>
      <c r="I730" s="411"/>
      <c r="J730" s="411"/>
      <c r="K730" s="411"/>
      <c r="L730" s="411"/>
      <c r="M730" s="411"/>
      <c r="N730" s="411"/>
      <c r="O730" s="411"/>
      <c r="P730" s="411"/>
      <c r="Q730" s="412"/>
      <c r="R730" s="410" t="s">
        <v>59</v>
      </c>
      <c r="S730" s="411"/>
      <c r="T730" s="411"/>
      <c r="U730" s="411"/>
      <c r="V730" s="411"/>
      <c r="W730" s="411"/>
      <c r="X730" s="411"/>
      <c r="Y730" s="411"/>
      <c r="Z730" s="411"/>
      <c r="AA730" s="411"/>
      <c r="AB730" s="411"/>
      <c r="AC730" s="411"/>
      <c r="AD730" s="411"/>
      <c r="AE730" s="411"/>
      <c r="AF730" s="411"/>
      <c r="AG730" s="411"/>
      <c r="AH730" s="412"/>
    </row>
    <row r="731" spans="1:34" hidden="1" x14ac:dyDescent="0.25">
      <c r="A731" s="514" t="s">
        <v>146</v>
      </c>
      <c r="B731" s="515"/>
      <c r="C731" s="515"/>
      <c r="D731" s="515"/>
      <c r="E731" s="515"/>
      <c r="F731" s="515"/>
      <c r="G731" s="515"/>
      <c r="H731" s="515"/>
      <c r="I731" s="515"/>
      <c r="J731" s="515"/>
      <c r="K731" s="515"/>
      <c r="L731" s="515"/>
      <c r="M731" s="515"/>
      <c r="N731" s="515"/>
      <c r="O731" s="515"/>
      <c r="P731" s="515"/>
      <c r="Q731" s="516"/>
      <c r="R731" s="517"/>
      <c r="S731" s="518"/>
      <c r="T731" s="518"/>
      <c r="U731" s="518"/>
      <c r="V731" s="518"/>
      <c r="W731" s="518"/>
      <c r="X731" s="518"/>
      <c r="Y731" s="518"/>
      <c r="Z731" s="518"/>
      <c r="AA731" s="518"/>
      <c r="AB731" s="518"/>
      <c r="AC731" s="518"/>
      <c r="AD731" s="518"/>
      <c r="AE731" s="518"/>
      <c r="AF731" s="518"/>
      <c r="AG731" s="518"/>
      <c r="AH731" s="519"/>
    </row>
    <row r="732" spans="1:34" hidden="1" x14ac:dyDescent="0.25">
      <c r="A732" s="385" t="s">
        <v>147</v>
      </c>
      <c r="B732" s="386"/>
      <c r="C732" s="386"/>
      <c r="D732" s="386"/>
      <c r="E732" s="386"/>
      <c r="F732" s="386"/>
      <c r="G732" s="386"/>
      <c r="H732" s="386"/>
      <c r="I732" s="386"/>
      <c r="J732" s="386"/>
      <c r="K732" s="386"/>
      <c r="L732" s="386"/>
      <c r="M732" s="386"/>
      <c r="N732" s="386"/>
      <c r="O732" s="386"/>
      <c r="P732" s="386"/>
      <c r="Q732" s="387"/>
      <c r="R732" s="410" t="s">
        <v>137</v>
      </c>
      <c r="S732" s="411"/>
      <c r="T732" s="411"/>
      <c r="U732" s="411"/>
      <c r="V732" s="411"/>
      <c r="W732" s="411"/>
      <c r="X732" s="411"/>
      <c r="Y732" s="411"/>
      <c r="Z732" s="411"/>
      <c r="AA732" s="411"/>
      <c r="AB732" s="411"/>
      <c r="AC732" s="411"/>
      <c r="AD732" s="411"/>
      <c r="AE732" s="411"/>
      <c r="AF732" s="411"/>
      <c r="AG732" s="411"/>
      <c r="AH732" s="412"/>
    </row>
    <row r="733" spans="1:34" hidden="1" x14ac:dyDescent="0.25">
      <c r="A733" s="381" t="s">
        <v>148</v>
      </c>
      <c r="B733" s="376"/>
      <c r="C733" s="376"/>
      <c r="D733" s="376"/>
      <c r="E733" s="376"/>
      <c r="F733" s="376"/>
      <c r="G733" s="376"/>
      <c r="H733" s="376"/>
      <c r="I733" s="376"/>
      <c r="J733" s="376"/>
      <c r="K733" s="376"/>
      <c r="L733" s="376"/>
      <c r="M733" s="376"/>
      <c r="N733" s="376"/>
      <c r="O733" s="376"/>
      <c r="P733" s="376"/>
      <c r="Q733" s="377"/>
      <c r="R733" s="520"/>
      <c r="S733" s="521"/>
      <c r="T733" s="521"/>
      <c r="U733" s="521"/>
      <c r="V733" s="521"/>
      <c r="W733" s="521"/>
      <c r="X733" s="521"/>
      <c r="Y733" s="521"/>
      <c r="Z733" s="521"/>
      <c r="AA733" s="521"/>
      <c r="AB733" s="521"/>
      <c r="AC733" s="521"/>
      <c r="AD733" s="521"/>
      <c r="AE733" s="521"/>
      <c r="AF733" s="521"/>
      <c r="AG733" s="521"/>
      <c r="AH733" s="522"/>
    </row>
    <row r="734" spans="1:34" hidden="1" x14ac:dyDescent="0.25">
      <c r="A734" s="381" t="s">
        <v>149</v>
      </c>
      <c r="B734" s="376"/>
      <c r="C734" s="376"/>
      <c r="D734" s="376"/>
      <c r="E734" s="376"/>
      <c r="F734" s="376"/>
      <c r="G734" s="376"/>
      <c r="H734" s="376"/>
      <c r="I734" s="376"/>
      <c r="J734" s="376"/>
      <c r="K734" s="376"/>
      <c r="L734" s="376"/>
      <c r="M734" s="376"/>
      <c r="N734" s="376"/>
      <c r="O734" s="376"/>
      <c r="P734" s="376"/>
      <c r="Q734" s="377"/>
      <c r="R734" s="382"/>
      <c r="S734" s="383"/>
      <c r="T734" s="383"/>
      <c r="U734" s="383"/>
      <c r="V734" s="383"/>
      <c r="W734" s="383"/>
      <c r="X734" s="383"/>
      <c r="Y734" s="383"/>
      <c r="Z734" s="383"/>
      <c r="AA734" s="383"/>
      <c r="AB734" s="383"/>
      <c r="AC734" s="383"/>
      <c r="AD734" s="383"/>
      <c r="AE734" s="383"/>
      <c r="AF734" s="383"/>
      <c r="AG734" s="383"/>
      <c r="AH734" s="384"/>
    </row>
    <row r="735" spans="1:34" hidden="1" x14ac:dyDescent="0.25">
      <c r="A735" s="381" t="s">
        <v>150</v>
      </c>
      <c r="B735" s="376"/>
      <c r="C735" s="376"/>
      <c r="D735" s="376"/>
      <c r="E735" s="376"/>
      <c r="F735" s="376"/>
      <c r="G735" s="376"/>
      <c r="H735" s="376"/>
      <c r="I735" s="376"/>
      <c r="J735" s="376"/>
      <c r="K735" s="376"/>
      <c r="L735" s="376"/>
      <c r="M735" s="376"/>
      <c r="N735" s="376"/>
      <c r="O735" s="376"/>
      <c r="P735" s="376"/>
      <c r="Q735" s="377"/>
      <c r="R735" s="382"/>
      <c r="S735" s="383"/>
      <c r="T735" s="383"/>
      <c r="U735" s="383"/>
      <c r="V735" s="383"/>
      <c r="W735" s="383"/>
      <c r="X735" s="383"/>
      <c r="Y735" s="383"/>
      <c r="Z735" s="383"/>
      <c r="AA735" s="383"/>
      <c r="AB735" s="383"/>
      <c r="AC735" s="383"/>
      <c r="AD735" s="383"/>
      <c r="AE735" s="383"/>
      <c r="AF735" s="383"/>
      <c r="AG735" s="383"/>
      <c r="AH735" s="384"/>
    </row>
    <row r="736" spans="1:34" hidden="1" x14ac:dyDescent="0.25">
      <c r="A736" s="381" t="s">
        <v>151</v>
      </c>
      <c r="B736" s="376"/>
      <c r="C736" s="376"/>
      <c r="D736" s="376"/>
      <c r="E736" s="376"/>
      <c r="F736" s="376"/>
      <c r="G736" s="376"/>
      <c r="H736" s="376"/>
      <c r="I736" s="376"/>
      <c r="J736" s="376"/>
      <c r="K736" s="376"/>
      <c r="L736" s="376"/>
      <c r="M736" s="376"/>
      <c r="N736" s="376"/>
      <c r="O736" s="376"/>
      <c r="P736" s="376"/>
      <c r="Q736" s="377"/>
      <c r="R736" s="382"/>
      <c r="S736" s="383"/>
      <c r="T736" s="383"/>
      <c r="U736" s="383"/>
      <c r="V736" s="383"/>
      <c r="W736" s="383"/>
      <c r="X736" s="383"/>
      <c r="Y736" s="383"/>
      <c r="Z736" s="383"/>
      <c r="AA736" s="383"/>
      <c r="AB736" s="383"/>
      <c r="AC736" s="383"/>
      <c r="AD736" s="383"/>
      <c r="AE736" s="383"/>
      <c r="AF736" s="383"/>
      <c r="AG736" s="383"/>
      <c r="AH736" s="384"/>
    </row>
    <row r="737" spans="1:36" hidden="1" x14ac:dyDescent="0.25">
      <c r="A737" s="381" t="s">
        <v>152</v>
      </c>
      <c r="B737" s="376"/>
      <c r="C737" s="376"/>
      <c r="D737" s="376"/>
      <c r="E737" s="376"/>
      <c r="F737" s="376"/>
      <c r="G737" s="376"/>
      <c r="H737" s="376"/>
      <c r="I737" s="376"/>
      <c r="J737" s="376"/>
      <c r="K737" s="376"/>
      <c r="L737" s="376"/>
      <c r="M737" s="376"/>
      <c r="N737" s="376"/>
      <c r="O737" s="376"/>
      <c r="P737" s="376"/>
      <c r="Q737" s="377"/>
      <c r="R737" s="382"/>
      <c r="S737" s="383"/>
      <c r="T737" s="383"/>
      <c r="U737" s="383"/>
      <c r="V737" s="383"/>
      <c r="W737" s="383"/>
      <c r="X737" s="383"/>
      <c r="Y737" s="383"/>
      <c r="Z737" s="383"/>
      <c r="AA737" s="383"/>
      <c r="AB737" s="383"/>
      <c r="AC737" s="383"/>
      <c r="AD737" s="383"/>
      <c r="AE737" s="383"/>
      <c r="AF737" s="383"/>
      <c r="AG737" s="383"/>
      <c r="AH737" s="384"/>
    </row>
    <row r="738" spans="1:36" hidden="1" x14ac:dyDescent="0.25">
      <c r="A738" s="381" t="s">
        <v>145</v>
      </c>
      <c r="B738" s="376"/>
      <c r="C738" s="376"/>
      <c r="D738" s="376"/>
      <c r="E738" s="376"/>
      <c r="F738" s="376"/>
      <c r="G738" s="376"/>
      <c r="H738" s="376"/>
      <c r="I738" s="376"/>
      <c r="J738" s="376"/>
      <c r="K738" s="376"/>
      <c r="L738" s="376"/>
      <c r="M738" s="376"/>
      <c r="N738" s="376"/>
      <c r="O738" s="376"/>
      <c r="P738" s="376"/>
      <c r="Q738" s="377"/>
      <c r="R738" s="382"/>
      <c r="S738" s="383"/>
      <c r="T738" s="383"/>
      <c r="U738" s="383"/>
      <c r="V738" s="383"/>
      <c r="W738" s="383"/>
      <c r="X738" s="383"/>
      <c r="Y738" s="383"/>
      <c r="Z738" s="383"/>
      <c r="AA738" s="383"/>
      <c r="AB738" s="383"/>
      <c r="AC738" s="383"/>
      <c r="AD738" s="383"/>
      <c r="AE738" s="383"/>
      <c r="AF738" s="383"/>
      <c r="AG738" s="383"/>
      <c r="AH738" s="384"/>
    </row>
    <row r="739" spans="1:36" hidden="1" x14ac:dyDescent="0.25">
      <c r="A739" s="381" t="s">
        <v>39</v>
      </c>
      <c r="B739" s="376"/>
      <c r="C739" s="376"/>
      <c r="D739" s="376"/>
      <c r="E739" s="376"/>
      <c r="F739" s="376"/>
      <c r="G739" s="376"/>
      <c r="H739" s="376"/>
      <c r="I739" s="376"/>
      <c r="J739" s="376"/>
      <c r="K739" s="376"/>
      <c r="L739" s="376"/>
      <c r="M739" s="376"/>
      <c r="N739" s="376"/>
      <c r="O739" s="376"/>
      <c r="P739" s="376"/>
      <c r="Q739" s="377"/>
      <c r="R739" s="382">
        <f>R733+R734+R735+R736+R737+R738</f>
        <v>0</v>
      </c>
      <c r="S739" s="383"/>
      <c r="T739" s="383"/>
      <c r="U739" s="383"/>
      <c r="V739" s="383"/>
      <c r="W739" s="383"/>
      <c r="X739" s="383"/>
      <c r="Y739" s="383"/>
      <c r="Z739" s="383"/>
      <c r="AA739" s="383"/>
      <c r="AB739" s="383"/>
      <c r="AC739" s="383"/>
      <c r="AD739" s="383"/>
      <c r="AE739" s="383"/>
      <c r="AF739" s="383"/>
      <c r="AG739" s="383"/>
      <c r="AH739" s="384"/>
    </row>
    <row r="740" spans="1:36" hidden="1"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6" hidden="1"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6" hidden="1"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4" spans="1:36" x14ac:dyDescent="0.25">
      <c r="A744" s="5" t="s">
        <v>153</v>
      </c>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6"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6" x14ac:dyDescent="0.25">
      <c r="A746" s="5" t="s">
        <v>154</v>
      </c>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6"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6" x14ac:dyDescent="0.25">
      <c r="A748" s="501" t="s">
        <v>155</v>
      </c>
      <c r="B748" s="464"/>
      <c r="C748" s="464"/>
      <c r="D748" s="464"/>
      <c r="E748" s="464"/>
      <c r="F748" s="464"/>
      <c r="G748" s="464"/>
      <c r="H748" s="464"/>
      <c r="I748" s="502"/>
      <c r="J748" s="366" t="s">
        <v>58</v>
      </c>
      <c r="K748" s="367"/>
      <c r="L748" s="367"/>
      <c r="M748" s="367"/>
      <c r="N748" s="367"/>
      <c r="O748" s="367"/>
      <c r="P748" s="367"/>
      <c r="Q748" s="367"/>
      <c r="R748" s="367"/>
      <c r="S748" s="367"/>
      <c r="T748" s="367"/>
      <c r="U748" s="367"/>
      <c r="V748" s="367"/>
      <c r="W748" s="367"/>
      <c r="X748" s="367"/>
      <c r="Y748" s="367"/>
      <c r="Z748" s="367"/>
      <c r="AA748" s="367"/>
      <c r="AB748" s="367"/>
      <c r="AC748" s="367"/>
      <c r="AD748" s="367"/>
      <c r="AE748" s="367"/>
      <c r="AF748" s="367"/>
      <c r="AG748" s="367"/>
      <c r="AH748" s="368"/>
    </row>
    <row r="749" spans="1:36" x14ac:dyDescent="0.25">
      <c r="A749" s="503"/>
      <c r="B749" s="447"/>
      <c r="C749" s="447"/>
      <c r="D749" s="447"/>
      <c r="E749" s="447"/>
      <c r="F749" s="447"/>
      <c r="G749" s="447"/>
      <c r="H749" s="447"/>
      <c r="I749" s="504"/>
      <c r="J749" s="508" t="s">
        <v>50</v>
      </c>
      <c r="K749" s="509"/>
      <c r="L749" s="509"/>
      <c r="M749" s="509"/>
      <c r="N749" s="510"/>
      <c r="O749" s="508" t="s">
        <v>51</v>
      </c>
      <c r="P749" s="509"/>
      <c r="Q749" s="509"/>
      <c r="R749" s="509"/>
      <c r="S749" s="510"/>
      <c r="T749" s="508" t="s">
        <v>52</v>
      </c>
      <c r="U749" s="509"/>
      <c r="V749" s="509"/>
      <c r="W749" s="509"/>
      <c r="X749" s="510"/>
      <c r="Y749" s="508" t="s">
        <v>53</v>
      </c>
      <c r="Z749" s="509"/>
      <c r="AA749" s="509"/>
      <c r="AB749" s="509"/>
      <c r="AC749" s="510"/>
      <c r="AD749" s="508" t="s">
        <v>54</v>
      </c>
      <c r="AE749" s="509"/>
      <c r="AF749" s="509"/>
      <c r="AG749" s="509"/>
      <c r="AH749" s="510"/>
    </row>
    <row r="750" spans="1:36" ht="27.75" customHeight="1" x14ac:dyDescent="0.25">
      <c r="A750" s="505"/>
      <c r="B750" s="506"/>
      <c r="C750" s="506"/>
      <c r="D750" s="506"/>
      <c r="E750" s="506"/>
      <c r="F750" s="506"/>
      <c r="G750" s="506"/>
      <c r="H750" s="506"/>
      <c r="I750" s="507"/>
      <c r="J750" s="511"/>
      <c r="K750" s="512"/>
      <c r="L750" s="512"/>
      <c r="M750" s="512"/>
      <c r="N750" s="513"/>
      <c r="O750" s="511"/>
      <c r="P750" s="512"/>
      <c r="Q750" s="512"/>
      <c r="R750" s="512"/>
      <c r="S750" s="513"/>
      <c r="T750" s="511"/>
      <c r="U750" s="512"/>
      <c r="V750" s="512"/>
      <c r="W750" s="512"/>
      <c r="X750" s="513"/>
      <c r="Y750" s="511"/>
      <c r="Z750" s="512"/>
      <c r="AA750" s="512"/>
      <c r="AB750" s="512"/>
      <c r="AC750" s="513"/>
      <c r="AD750" s="511"/>
      <c r="AE750" s="512"/>
      <c r="AF750" s="512"/>
      <c r="AG750" s="512"/>
      <c r="AH750" s="513"/>
    </row>
    <row r="751" spans="1:36" x14ac:dyDescent="0.25">
      <c r="A751" s="366" t="s">
        <v>40</v>
      </c>
      <c r="B751" s="367"/>
      <c r="C751" s="367"/>
      <c r="D751" s="367"/>
      <c r="E751" s="367"/>
      <c r="F751" s="367"/>
      <c r="G751" s="367"/>
      <c r="H751" s="367"/>
      <c r="I751" s="368"/>
      <c r="J751" s="366" t="s">
        <v>41</v>
      </c>
      <c r="K751" s="367"/>
      <c r="L751" s="367"/>
      <c r="M751" s="367"/>
      <c r="N751" s="368"/>
      <c r="O751" s="366" t="s">
        <v>42</v>
      </c>
      <c r="P751" s="367"/>
      <c r="Q751" s="367"/>
      <c r="R751" s="367"/>
      <c r="S751" s="368"/>
      <c r="T751" s="366" t="s">
        <v>43</v>
      </c>
      <c r="U751" s="367"/>
      <c r="V751" s="367"/>
      <c r="W751" s="367"/>
      <c r="X751" s="368"/>
      <c r="Y751" s="366" t="s">
        <v>44</v>
      </c>
      <c r="Z751" s="367"/>
      <c r="AA751" s="367"/>
      <c r="AB751" s="367"/>
      <c r="AC751" s="368"/>
      <c r="AD751" s="366" t="s">
        <v>45</v>
      </c>
      <c r="AE751" s="367"/>
      <c r="AF751" s="367"/>
      <c r="AG751" s="367"/>
      <c r="AH751" s="368"/>
      <c r="AI751" t="str">
        <f>IF(ROUND(J752-Pasíva!E5,0)=0,"","CHYBA")</f>
        <v/>
      </c>
      <c r="AJ751" t="s">
        <v>1155</v>
      </c>
    </row>
    <row r="752" spans="1:36" x14ac:dyDescent="0.25">
      <c r="A752" s="389" t="s">
        <v>156</v>
      </c>
      <c r="B752" s="390"/>
      <c r="C752" s="390"/>
      <c r="D752" s="390"/>
      <c r="E752" s="390"/>
      <c r="F752" s="390"/>
      <c r="G752" s="390"/>
      <c r="H752" s="390"/>
      <c r="I752" s="391"/>
      <c r="J752" s="382">
        <v>1222451</v>
      </c>
      <c r="K752" s="383"/>
      <c r="L752" s="383"/>
      <c r="M752" s="383"/>
      <c r="N752" s="384"/>
      <c r="O752" s="382"/>
      <c r="P752" s="383"/>
      <c r="Q752" s="383"/>
      <c r="R752" s="383"/>
      <c r="S752" s="384"/>
      <c r="T752" s="382"/>
      <c r="U752" s="383"/>
      <c r="V752" s="383"/>
      <c r="W752" s="383"/>
      <c r="X752" s="384"/>
      <c r="Y752" s="382"/>
      <c r="Z752" s="383"/>
      <c r="AA752" s="383"/>
      <c r="AB752" s="383"/>
      <c r="AC752" s="384"/>
      <c r="AD752" s="382">
        <f>J752+O752-T752+Y752</f>
        <v>1222451</v>
      </c>
      <c r="AE752" s="383"/>
      <c r="AF752" s="383"/>
      <c r="AG752" s="383"/>
      <c r="AH752" s="384"/>
      <c r="AI752" t="str">
        <f>IF(ROUND(AD752-Pasíva!D5,0)=0,"","CHYBA")</f>
        <v/>
      </c>
      <c r="AJ752" t="s">
        <v>1155</v>
      </c>
    </row>
    <row r="753" spans="1:36" ht="23.25" customHeight="1" x14ac:dyDescent="0.25">
      <c r="A753" s="389" t="s">
        <v>157</v>
      </c>
      <c r="B753" s="390"/>
      <c r="C753" s="390"/>
      <c r="D753" s="390"/>
      <c r="E753" s="390"/>
      <c r="F753" s="390"/>
      <c r="G753" s="390"/>
      <c r="H753" s="390"/>
      <c r="I753" s="391"/>
      <c r="J753" s="382"/>
      <c r="K753" s="383"/>
      <c r="L753" s="383"/>
      <c r="M753" s="383"/>
      <c r="N753" s="384"/>
      <c r="O753" s="382"/>
      <c r="P753" s="383"/>
      <c r="Q753" s="383"/>
      <c r="R753" s="383"/>
      <c r="S753" s="384"/>
      <c r="T753" s="382"/>
      <c r="U753" s="383"/>
      <c r="V753" s="383"/>
      <c r="W753" s="383"/>
      <c r="X753" s="384"/>
      <c r="Y753" s="382"/>
      <c r="Z753" s="383"/>
      <c r="AA753" s="383"/>
      <c r="AB753" s="383"/>
      <c r="AC753" s="384"/>
      <c r="AD753" s="382">
        <f>J753+O753-T753+Y753</f>
        <v>0</v>
      </c>
      <c r="AE753" s="383"/>
      <c r="AF753" s="383"/>
      <c r="AG753" s="383"/>
      <c r="AH753" s="384"/>
    </row>
    <row r="754" spans="1:36" ht="18.75" customHeight="1" x14ac:dyDescent="0.25">
      <c r="A754" s="389" t="s">
        <v>158</v>
      </c>
      <c r="B754" s="390"/>
      <c r="C754" s="390"/>
      <c r="D754" s="390"/>
      <c r="E754" s="390"/>
      <c r="F754" s="390"/>
      <c r="G754" s="390"/>
      <c r="H754" s="390"/>
      <c r="I754" s="391"/>
      <c r="J754" s="382"/>
      <c r="K754" s="383"/>
      <c r="L754" s="383"/>
      <c r="M754" s="383"/>
      <c r="N754" s="384"/>
      <c r="O754" s="382"/>
      <c r="P754" s="383"/>
      <c r="Q754" s="383"/>
      <c r="R754" s="383"/>
      <c r="S754" s="384"/>
      <c r="T754" s="382"/>
      <c r="U754" s="383"/>
      <c r="V754" s="383"/>
      <c r="W754" s="383"/>
      <c r="X754" s="384"/>
      <c r="Y754" s="382"/>
      <c r="Z754" s="383"/>
      <c r="AA754" s="383"/>
      <c r="AB754" s="383"/>
      <c r="AC754" s="384"/>
      <c r="AD754" s="382">
        <f t="shared" ref="AD754:AD770" si="178">J754+O754-T754+Y754</f>
        <v>0</v>
      </c>
      <c r="AE754" s="383"/>
      <c r="AF754" s="383"/>
      <c r="AG754" s="383"/>
      <c r="AH754" s="384"/>
    </row>
    <row r="755" spans="1:36" ht="24" customHeight="1" x14ac:dyDescent="0.25">
      <c r="A755" s="389" t="s">
        <v>159</v>
      </c>
      <c r="B755" s="390"/>
      <c r="C755" s="390"/>
      <c r="D755" s="390"/>
      <c r="E755" s="390"/>
      <c r="F755" s="390"/>
      <c r="G755" s="390"/>
      <c r="H755" s="390"/>
      <c r="I755" s="391"/>
      <c r="J755" s="382"/>
      <c r="K755" s="383"/>
      <c r="L755" s="383"/>
      <c r="M755" s="383"/>
      <c r="N755" s="384"/>
      <c r="O755" s="382"/>
      <c r="P755" s="383"/>
      <c r="Q755" s="383"/>
      <c r="R755" s="383"/>
      <c r="S755" s="384"/>
      <c r="T755" s="382"/>
      <c r="U755" s="383"/>
      <c r="V755" s="383"/>
      <c r="W755" s="383"/>
      <c r="X755" s="384"/>
      <c r="Y755" s="382"/>
      <c r="Z755" s="383"/>
      <c r="AA755" s="383"/>
      <c r="AB755" s="383"/>
      <c r="AC755" s="384"/>
      <c r="AD755" s="382">
        <f>J755+O755-T755+Y755</f>
        <v>0</v>
      </c>
      <c r="AE755" s="383"/>
      <c r="AF755" s="383"/>
      <c r="AG755" s="383"/>
      <c r="AH755" s="384"/>
    </row>
    <row r="756" spans="1:36" x14ac:dyDescent="0.25">
      <c r="A756" s="389" t="s">
        <v>160</v>
      </c>
      <c r="B756" s="390"/>
      <c r="C756" s="390"/>
      <c r="D756" s="390"/>
      <c r="E756" s="390"/>
      <c r="F756" s="390"/>
      <c r="G756" s="390"/>
      <c r="H756" s="390"/>
      <c r="I756" s="391"/>
      <c r="J756" s="382"/>
      <c r="K756" s="383"/>
      <c r="L756" s="383"/>
      <c r="M756" s="383"/>
      <c r="N756" s="384"/>
      <c r="O756" s="382"/>
      <c r="P756" s="383"/>
      <c r="Q756" s="383"/>
      <c r="R756" s="383"/>
      <c r="S756" s="384"/>
      <c r="T756" s="382"/>
      <c r="U756" s="383"/>
      <c r="V756" s="383"/>
      <c r="W756" s="383"/>
      <c r="X756" s="384"/>
      <c r="Y756" s="382"/>
      <c r="Z756" s="383"/>
      <c r="AA756" s="383"/>
      <c r="AB756" s="383"/>
      <c r="AC756" s="384"/>
      <c r="AD756" s="382">
        <f t="shared" si="178"/>
        <v>0</v>
      </c>
      <c r="AE756" s="383"/>
      <c r="AF756" s="383"/>
      <c r="AG756" s="383"/>
      <c r="AH756" s="384"/>
    </row>
    <row r="757" spans="1:36" x14ac:dyDescent="0.25">
      <c r="A757" s="389" t="s">
        <v>161</v>
      </c>
      <c r="B757" s="390"/>
      <c r="C757" s="390"/>
      <c r="D757" s="390"/>
      <c r="E757" s="390"/>
      <c r="F757" s="390"/>
      <c r="G757" s="390"/>
      <c r="H757" s="390"/>
      <c r="I757" s="391"/>
      <c r="J757" s="382">
        <v>16</v>
      </c>
      <c r="K757" s="383"/>
      <c r="L757" s="383"/>
      <c r="M757" s="383"/>
      <c r="N757" s="384"/>
      <c r="O757" s="382"/>
      <c r="P757" s="383"/>
      <c r="Q757" s="383"/>
      <c r="R757" s="383"/>
      <c r="S757" s="384"/>
      <c r="T757" s="382"/>
      <c r="U757" s="383"/>
      <c r="V757" s="383"/>
      <c r="W757" s="383"/>
      <c r="X757" s="384"/>
      <c r="Y757" s="382"/>
      <c r="Z757" s="383"/>
      <c r="AA757" s="383"/>
      <c r="AB757" s="383"/>
      <c r="AC757" s="384"/>
      <c r="AD757" s="382">
        <f t="shared" si="178"/>
        <v>16</v>
      </c>
      <c r="AE757" s="383"/>
      <c r="AF757" s="383"/>
      <c r="AG757" s="383"/>
      <c r="AH757" s="384"/>
      <c r="AI757" t="str">
        <f>IF(ROUND(J758-Pasíva!E12,0)=0,"","CHYBA")</f>
        <v/>
      </c>
      <c r="AJ757" t="s">
        <v>1155</v>
      </c>
    </row>
    <row r="758" spans="1:36" ht="39" customHeight="1" x14ac:dyDescent="0.25">
      <c r="A758" s="389" t="s">
        <v>162</v>
      </c>
      <c r="B758" s="390"/>
      <c r="C758" s="390"/>
      <c r="D758" s="390"/>
      <c r="E758" s="390"/>
      <c r="F758" s="390"/>
      <c r="G758" s="390"/>
      <c r="H758" s="390"/>
      <c r="I758" s="391"/>
      <c r="J758" s="382">
        <v>332</v>
      </c>
      <c r="K758" s="383"/>
      <c r="L758" s="383"/>
      <c r="M758" s="383"/>
      <c r="N758" s="384"/>
      <c r="O758" s="382"/>
      <c r="P758" s="383"/>
      <c r="Q758" s="383"/>
      <c r="R758" s="383"/>
      <c r="S758" s="384"/>
      <c r="T758" s="382"/>
      <c r="U758" s="383"/>
      <c r="V758" s="383"/>
      <c r="W758" s="383"/>
      <c r="X758" s="384"/>
      <c r="Y758" s="382"/>
      <c r="Z758" s="383"/>
      <c r="AA758" s="383"/>
      <c r="AB758" s="383"/>
      <c r="AC758" s="384"/>
      <c r="AD758" s="382">
        <f t="shared" si="178"/>
        <v>332</v>
      </c>
      <c r="AE758" s="383"/>
      <c r="AF758" s="383"/>
      <c r="AG758" s="383"/>
      <c r="AH758" s="384"/>
      <c r="AI758" t="str">
        <f>IF(ROUND(AD758-Pasíva!D12,0)=0,"","CHYBA")</f>
        <v/>
      </c>
      <c r="AJ758" t="s">
        <v>1155</v>
      </c>
    </row>
    <row r="759" spans="1:36" ht="30" customHeight="1" x14ac:dyDescent="0.25">
      <c r="A759" s="389" t="s">
        <v>163</v>
      </c>
      <c r="B759" s="390"/>
      <c r="C759" s="390"/>
      <c r="D759" s="390"/>
      <c r="E759" s="390"/>
      <c r="F759" s="390"/>
      <c r="G759" s="390"/>
      <c r="H759" s="390"/>
      <c r="I759" s="391"/>
      <c r="J759" s="382"/>
      <c r="K759" s="383"/>
      <c r="L759" s="383"/>
      <c r="M759" s="383"/>
      <c r="N759" s="384"/>
      <c r="O759" s="382"/>
      <c r="P759" s="383"/>
      <c r="Q759" s="383"/>
      <c r="R759" s="383"/>
      <c r="S759" s="384"/>
      <c r="T759" s="382"/>
      <c r="U759" s="383"/>
      <c r="V759" s="383"/>
      <c r="W759" s="383"/>
      <c r="X759" s="384"/>
      <c r="Y759" s="382"/>
      <c r="Z759" s="383"/>
      <c r="AA759" s="383"/>
      <c r="AB759" s="383"/>
      <c r="AC759" s="384"/>
      <c r="AD759" s="382">
        <f t="shared" si="178"/>
        <v>0</v>
      </c>
      <c r="AE759" s="383"/>
      <c r="AF759" s="383"/>
      <c r="AG759" s="383"/>
      <c r="AH759" s="384"/>
    </row>
    <row r="760" spans="1:36" ht="28.5" customHeight="1" x14ac:dyDescent="0.25">
      <c r="A760" s="389" t="s">
        <v>164</v>
      </c>
      <c r="B760" s="390"/>
      <c r="C760" s="390"/>
      <c r="D760" s="390"/>
      <c r="E760" s="390"/>
      <c r="F760" s="390"/>
      <c r="G760" s="390"/>
      <c r="H760" s="390"/>
      <c r="I760" s="391"/>
      <c r="J760" s="382"/>
      <c r="K760" s="383"/>
      <c r="L760" s="383"/>
      <c r="M760" s="383"/>
      <c r="N760" s="384"/>
      <c r="O760" s="382"/>
      <c r="P760" s="383"/>
      <c r="Q760" s="383"/>
      <c r="R760" s="383"/>
      <c r="S760" s="384"/>
      <c r="T760" s="382"/>
      <c r="U760" s="383"/>
      <c r="V760" s="383"/>
      <c r="W760" s="383"/>
      <c r="X760" s="384"/>
      <c r="Y760" s="382"/>
      <c r="Z760" s="383"/>
      <c r="AA760" s="383"/>
      <c r="AB760" s="383"/>
      <c r="AC760" s="384"/>
      <c r="AD760" s="382">
        <f t="shared" si="178"/>
        <v>0</v>
      </c>
      <c r="AE760" s="383"/>
      <c r="AF760" s="383"/>
      <c r="AG760" s="383"/>
      <c r="AH760" s="384"/>
    </row>
    <row r="761" spans="1:36" ht="24" customHeight="1" x14ac:dyDescent="0.25">
      <c r="A761" s="389" t="s">
        <v>165</v>
      </c>
      <c r="B761" s="390"/>
      <c r="C761" s="390"/>
      <c r="D761" s="390"/>
      <c r="E761" s="390"/>
      <c r="F761" s="390"/>
      <c r="G761" s="390"/>
      <c r="H761" s="390"/>
      <c r="I761" s="391"/>
      <c r="J761" s="382"/>
      <c r="K761" s="383"/>
      <c r="L761" s="383"/>
      <c r="M761" s="383"/>
      <c r="N761" s="384"/>
      <c r="O761" s="382"/>
      <c r="P761" s="383"/>
      <c r="Q761" s="383"/>
      <c r="R761" s="383"/>
      <c r="S761" s="384"/>
      <c r="T761" s="382"/>
      <c r="U761" s="383"/>
      <c r="V761" s="383"/>
      <c r="W761" s="383"/>
      <c r="X761" s="384"/>
      <c r="Y761" s="382"/>
      <c r="Z761" s="383"/>
      <c r="AA761" s="383"/>
      <c r="AB761" s="383"/>
      <c r="AC761" s="384"/>
      <c r="AD761" s="382">
        <f t="shared" si="178"/>
        <v>0</v>
      </c>
      <c r="AE761" s="383"/>
      <c r="AF761" s="383"/>
      <c r="AG761" s="383"/>
      <c r="AH761" s="384"/>
    </row>
    <row r="762" spans="1:36" x14ac:dyDescent="0.25">
      <c r="A762" s="389" t="s">
        <v>166</v>
      </c>
      <c r="B762" s="390"/>
      <c r="C762" s="390"/>
      <c r="D762" s="390"/>
      <c r="E762" s="390"/>
      <c r="F762" s="390"/>
      <c r="G762" s="390"/>
      <c r="H762" s="390"/>
      <c r="I762" s="391"/>
      <c r="J762" s="382">
        <v>6270</v>
      </c>
      <c r="K762" s="383"/>
      <c r="L762" s="383"/>
      <c r="M762" s="383"/>
      <c r="N762" s="384"/>
      <c r="O762" s="382"/>
      <c r="P762" s="383"/>
      <c r="Q762" s="383"/>
      <c r="R762" s="383"/>
      <c r="S762" s="384"/>
      <c r="T762" s="382"/>
      <c r="U762" s="383"/>
      <c r="V762" s="383"/>
      <c r="W762" s="383"/>
      <c r="X762" s="384"/>
      <c r="Y762" s="382">
        <v>2461</v>
      </c>
      <c r="Z762" s="383"/>
      <c r="AA762" s="383"/>
      <c r="AB762" s="383"/>
      <c r="AC762" s="384"/>
      <c r="AD762" s="382">
        <f t="shared" si="178"/>
        <v>8731</v>
      </c>
      <c r="AE762" s="383"/>
      <c r="AF762" s="383"/>
      <c r="AG762" s="383"/>
      <c r="AH762" s="384"/>
    </row>
    <row r="763" spans="1:36" x14ac:dyDescent="0.25">
      <c r="A763" s="389" t="s">
        <v>167</v>
      </c>
      <c r="B763" s="390"/>
      <c r="C763" s="390"/>
      <c r="D763" s="390"/>
      <c r="E763" s="390"/>
      <c r="F763" s="390"/>
      <c r="G763" s="390"/>
      <c r="H763" s="390"/>
      <c r="I763" s="391"/>
      <c r="J763" s="382"/>
      <c r="K763" s="383"/>
      <c r="L763" s="383"/>
      <c r="M763" s="383"/>
      <c r="N763" s="384"/>
      <c r="O763" s="382"/>
      <c r="P763" s="383"/>
      <c r="Q763" s="383"/>
      <c r="R763" s="383"/>
      <c r="S763" s="384"/>
      <c r="T763" s="382"/>
      <c r="U763" s="383"/>
      <c r="V763" s="383"/>
      <c r="W763" s="383"/>
      <c r="X763" s="384"/>
      <c r="Y763" s="382"/>
      <c r="Z763" s="383"/>
      <c r="AA763" s="383"/>
      <c r="AB763" s="383"/>
      <c r="AC763" s="384"/>
      <c r="AD763" s="382">
        <f t="shared" si="178"/>
        <v>0</v>
      </c>
      <c r="AE763" s="383"/>
      <c r="AF763" s="383"/>
      <c r="AG763" s="383"/>
      <c r="AH763" s="384"/>
    </row>
    <row r="764" spans="1:36" x14ac:dyDescent="0.25">
      <c r="A764" s="389" t="s">
        <v>168</v>
      </c>
      <c r="B764" s="390"/>
      <c r="C764" s="390"/>
      <c r="D764" s="390"/>
      <c r="E764" s="390"/>
      <c r="F764" s="390"/>
      <c r="G764" s="390"/>
      <c r="H764" s="390"/>
      <c r="I764" s="391"/>
      <c r="J764" s="382"/>
      <c r="K764" s="383"/>
      <c r="L764" s="383"/>
      <c r="M764" s="383"/>
      <c r="N764" s="384"/>
      <c r="O764" s="382"/>
      <c r="P764" s="383"/>
      <c r="Q764" s="383"/>
      <c r="R764" s="383"/>
      <c r="S764" s="384"/>
      <c r="T764" s="382"/>
      <c r="U764" s="383"/>
      <c r="V764" s="383"/>
      <c r="W764" s="383"/>
      <c r="X764" s="384"/>
      <c r="Y764" s="382"/>
      <c r="Z764" s="383"/>
      <c r="AA764" s="383"/>
      <c r="AB764" s="383"/>
      <c r="AC764" s="384"/>
      <c r="AD764" s="382">
        <f t="shared" si="178"/>
        <v>0</v>
      </c>
      <c r="AE764" s="383"/>
      <c r="AF764" s="383"/>
      <c r="AG764" s="383"/>
      <c r="AH764" s="384"/>
    </row>
    <row r="765" spans="1:36" x14ac:dyDescent="0.25">
      <c r="A765" s="389" t="s">
        <v>169</v>
      </c>
      <c r="B765" s="390"/>
      <c r="C765" s="390"/>
      <c r="D765" s="390"/>
      <c r="E765" s="390"/>
      <c r="F765" s="390"/>
      <c r="G765" s="390"/>
      <c r="H765" s="390"/>
      <c r="I765" s="391"/>
      <c r="J765" s="382"/>
      <c r="K765" s="383"/>
      <c r="L765" s="383"/>
      <c r="M765" s="383"/>
      <c r="N765" s="384"/>
      <c r="O765" s="382"/>
      <c r="P765" s="383"/>
      <c r="Q765" s="383"/>
      <c r="R765" s="383"/>
      <c r="S765" s="384"/>
      <c r="T765" s="382"/>
      <c r="U765" s="383"/>
      <c r="V765" s="383"/>
      <c r="W765" s="383"/>
      <c r="X765" s="384"/>
      <c r="Y765" s="382"/>
      <c r="Z765" s="383"/>
      <c r="AA765" s="383"/>
      <c r="AB765" s="383"/>
      <c r="AC765" s="384"/>
      <c r="AD765" s="382">
        <f t="shared" si="178"/>
        <v>0</v>
      </c>
      <c r="AE765" s="383"/>
      <c r="AF765" s="383"/>
      <c r="AG765" s="383"/>
      <c r="AH765" s="384"/>
    </row>
    <row r="766" spans="1:36" x14ac:dyDescent="0.25">
      <c r="A766" s="389" t="s">
        <v>170</v>
      </c>
      <c r="B766" s="390"/>
      <c r="C766" s="390"/>
      <c r="D766" s="390"/>
      <c r="E766" s="390"/>
      <c r="F766" s="390"/>
      <c r="G766" s="390"/>
      <c r="H766" s="390"/>
      <c r="I766" s="391"/>
      <c r="J766" s="382">
        <v>-1127575</v>
      </c>
      <c r="K766" s="383"/>
      <c r="L766" s="383"/>
      <c r="M766" s="383"/>
      <c r="N766" s="384"/>
      <c r="O766" s="382"/>
      <c r="P766" s="383"/>
      <c r="Q766" s="383"/>
      <c r="R766" s="383"/>
      <c r="S766" s="384"/>
      <c r="T766" s="382"/>
      <c r="U766" s="383"/>
      <c r="V766" s="383"/>
      <c r="W766" s="383"/>
      <c r="X766" s="384"/>
      <c r="Y766" s="382">
        <v>46750</v>
      </c>
      <c r="Z766" s="383"/>
      <c r="AA766" s="383"/>
      <c r="AB766" s="383"/>
      <c r="AC766" s="384"/>
      <c r="AD766" s="382">
        <f t="shared" si="178"/>
        <v>-1080825</v>
      </c>
      <c r="AE766" s="383"/>
      <c r="AF766" s="383"/>
      <c r="AG766" s="383"/>
      <c r="AH766" s="384"/>
    </row>
    <row r="767" spans="1:36" ht="24.75" customHeight="1" x14ac:dyDescent="0.25">
      <c r="A767" s="389" t="s">
        <v>171</v>
      </c>
      <c r="B767" s="390"/>
      <c r="C767" s="390"/>
      <c r="D767" s="390"/>
      <c r="E767" s="390"/>
      <c r="F767" s="390"/>
      <c r="G767" s="390"/>
      <c r="H767" s="390"/>
      <c r="I767" s="391"/>
      <c r="J767" s="382">
        <v>49211</v>
      </c>
      <c r="K767" s="383"/>
      <c r="L767" s="383"/>
      <c r="M767" s="383"/>
      <c r="N767" s="384"/>
      <c r="O767" s="382">
        <v>31629</v>
      </c>
      <c r="P767" s="383"/>
      <c r="Q767" s="383"/>
      <c r="R767" s="383"/>
      <c r="S767" s="384"/>
      <c r="T767" s="382"/>
      <c r="U767" s="383"/>
      <c r="V767" s="383"/>
      <c r="W767" s="383"/>
      <c r="X767" s="384"/>
      <c r="Y767" s="382">
        <v>-49211</v>
      </c>
      <c r="Z767" s="383"/>
      <c r="AA767" s="383"/>
      <c r="AB767" s="383"/>
      <c r="AC767" s="384"/>
      <c r="AD767" s="382">
        <f t="shared" si="178"/>
        <v>31629</v>
      </c>
      <c r="AE767" s="383"/>
      <c r="AF767" s="383"/>
      <c r="AG767" s="383"/>
      <c r="AH767" s="384"/>
    </row>
    <row r="768" spans="1:36" x14ac:dyDescent="0.25">
      <c r="A768" s="389" t="s">
        <v>172</v>
      </c>
      <c r="B768" s="390"/>
      <c r="C768" s="390"/>
      <c r="D768" s="390"/>
      <c r="E768" s="390"/>
      <c r="F768" s="390"/>
      <c r="G768" s="390"/>
      <c r="H768" s="390"/>
      <c r="I768" s="391"/>
      <c r="J768" s="382"/>
      <c r="K768" s="383"/>
      <c r="L768" s="383"/>
      <c r="M768" s="383"/>
      <c r="N768" s="384"/>
      <c r="O768" s="382"/>
      <c r="P768" s="383"/>
      <c r="Q768" s="383"/>
      <c r="R768" s="383"/>
      <c r="S768" s="384"/>
      <c r="T768" s="382"/>
      <c r="U768" s="383"/>
      <c r="V768" s="383"/>
      <c r="W768" s="383"/>
      <c r="X768" s="384"/>
      <c r="Y768" s="382"/>
      <c r="Z768" s="383"/>
      <c r="AA768" s="383"/>
      <c r="AB768" s="383"/>
      <c r="AC768" s="384"/>
      <c r="AD768" s="382">
        <f t="shared" si="178"/>
        <v>0</v>
      </c>
      <c r="AE768" s="383"/>
      <c r="AF768" s="383"/>
      <c r="AG768" s="383"/>
      <c r="AH768" s="384"/>
    </row>
    <row r="769" spans="1:36" ht="16.5" customHeight="1" x14ac:dyDescent="0.25">
      <c r="A769" s="389" t="s">
        <v>173</v>
      </c>
      <c r="B769" s="390"/>
      <c r="C769" s="390"/>
      <c r="D769" s="390"/>
      <c r="E769" s="390"/>
      <c r="F769" s="390"/>
      <c r="G769" s="390"/>
      <c r="H769" s="390"/>
      <c r="I769" s="391"/>
      <c r="J769" s="382"/>
      <c r="K769" s="383"/>
      <c r="L769" s="383"/>
      <c r="M769" s="383"/>
      <c r="N769" s="384"/>
      <c r="O769" s="382"/>
      <c r="P769" s="383"/>
      <c r="Q769" s="383"/>
      <c r="R769" s="383"/>
      <c r="S769" s="384"/>
      <c r="T769" s="382"/>
      <c r="U769" s="383"/>
      <c r="V769" s="383"/>
      <c r="W769" s="383"/>
      <c r="X769" s="384"/>
      <c r="Y769" s="382"/>
      <c r="Z769" s="383"/>
      <c r="AA769" s="383"/>
      <c r="AB769" s="383"/>
      <c r="AC769" s="384"/>
      <c r="AD769" s="382">
        <f t="shared" si="178"/>
        <v>0</v>
      </c>
      <c r="AE769" s="383"/>
      <c r="AF769" s="383"/>
      <c r="AG769" s="383"/>
      <c r="AH769" s="384"/>
    </row>
    <row r="770" spans="1:36" ht="29.25" customHeight="1" x14ac:dyDescent="0.25">
      <c r="A770" s="389" t="s">
        <v>174</v>
      </c>
      <c r="B770" s="390"/>
      <c r="C770" s="390"/>
      <c r="D770" s="390"/>
      <c r="E770" s="390"/>
      <c r="F770" s="390"/>
      <c r="G770" s="390"/>
      <c r="H770" s="390"/>
      <c r="I770" s="391"/>
      <c r="J770" s="382"/>
      <c r="K770" s="383"/>
      <c r="L770" s="383"/>
      <c r="M770" s="383"/>
      <c r="N770" s="384"/>
      <c r="O770" s="382"/>
      <c r="P770" s="383"/>
      <c r="Q770" s="383"/>
      <c r="R770" s="383"/>
      <c r="S770" s="384"/>
      <c r="T770" s="382"/>
      <c r="U770" s="383"/>
      <c r="V770" s="383"/>
      <c r="W770" s="383"/>
      <c r="X770" s="384"/>
      <c r="Y770" s="382"/>
      <c r="Z770" s="383"/>
      <c r="AA770" s="383"/>
      <c r="AB770" s="383"/>
      <c r="AC770" s="384"/>
      <c r="AD770" s="382">
        <f t="shared" si="178"/>
        <v>0</v>
      </c>
      <c r="AE770" s="383"/>
      <c r="AF770" s="383"/>
      <c r="AG770" s="383"/>
      <c r="AH770" s="384"/>
    </row>
    <row r="771" spans="1:36" s="2" customFormat="1" x14ac:dyDescent="0.25">
      <c r="A771" s="498" t="s">
        <v>39</v>
      </c>
      <c r="B771" s="499"/>
      <c r="C771" s="499"/>
      <c r="D771" s="499"/>
      <c r="E771" s="499"/>
      <c r="F771" s="499"/>
      <c r="G771" s="499"/>
      <c r="H771" s="499"/>
      <c r="I771" s="500"/>
      <c r="J771" s="369">
        <f>SUM(J752:N770)</f>
        <v>150705</v>
      </c>
      <c r="K771" s="370"/>
      <c r="L771" s="370"/>
      <c r="M771" s="370"/>
      <c r="N771" s="371"/>
      <c r="O771" s="369">
        <f t="shared" ref="O771" si="179">SUM(O752:S770)</f>
        <v>31629</v>
      </c>
      <c r="P771" s="370"/>
      <c r="Q771" s="370"/>
      <c r="R771" s="370"/>
      <c r="S771" s="371"/>
      <c r="T771" s="369">
        <f t="shared" ref="T771" si="180">SUM(T752:X770)</f>
        <v>0</v>
      </c>
      <c r="U771" s="370"/>
      <c r="V771" s="370"/>
      <c r="W771" s="370"/>
      <c r="X771" s="371"/>
      <c r="Y771" s="369">
        <f t="shared" ref="Y771" si="181">SUM(Y752:AC770)</f>
        <v>0</v>
      </c>
      <c r="Z771" s="370"/>
      <c r="AA771" s="370"/>
      <c r="AB771" s="370"/>
      <c r="AC771" s="371"/>
      <c r="AD771" s="369">
        <f t="shared" ref="AD771" si="182">SUM(AD752:AH770)</f>
        <v>182334</v>
      </c>
      <c r="AE771" s="370"/>
      <c r="AF771" s="370"/>
      <c r="AG771" s="370"/>
      <c r="AH771" s="371"/>
      <c r="AJ771" s="2" t="s">
        <v>1155</v>
      </c>
    </row>
    <row r="772" spans="1:36"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J772" t="s">
        <v>1155</v>
      </c>
    </row>
    <row r="773" spans="1:36"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6"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6"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6"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6" x14ac:dyDescent="0.25">
      <c r="A777" s="388" t="s">
        <v>175</v>
      </c>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388"/>
      <c r="Z777" s="388"/>
      <c r="AA777" s="388"/>
      <c r="AB777" s="388"/>
      <c r="AC777" s="388"/>
      <c r="AD777" s="388"/>
      <c r="AE777" s="388"/>
      <c r="AF777" s="388"/>
      <c r="AG777" s="388"/>
      <c r="AH777" s="388"/>
    </row>
    <row r="778" spans="1:36" x14ac:dyDescent="0.25">
      <c r="A778" s="388"/>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388"/>
      <c r="Z778" s="388"/>
      <c r="AA778" s="388"/>
      <c r="AB778" s="388"/>
      <c r="AC778" s="388"/>
      <c r="AD778" s="388"/>
      <c r="AE778" s="388"/>
      <c r="AF778" s="388"/>
      <c r="AG778" s="388"/>
      <c r="AH778" s="388"/>
    </row>
    <row r="779" spans="1:36"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6" x14ac:dyDescent="0.25">
      <c r="A780" s="501" t="s">
        <v>155</v>
      </c>
      <c r="B780" s="464"/>
      <c r="C780" s="464"/>
      <c r="D780" s="464"/>
      <c r="E780" s="464"/>
      <c r="F780" s="464"/>
      <c r="G780" s="464"/>
      <c r="H780" s="464"/>
      <c r="I780" s="502"/>
      <c r="J780" s="366" t="s">
        <v>176</v>
      </c>
      <c r="K780" s="367"/>
      <c r="L780" s="367"/>
      <c r="M780" s="367"/>
      <c r="N780" s="367"/>
      <c r="O780" s="367"/>
      <c r="P780" s="367"/>
      <c r="Q780" s="367"/>
      <c r="R780" s="367"/>
      <c r="S780" s="367"/>
      <c r="T780" s="367"/>
      <c r="U780" s="367"/>
      <c r="V780" s="367"/>
      <c r="W780" s="367"/>
      <c r="X780" s="367"/>
      <c r="Y780" s="367"/>
      <c r="Z780" s="367"/>
      <c r="AA780" s="367"/>
      <c r="AB780" s="367"/>
      <c r="AC780" s="367"/>
      <c r="AD780" s="367"/>
      <c r="AE780" s="367"/>
      <c r="AF780" s="367"/>
      <c r="AG780" s="367"/>
      <c r="AH780" s="368"/>
    </row>
    <row r="781" spans="1:36" x14ac:dyDescent="0.25">
      <c r="A781" s="503"/>
      <c r="B781" s="447"/>
      <c r="C781" s="447"/>
      <c r="D781" s="447"/>
      <c r="E781" s="447"/>
      <c r="F781" s="447"/>
      <c r="G781" s="447"/>
      <c r="H781" s="447"/>
      <c r="I781" s="504"/>
      <c r="J781" s="508" t="s">
        <v>50</v>
      </c>
      <c r="K781" s="509"/>
      <c r="L781" s="509"/>
      <c r="M781" s="509"/>
      <c r="N781" s="510"/>
      <c r="O781" s="508" t="s">
        <v>51</v>
      </c>
      <c r="P781" s="509"/>
      <c r="Q781" s="509"/>
      <c r="R781" s="509"/>
      <c r="S781" s="510"/>
      <c r="T781" s="508" t="s">
        <v>52</v>
      </c>
      <c r="U781" s="509"/>
      <c r="V781" s="509"/>
      <c r="W781" s="509"/>
      <c r="X781" s="510"/>
      <c r="Y781" s="508" t="s">
        <v>53</v>
      </c>
      <c r="Z781" s="509"/>
      <c r="AA781" s="509"/>
      <c r="AB781" s="509"/>
      <c r="AC781" s="510"/>
      <c r="AD781" s="508" t="s">
        <v>54</v>
      </c>
      <c r="AE781" s="509"/>
      <c r="AF781" s="509"/>
      <c r="AG781" s="509"/>
      <c r="AH781" s="510"/>
    </row>
    <row r="782" spans="1:36" x14ac:dyDescent="0.25">
      <c r="A782" s="505"/>
      <c r="B782" s="506"/>
      <c r="C782" s="506"/>
      <c r="D782" s="506"/>
      <c r="E782" s="506"/>
      <c r="F782" s="506"/>
      <c r="G782" s="506"/>
      <c r="H782" s="506"/>
      <c r="I782" s="507"/>
      <c r="J782" s="511"/>
      <c r="K782" s="512"/>
      <c r="L782" s="512"/>
      <c r="M782" s="512"/>
      <c r="N782" s="513"/>
      <c r="O782" s="511"/>
      <c r="P782" s="512"/>
      <c r="Q782" s="512"/>
      <c r="R782" s="512"/>
      <c r="S782" s="513"/>
      <c r="T782" s="511"/>
      <c r="U782" s="512"/>
      <c r="V782" s="512"/>
      <c r="W782" s="512"/>
      <c r="X782" s="513"/>
      <c r="Y782" s="511"/>
      <c r="Z782" s="512"/>
      <c r="AA782" s="512"/>
      <c r="AB782" s="512"/>
      <c r="AC782" s="513"/>
      <c r="AD782" s="511"/>
      <c r="AE782" s="512"/>
      <c r="AF782" s="512"/>
      <c r="AG782" s="512"/>
      <c r="AH782" s="513"/>
    </row>
    <row r="783" spans="1:36" x14ac:dyDescent="0.25">
      <c r="A783" s="366" t="s">
        <v>40</v>
      </c>
      <c r="B783" s="367"/>
      <c r="C783" s="367"/>
      <c r="D783" s="367"/>
      <c r="E783" s="367"/>
      <c r="F783" s="367"/>
      <c r="G783" s="367"/>
      <c r="H783" s="367"/>
      <c r="I783" s="368"/>
      <c r="J783" s="366" t="s">
        <v>41</v>
      </c>
      <c r="K783" s="367"/>
      <c r="L783" s="367"/>
      <c r="M783" s="367"/>
      <c r="N783" s="368"/>
      <c r="O783" s="366" t="s">
        <v>42</v>
      </c>
      <c r="P783" s="367"/>
      <c r="Q783" s="367"/>
      <c r="R783" s="367"/>
      <c r="S783" s="368"/>
      <c r="T783" s="366" t="s">
        <v>43</v>
      </c>
      <c r="U783" s="367"/>
      <c r="V783" s="367"/>
      <c r="W783" s="367"/>
      <c r="X783" s="368"/>
      <c r="Y783" s="366" t="s">
        <v>44</v>
      </c>
      <c r="Z783" s="367"/>
      <c r="AA783" s="367"/>
      <c r="AB783" s="367"/>
      <c r="AC783" s="368"/>
      <c r="AD783" s="366" t="s">
        <v>45</v>
      </c>
      <c r="AE783" s="367"/>
      <c r="AF783" s="367"/>
      <c r="AG783" s="367"/>
      <c r="AH783" s="368"/>
    </row>
    <row r="784" spans="1:36" x14ac:dyDescent="0.25">
      <c r="A784" s="389" t="s">
        <v>156</v>
      </c>
      <c r="B784" s="390"/>
      <c r="C784" s="390"/>
      <c r="D784" s="390"/>
      <c r="E784" s="390"/>
      <c r="F784" s="390"/>
      <c r="G784" s="390"/>
      <c r="H784" s="390"/>
      <c r="I784" s="391"/>
      <c r="J784" s="382">
        <v>1222451</v>
      </c>
      <c r="K784" s="383"/>
      <c r="L784" s="383"/>
      <c r="M784" s="383"/>
      <c r="N784" s="384"/>
      <c r="O784" s="382"/>
      <c r="P784" s="383"/>
      <c r="Q784" s="383"/>
      <c r="R784" s="383"/>
      <c r="S784" s="384"/>
      <c r="T784" s="382"/>
      <c r="U784" s="383"/>
      <c r="V784" s="383"/>
      <c r="W784" s="383"/>
      <c r="X784" s="384"/>
      <c r="Y784" s="382"/>
      <c r="Z784" s="383"/>
      <c r="AA784" s="383"/>
      <c r="AB784" s="383"/>
      <c r="AC784" s="384"/>
      <c r="AD784" s="382">
        <f>J784+O784-T784+Y784</f>
        <v>1222451</v>
      </c>
      <c r="AE784" s="383"/>
      <c r="AF784" s="383"/>
      <c r="AG784" s="383"/>
      <c r="AH784" s="384"/>
    </row>
    <row r="785" spans="1:37" ht="31.5" customHeight="1" x14ac:dyDescent="0.25">
      <c r="A785" s="389" t="s">
        <v>157</v>
      </c>
      <c r="B785" s="390"/>
      <c r="C785" s="390"/>
      <c r="D785" s="390"/>
      <c r="E785" s="390"/>
      <c r="F785" s="390"/>
      <c r="G785" s="390"/>
      <c r="H785" s="390"/>
      <c r="I785" s="391"/>
      <c r="J785" s="382"/>
      <c r="K785" s="383"/>
      <c r="L785" s="383"/>
      <c r="M785" s="383"/>
      <c r="N785" s="384"/>
      <c r="O785" s="382"/>
      <c r="P785" s="383"/>
      <c r="Q785" s="383"/>
      <c r="R785" s="383"/>
      <c r="S785" s="384"/>
      <c r="T785" s="382"/>
      <c r="U785" s="383"/>
      <c r="V785" s="383"/>
      <c r="W785" s="383"/>
      <c r="X785" s="384"/>
      <c r="Y785" s="382"/>
      <c r="Z785" s="383"/>
      <c r="AA785" s="383"/>
      <c r="AB785" s="383"/>
      <c r="AC785" s="384"/>
      <c r="AD785" s="382">
        <f>J785+O785-T785+Y785</f>
        <v>0</v>
      </c>
      <c r="AE785" s="383"/>
      <c r="AF785" s="383"/>
      <c r="AG785" s="383"/>
      <c r="AH785" s="384"/>
    </row>
    <row r="786" spans="1:37" x14ac:dyDescent="0.25">
      <c r="A786" s="389" t="s">
        <v>158</v>
      </c>
      <c r="B786" s="390"/>
      <c r="C786" s="390"/>
      <c r="D786" s="390"/>
      <c r="E786" s="390"/>
      <c r="F786" s="390"/>
      <c r="G786" s="390"/>
      <c r="H786" s="390"/>
      <c r="I786" s="391"/>
      <c r="J786" s="382"/>
      <c r="K786" s="383"/>
      <c r="L786" s="383"/>
      <c r="M786" s="383"/>
      <c r="N786" s="384"/>
      <c r="O786" s="382"/>
      <c r="P786" s="383"/>
      <c r="Q786" s="383"/>
      <c r="R786" s="383"/>
      <c r="S786" s="384"/>
      <c r="T786" s="382"/>
      <c r="U786" s="383"/>
      <c r="V786" s="383"/>
      <c r="W786" s="383"/>
      <c r="X786" s="384"/>
      <c r="Y786" s="382"/>
      <c r="Z786" s="383"/>
      <c r="AA786" s="383"/>
      <c r="AB786" s="383"/>
      <c r="AC786" s="384"/>
      <c r="AD786" s="382">
        <f t="shared" ref="AD786" si="183">J786+O786-T786+Y786</f>
        <v>0</v>
      </c>
      <c r="AE786" s="383"/>
      <c r="AF786" s="383"/>
      <c r="AG786" s="383"/>
      <c r="AH786" s="384"/>
    </row>
    <row r="787" spans="1:37" ht="24.75" customHeight="1" x14ac:dyDescent="0.25">
      <c r="A787" s="389" t="s">
        <v>159</v>
      </c>
      <c r="B787" s="390"/>
      <c r="C787" s="390"/>
      <c r="D787" s="390"/>
      <c r="E787" s="390"/>
      <c r="F787" s="390"/>
      <c r="G787" s="390"/>
      <c r="H787" s="390"/>
      <c r="I787" s="391"/>
      <c r="J787" s="382"/>
      <c r="K787" s="383"/>
      <c r="L787" s="383"/>
      <c r="M787" s="383"/>
      <c r="N787" s="384"/>
      <c r="O787" s="382"/>
      <c r="P787" s="383"/>
      <c r="Q787" s="383"/>
      <c r="R787" s="383"/>
      <c r="S787" s="384"/>
      <c r="T787" s="382"/>
      <c r="U787" s="383"/>
      <c r="V787" s="383"/>
      <c r="W787" s="383"/>
      <c r="X787" s="384"/>
      <c r="Y787" s="382"/>
      <c r="Z787" s="383"/>
      <c r="AA787" s="383"/>
      <c r="AB787" s="383"/>
      <c r="AC787" s="384"/>
      <c r="AD787" s="382">
        <f>J787+O787-T787+Y787</f>
        <v>0</v>
      </c>
      <c r="AE787" s="383"/>
      <c r="AF787" s="383"/>
      <c r="AG787" s="383"/>
      <c r="AH787" s="384"/>
    </row>
    <row r="788" spans="1:37" x14ac:dyDescent="0.25">
      <c r="A788" s="389" t="s">
        <v>160</v>
      </c>
      <c r="B788" s="390"/>
      <c r="C788" s="390"/>
      <c r="D788" s="390"/>
      <c r="E788" s="390"/>
      <c r="F788" s="390"/>
      <c r="G788" s="390"/>
      <c r="H788" s="390"/>
      <c r="I788" s="391"/>
      <c r="J788" s="382"/>
      <c r="K788" s="383"/>
      <c r="L788" s="383"/>
      <c r="M788" s="383"/>
      <c r="N788" s="384"/>
      <c r="O788" s="382"/>
      <c r="P788" s="383"/>
      <c r="Q788" s="383"/>
      <c r="R788" s="383"/>
      <c r="S788" s="384"/>
      <c r="T788" s="382"/>
      <c r="U788" s="383"/>
      <c r="V788" s="383"/>
      <c r="W788" s="383"/>
      <c r="X788" s="384"/>
      <c r="Y788" s="382"/>
      <c r="Z788" s="383"/>
      <c r="AA788" s="383"/>
      <c r="AB788" s="383"/>
      <c r="AC788" s="384"/>
      <c r="AD788" s="382">
        <f t="shared" ref="AD788:AD802" si="184">J788+O788-T788+Y788</f>
        <v>0</v>
      </c>
      <c r="AE788" s="383"/>
      <c r="AF788" s="383"/>
      <c r="AG788" s="383"/>
      <c r="AH788" s="384"/>
    </row>
    <row r="789" spans="1:37" x14ac:dyDescent="0.25">
      <c r="A789" s="389" t="s">
        <v>161</v>
      </c>
      <c r="B789" s="390"/>
      <c r="C789" s="390"/>
      <c r="D789" s="390"/>
      <c r="E789" s="390"/>
      <c r="F789" s="390"/>
      <c r="G789" s="390"/>
      <c r="H789" s="390"/>
      <c r="I789" s="391"/>
      <c r="J789" s="382">
        <v>16</v>
      </c>
      <c r="K789" s="383"/>
      <c r="L789" s="383"/>
      <c r="M789" s="383"/>
      <c r="N789" s="384"/>
      <c r="O789" s="382"/>
      <c r="P789" s="383"/>
      <c r="Q789" s="383"/>
      <c r="R789" s="383"/>
      <c r="S789" s="384"/>
      <c r="T789" s="382"/>
      <c r="U789" s="383"/>
      <c r="V789" s="383"/>
      <c r="W789" s="383"/>
      <c r="X789" s="384"/>
      <c r="Y789" s="382"/>
      <c r="Z789" s="383"/>
      <c r="AA789" s="383"/>
      <c r="AB789" s="383"/>
      <c r="AC789" s="384"/>
      <c r="AD789" s="382">
        <f t="shared" si="184"/>
        <v>16</v>
      </c>
      <c r="AE789" s="383"/>
      <c r="AF789" s="383"/>
      <c r="AG789" s="383"/>
      <c r="AH789" s="384"/>
    </row>
    <row r="790" spans="1:37" ht="36.75" customHeight="1" x14ac:dyDescent="0.25">
      <c r="A790" s="389" t="s">
        <v>162</v>
      </c>
      <c r="B790" s="390"/>
      <c r="C790" s="390"/>
      <c r="D790" s="390"/>
      <c r="E790" s="390"/>
      <c r="F790" s="390"/>
      <c r="G790" s="390"/>
      <c r="H790" s="390"/>
      <c r="I790" s="391"/>
      <c r="J790" s="382">
        <v>332</v>
      </c>
      <c r="K790" s="383"/>
      <c r="L790" s="383"/>
      <c r="M790" s="383"/>
      <c r="N790" s="384"/>
      <c r="O790" s="382"/>
      <c r="P790" s="383"/>
      <c r="Q790" s="383"/>
      <c r="R790" s="383"/>
      <c r="S790" s="384"/>
      <c r="T790" s="382"/>
      <c r="U790" s="383"/>
      <c r="V790" s="383"/>
      <c r="W790" s="383"/>
      <c r="X790" s="384"/>
      <c r="Y790" s="382"/>
      <c r="Z790" s="383"/>
      <c r="AA790" s="383"/>
      <c r="AB790" s="383"/>
      <c r="AC790" s="384"/>
      <c r="AD790" s="382">
        <f t="shared" si="184"/>
        <v>332</v>
      </c>
      <c r="AE790" s="383"/>
      <c r="AF790" s="383"/>
      <c r="AG790" s="383"/>
      <c r="AH790" s="384"/>
    </row>
    <row r="791" spans="1:37" ht="27" customHeight="1" x14ac:dyDescent="0.25">
      <c r="A791" s="389" t="s">
        <v>163</v>
      </c>
      <c r="B791" s="390"/>
      <c r="C791" s="390"/>
      <c r="D791" s="390"/>
      <c r="E791" s="390"/>
      <c r="F791" s="390"/>
      <c r="G791" s="390"/>
      <c r="H791" s="390"/>
      <c r="I791" s="391"/>
      <c r="J791" s="382"/>
      <c r="K791" s="383"/>
      <c r="L791" s="383"/>
      <c r="M791" s="383"/>
      <c r="N791" s="384"/>
      <c r="O791" s="382"/>
      <c r="P791" s="383"/>
      <c r="Q791" s="383"/>
      <c r="R791" s="383"/>
      <c r="S791" s="384"/>
      <c r="T791" s="382"/>
      <c r="U791" s="383"/>
      <c r="V791" s="383"/>
      <c r="W791" s="383"/>
      <c r="X791" s="384"/>
      <c r="Y791" s="382"/>
      <c r="Z791" s="383"/>
      <c r="AA791" s="383"/>
      <c r="AB791" s="383"/>
      <c r="AC791" s="384"/>
      <c r="AD791" s="382">
        <f t="shared" si="184"/>
        <v>0</v>
      </c>
      <c r="AE791" s="383"/>
      <c r="AF791" s="383"/>
      <c r="AG791" s="383"/>
      <c r="AH791" s="384"/>
    </row>
    <row r="792" spans="1:37" ht="26.25" customHeight="1" x14ac:dyDescent="0.25">
      <c r="A792" s="389" t="s">
        <v>164</v>
      </c>
      <c r="B792" s="390"/>
      <c r="C792" s="390"/>
      <c r="D792" s="390"/>
      <c r="E792" s="390"/>
      <c r="F792" s="390"/>
      <c r="G792" s="390"/>
      <c r="H792" s="390"/>
      <c r="I792" s="391"/>
      <c r="J792" s="382"/>
      <c r="K792" s="383"/>
      <c r="L792" s="383"/>
      <c r="M792" s="383"/>
      <c r="N792" s="384"/>
      <c r="O792" s="382"/>
      <c r="P792" s="383"/>
      <c r="Q792" s="383"/>
      <c r="R792" s="383"/>
      <c r="S792" s="384"/>
      <c r="T792" s="382"/>
      <c r="U792" s="383"/>
      <c r="V792" s="383"/>
      <c r="W792" s="383"/>
      <c r="X792" s="384"/>
      <c r="Y792" s="382"/>
      <c r="Z792" s="383"/>
      <c r="AA792" s="383"/>
      <c r="AB792" s="383"/>
      <c r="AC792" s="384"/>
      <c r="AD792" s="382">
        <f t="shared" si="184"/>
        <v>0</v>
      </c>
      <c r="AE792" s="383"/>
      <c r="AF792" s="383"/>
      <c r="AG792" s="383"/>
      <c r="AH792" s="384"/>
    </row>
    <row r="793" spans="1:37" ht="29.25" customHeight="1" x14ac:dyDescent="0.25">
      <c r="A793" s="389" t="s">
        <v>165</v>
      </c>
      <c r="B793" s="390"/>
      <c r="C793" s="390"/>
      <c r="D793" s="390"/>
      <c r="E793" s="390"/>
      <c r="F793" s="390"/>
      <c r="G793" s="390"/>
      <c r="H793" s="390"/>
      <c r="I793" s="391"/>
      <c r="J793" s="382"/>
      <c r="K793" s="383"/>
      <c r="L793" s="383"/>
      <c r="M793" s="383"/>
      <c r="N793" s="384"/>
      <c r="O793" s="382"/>
      <c r="P793" s="383"/>
      <c r="Q793" s="383"/>
      <c r="R793" s="383"/>
      <c r="S793" s="384"/>
      <c r="T793" s="382"/>
      <c r="U793" s="383"/>
      <c r="V793" s="383"/>
      <c r="W793" s="383"/>
      <c r="X793" s="384"/>
      <c r="Y793" s="382"/>
      <c r="Z793" s="383"/>
      <c r="AA793" s="383"/>
      <c r="AB793" s="383"/>
      <c r="AC793" s="384"/>
      <c r="AD793" s="382">
        <f t="shared" si="184"/>
        <v>0</v>
      </c>
      <c r="AE793" s="383"/>
      <c r="AF793" s="383"/>
      <c r="AG793" s="383"/>
      <c r="AH793" s="384"/>
    </row>
    <row r="794" spans="1:37" x14ac:dyDescent="0.25">
      <c r="A794" s="389" t="s">
        <v>166</v>
      </c>
      <c r="B794" s="390"/>
      <c r="C794" s="390"/>
      <c r="D794" s="390"/>
      <c r="E794" s="390"/>
      <c r="F794" s="390"/>
      <c r="G794" s="390"/>
      <c r="H794" s="390"/>
      <c r="I794" s="391"/>
      <c r="J794" s="382">
        <v>5880</v>
      </c>
      <c r="K794" s="383"/>
      <c r="L794" s="383"/>
      <c r="M794" s="383"/>
      <c r="N794" s="384"/>
      <c r="O794" s="382"/>
      <c r="P794" s="383"/>
      <c r="Q794" s="383"/>
      <c r="R794" s="383"/>
      <c r="S794" s="384"/>
      <c r="T794" s="382"/>
      <c r="U794" s="383"/>
      <c r="V794" s="383"/>
      <c r="W794" s="383"/>
      <c r="X794" s="384"/>
      <c r="Y794" s="382">
        <v>390</v>
      </c>
      <c r="Z794" s="383"/>
      <c r="AA794" s="383"/>
      <c r="AB794" s="383"/>
      <c r="AC794" s="384"/>
      <c r="AD794" s="382">
        <f t="shared" si="184"/>
        <v>6270</v>
      </c>
      <c r="AE794" s="383"/>
      <c r="AF794" s="383"/>
      <c r="AG794" s="383"/>
      <c r="AH794" s="384"/>
    </row>
    <row r="795" spans="1:37" x14ac:dyDescent="0.25">
      <c r="A795" s="389" t="s">
        <v>167</v>
      </c>
      <c r="B795" s="390"/>
      <c r="C795" s="390"/>
      <c r="D795" s="390"/>
      <c r="E795" s="390"/>
      <c r="F795" s="390"/>
      <c r="G795" s="390"/>
      <c r="H795" s="390"/>
      <c r="I795" s="391"/>
      <c r="J795" s="382"/>
      <c r="K795" s="383"/>
      <c r="L795" s="383"/>
      <c r="M795" s="383"/>
      <c r="N795" s="384"/>
      <c r="O795" s="382"/>
      <c r="P795" s="383"/>
      <c r="Q795" s="383"/>
      <c r="R795" s="383"/>
      <c r="S795" s="384"/>
      <c r="T795" s="382"/>
      <c r="U795" s="383"/>
      <c r="V795" s="383"/>
      <c r="W795" s="383"/>
      <c r="X795" s="384"/>
      <c r="Y795" s="382"/>
      <c r="Z795" s="383"/>
      <c r="AA795" s="383"/>
      <c r="AB795" s="383"/>
      <c r="AC795" s="384"/>
      <c r="AD795" s="382">
        <f t="shared" si="184"/>
        <v>0</v>
      </c>
      <c r="AE795" s="383"/>
      <c r="AF795" s="383"/>
      <c r="AG795" s="383"/>
      <c r="AH795" s="384"/>
    </row>
    <row r="796" spans="1:37" x14ac:dyDescent="0.25">
      <c r="A796" s="389" t="s">
        <v>168</v>
      </c>
      <c r="B796" s="390"/>
      <c r="C796" s="390"/>
      <c r="D796" s="390"/>
      <c r="E796" s="390"/>
      <c r="F796" s="390"/>
      <c r="G796" s="390"/>
      <c r="H796" s="390"/>
      <c r="I796" s="391"/>
      <c r="J796" s="382"/>
      <c r="K796" s="383"/>
      <c r="L796" s="383"/>
      <c r="M796" s="383"/>
      <c r="N796" s="384"/>
      <c r="O796" s="382"/>
      <c r="P796" s="383"/>
      <c r="Q796" s="383"/>
      <c r="R796" s="383"/>
      <c r="S796" s="384"/>
      <c r="T796" s="382"/>
      <c r="U796" s="383"/>
      <c r="V796" s="383"/>
      <c r="W796" s="383"/>
      <c r="X796" s="384"/>
      <c r="Y796" s="382"/>
      <c r="Z796" s="383"/>
      <c r="AA796" s="383"/>
      <c r="AB796" s="383"/>
      <c r="AC796" s="384"/>
      <c r="AD796" s="382">
        <f t="shared" si="184"/>
        <v>0</v>
      </c>
      <c r="AE796" s="383"/>
      <c r="AF796" s="383"/>
      <c r="AG796" s="383"/>
      <c r="AH796" s="384"/>
    </row>
    <row r="797" spans="1:37" x14ac:dyDescent="0.25">
      <c r="A797" s="389" t="s">
        <v>169</v>
      </c>
      <c r="B797" s="390"/>
      <c r="C797" s="390"/>
      <c r="D797" s="390"/>
      <c r="E797" s="390"/>
      <c r="F797" s="390"/>
      <c r="G797" s="390"/>
      <c r="H797" s="390"/>
      <c r="I797" s="391"/>
      <c r="J797" s="382"/>
      <c r="K797" s="383"/>
      <c r="L797" s="383"/>
      <c r="M797" s="383"/>
      <c r="N797" s="384"/>
      <c r="O797" s="382"/>
      <c r="P797" s="383"/>
      <c r="Q797" s="383"/>
      <c r="R797" s="383"/>
      <c r="S797" s="384"/>
      <c r="T797" s="382"/>
      <c r="U797" s="383"/>
      <c r="V797" s="383"/>
      <c r="W797" s="383"/>
      <c r="X797" s="384"/>
      <c r="Y797" s="382"/>
      <c r="Z797" s="383"/>
      <c r="AA797" s="383"/>
      <c r="AB797" s="383"/>
      <c r="AC797" s="384"/>
      <c r="AD797" s="382">
        <f t="shared" si="184"/>
        <v>0</v>
      </c>
      <c r="AE797" s="383"/>
      <c r="AF797" s="383"/>
      <c r="AG797" s="383"/>
      <c r="AH797" s="384"/>
    </row>
    <row r="798" spans="1:37" x14ac:dyDescent="0.25">
      <c r="A798" s="389" t="s">
        <v>170</v>
      </c>
      <c r="B798" s="390"/>
      <c r="C798" s="390"/>
      <c r="D798" s="390"/>
      <c r="E798" s="390"/>
      <c r="F798" s="390"/>
      <c r="G798" s="390"/>
      <c r="H798" s="390"/>
      <c r="I798" s="391"/>
      <c r="J798" s="382">
        <v>-1134993</v>
      </c>
      <c r="K798" s="383"/>
      <c r="L798" s="383"/>
      <c r="M798" s="383"/>
      <c r="N798" s="384"/>
      <c r="O798" s="382"/>
      <c r="P798" s="383"/>
      <c r="Q798" s="383"/>
      <c r="R798" s="383"/>
      <c r="S798" s="384"/>
      <c r="T798" s="382"/>
      <c r="U798" s="383"/>
      <c r="V798" s="383"/>
      <c r="W798" s="383"/>
      <c r="X798" s="384"/>
      <c r="Y798" s="382">
        <v>7418</v>
      </c>
      <c r="Z798" s="383"/>
      <c r="AA798" s="383"/>
      <c r="AB798" s="383"/>
      <c r="AC798" s="384"/>
      <c r="AD798" s="382">
        <f t="shared" si="184"/>
        <v>-1127575</v>
      </c>
      <c r="AE798" s="383"/>
      <c r="AF798" s="383"/>
      <c r="AG798" s="383"/>
      <c r="AH798" s="384"/>
      <c r="AK798" s="2"/>
    </row>
    <row r="799" spans="1:37" ht="27.75" customHeight="1" x14ac:dyDescent="0.25">
      <c r="A799" s="389" t="s">
        <v>171</v>
      </c>
      <c r="B799" s="390"/>
      <c r="C799" s="390"/>
      <c r="D799" s="390"/>
      <c r="E799" s="390"/>
      <c r="F799" s="390"/>
      <c r="G799" s="390"/>
      <c r="H799" s="390"/>
      <c r="I799" s="391"/>
      <c r="J799" s="382">
        <v>7808</v>
      </c>
      <c r="K799" s="383"/>
      <c r="L799" s="383"/>
      <c r="M799" s="383"/>
      <c r="N799" s="384"/>
      <c r="O799" s="382">
        <v>49211</v>
      </c>
      <c r="P799" s="383"/>
      <c r="Q799" s="383"/>
      <c r="R799" s="383"/>
      <c r="S799" s="384"/>
      <c r="T799" s="382"/>
      <c r="U799" s="383"/>
      <c r="V799" s="383"/>
      <c r="W799" s="383"/>
      <c r="X799" s="384"/>
      <c r="Y799" s="382">
        <v>-7808</v>
      </c>
      <c r="Z799" s="383"/>
      <c r="AA799" s="383"/>
      <c r="AB799" s="383"/>
      <c r="AC799" s="384"/>
      <c r="AD799" s="382">
        <f t="shared" si="184"/>
        <v>49211</v>
      </c>
      <c r="AE799" s="383"/>
      <c r="AF799" s="383"/>
      <c r="AG799" s="383"/>
      <c r="AH799" s="384"/>
    </row>
    <row r="800" spans="1:37" x14ac:dyDescent="0.25">
      <c r="A800" s="389" t="s">
        <v>172</v>
      </c>
      <c r="B800" s="390"/>
      <c r="C800" s="390"/>
      <c r="D800" s="390"/>
      <c r="E800" s="390"/>
      <c r="F800" s="390"/>
      <c r="G800" s="390"/>
      <c r="H800" s="390"/>
      <c r="I800" s="391"/>
      <c r="J800" s="382"/>
      <c r="K800" s="383"/>
      <c r="L800" s="383"/>
      <c r="M800" s="383"/>
      <c r="N800" s="384"/>
      <c r="O800" s="382"/>
      <c r="P800" s="383"/>
      <c r="Q800" s="383"/>
      <c r="R800" s="383"/>
      <c r="S800" s="384"/>
      <c r="T800" s="382"/>
      <c r="U800" s="383"/>
      <c r="V800" s="383"/>
      <c r="W800" s="383"/>
      <c r="X800" s="384"/>
      <c r="Y800" s="382"/>
      <c r="Z800" s="383"/>
      <c r="AA800" s="383"/>
      <c r="AB800" s="383"/>
      <c r="AC800" s="384"/>
      <c r="AD800" s="382">
        <f t="shared" si="184"/>
        <v>0</v>
      </c>
      <c r="AE800" s="383"/>
      <c r="AF800" s="383"/>
      <c r="AG800" s="383"/>
      <c r="AH800" s="384"/>
    </row>
    <row r="801" spans="1:36" s="2" customFormat="1" x14ac:dyDescent="0.25">
      <c r="A801" s="498" t="s">
        <v>173</v>
      </c>
      <c r="B801" s="499"/>
      <c r="C801" s="499"/>
      <c r="D801" s="499"/>
      <c r="E801" s="499"/>
      <c r="F801" s="499"/>
      <c r="G801" s="499"/>
      <c r="H801" s="499"/>
      <c r="I801" s="500"/>
      <c r="J801" s="382"/>
      <c r="K801" s="383"/>
      <c r="L801" s="383"/>
      <c r="M801" s="383"/>
      <c r="N801" s="384"/>
      <c r="O801" s="382"/>
      <c r="P801" s="383"/>
      <c r="Q801" s="383"/>
      <c r="R801" s="383"/>
      <c r="S801" s="384"/>
      <c r="T801" s="382"/>
      <c r="U801" s="383"/>
      <c r="V801" s="383"/>
      <c r="W801" s="383"/>
      <c r="X801" s="384"/>
      <c r="Y801" s="382"/>
      <c r="Z801" s="383"/>
      <c r="AA801" s="383"/>
      <c r="AB801" s="383"/>
      <c r="AC801" s="384"/>
      <c r="AD801" s="382">
        <f t="shared" si="184"/>
        <v>0</v>
      </c>
      <c r="AE801" s="383"/>
      <c r="AF801" s="383"/>
      <c r="AG801" s="383"/>
      <c r="AH801" s="384"/>
    </row>
    <row r="802" spans="1:36" ht="27" customHeight="1" x14ac:dyDescent="0.25">
      <c r="A802" s="389" t="s">
        <v>174</v>
      </c>
      <c r="B802" s="390"/>
      <c r="C802" s="390"/>
      <c r="D802" s="390"/>
      <c r="E802" s="390"/>
      <c r="F802" s="390"/>
      <c r="G802" s="390"/>
      <c r="H802" s="390"/>
      <c r="I802" s="391"/>
      <c r="J802" s="382"/>
      <c r="K802" s="383"/>
      <c r="L802" s="383"/>
      <c r="M802" s="383"/>
      <c r="N802" s="384"/>
      <c r="O802" s="382"/>
      <c r="P802" s="383"/>
      <c r="Q802" s="383"/>
      <c r="R802" s="383"/>
      <c r="S802" s="384"/>
      <c r="T802" s="382"/>
      <c r="U802" s="383"/>
      <c r="V802" s="383"/>
      <c r="W802" s="383"/>
      <c r="X802" s="384"/>
      <c r="Y802" s="382"/>
      <c r="Z802" s="383"/>
      <c r="AA802" s="383"/>
      <c r="AB802" s="383"/>
      <c r="AC802" s="384"/>
      <c r="AD802" s="382">
        <f t="shared" si="184"/>
        <v>0</v>
      </c>
      <c r="AE802" s="383"/>
      <c r="AF802" s="383"/>
      <c r="AG802" s="383"/>
      <c r="AH802" s="384"/>
    </row>
    <row r="803" spans="1:36" x14ac:dyDescent="0.25">
      <c r="A803" s="389" t="s">
        <v>39</v>
      </c>
      <c r="B803" s="390"/>
      <c r="C803" s="390"/>
      <c r="D803" s="390"/>
      <c r="E803" s="390"/>
      <c r="F803" s="390"/>
      <c r="G803" s="390"/>
      <c r="H803" s="390"/>
      <c r="I803" s="391"/>
      <c r="J803" s="369">
        <f>SUM(J784:N802)</f>
        <v>101494</v>
      </c>
      <c r="K803" s="370"/>
      <c r="L803" s="370"/>
      <c r="M803" s="370"/>
      <c r="N803" s="371"/>
      <c r="O803" s="369">
        <f t="shared" ref="O803" si="185">SUM(O784:S802)</f>
        <v>49211</v>
      </c>
      <c r="P803" s="370"/>
      <c r="Q803" s="370"/>
      <c r="R803" s="370"/>
      <c r="S803" s="371"/>
      <c r="T803" s="369">
        <f t="shared" ref="T803" si="186">SUM(T784:X802)</f>
        <v>0</v>
      </c>
      <c r="U803" s="370"/>
      <c r="V803" s="370"/>
      <c r="W803" s="370"/>
      <c r="X803" s="371"/>
      <c r="Y803" s="369">
        <f t="shared" ref="Y803" si="187">SUM(Y784:AC802)</f>
        <v>0</v>
      </c>
      <c r="Z803" s="370"/>
      <c r="AA803" s="370"/>
      <c r="AB803" s="370"/>
      <c r="AC803" s="371"/>
      <c r="AD803" s="369">
        <f t="shared" ref="AD803" si="188">SUM(AD784:AH802)</f>
        <v>150705</v>
      </c>
      <c r="AE803" s="370"/>
      <c r="AF803" s="370"/>
      <c r="AG803" s="370"/>
      <c r="AH803" s="371"/>
      <c r="AI803" s="2"/>
      <c r="AJ803" t="s">
        <v>1155</v>
      </c>
    </row>
    <row r="804" spans="1:36"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6" s="2" customFormat="1" x14ac:dyDescent="0.25">
      <c r="A805" s="496" t="s">
        <v>1348</v>
      </c>
      <c r="B805" s="496"/>
      <c r="C805" s="496"/>
      <c r="D805" s="496"/>
      <c r="E805" s="496"/>
      <c r="F805" s="496"/>
      <c r="G805" s="496"/>
      <c r="H805" s="496"/>
      <c r="I805" s="496"/>
      <c r="J805" s="496"/>
      <c r="K805" s="496"/>
      <c r="L805" s="496"/>
      <c r="M805" s="496"/>
      <c r="N805" s="496"/>
      <c r="O805" s="496"/>
      <c r="P805" s="496"/>
      <c r="Q805" s="496"/>
      <c r="R805" s="496"/>
      <c r="S805" s="496"/>
      <c r="T805" s="496"/>
      <c r="U805" s="496"/>
      <c r="V805" s="496"/>
      <c r="W805" s="496"/>
      <c r="X805" s="496"/>
      <c r="Y805" s="496"/>
      <c r="Z805" s="496"/>
      <c r="AA805" s="496"/>
      <c r="AB805" s="496"/>
      <c r="AC805" s="496"/>
      <c r="AD805" s="496"/>
      <c r="AE805" s="496"/>
      <c r="AF805" s="496"/>
      <c r="AG805" s="496"/>
      <c r="AH805" s="496"/>
    </row>
    <row r="806" spans="1:36" s="2" customFormat="1" x14ac:dyDescent="0.25">
      <c r="A806" s="496"/>
      <c r="B806" s="496"/>
      <c r="C806" s="496"/>
      <c r="D806" s="496"/>
      <c r="E806" s="496"/>
      <c r="F806" s="496"/>
      <c r="G806" s="496"/>
      <c r="H806" s="496"/>
      <c r="I806" s="496"/>
      <c r="J806" s="496"/>
      <c r="K806" s="496"/>
      <c r="L806" s="496"/>
      <c r="M806" s="496"/>
      <c r="N806" s="496"/>
      <c r="O806" s="496"/>
      <c r="P806" s="496"/>
      <c r="Q806" s="496"/>
      <c r="R806" s="496"/>
      <c r="S806" s="496"/>
      <c r="T806" s="496"/>
      <c r="U806" s="496"/>
      <c r="V806" s="496"/>
      <c r="W806" s="496"/>
      <c r="X806" s="496"/>
      <c r="Y806" s="496"/>
      <c r="Z806" s="496"/>
      <c r="AA806" s="496"/>
      <c r="AB806" s="496"/>
      <c r="AC806" s="496"/>
      <c r="AD806" s="496"/>
      <c r="AE806" s="496"/>
      <c r="AF806" s="496"/>
      <c r="AG806" s="496"/>
      <c r="AH806" s="496"/>
    </row>
    <row r="807" spans="1:36" s="2" customFormat="1" x14ac:dyDescent="0.25">
      <c r="A807" s="496"/>
      <c r="B807" s="496"/>
      <c r="C807" s="496"/>
      <c r="D807" s="496"/>
      <c r="E807" s="496"/>
      <c r="F807" s="496"/>
      <c r="G807" s="496"/>
      <c r="H807" s="496"/>
      <c r="I807" s="496"/>
      <c r="J807" s="496"/>
      <c r="K807" s="496"/>
      <c r="L807" s="496"/>
      <c r="M807" s="496"/>
      <c r="N807" s="496"/>
      <c r="O807" s="496"/>
      <c r="P807" s="496"/>
      <c r="Q807" s="496"/>
      <c r="R807" s="496"/>
      <c r="S807" s="496"/>
      <c r="T807" s="496"/>
      <c r="U807" s="496"/>
      <c r="V807" s="496"/>
      <c r="W807" s="496"/>
      <c r="X807" s="496"/>
      <c r="Y807" s="496"/>
      <c r="Z807" s="496"/>
      <c r="AA807" s="496"/>
      <c r="AB807" s="496"/>
      <c r="AC807" s="496"/>
      <c r="AD807" s="496"/>
      <c r="AE807" s="496"/>
      <c r="AF807" s="496"/>
      <c r="AG807" s="496"/>
      <c r="AH807" s="496"/>
    </row>
    <row r="808" spans="1:36" s="2" customFormat="1" x14ac:dyDescent="0.25">
      <c r="A808" s="201" t="s">
        <v>1272</v>
      </c>
      <c r="B808" s="198"/>
      <c r="C808" s="198"/>
      <c r="D808" s="198"/>
      <c r="E808" s="198"/>
      <c r="F808" s="198"/>
      <c r="G808" s="198"/>
      <c r="H808" s="198"/>
      <c r="I808" s="198"/>
      <c r="J808" s="198"/>
      <c r="K808" s="198"/>
      <c r="L808" s="198"/>
      <c r="M808" s="198"/>
      <c r="N808" s="198"/>
      <c r="O808" s="198"/>
      <c r="P808" s="198"/>
      <c r="Q808" s="198"/>
      <c r="R808" s="198"/>
      <c r="S808" s="198"/>
      <c r="T808" s="198"/>
      <c r="U808" s="198"/>
      <c r="V808" s="198"/>
      <c r="W808" s="198"/>
      <c r="X808" s="198"/>
      <c r="Y808" s="198"/>
      <c r="Z808" s="198"/>
      <c r="AA808" s="198"/>
      <c r="AB808" s="198"/>
      <c r="AC808" s="198"/>
      <c r="AD808" s="198"/>
      <c r="AE808" s="198"/>
      <c r="AF808" s="198"/>
      <c r="AG808" s="198"/>
      <c r="AH808" s="198"/>
    </row>
    <row r="809" spans="1:36"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6" x14ac:dyDescent="0.25">
      <c r="A810" s="5" t="s">
        <v>1268</v>
      </c>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6"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6" x14ac:dyDescent="0.25">
      <c r="A812" s="5" t="s">
        <v>1300</v>
      </c>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6"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6" x14ac:dyDescent="0.25">
      <c r="A814" s="388" t="s">
        <v>1269</v>
      </c>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388"/>
      <c r="Z814" s="388"/>
      <c r="AA814" s="388"/>
      <c r="AB814" s="388"/>
      <c r="AC814" s="388"/>
      <c r="AD814" s="388"/>
      <c r="AE814" s="388"/>
      <c r="AF814" s="388"/>
      <c r="AG814" s="388"/>
      <c r="AH814" s="388"/>
    </row>
    <row r="815" spans="1:36" x14ac:dyDescent="0.25">
      <c r="A815" s="388"/>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388"/>
      <c r="Z815" s="388"/>
      <c r="AA815" s="388"/>
      <c r="AB815" s="388"/>
      <c r="AC815" s="388"/>
      <c r="AD815" s="388"/>
      <c r="AE815" s="388"/>
      <c r="AF815" s="388"/>
      <c r="AG815" s="388"/>
      <c r="AH815" s="388"/>
    </row>
    <row r="816" spans="1:36"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7" x14ac:dyDescent="0.25">
      <c r="A817" s="5" t="s">
        <v>1270</v>
      </c>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7"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7" s="2" customFormat="1" hidden="1" x14ac:dyDescent="0.25">
      <c r="A819" s="497" t="s">
        <v>1271</v>
      </c>
      <c r="B819" s="497"/>
      <c r="C819" s="497"/>
      <c r="D819" s="497"/>
      <c r="E819" s="497"/>
      <c r="F819" s="497"/>
      <c r="G819" s="497"/>
      <c r="H819" s="497"/>
      <c r="I819" s="497"/>
      <c r="J819" s="497"/>
      <c r="K819" s="497"/>
      <c r="L819" s="497"/>
      <c r="M819" s="497"/>
      <c r="N819" s="497"/>
      <c r="O819" s="497"/>
      <c r="P819" s="497"/>
      <c r="Q819" s="497"/>
      <c r="R819" s="497"/>
      <c r="S819" s="497"/>
      <c r="T819" s="497"/>
      <c r="U819" s="497"/>
      <c r="V819" s="497"/>
      <c r="W819" s="497"/>
      <c r="X819" s="497"/>
      <c r="Y819" s="497"/>
      <c r="Z819" s="497"/>
      <c r="AA819" s="497"/>
      <c r="AB819" s="497"/>
      <c r="AC819" s="497"/>
      <c r="AD819" s="497"/>
      <c r="AE819" s="497"/>
      <c r="AF819" s="497"/>
      <c r="AG819" s="497"/>
      <c r="AH819" s="497"/>
      <c r="AK819" s="2" t="s">
        <v>1322</v>
      </c>
    </row>
    <row r="820" spans="1:37" s="2" customFormat="1" hidden="1" x14ac:dyDescent="0.25">
      <c r="A820" s="497"/>
      <c r="B820" s="497"/>
      <c r="C820" s="497"/>
      <c r="D820" s="497"/>
      <c r="E820" s="497"/>
      <c r="F820" s="497"/>
      <c r="G820" s="497"/>
      <c r="H820" s="497"/>
      <c r="I820" s="497"/>
      <c r="J820" s="497"/>
      <c r="K820" s="497"/>
      <c r="L820" s="497"/>
      <c r="M820" s="497"/>
      <c r="N820" s="497"/>
      <c r="O820" s="497"/>
      <c r="P820" s="497"/>
      <c r="Q820" s="497"/>
      <c r="R820" s="497"/>
      <c r="S820" s="497"/>
      <c r="T820" s="497"/>
      <c r="U820" s="497"/>
      <c r="V820" s="497"/>
      <c r="W820" s="497"/>
      <c r="X820" s="497"/>
      <c r="Y820" s="497"/>
      <c r="Z820" s="497"/>
      <c r="AA820" s="497"/>
      <c r="AB820" s="497"/>
      <c r="AC820" s="497"/>
      <c r="AD820" s="497"/>
      <c r="AE820" s="497"/>
      <c r="AF820" s="497"/>
      <c r="AG820" s="497"/>
      <c r="AH820" s="497"/>
    </row>
    <row r="821" spans="1:37"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7" hidden="1" x14ac:dyDescent="0.25">
      <c r="A822" s="460" t="s">
        <v>1272</v>
      </c>
      <c r="B822" s="460"/>
      <c r="C822" s="460"/>
      <c r="D822" s="460"/>
      <c r="E822" s="460"/>
      <c r="F822" s="460"/>
      <c r="G822" s="460"/>
      <c r="H822" s="460"/>
      <c r="I822" s="460"/>
      <c r="J822" s="460"/>
      <c r="K822" s="460"/>
      <c r="L822" s="460"/>
      <c r="M822" s="460"/>
      <c r="N822" s="460"/>
      <c r="O822" s="460"/>
      <c r="P822" s="460"/>
      <c r="Q822" s="460"/>
      <c r="R822" s="460"/>
      <c r="S822" s="460"/>
      <c r="T822" s="460"/>
      <c r="U822" s="460"/>
      <c r="V822" s="460"/>
      <c r="W822" s="460"/>
      <c r="X822" s="460"/>
      <c r="Y822" s="460"/>
      <c r="Z822" s="460"/>
      <c r="AA822" s="460"/>
      <c r="AB822" s="460"/>
      <c r="AC822" s="460"/>
      <c r="AD822" s="460"/>
      <c r="AE822" s="460"/>
      <c r="AF822" s="460"/>
      <c r="AG822" s="460"/>
      <c r="AH822" s="460"/>
    </row>
    <row r="823" spans="1:37" s="199" customFormat="1" hidden="1" x14ac:dyDescent="0.25">
      <c r="A823" s="460"/>
      <c r="B823" s="460"/>
      <c r="C823" s="460"/>
      <c r="D823" s="460"/>
      <c r="E823" s="460"/>
      <c r="F823" s="460"/>
      <c r="G823" s="460"/>
      <c r="H823" s="460"/>
      <c r="I823" s="460"/>
      <c r="J823" s="460"/>
      <c r="K823" s="460"/>
      <c r="L823" s="460"/>
      <c r="M823" s="460"/>
      <c r="N823" s="460"/>
      <c r="O823" s="460"/>
      <c r="P823" s="460"/>
      <c r="Q823" s="460"/>
      <c r="R823" s="460"/>
      <c r="S823" s="460"/>
      <c r="T823" s="460"/>
      <c r="U823" s="460"/>
      <c r="V823" s="460"/>
      <c r="W823" s="460"/>
      <c r="X823" s="460"/>
      <c r="Y823" s="460"/>
      <c r="Z823" s="460"/>
      <c r="AA823" s="460"/>
      <c r="AB823" s="460"/>
      <c r="AC823" s="460"/>
      <c r="AD823" s="460"/>
      <c r="AE823" s="460"/>
      <c r="AF823" s="460"/>
      <c r="AG823" s="460"/>
      <c r="AH823" s="460"/>
      <c r="AK823" s="199" t="s">
        <v>1323</v>
      </c>
    </row>
    <row r="824" spans="1:37" hidden="1"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7" s="199" customFormat="1" hidden="1" x14ac:dyDescent="0.25">
      <c r="A825" s="200" t="s">
        <v>1273</v>
      </c>
      <c r="B825" s="200"/>
      <c r="C825" s="200"/>
      <c r="D825" s="200"/>
      <c r="E825" s="200"/>
      <c r="F825" s="200"/>
      <c r="G825" s="200"/>
      <c r="H825" s="200"/>
      <c r="I825" s="200"/>
      <c r="J825" s="200"/>
      <c r="K825" s="200"/>
      <c r="L825" s="200"/>
      <c r="M825" s="200"/>
      <c r="N825" s="200"/>
      <c r="O825" s="200"/>
      <c r="P825" s="200"/>
      <c r="Q825" s="200"/>
      <c r="R825" s="200"/>
      <c r="S825" s="200"/>
      <c r="T825" s="200"/>
      <c r="U825" s="200"/>
      <c r="V825" s="200"/>
      <c r="W825" s="200"/>
      <c r="X825" s="200"/>
      <c r="Y825" s="200"/>
      <c r="Z825" s="200"/>
      <c r="AA825" s="200"/>
      <c r="AB825" s="200"/>
      <c r="AC825" s="200"/>
      <c r="AD825" s="200"/>
      <c r="AE825" s="200"/>
      <c r="AF825" s="200"/>
      <c r="AG825" s="200"/>
      <c r="AH825" s="200"/>
      <c r="AK825" s="199" t="s">
        <v>1323</v>
      </c>
    </row>
    <row r="826" spans="1:37"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7" x14ac:dyDescent="0.25">
      <c r="A827" s="5" t="s">
        <v>1274</v>
      </c>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7"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7" x14ac:dyDescent="0.25">
      <c r="A829" s="388" t="s">
        <v>1349</v>
      </c>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388"/>
      <c r="Z829" s="388"/>
      <c r="AA829" s="388"/>
      <c r="AB829" s="388"/>
      <c r="AC829" s="388"/>
      <c r="AD829" s="388"/>
      <c r="AE829" s="388"/>
      <c r="AF829" s="388"/>
      <c r="AG829" s="388"/>
      <c r="AH829" s="388"/>
    </row>
    <row r="830" spans="1:37" ht="39" customHeight="1" x14ac:dyDescent="0.25">
      <c r="A830" s="497" t="s">
        <v>1358</v>
      </c>
      <c r="B830" s="497"/>
      <c r="C830" s="497"/>
      <c r="D830" s="497"/>
      <c r="E830" s="497"/>
      <c r="F830" s="497"/>
      <c r="G830" s="497"/>
      <c r="H830" s="497"/>
      <c r="I830" s="497"/>
      <c r="J830" s="497"/>
      <c r="K830" s="497"/>
      <c r="L830" s="497"/>
      <c r="M830" s="497"/>
      <c r="N830" s="497"/>
      <c r="O830" s="497"/>
      <c r="P830" s="497"/>
      <c r="Q830" s="497"/>
      <c r="R830" s="497"/>
      <c r="S830" s="497"/>
      <c r="T830" s="497"/>
      <c r="U830" s="497"/>
      <c r="V830" s="497"/>
      <c r="W830" s="497"/>
      <c r="X830" s="497"/>
      <c r="Y830" s="497"/>
      <c r="Z830" s="497"/>
      <c r="AA830" s="497"/>
      <c r="AB830" s="497"/>
      <c r="AC830" s="497"/>
      <c r="AD830" s="497"/>
      <c r="AE830" s="497"/>
      <c r="AF830" s="497"/>
      <c r="AG830" s="497"/>
      <c r="AH830" s="497"/>
    </row>
    <row r="831" spans="1:37" x14ac:dyDescent="0.25">
      <c r="A831" s="145"/>
      <c r="B831" s="145"/>
      <c r="C831" s="145"/>
      <c r="D831" s="145"/>
      <c r="E831" s="145"/>
      <c r="F831" s="145"/>
      <c r="G831" s="145"/>
      <c r="H831" s="145"/>
      <c r="I831" s="145"/>
      <c r="J831" s="145"/>
      <c r="K831" s="145"/>
      <c r="L831" s="145"/>
      <c r="M831" s="145"/>
      <c r="N831" s="145"/>
      <c r="O831" s="145"/>
      <c r="P831" s="145"/>
      <c r="Q831" s="145"/>
      <c r="R831" s="145"/>
      <c r="S831" s="145"/>
      <c r="T831" s="145"/>
      <c r="U831" s="145"/>
      <c r="V831" s="145"/>
      <c r="W831" s="145"/>
      <c r="X831" s="145"/>
      <c r="Y831" s="145"/>
      <c r="Z831" s="145"/>
      <c r="AA831" s="145"/>
      <c r="AB831" s="145"/>
      <c r="AC831" s="145"/>
      <c r="AD831" s="145"/>
      <c r="AE831" s="145"/>
      <c r="AF831" s="145"/>
      <c r="AG831" s="145"/>
      <c r="AH831" s="145"/>
    </row>
    <row r="832" spans="1:37"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6" x14ac:dyDescent="0.25">
      <c r="A833" s="13" t="s">
        <v>177</v>
      </c>
      <c r="B833" s="13"/>
      <c r="C833" s="13"/>
      <c r="D833" s="13" t="s">
        <v>404</v>
      </c>
      <c r="E833" s="13"/>
      <c r="F833" s="13"/>
      <c r="G833" s="13"/>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6"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6" x14ac:dyDescent="0.25">
      <c r="A835" s="5" t="s">
        <v>178</v>
      </c>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6"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6" x14ac:dyDescent="0.25">
      <c r="A837" s="618" t="s">
        <v>133</v>
      </c>
      <c r="B837" s="619"/>
      <c r="C837" s="619"/>
      <c r="D837" s="619"/>
      <c r="E837" s="619"/>
      <c r="F837" s="619"/>
      <c r="G837" s="619"/>
      <c r="H837" s="619"/>
      <c r="I837" s="620"/>
      <c r="J837" s="366" t="s">
        <v>58</v>
      </c>
      <c r="K837" s="367"/>
      <c r="L837" s="367"/>
      <c r="M837" s="367"/>
      <c r="N837" s="367"/>
      <c r="O837" s="367"/>
      <c r="P837" s="367"/>
      <c r="Q837" s="367"/>
      <c r="R837" s="367"/>
      <c r="S837" s="367"/>
      <c r="T837" s="367"/>
      <c r="U837" s="367"/>
      <c r="V837" s="367"/>
      <c r="W837" s="367"/>
      <c r="X837" s="367"/>
      <c r="Y837" s="367"/>
      <c r="Z837" s="367"/>
      <c r="AA837" s="367"/>
      <c r="AB837" s="367"/>
      <c r="AC837" s="367"/>
      <c r="AD837" s="367"/>
      <c r="AE837" s="367"/>
      <c r="AF837" s="367"/>
      <c r="AG837" s="367"/>
      <c r="AH837" s="368"/>
    </row>
    <row r="838" spans="1:36" x14ac:dyDescent="0.25">
      <c r="A838" s="621"/>
      <c r="B838" s="622"/>
      <c r="C838" s="622"/>
      <c r="D838" s="622"/>
      <c r="E838" s="622"/>
      <c r="F838" s="622"/>
      <c r="G838" s="622"/>
      <c r="H838" s="622"/>
      <c r="I838" s="623"/>
      <c r="J838" s="508" t="s">
        <v>50</v>
      </c>
      <c r="K838" s="509"/>
      <c r="L838" s="509"/>
      <c r="M838" s="509"/>
      <c r="N838" s="510"/>
      <c r="O838" s="508" t="s">
        <v>179</v>
      </c>
      <c r="P838" s="509"/>
      <c r="Q838" s="509"/>
      <c r="R838" s="509"/>
      <c r="S838" s="510"/>
      <c r="T838" s="508" t="s">
        <v>180</v>
      </c>
      <c r="U838" s="509"/>
      <c r="V838" s="509"/>
      <c r="W838" s="509"/>
      <c r="X838" s="510"/>
      <c r="Y838" s="508" t="s">
        <v>181</v>
      </c>
      <c r="Z838" s="509"/>
      <c r="AA838" s="509"/>
      <c r="AB838" s="509"/>
      <c r="AC838" s="510"/>
      <c r="AD838" s="508" t="s">
        <v>54</v>
      </c>
      <c r="AE838" s="509"/>
      <c r="AF838" s="509"/>
      <c r="AG838" s="509"/>
      <c r="AH838" s="510"/>
    </row>
    <row r="839" spans="1:36" x14ac:dyDescent="0.25">
      <c r="A839" s="624"/>
      <c r="B839" s="625"/>
      <c r="C839" s="625"/>
      <c r="D839" s="625"/>
      <c r="E839" s="625"/>
      <c r="F839" s="625"/>
      <c r="G839" s="625"/>
      <c r="H839" s="625"/>
      <c r="I839" s="626"/>
      <c r="J839" s="511"/>
      <c r="K839" s="512"/>
      <c r="L839" s="512"/>
      <c r="M839" s="512"/>
      <c r="N839" s="513"/>
      <c r="O839" s="511"/>
      <c r="P839" s="512"/>
      <c r="Q839" s="512"/>
      <c r="R839" s="512"/>
      <c r="S839" s="513"/>
      <c r="T839" s="511"/>
      <c r="U839" s="512"/>
      <c r="V839" s="512"/>
      <c r="W839" s="512"/>
      <c r="X839" s="513"/>
      <c r="Y839" s="511"/>
      <c r="Z839" s="512"/>
      <c r="AA839" s="512"/>
      <c r="AB839" s="512"/>
      <c r="AC839" s="513"/>
      <c r="AD839" s="511"/>
      <c r="AE839" s="512"/>
      <c r="AF839" s="512"/>
      <c r="AG839" s="512"/>
      <c r="AH839" s="513"/>
    </row>
    <row r="840" spans="1:36" x14ac:dyDescent="0.25">
      <c r="A840" s="366" t="s">
        <v>40</v>
      </c>
      <c r="B840" s="367"/>
      <c r="C840" s="367"/>
      <c r="D840" s="367"/>
      <c r="E840" s="367"/>
      <c r="F840" s="367"/>
      <c r="G840" s="367"/>
      <c r="H840" s="367"/>
      <c r="I840" s="368"/>
      <c r="J840" s="366" t="s">
        <v>41</v>
      </c>
      <c r="K840" s="367"/>
      <c r="L840" s="367"/>
      <c r="M840" s="367"/>
      <c r="N840" s="368"/>
      <c r="O840" s="366" t="s">
        <v>42</v>
      </c>
      <c r="P840" s="367"/>
      <c r="Q840" s="367"/>
      <c r="R840" s="367"/>
      <c r="S840" s="368"/>
      <c r="T840" s="366" t="s">
        <v>43</v>
      </c>
      <c r="U840" s="367"/>
      <c r="V840" s="367"/>
      <c r="W840" s="367"/>
      <c r="X840" s="368"/>
      <c r="Y840" s="366" t="s">
        <v>44</v>
      </c>
      <c r="Z840" s="367"/>
      <c r="AA840" s="367"/>
      <c r="AB840" s="367"/>
      <c r="AC840" s="368"/>
      <c r="AD840" s="366" t="s">
        <v>45</v>
      </c>
      <c r="AE840" s="367"/>
      <c r="AF840" s="367"/>
      <c r="AG840" s="367"/>
      <c r="AH840" s="368"/>
    </row>
    <row r="841" spans="1:36" x14ac:dyDescent="0.25">
      <c r="A841" s="381" t="s">
        <v>182</v>
      </c>
      <c r="B841" s="376"/>
      <c r="C841" s="376"/>
      <c r="D841" s="376"/>
      <c r="E841" s="376"/>
      <c r="F841" s="376"/>
      <c r="G841" s="376"/>
      <c r="H841" s="376"/>
      <c r="I841" s="377"/>
      <c r="J841" s="382">
        <v>7300</v>
      </c>
      <c r="K841" s="383"/>
      <c r="L841" s="383"/>
      <c r="M841" s="383"/>
      <c r="N841" s="384"/>
      <c r="O841" s="382"/>
      <c r="P841" s="383"/>
      <c r="Q841" s="383"/>
      <c r="R841" s="383"/>
      <c r="S841" s="384"/>
      <c r="T841" s="382">
        <f t="shared" ref="T841" si="189">SUM(T842:X846)</f>
        <v>0</v>
      </c>
      <c r="U841" s="383"/>
      <c r="V841" s="383"/>
      <c r="W841" s="383"/>
      <c r="X841" s="384"/>
      <c r="Y841" s="382">
        <f>SUM(Y842:AC846)</f>
        <v>0</v>
      </c>
      <c r="Z841" s="383"/>
      <c r="AA841" s="383"/>
      <c r="AB841" s="383"/>
      <c r="AC841" s="384"/>
      <c r="AD841" s="382">
        <f>SUM(AD842:AH846)</f>
        <v>7300</v>
      </c>
      <c r="AE841" s="383"/>
      <c r="AF841" s="383"/>
      <c r="AG841" s="383"/>
      <c r="AH841" s="384"/>
      <c r="AI841" t="str">
        <f>IF(ROUND(J841-Pasíva!E26-Pasíva!E28,0)=0,"","CHYBA")</f>
        <v/>
      </c>
      <c r="AJ841" t="s">
        <v>1155</v>
      </c>
    </row>
    <row r="842" spans="1:36" x14ac:dyDescent="0.25">
      <c r="A842" s="381" t="s">
        <v>1213</v>
      </c>
      <c r="B842" s="376"/>
      <c r="C842" s="376"/>
      <c r="D842" s="376"/>
      <c r="E842" s="376"/>
      <c r="F842" s="376"/>
      <c r="G842" s="376"/>
      <c r="H842" s="376"/>
      <c r="I842" s="377"/>
      <c r="J842" s="382">
        <v>7300</v>
      </c>
      <c r="K842" s="383"/>
      <c r="L842" s="383"/>
      <c r="M842" s="383"/>
      <c r="N842" s="384"/>
      <c r="O842" s="382"/>
      <c r="P842" s="383"/>
      <c r="Q842" s="383"/>
      <c r="R842" s="383"/>
      <c r="S842" s="384"/>
      <c r="T842" s="382"/>
      <c r="U842" s="383"/>
      <c r="V842" s="383"/>
      <c r="W842" s="383"/>
      <c r="X842" s="384"/>
      <c r="Y842" s="382"/>
      <c r="Z842" s="383"/>
      <c r="AA842" s="383"/>
      <c r="AB842" s="383"/>
      <c r="AC842" s="384"/>
      <c r="AD842" s="382">
        <f>J842+O842+T842+Y842</f>
        <v>7300</v>
      </c>
      <c r="AE842" s="383"/>
      <c r="AF842" s="383"/>
      <c r="AG842" s="383"/>
      <c r="AH842" s="384"/>
      <c r="AI842" t="str">
        <f>IF(ROUND(AD841-Pasíva!D26-Pasíva!D28,0)=0,"","CHYBA")</f>
        <v/>
      </c>
      <c r="AJ842" t="s">
        <v>1155</v>
      </c>
    </row>
    <row r="843" spans="1:36" hidden="1" x14ac:dyDescent="0.25">
      <c r="A843" s="381"/>
      <c r="B843" s="376"/>
      <c r="C843" s="376"/>
      <c r="D843" s="376"/>
      <c r="E843" s="376"/>
      <c r="F843" s="376"/>
      <c r="G843" s="376"/>
      <c r="H843" s="376"/>
      <c r="I843" s="377"/>
      <c r="J843" s="382"/>
      <c r="K843" s="383"/>
      <c r="L843" s="383"/>
      <c r="M843" s="383"/>
      <c r="N843" s="384"/>
      <c r="O843" s="382"/>
      <c r="P843" s="383"/>
      <c r="Q843" s="383"/>
      <c r="R843" s="383"/>
      <c r="S843" s="384"/>
      <c r="T843" s="382"/>
      <c r="U843" s="383"/>
      <c r="V843" s="383"/>
      <c r="W843" s="383"/>
      <c r="X843" s="384"/>
      <c r="Y843" s="382"/>
      <c r="Z843" s="383"/>
      <c r="AA843" s="383"/>
      <c r="AB843" s="383"/>
      <c r="AC843" s="384"/>
      <c r="AD843" s="382">
        <f t="shared" ref="AD843:AD846" si="190">J843+O843+T843+Y843</f>
        <v>0</v>
      </c>
      <c r="AE843" s="383"/>
      <c r="AF843" s="383"/>
      <c r="AG843" s="383"/>
      <c r="AH843" s="384"/>
    </row>
    <row r="844" spans="1:36" hidden="1" x14ac:dyDescent="0.25">
      <c r="A844" s="381"/>
      <c r="B844" s="376"/>
      <c r="C844" s="376"/>
      <c r="D844" s="376"/>
      <c r="E844" s="376"/>
      <c r="F844" s="376"/>
      <c r="G844" s="376"/>
      <c r="H844" s="376"/>
      <c r="I844" s="377"/>
      <c r="J844" s="382"/>
      <c r="K844" s="383"/>
      <c r="L844" s="383"/>
      <c r="M844" s="383"/>
      <c r="N844" s="384"/>
      <c r="O844" s="382"/>
      <c r="P844" s="383"/>
      <c r="Q844" s="383"/>
      <c r="R844" s="383"/>
      <c r="S844" s="384"/>
      <c r="T844" s="382"/>
      <c r="U844" s="383"/>
      <c r="V844" s="383"/>
      <c r="W844" s="383"/>
      <c r="X844" s="384"/>
      <c r="Y844" s="382"/>
      <c r="Z844" s="383"/>
      <c r="AA844" s="383"/>
      <c r="AB844" s="383"/>
      <c r="AC844" s="384"/>
      <c r="AD844" s="382">
        <f t="shared" si="190"/>
        <v>0</v>
      </c>
      <c r="AE844" s="383"/>
      <c r="AF844" s="383"/>
      <c r="AG844" s="383"/>
      <c r="AH844" s="384"/>
    </row>
    <row r="845" spans="1:36" x14ac:dyDescent="0.25">
      <c r="A845" s="381"/>
      <c r="B845" s="376"/>
      <c r="C845" s="376"/>
      <c r="D845" s="376"/>
      <c r="E845" s="376"/>
      <c r="F845" s="376"/>
      <c r="G845" s="376"/>
      <c r="H845" s="376"/>
      <c r="I845" s="377"/>
      <c r="J845" s="382"/>
      <c r="K845" s="383"/>
      <c r="L845" s="383"/>
      <c r="M845" s="383"/>
      <c r="N845" s="384"/>
      <c r="O845" s="382"/>
      <c r="P845" s="383"/>
      <c r="Q845" s="383"/>
      <c r="R845" s="383"/>
      <c r="S845" s="384"/>
      <c r="T845" s="382"/>
      <c r="U845" s="383"/>
      <c r="V845" s="383"/>
      <c r="W845" s="383"/>
      <c r="X845" s="384"/>
      <c r="Y845" s="382"/>
      <c r="Z845" s="383"/>
      <c r="AA845" s="383"/>
      <c r="AB845" s="383"/>
      <c r="AC845" s="384"/>
      <c r="AD845" s="382">
        <f t="shared" si="190"/>
        <v>0</v>
      </c>
      <c r="AE845" s="383"/>
      <c r="AF845" s="383"/>
      <c r="AG845" s="383"/>
      <c r="AH845" s="384"/>
    </row>
    <row r="846" spans="1:36" x14ac:dyDescent="0.25">
      <c r="A846" s="381"/>
      <c r="B846" s="376"/>
      <c r="C846" s="376"/>
      <c r="D846" s="376"/>
      <c r="E846" s="376"/>
      <c r="F846" s="376"/>
      <c r="G846" s="376"/>
      <c r="H846" s="376"/>
      <c r="I846" s="377"/>
      <c r="J846" s="382"/>
      <c r="K846" s="383"/>
      <c r="L846" s="383"/>
      <c r="M846" s="383"/>
      <c r="N846" s="384"/>
      <c r="O846" s="382"/>
      <c r="P846" s="383"/>
      <c r="Q846" s="383"/>
      <c r="R846" s="383"/>
      <c r="S846" s="384"/>
      <c r="T846" s="382"/>
      <c r="U846" s="383"/>
      <c r="V846" s="383"/>
      <c r="W846" s="383"/>
      <c r="X846" s="384"/>
      <c r="Y846" s="382"/>
      <c r="Z846" s="383"/>
      <c r="AA846" s="383"/>
      <c r="AB846" s="383"/>
      <c r="AC846" s="384"/>
      <c r="AD846" s="382">
        <f t="shared" si="190"/>
        <v>0</v>
      </c>
      <c r="AE846" s="383"/>
      <c r="AF846" s="383"/>
      <c r="AG846" s="383"/>
      <c r="AH846" s="384"/>
    </row>
    <row r="847" spans="1:36" x14ac:dyDescent="0.25">
      <c r="A847" s="381" t="s">
        <v>183</v>
      </c>
      <c r="B847" s="376"/>
      <c r="C847" s="376"/>
      <c r="D847" s="376"/>
      <c r="E847" s="376"/>
      <c r="F847" s="376"/>
      <c r="G847" s="376"/>
      <c r="H847" s="376"/>
      <c r="I847" s="377"/>
      <c r="J847" s="382">
        <v>14656</v>
      </c>
      <c r="K847" s="383"/>
      <c r="L847" s="383"/>
      <c r="M847" s="383"/>
      <c r="N847" s="384"/>
      <c r="O847" s="382">
        <f t="shared" ref="O847" si="191">SUM(O848:S852)</f>
        <v>11855</v>
      </c>
      <c r="P847" s="383"/>
      <c r="Q847" s="383"/>
      <c r="R847" s="383"/>
      <c r="S847" s="384"/>
      <c r="T847" s="382">
        <f t="shared" ref="T847" si="192">SUM(T848:X852)</f>
        <v>-13709</v>
      </c>
      <c r="U847" s="383"/>
      <c r="V847" s="383"/>
      <c r="W847" s="383"/>
      <c r="X847" s="384"/>
      <c r="Y847" s="382">
        <f t="shared" ref="Y847" si="193">SUM(Y848:AC852)</f>
        <v>0</v>
      </c>
      <c r="Z847" s="383"/>
      <c r="AA847" s="383"/>
      <c r="AB847" s="383"/>
      <c r="AC847" s="384"/>
      <c r="AD847" s="382">
        <f t="shared" ref="AD847" si="194">SUM(AD848:AH852)</f>
        <v>12802</v>
      </c>
      <c r="AE847" s="383"/>
      <c r="AF847" s="383"/>
      <c r="AG847" s="383"/>
      <c r="AH847" s="384"/>
      <c r="AI847" t="str">
        <f>IF(ROUND(J847-Pasíva!E27-Pasíva!E29,0)=0,"","CHYBA")</f>
        <v/>
      </c>
      <c r="AJ847" t="s">
        <v>1155</v>
      </c>
    </row>
    <row r="848" spans="1:36" x14ac:dyDescent="0.25">
      <c r="A848" s="366" t="s">
        <v>1214</v>
      </c>
      <c r="B848" s="367"/>
      <c r="C848" s="367"/>
      <c r="D848" s="367"/>
      <c r="E848" s="367"/>
      <c r="F848" s="367"/>
      <c r="G848" s="367"/>
      <c r="H848" s="367"/>
      <c r="I848" s="368"/>
      <c r="J848" s="382">
        <v>3000</v>
      </c>
      <c r="K848" s="383"/>
      <c r="L848" s="383"/>
      <c r="M848" s="383"/>
      <c r="N848" s="384"/>
      <c r="O848" s="382">
        <v>3500</v>
      </c>
      <c r="P848" s="383"/>
      <c r="Q848" s="383"/>
      <c r="R848" s="383"/>
      <c r="S848" s="384"/>
      <c r="T848" s="382">
        <v>-3000</v>
      </c>
      <c r="U848" s="383"/>
      <c r="V848" s="383"/>
      <c r="W848" s="383"/>
      <c r="X848" s="384"/>
      <c r="Y848" s="382"/>
      <c r="Z848" s="383"/>
      <c r="AA848" s="383"/>
      <c r="AB848" s="383"/>
      <c r="AC848" s="384"/>
      <c r="AD848" s="382">
        <f t="shared" ref="AD848:AD852" si="195">J848+O848+T848+Y848</f>
        <v>3500</v>
      </c>
      <c r="AE848" s="383"/>
      <c r="AF848" s="383"/>
      <c r="AG848" s="383"/>
      <c r="AH848" s="384"/>
      <c r="AI848" t="str">
        <f>IF(ROUND(AD847-Pasíva!D27-Pasíva!D29,0)=0,"","CHYBA")</f>
        <v/>
      </c>
      <c r="AJ848" t="s">
        <v>1155</v>
      </c>
    </row>
    <row r="849" spans="1:34" x14ac:dyDescent="0.25">
      <c r="A849" s="366" t="s">
        <v>1350</v>
      </c>
      <c r="B849" s="367"/>
      <c r="C849" s="367"/>
      <c r="D849" s="367"/>
      <c r="E849" s="367"/>
      <c r="F849" s="367"/>
      <c r="G849" s="367"/>
      <c r="H849" s="367"/>
      <c r="I849" s="368"/>
      <c r="J849" s="382">
        <v>5446</v>
      </c>
      <c r="K849" s="383"/>
      <c r="L849" s="383"/>
      <c r="M849" s="383"/>
      <c r="N849" s="384"/>
      <c r="O849" s="382">
        <v>8355</v>
      </c>
      <c r="P849" s="383"/>
      <c r="Q849" s="383"/>
      <c r="R849" s="383"/>
      <c r="S849" s="384"/>
      <c r="T849" s="382">
        <v>-5446</v>
      </c>
      <c r="U849" s="383"/>
      <c r="V849" s="383"/>
      <c r="W849" s="383"/>
      <c r="X849" s="384"/>
      <c r="Y849" s="382"/>
      <c r="Z849" s="383"/>
      <c r="AA849" s="383"/>
      <c r="AB849" s="383"/>
      <c r="AC849" s="384"/>
      <c r="AD849" s="382">
        <f t="shared" si="195"/>
        <v>8355</v>
      </c>
      <c r="AE849" s="383"/>
      <c r="AF849" s="383"/>
      <c r="AG849" s="383"/>
      <c r="AH849" s="384"/>
    </row>
    <row r="850" spans="1:34" x14ac:dyDescent="0.25">
      <c r="A850" s="366" t="s">
        <v>1221</v>
      </c>
      <c r="B850" s="367"/>
      <c r="C850" s="367"/>
      <c r="D850" s="367"/>
      <c r="E850" s="367"/>
      <c r="F850" s="367"/>
      <c r="G850" s="367"/>
      <c r="H850" s="367"/>
      <c r="I850" s="368"/>
      <c r="J850" s="382">
        <v>4428</v>
      </c>
      <c r="K850" s="383"/>
      <c r="L850" s="383"/>
      <c r="M850" s="383"/>
      <c r="N850" s="384"/>
      <c r="O850" s="382"/>
      <c r="P850" s="383"/>
      <c r="Q850" s="383"/>
      <c r="R850" s="383"/>
      <c r="S850" s="384"/>
      <c r="T850" s="382">
        <v>-4428</v>
      </c>
      <c r="U850" s="383"/>
      <c r="V850" s="383"/>
      <c r="W850" s="383"/>
      <c r="X850" s="384"/>
      <c r="Y850" s="382"/>
      <c r="Z850" s="383"/>
      <c r="AA850" s="383"/>
      <c r="AB850" s="383"/>
      <c r="AC850" s="384"/>
      <c r="AD850" s="382">
        <f t="shared" si="195"/>
        <v>0</v>
      </c>
      <c r="AE850" s="383"/>
      <c r="AF850" s="383"/>
      <c r="AG850" s="383"/>
      <c r="AH850" s="384"/>
    </row>
    <row r="851" spans="1:34" x14ac:dyDescent="0.25">
      <c r="A851" s="366" t="s">
        <v>1215</v>
      </c>
      <c r="B851" s="367"/>
      <c r="C851" s="367"/>
      <c r="D851" s="367"/>
      <c r="E851" s="367"/>
      <c r="F851" s="367"/>
      <c r="G851" s="367"/>
      <c r="H851" s="367"/>
      <c r="I851" s="368"/>
      <c r="J851" s="382">
        <v>835</v>
      </c>
      <c r="K851" s="383"/>
      <c r="L851" s="383"/>
      <c r="M851" s="383"/>
      <c r="N851" s="384"/>
      <c r="O851" s="382"/>
      <c r="P851" s="383"/>
      <c r="Q851" s="383"/>
      <c r="R851" s="383"/>
      <c r="S851" s="384"/>
      <c r="T851" s="382">
        <v>-835</v>
      </c>
      <c r="U851" s="383"/>
      <c r="V851" s="383"/>
      <c r="W851" s="383"/>
      <c r="X851" s="384"/>
      <c r="Y851" s="382"/>
      <c r="Z851" s="383"/>
      <c r="AA851" s="383"/>
      <c r="AB851" s="383"/>
      <c r="AC851" s="384"/>
      <c r="AD851" s="382">
        <f t="shared" si="195"/>
        <v>0</v>
      </c>
      <c r="AE851" s="383"/>
      <c r="AF851" s="383"/>
      <c r="AG851" s="383"/>
      <c r="AH851" s="384"/>
    </row>
    <row r="852" spans="1:34" x14ac:dyDescent="0.25">
      <c r="A852" s="366" t="s">
        <v>1216</v>
      </c>
      <c r="B852" s="367"/>
      <c r="C852" s="367"/>
      <c r="D852" s="367"/>
      <c r="E852" s="367"/>
      <c r="F852" s="367"/>
      <c r="G852" s="367"/>
      <c r="H852" s="367"/>
      <c r="I852" s="368"/>
      <c r="J852" s="382">
        <v>947</v>
      </c>
      <c r="K852" s="383"/>
      <c r="L852" s="383"/>
      <c r="M852" s="383"/>
      <c r="N852" s="384"/>
      <c r="O852" s="382"/>
      <c r="P852" s="383"/>
      <c r="Q852" s="383"/>
      <c r="R852" s="383"/>
      <c r="S852" s="384"/>
      <c r="T852" s="382"/>
      <c r="U852" s="383"/>
      <c r="V852" s="383"/>
      <c r="W852" s="383"/>
      <c r="X852" s="384"/>
      <c r="Y852" s="382"/>
      <c r="Z852" s="383"/>
      <c r="AA852" s="383"/>
      <c r="AB852" s="383"/>
      <c r="AC852" s="384"/>
      <c r="AD852" s="382">
        <f t="shared" si="195"/>
        <v>947</v>
      </c>
      <c r="AE852" s="383"/>
      <c r="AF852" s="383"/>
      <c r="AG852" s="383"/>
      <c r="AH852" s="384"/>
    </row>
    <row r="853" spans="1:34"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x14ac:dyDescent="0.25">
      <c r="A854" s="740" t="s">
        <v>1373</v>
      </c>
      <c r="B854" s="740"/>
      <c r="C854" s="740"/>
      <c r="D854" s="740"/>
      <c r="E854" s="740"/>
      <c r="F854" s="740"/>
      <c r="G854" s="740"/>
      <c r="H854" s="740"/>
      <c r="I854" s="740"/>
      <c r="J854" s="740"/>
      <c r="K854" s="740"/>
      <c r="L854" s="740"/>
      <c r="M854" s="740"/>
      <c r="N854" s="740"/>
      <c r="O854" s="740"/>
      <c r="P854" s="740"/>
      <c r="Q854" s="740"/>
      <c r="R854" s="740"/>
      <c r="S854" s="740"/>
      <c r="T854" s="740"/>
      <c r="U854" s="740"/>
      <c r="V854" s="740"/>
      <c r="W854" s="740"/>
      <c r="X854" s="740"/>
      <c r="Y854" s="740"/>
      <c r="Z854" s="740"/>
      <c r="AA854" s="740"/>
      <c r="AB854" s="740"/>
      <c r="AC854" s="740"/>
      <c r="AD854" s="740"/>
      <c r="AE854" s="740"/>
      <c r="AF854" s="740"/>
      <c r="AG854" s="740"/>
      <c r="AH854" s="740"/>
    </row>
    <row r="855" spans="1:34" x14ac:dyDescent="0.25">
      <c r="A855" s="740"/>
      <c r="B855" s="740"/>
      <c r="C855" s="740"/>
      <c r="D855" s="740"/>
      <c r="E855" s="740"/>
      <c r="F855" s="740"/>
      <c r="G855" s="740"/>
      <c r="H855" s="740"/>
      <c r="I855" s="740"/>
      <c r="J855" s="740"/>
      <c r="K855" s="740"/>
      <c r="L855" s="740"/>
      <c r="M855" s="740"/>
      <c r="N855" s="740"/>
      <c r="O855" s="740"/>
      <c r="P855" s="740"/>
      <c r="Q855" s="740"/>
      <c r="R855" s="740"/>
      <c r="S855" s="740"/>
      <c r="T855" s="740"/>
      <c r="U855" s="740"/>
      <c r="V855" s="740"/>
      <c r="W855" s="740"/>
      <c r="X855" s="740"/>
      <c r="Y855" s="740"/>
      <c r="Z855" s="740"/>
      <c r="AA855" s="740"/>
      <c r="AB855" s="740"/>
      <c r="AC855" s="740"/>
      <c r="AD855" s="740"/>
      <c r="AE855" s="740"/>
      <c r="AF855" s="740"/>
      <c r="AG855" s="740"/>
      <c r="AH855" s="740"/>
    </row>
    <row r="856" spans="1:34" x14ac:dyDescent="0.25">
      <c r="A856" s="145"/>
      <c r="B856" s="145"/>
      <c r="C856" s="145"/>
      <c r="D856" s="145"/>
      <c r="E856" s="145"/>
      <c r="F856" s="145"/>
      <c r="G856" s="145"/>
      <c r="H856" s="145"/>
      <c r="I856" s="145"/>
      <c r="J856" s="145"/>
      <c r="K856" s="145"/>
      <c r="L856" s="145"/>
      <c r="M856" s="145"/>
      <c r="N856" s="145"/>
      <c r="O856" s="145"/>
      <c r="P856" s="145"/>
      <c r="Q856" s="145"/>
      <c r="R856" s="145"/>
      <c r="S856" s="145"/>
      <c r="T856" s="145"/>
      <c r="U856" s="145"/>
      <c r="V856" s="145"/>
      <c r="W856" s="145"/>
      <c r="X856" s="145"/>
      <c r="Y856" s="145"/>
      <c r="Z856" s="145"/>
      <c r="AA856" s="145"/>
      <c r="AB856" s="145"/>
      <c r="AC856" s="145"/>
      <c r="AD856" s="145"/>
      <c r="AE856" s="145"/>
      <c r="AF856" s="145"/>
      <c r="AG856" s="145"/>
      <c r="AH856" s="145"/>
    </row>
    <row r="857" spans="1:34" x14ac:dyDescent="0.25">
      <c r="A857" s="740" t="s">
        <v>185</v>
      </c>
      <c r="B857" s="740"/>
      <c r="C857" s="740"/>
      <c r="D857" s="740"/>
      <c r="E857" s="740"/>
      <c r="F857" s="740"/>
      <c r="G857" s="740"/>
      <c r="H857" s="740"/>
      <c r="I857" s="740"/>
      <c r="J857" s="740"/>
      <c r="K857" s="740"/>
      <c r="L857" s="740"/>
      <c r="M857" s="740"/>
      <c r="N857" s="740"/>
      <c r="O857" s="740"/>
      <c r="P857" s="740"/>
      <c r="Q857" s="740"/>
      <c r="R857" s="740"/>
      <c r="S857" s="740"/>
      <c r="T857" s="740"/>
      <c r="U857" s="740"/>
      <c r="V857" s="740"/>
      <c r="W857" s="740"/>
      <c r="X857" s="740"/>
      <c r="Y857" s="740"/>
      <c r="Z857" s="740"/>
      <c r="AA857" s="740"/>
      <c r="AB857" s="740"/>
      <c r="AC857" s="740"/>
      <c r="AD857" s="740"/>
      <c r="AE857" s="740"/>
      <c r="AF857" s="740"/>
      <c r="AG857" s="740"/>
      <c r="AH857" s="740"/>
    </row>
    <row r="858" spans="1:34" x14ac:dyDescent="0.25">
      <c r="A858" s="740"/>
      <c r="B858" s="740"/>
      <c r="C858" s="740"/>
      <c r="D858" s="740"/>
      <c r="E858" s="740"/>
      <c r="F858" s="740"/>
      <c r="G858" s="740"/>
      <c r="H858" s="740"/>
      <c r="I858" s="740"/>
      <c r="J858" s="740"/>
      <c r="K858" s="740"/>
      <c r="L858" s="740"/>
      <c r="M858" s="740"/>
      <c r="N858" s="740"/>
      <c r="O858" s="740"/>
      <c r="P858" s="740"/>
      <c r="Q858" s="740"/>
      <c r="R858" s="740"/>
      <c r="S858" s="740"/>
      <c r="T858" s="740"/>
      <c r="U858" s="740"/>
      <c r="V858" s="740"/>
      <c r="W858" s="740"/>
      <c r="X858" s="740"/>
      <c r="Y858" s="740"/>
      <c r="Z858" s="740"/>
      <c r="AA858" s="740"/>
      <c r="AB858" s="740"/>
      <c r="AC858" s="740"/>
      <c r="AD858" s="740"/>
      <c r="AE858" s="740"/>
      <c r="AF858" s="740"/>
      <c r="AG858" s="740"/>
      <c r="AH858" s="740"/>
    </row>
    <row r="859" spans="1:34"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x14ac:dyDescent="0.25">
      <c r="A860" s="388" t="s">
        <v>184</v>
      </c>
      <c r="B860" s="388"/>
      <c r="C860" s="388"/>
      <c r="D860" s="388"/>
      <c r="E860" s="388"/>
      <c r="F860" s="388"/>
      <c r="G860" s="388"/>
      <c r="H860" s="388"/>
      <c r="I860" s="388"/>
      <c r="J860" s="388"/>
      <c r="K860" s="388"/>
      <c r="L860" s="388"/>
      <c r="M860" s="388"/>
      <c r="N860" s="388"/>
      <c r="O860" s="388"/>
      <c r="P860" s="388"/>
      <c r="Q860" s="388"/>
      <c r="R860" s="388"/>
      <c r="S860" s="388"/>
      <c r="T860" s="388"/>
      <c r="U860" s="388"/>
      <c r="V860" s="388"/>
      <c r="W860" s="388"/>
      <c r="X860" s="388"/>
      <c r="Y860" s="388"/>
      <c r="Z860" s="388"/>
      <c r="AA860" s="388"/>
      <c r="AB860" s="388"/>
      <c r="AC860" s="388"/>
      <c r="AD860" s="388"/>
      <c r="AE860" s="388"/>
      <c r="AF860" s="388"/>
      <c r="AG860" s="388"/>
      <c r="AH860" s="388"/>
    </row>
    <row r="861" spans="1:34" x14ac:dyDescent="0.25">
      <c r="A861" s="388"/>
      <c r="B861" s="388"/>
      <c r="C861" s="388"/>
      <c r="D861" s="388"/>
      <c r="E861" s="388"/>
      <c r="F861" s="388"/>
      <c r="G861" s="388"/>
      <c r="H861" s="388"/>
      <c r="I861" s="388"/>
      <c r="J861" s="388"/>
      <c r="K861" s="388"/>
      <c r="L861" s="388"/>
      <c r="M861" s="388"/>
      <c r="N861" s="388"/>
      <c r="O861" s="388"/>
      <c r="P861" s="388"/>
      <c r="Q861" s="388"/>
      <c r="R861" s="388"/>
      <c r="S861" s="388"/>
      <c r="T861" s="388"/>
      <c r="U861" s="388"/>
      <c r="V861" s="388"/>
      <c r="W861" s="388"/>
      <c r="X861" s="388"/>
      <c r="Y861" s="388"/>
      <c r="Z861" s="388"/>
      <c r="AA861" s="388"/>
      <c r="AB861" s="388"/>
      <c r="AC861" s="388"/>
      <c r="AD861" s="388"/>
      <c r="AE861" s="388"/>
      <c r="AF861" s="388"/>
      <c r="AG861" s="388"/>
      <c r="AH861" s="388"/>
    </row>
    <row r="862" spans="1:34"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x14ac:dyDescent="0.25">
      <c r="A863" s="618" t="s">
        <v>133</v>
      </c>
      <c r="B863" s="619"/>
      <c r="C863" s="619"/>
      <c r="D863" s="619"/>
      <c r="E863" s="619"/>
      <c r="F863" s="619"/>
      <c r="G863" s="619"/>
      <c r="H863" s="619"/>
      <c r="I863" s="620"/>
      <c r="J863" s="366" t="s">
        <v>73</v>
      </c>
      <c r="K863" s="367"/>
      <c r="L863" s="367"/>
      <c r="M863" s="367"/>
      <c r="N863" s="367"/>
      <c r="O863" s="367"/>
      <c r="P863" s="367"/>
      <c r="Q863" s="367"/>
      <c r="R863" s="367"/>
      <c r="S863" s="367"/>
      <c r="T863" s="367"/>
      <c r="U863" s="367"/>
      <c r="V863" s="367"/>
      <c r="W863" s="367"/>
      <c r="X863" s="367"/>
      <c r="Y863" s="367"/>
      <c r="Z863" s="367"/>
      <c r="AA863" s="367"/>
      <c r="AB863" s="367"/>
      <c r="AC863" s="367"/>
      <c r="AD863" s="367"/>
      <c r="AE863" s="367"/>
      <c r="AF863" s="367"/>
      <c r="AG863" s="367"/>
      <c r="AH863" s="368"/>
    </row>
    <row r="864" spans="1:34" x14ac:dyDescent="0.25">
      <c r="A864" s="621"/>
      <c r="B864" s="622"/>
      <c r="C864" s="622"/>
      <c r="D864" s="622"/>
      <c r="E864" s="622"/>
      <c r="F864" s="622"/>
      <c r="G864" s="622"/>
      <c r="H864" s="622"/>
      <c r="I864" s="623"/>
      <c r="J864" s="508" t="s">
        <v>50</v>
      </c>
      <c r="K864" s="509"/>
      <c r="L864" s="509"/>
      <c r="M864" s="509"/>
      <c r="N864" s="510"/>
      <c r="O864" s="508" t="s">
        <v>179</v>
      </c>
      <c r="P864" s="509"/>
      <c r="Q864" s="509"/>
      <c r="R864" s="509"/>
      <c r="S864" s="510"/>
      <c r="T864" s="508" t="s">
        <v>180</v>
      </c>
      <c r="U864" s="509"/>
      <c r="V864" s="509"/>
      <c r="W864" s="509"/>
      <c r="X864" s="510"/>
      <c r="Y864" s="508" t="s">
        <v>181</v>
      </c>
      <c r="Z864" s="509"/>
      <c r="AA864" s="509"/>
      <c r="AB864" s="509"/>
      <c r="AC864" s="510"/>
      <c r="AD864" s="508" t="s">
        <v>54</v>
      </c>
      <c r="AE864" s="509"/>
      <c r="AF864" s="509"/>
      <c r="AG864" s="509"/>
      <c r="AH864" s="510"/>
    </row>
    <row r="865" spans="1:36" x14ac:dyDescent="0.25">
      <c r="A865" s="624"/>
      <c r="B865" s="625"/>
      <c r="C865" s="625"/>
      <c r="D865" s="625"/>
      <c r="E865" s="625"/>
      <c r="F865" s="625"/>
      <c r="G865" s="625"/>
      <c r="H865" s="625"/>
      <c r="I865" s="626"/>
      <c r="J865" s="511"/>
      <c r="K865" s="512"/>
      <c r="L865" s="512"/>
      <c r="M865" s="512"/>
      <c r="N865" s="513"/>
      <c r="O865" s="511"/>
      <c r="P865" s="512"/>
      <c r="Q865" s="512"/>
      <c r="R865" s="512"/>
      <c r="S865" s="513"/>
      <c r="T865" s="511"/>
      <c r="U865" s="512"/>
      <c r="V865" s="512"/>
      <c r="W865" s="512"/>
      <c r="X865" s="513"/>
      <c r="Y865" s="511"/>
      <c r="Z865" s="512"/>
      <c r="AA865" s="512"/>
      <c r="AB865" s="512"/>
      <c r="AC865" s="513"/>
      <c r="AD865" s="511"/>
      <c r="AE865" s="512"/>
      <c r="AF865" s="512"/>
      <c r="AG865" s="512"/>
      <c r="AH865" s="513"/>
    </row>
    <row r="866" spans="1:36" x14ac:dyDescent="0.25">
      <c r="A866" s="366" t="s">
        <v>40</v>
      </c>
      <c r="B866" s="367"/>
      <c r="C866" s="367"/>
      <c r="D866" s="367"/>
      <c r="E866" s="367"/>
      <c r="F866" s="367"/>
      <c r="G866" s="367"/>
      <c r="H866" s="367"/>
      <c r="I866" s="368"/>
      <c r="J866" s="646" t="s">
        <v>41</v>
      </c>
      <c r="K866" s="647"/>
      <c r="L866" s="647"/>
      <c r="M866" s="647"/>
      <c r="N866" s="648"/>
      <c r="O866" s="646" t="s">
        <v>42</v>
      </c>
      <c r="P866" s="647"/>
      <c r="Q866" s="647"/>
      <c r="R866" s="647"/>
      <c r="S866" s="648"/>
      <c r="T866" s="646" t="s">
        <v>43</v>
      </c>
      <c r="U866" s="647"/>
      <c r="V866" s="647"/>
      <c r="W866" s="647"/>
      <c r="X866" s="648"/>
      <c r="Y866" s="646" t="s">
        <v>44</v>
      </c>
      <c r="Z866" s="647"/>
      <c r="AA866" s="647"/>
      <c r="AB866" s="647"/>
      <c r="AC866" s="648"/>
      <c r="AD866" s="646" t="s">
        <v>45</v>
      </c>
      <c r="AE866" s="647"/>
      <c r="AF866" s="647"/>
      <c r="AG866" s="647"/>
      <c r="AH866" s="648"/>
    </row>
    <row r="867" spans="1:36" x14ac:dyDescent="0.25">
      <c r="A867" s="381" t="s">
        <v>182</v>
      </c>
      <c r="B867" s="376"/>
      <c r="C867" s="376"/>
      <c r="D867" s="376"/>
      <c r="E867" s="376"/>
      <c r="F867" s="376"/>
      <c r="G867" s="376"/>
      <c r="H867" s="376"/>
      <c r="I867" s="377"/>
      <c r="J867" s="369">
        <v>6500</v>
      </c>
      <c r="K867" s="370"/>
      <c r="L867" s="370"/>
      <c r="M867" s="370"/>
      <c r="N867" s="371"/>
      <c r="O867" s="369">
        <f t="shared" ref="O867" si="196">SUM(O868:S872)</f>
        <v>800</v>
      </c>
      <c r="P867" s="370"/>
      <c r="Q867" s="370"/>
      <c r="R867" s="370"/>
      <c r="S867" s="371"/>
      <c r="T867" s="369">
        <f t="shared" ref="T867" si="197">SUM(T868:X872)</f>
        <v>0</v>
      </c>
      <c r="U867" s="370"/>
      <c r="V867" s="370"/>
      <c r="W867" s="370"/>
      <c r="X867" s="371"/>
      <c r="Y867" s="369">
        <f t="shared" ref="Y867" si="198">SUM(Y868:AC872)</f>
        <v>0</v>
      </c>
      <c r="Z867" s="370"/>
      <c r="AA867" s="370"/>
      <c r="AB867" s="370"/>
      <c r="AC867" s="371"/>
      <c r="AD867" s="369">
        <f t="shared" ref="AD867" si="199">SUM(AD868:AH872)</f>
        <v>7300</v>
      </c>
      <c r="AE867" s="370"/>
      <c r="AF867" s="370"/>
      <c r="AG867" s="370"/>
      <c r="AH867" s="371"/>
      <c r="AI867" t="str">
        <f>IF(ROUND(AD867-Pasíva!E26-Pasíva!E28,0)=0,"","CHYBA")</f>
        <v/>
      </c>
      <c r="AJ867" t="s">
        <v>1155</v>
      </c>
    </row>
    <row r="868" spans="1:36" x14ac:dyDescent="0.25">
      <c r="A868" s="381" t="s">
        <v>1217</v>
      </c>
      <c r="B868" s="376"/>
      <c r="C868" s="376"/>
      <c r="D868" s="376"/>
      <c r="E868" s="376"/>
      <c r="F868" s="376"/>
      <c r="G868" s="376"/>
      <c r="H868" s="376"/>
      <c r="I868" s="377"/>
      <c r="J868" s="369">
        <v>6500</v>
      </c>
      <c r="K868" s="370"/>
      <c r="L868" s="370"/>
      <c r="M868" s="370"/>
      <c r="N868" s="371"/>
      <c r="O868" s="369">
        <v>800</v>
      </c>
      <c r="P868" s="370"/>
      <c r="Q868" s="370"/>
      <c r="R868" s="370"/>
      <c r="S868" s="371"/>
      <c r="T868" s="369"/>
      <c r="U868" s="370"/>
      <c r="V868" s="370"/>
      <c r="W868" s="370"/>
      <c r="X868" s="371"/>
      <c r="Y868" s="369"/>
      <c r="Z868" s="370"/>
      <c r="AA868" s="370"/>
      <c r="AB868" s="370"/>
      <c r="AC868" s="371"/>
      <c r="AD868" s="369">
        <f>J868+O868+T868+Y868</f>
        <v>7300</v>
      </c>
      <c r="AE868" s="370"/>
      <c r="AF868" s="370"/>
      <c r="AG868" s="370"/>
      <c r="AH868" s="371"/>
    </row>
    <row r="869" spans="1:36" x14ac:dyDescent="0.25">
      <c r="A869" s="381"/>
      <c r="B869" s="376"/>
      <c r="C869" s="376"/>
      <c r="D869" s="376"/>
      <c r="E869" s="376"/>
      <c r="F869" s="376"/>
      <c r="G869" s="376"/>
      <c r="H869" s="376"/>
      <c r="I869" s="377"/>
      <c r="J869" s="369"/>
      <c r="K869" s="370"/>
      <c r="L869" s="370"/>
      <c r="M869" s="370"/>
      <c r="N869" s="371"/>
      <c r="O869" s="369"/>
      <c r="P869" s="370"/>
      <c r="Q869" s="370"/>
      <c r="R869" s="370"/>
      <c r="S869" s="371"/>
      <c r="T869" s="369"/>
      <c r="U869" s="370"/>
      <c r="V869" s="370"/>
      <c r="W869" s="370"/>
      <c r="X869" s="371"/>
      <c r="Y869" s="369"/>
      <c r="Z869" s="370"/>
      <c r="AA869" s="370"/>
      <c r="AB869" s="370"/>
      <c r="AC869" s="371"/>
      <c r="AD869" s="369">
        <f t="shared" ref="AD869:AD872" si="200">J869+O869+T869+Y869</f>
        <v>0</v>
      </c>
      <c r="AE869" s="370"/>
      <c r="AF869" s="370"/>
      <c r="AG869" s="370"/>
      <c r="AH869" s="371"/>
    </row>
    <row r="870" spans="1:36" x14ac:dyDescent="0.25">
      <c r="A870" s="381"/>
      <c r="B870" s="376"/>
      <c r="C870" s="376"/>
      <c r="D870" s="376"/>
      <c r="E870" s="376"/>
      <c r="F870" s="376"/>
      <c r="G870" s="376"/>
      <c r="H870" s="376"/>
      <c r="I870" s="377"/>
      <c r="J870" s="369"/>
      <c r="K870" s="370"/>
      <c r="L870" s="370"/>
      <c r="M870" s="370"/>
      <c r="N870" s="371"/>
      <c r="O870" s="369"/>
      <c r="P870" s="370"/>
      <c r="Q870" s="370"/>
      <c r="R870" s="370"/>
      <c r="S870" s="371"/>
      <c r="T870" s="369"/>
      <c r="U870" s="370"/>
      <c r="V870" s="370"/>
      <c r="W870" s="370"/>
      <c r="X870" s="371"/>
      <c r="Y870" s="369"/>
      <c r="Z870" s="370"/>
      <c r="AA870" s="370"/>
      <c r="AB870" s="370"/>
      <c r="AC870" s="371"/>
      <c r="AD870" s="369">
        <f t="shared" si="200"/>
        <v>0</v>
      </c>
      <c r="AE870" s="370"/>
      <c r="AF870" s="370"/>
      <c r="AG870" s="370"/>
      <c r="AH870" s="371"/>
    </row>
    <row r="871" spans="1:36" x14ac:dyDescent="0.25">
      <c r="A871" s="381"/>
      <c r="B871" s="376"/>
      <c r="C871" s="376"/>
      <c r="D871" s="376"/>
      <c r="E871" s="376"/>
      <c r="F871" s="376"/>
      <c r="G871" s="376"/>
      <c r="H871" s="376"/>
      <c r="I871" s="377"/>
      <c r="J871" s="369"/>
      <c r="K871" s="370"/>
      <c r="L871" s="370"/>
      <c r="M871" s="370"/>
      <c r="N871" s="371"/>
      <c r="O871" s="369"/>
      <c r="P871" s="370"/>
      <c r="Q871" s="370"/>
      <c r="R871" s="370"/>
      <c r="S871" s="371"/>
      <c r="T871" s="369"/>
      <c r="U871" s="370"/>
      <c r="V871" s="370"/>
      <c r="W871" s="370"/>
      <c r="X871" s="371"/>
      <c r="Y871" s="369"/>
      <c r="Z871" s="370"/>
      <c r="AA871" s="370"/>
      <c r="AB871" s="370"/>
      <c r="AC871" s="371"/>
      <c r="AD871" s="369">
        <f t="shared" si="200"/>
        <v>0</v>
      </c>
      <c r="AE871" s="370"/>
      <c r="AF871" s="370"/>
      <c r="AG871" s="370"/>
      <c r="AH871" s="371"/>
    </row>
    <row r="872" spans="1:36" x14ac:dyDescent="0.25">
      <c r="A872" s="381"/>
      <c r="B872" s="376"/>
      <c r="C872" s="376"/>
      <c r="D872" s="376"/>
      <c r="E872" s="376"/>
      <c r="F872" s="376"/>
      <c r="G872" s="376"/>
      <c r="H872" s="376"/>
      <c r="I872" s="377"/>
      <c r="J872" s="369"/>
      <c r="K872" s="370"/>
      <c r="L872" s="370"/>
      <c r="M872" s="370"/>
      <c r="N872" s="371"/>
      <c r="O872" s="369"/>
      <c r="P872" s="370"/>
      <c r="Q872" s="370"/>
      <c r="R872" s="370"/>
      <c r="S872" s="371"/>
      <c r="T872" s="369"/>
      <c r="U872" s="370"/>
      <c r="V872" s="370"/>
      <c r="W872" s="370"/>
      <c r="X872" s="371"/>
      <c r="Y872" s="369"/>
      <c r="Z872" s="370"/>
      <c r="AA872" s="370"/>
      <c r="AB872" s="370"/>
      <c r="AC872" s="371"/>
      <c r="AD872" s="369">
        <f t="shared" si="200"/>
        <v>0</v>
      </c>
      <c r="AE872" s="370"/>
      <c r="AF872" s="370"/>
      <c r="AG872" s="370"/>
      <c r="AH872" s="371"/>
    </row>
    <row r="873" spans="1:36" x14ac:dyDescent="0.25">
      <c r="A873" s="381" t="s">
        <v>183</v>
      </c>
      <c r="B873" s="376"/>
      <c r="C873" s="376"/>
      <c r="D873" s="376"/>
      <c r="E873" s="376"/>
      <c r="F873" s="376"/>
      <c r="G873" s="376"/>
      <c r="H873" s="376"/>
      <c r="I873" s="377"/>
      <c r="J873" s="369">
        <f t="shared" ref="J873" si="201">SUM(J874:N879)</f>
        <v>17144</v>
      </c>
      <c r="K873" s="370"/>
      <c r="L873" s="370"/>
      <c r="M873" s="370"/>
      <c r="N873" s="371"/>
      <c r="O873" s="369">
        <f t="shared" ref="O873" si="202">SUM(O874:S879)</f>
        <v>14094</v>
      </c>
      <c r="P873" s="370"/>
      <c r="Q873" s="370"/>
      <c r="R873" s="370"/>
      <c r="S873" s="371"/>
      <c r="T873" s="369">
        <f t="shared" ref="T873" si="203">SUM(T874:X879)</f>
        <v>-16582</v>
      </c>
      <c r="U873" s="370"/>
      <c r="V873" s="370"/>
      <c r="W873" s="370"/>
      <c r="X873" s="371"/>
      <c r="Y873" s="369">
        <f t="shared" ref="Y873" si="204">SUM(Y874:AC879)</f>
        <v>0</v>
      </c>
      <c r="Z873" s="370"/>
      <c r="AA873" s="370"/>
      <c r="AB873" s="370"/>
      <c r="AC873" s="371"/>
      <c r="AD873" s="369">
        <f t="shared" ref="AD873" si="205">SUM(AD874:AH879)</f>
        <v>14656</v>
      </c>
      <c r="AE873" s="370"/>
      <c r="AF873" s="370"/>
      <c r="AG873" s="370"/>
      <c r="AH873" s="371"/>
      <c r="AI873" t="str">
        <f>IF(ROUND(AD873-Pasíva!E27-Pasíva!E29,0)=0,"","CHYBA")</f>
        <v/>
      </c>
      <c r="AJ873" t="s">
        <v>1155</v>
      </c>
    </row>
    <row r="874" spans="1:36" x14ac:dyDescent="0.25">
      <c r="A874" s="366" t="s">
        <v>1220</v>
      </c>
      <c r="B874" s="367"/>
      <c r="C874" s="367"/>
      <c r="D874" s="367"/>
      <c r="E874" s="367"/>
      <c r="F874" s="367"/>
      <c r="G874" s="367"/>
      <c r="H874" s="367"/>
      <c r="I874" s="368"/>
      <c r="J874" s="369">
        <v>0</v>
      </c>
      <c r="K874" s="370"/>
      <c r="L874" s="370"/>
      <c r="M874" s="370"/>
      <c r="N874" s="371"/>
      <c r="O874" s="369"/>
      <c r="P874" s="370"/>
      <c r="Q874" s="370"/>
      <c r="R874" s="370"/>
      <c r="S874" s="371"/>
      <c r="T874" s="369"/>
      <c r="U874" s="370"/>
      <c r="V874" s="370"/>
      <c r="W874" s="370"/>
      <c r="X874" s="371"/>
      <c r="Y874" s="369">
        <v>0</v>
      </c>
      <c r="Z874" s="370"/>
      <c r="AA874" s="370"/>
      <c r="AB874" s="370"/>
      <c r="AC874" s="371"/>
      <c r="AD874" s="369">
        <f t="shared" ref="AD874:AD879" si="206">J874+O874+T874+Y874</f>
        <v>0</v>
      </c>
      <c r="AE874" s="370"/>
      <c r="AF874" s="370"/>
      <c r="AG874" s="370"/>
      <c r="AH874" s="371"/>
    </row>
    <row r="875" spans="1:36" x14ac:dyDescent="0.25">
      <c r="A875" s="366" t="s">
        <v>1218</v>
      </c>
      <c r="B875" s="367"/>
      <c r="C875" s="367"/>
      <c r="D875" s="367"/>
      <c r="E875" s="367"/>
      <c r="F875" s="367"/>
      <c r="G875" s="367"/>
      <c r="H875" s="367"/>
      <c r="I875" s="368"/>
      <c r="J875" s="369">
        <v>6914</v>
      </c>
      <c r="K875" s="370"/>
      <c r="L875" s="370"/>
      <c r="M875" s="370"/>
      <c r="N875" s="371"/>
      <c r="O875" s="369">
        <v>5446</v>
      </c>
      <c r="P875" s="370"/>
      <c r="Q875" s="370"/>
      <c r="R875" s="370"/>
      <c r="S875" s="371"/>
      <c r="T875" s="369">
        <v>-6914</v>
      </c>
      <c r="U875" s="370"/>
      <c r="V875" s="370"/>
      <c r="W875" s="370"/>
      <c r="X875" s="371"/>
      <c r="Y875" s="369">
        <v>0</v>
      </c>
      <c r="Z875" s="370"/>
      <c r="AA875" s="370"/>
      <c r="AB875" s="370"/>
      <c r="AC875" s="371"/>
      <c r="AD875" s="369">
        <f t="shared" si="206"/>
        <v>5446</v>
      </c>
      <c r="AE875" s="370"/>
      <c r="AF875" s="370"/>
      <c r="AG875" s="370"/>
      <c r="AH875" s="371"/>
    </row>
    <row r="876" spans="1:36" x14ac:dyDescent="0.25">
      <c r="A876" s="366" t="s">
        <v>1351</v>
      </c>
      <c r="B876" s="367"/>
      <c r="C876" s="367"/>
      <c r="D876" s="367"/>
      <c r="E876" s="367"/>
      <c r="F876" s="367"/>
      <c r="G876" s="367"/>
      <c r="H876" s="367"/>
      <c r="I876" s="368"/>
      <c r="J876" s="369">
        <v>0</v>
      </c>
      <c r="K876" s="370"/>
      <c r="L876" s="370"/>
      <c r="M876" s="370"/>
      <c r="N876" s="371"/>
      <c r="O876" s="369">
        <v>835</v>
      </c>
      <c r="P876" s="370"/>
      <c r="Q876" s="370"/>
      <c r="R876" s="370"/>
      <c r="S876" s="371"/>
      <c r="T876" s="369">
        <v>0</v>
      </c>
      <c r="U876" s="370"/>
      <c r="V876" s="370"/>
      <c r="W876" s="370"/>
      <c r="X876" s="371"/>
      <c r="Y876" s="369"/>
      <c r="Z876" s="370"/>
      <c r="AA876" s="370"/>
      <c r="AB876" s="370"/>
      <c r="AC876" s="371"/>
      <c r="AD876" s="369">
        <f t="shared" si="206"/>
        <v>835</v>
      </c>
      <c r="AE876" s="370"/>
      <c r="AF876" s="370"/>
      <c r="AG876" s="370"/>
      <c r="AH876" s="371"/>
    </row>
    <row r="877" spans="1:36" x14ac:dyDescent="0.25">
      <c r="A877" s="366" t="s">
        <v>1219</v>
      </c>
      <c r="B877" s="367"/>
      <c r="C877" s="367"/>
      <c r="D877" s="367"/>
      <c r="E877" s="367"/>
      <c r="F877" s="367"/>
      <c r="G877" s="367"/>
      <c r="H877" s="367"/>
      <c r="I877" s="368"/>
      <c r="J877" s="369">
        <v>2580</v>
      </c>
      <c r="K877" s="370"/>
      <c r="L877" s="370"/>
      <c r="M877" s="370"/>
      <c r="N877" s="371"/>
      <c r="O877" s="369">
        <v>3000</v>
      </c>
      <c r="P877" s="370"/>
      <c r="Q877" s="370"/>
      <c r="R877" s="370"/>
      <c r="S877" s="371"/>
      <c r="T877" s="369">
        <v>-2580</v>
      </c>
      <c r="U877" s="370"/>
      <c r="V877" s="370"/>
      <c r="W877" s="370"/>
      <c r="X877" s="371"/>
      <c r="Y877" s="369"/>
      <c r="Z877" s="370"/>
      <c r="AA877" s="370"/>
      <c r="AB877" s="370"/>
      <c r="AC877" s="371"/>
      <c r="AD877" s="369">
        <f t="shared" ref="AD877" si="207">J877+O877+T877+Y877</f>
        <v>3000</v>
      </c>
      <c r="AE877" s="370"/>
      <c r="AF877" s="370"/>
      <c r="AG877" s="370"/>
      <c r="AH877" s="371"/>
    </row>
    <row r="878" spans="1:36" x14ac:dyDescent="0.25">
      <c r="A878" s="366" t="s">
        <v>1221</v>
      </c>
      <c r="B878" s="367"/>
      <c r="C878" s="367"/>
      <c r="D878" s="367"/>
      <c r="E878" s="367"/>
      <c r="F878" s="367"/>
      <c r="G878" s="367"/>
      <c r="H878" s="367"/>
      <c r="I878" s="368"/>
      <c r="J878" s="369">
        <v>5523</v>
      </c>
      <c r="K878" s="370"/>
      <c r="L878" s="370"/>
      <c r="M878" s="370"/>
      <c r="N878" s="371"/>
      <c r="O878" s="369">
        <v>4428</v>
      </c>
      <c r="P878" s="370"/>
      <c r="Q878" s="370"/>
      <c r="R878" s="370"/>
      <c r="S878" s="371"/>
      <c r="T878" s="369">
        <v>-5523</v>
      </c>
      <c r="U878" s="370"/>
      <c r="V878" s="370"/>
      <c r="W878" s="370"/>
      <c r="X878" s="371"/>
      <c r="Y878" s="369"/>
      <c r="Z878" s="370"/>
      <c r="AA878" s="370"/>
      <c r="AB878" s="370"/>
      <c r="AC878" s="371"/>
      <c r="AD878" s="369">
        <f t="shared" ref="AD878" si="208">J878+O878+T878+Y878</f>
        <v>4428</v>
      </c>
      <c r="AE878" s="370"/>
      <c r="AF878" s="370"/>
      <c r="AG878" s="370"/>
      <c r="AH878" s="371"/>
    </row>
    <row r="879" spans="1:36" x14ac:dyDescent="0.25">
      <c r="A879" s="366" t="s">
        <v>1216</v>
      </c>
      <c r="B879" s="367"/>
      <c r="C879" s="367"/>
      <c r="D879" s="367"/>
      <c r="E879" s="367"/>
      <c r="F879" s="367"/>
      <c r="G879" s="367"/>
      <c r="H879" s="367"/>
      <c r="I879" s="368"/>
      <c r="J879" s="369">
        <v>2127</v>
      </c>
      <c r="K879" s="370"/>
      <c r="L879" s="370"/>
      <c r="M879" s="370"/>
      <c r="N879" s="371"/>
      <c r="O879" s="369">
        <v>385</v>
      </c>
      <c r="P879" s="370"/>
      <c r="Q879" s="370"/>
      <c r="R879" s="370"/>
      <c r="S879" s="371"/>
      <c r="T879" s="369">
        <v>-1565</v>
      </c>
      <c r="U879" s="370"/>
      <c r="V879" s="370"/>
      <c r="W879" s="370"/>
      <c r="X879" s="371"/>
      <c r="Y879" s="369"/>
      <c r="Z879" s="370"/>
      <c r="AA879" s="370"/>
      <c r="AB879" s="370"/>
      <c r="AC879" s="371"/>
      <c r="AD879" s="369">
        <f t="shared" si="206"/>
        <v>947</v>
      </c>
      <c r="AE879" s="370"/>
      <c r="AF879" s="370"/>
      <c r="AG879" s="370"/>
      <c r="AH879" s="371"/>
    </row>
    <row r="880" spans="1:36"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idden="1"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idden="1"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idden="1"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idden="1"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idden="1"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9" spans="1:34" ht="15" customHeight="1" x14ac:dyDescent="0.25">
      <c r="A889" s="13" t="s">
        <v>1167</v>
      </c>
      <c r="B889" s="13"/>
      <c r="C889" s="13"/>
      <c r="D889" s="13" t="s">
        <v>1166</v>
      </c>
      <c r="E889" s="13"/>
      <c r="F889" s="13"/>
      <c r="G889" s="13"/>
      <c r="H889" s="13"/>
      <c r="I889" s="13"/>
      <c r="J889" s="13"/>
      <c r="K889" s="13"/>
      <c r="L889" s="13"/>
      <c r="M889" s="13"/>
      <c r="N889" s="13"/>
      <c r="O889" s="13"/>
      <c r="P889" s="13"/>
      <c r="Q889" s="13"/>
      <c r="R889" s="13"/>
      <c r="S889" s="13"/>
      <c r="T889" s="5"/>
      <c r="U889" s="5"/>
      <c r="V889" s="5"/>
      <c r="W889" s="5"/>
      <c r="X889" s="5"/>
      <c r="Y889" s="5"/>
      <c r="Z889" s="5"/>
      <c r="AA889" s="5"/>
      <c r="AB889" s="5"/>
      <c r="AC889" s="5"/>
      <c r="AD889" s="5"/>
      <c r="AE889" s="5"/>
      <c r="AF889" s="5"/>
      <c r="AG889" s="5"/>
      <c r="AH889" s="5"/>
    </row>
    <row r="890" spans="1:34" x14ac:dyDescent="0.25">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c r="AF890" s="17"/>
      <c r="AG890" s="17"/>
      <c r="AH890" s="17"/>
    </row>
    <row r="891" spans="1:34" x14ac:dyDescent="0.25">
      <c r="A891" s="298" t="s">
        <v>607</v>
      </c>
      <c r="B891" s="299"/>
      <c r="C891" s="299"/>
      <c r="D891" s="299"/>
      <c r="E891" s="299"/>
      <c r="F891" s="299"/>
      <c r="G891" s="299"/>
      <c r="H891" s="299"/>
      <c r="I891" s="299"/>
      <c r="J891" s="299"/>
      <c r="K891" s="299"/>
      <c r="L891" s="299"/>
      <c r="M891" s="299"/>
      <c r="N891" s="299"/>
      <c r="O891" s="299"/>
      <c r="P891" s="299"/>
      <c r="Q891" s="299"/>
      <c r="R891" s="299"/>
      <c r="S891" s="299"/>
      <c r="T891" s="299"/>
      <c r="U891" s="299"/>
      <c r="V891" s="299"/>
      <c r="W891" s="299"/>
      <c r="X891" s="299"/>
      <c r="Y891" s="299"/>
      <c r="Z891" s="299"/>
      <c r="AA891" s="299"/>
      <c r="AB891" s="299"/>
      <c r="AC891" s="299"/>
      <c r="AD891" s="299"/>
      <c r="AE891" s="299"/>
      <c r="AF891" s="299"/>
      <c r="AG891" s="299"/>
      <c r="AH891" s="299"/>
    </row>
    <row r="892" spans="1:34" x14ac:dyDescent="0.25">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c r="AF892" s="17"/>
      <c r="AG892" s="17"/>
      <c r="AH892" s="17"/>
    </row>
    <row r="893" spans="1:34" x14ac:dyDescent="0.25">
      <c r="A893" s="300" t="s">
        <v>133</v>
      </c>
      <c r="B893" s="300"/>
      <c r="C893" s="300"/>
      <c r="D893" s="300"/>
      <c r="E893" s="300"/>
      <c r="F893" s="300"/>
      <c r="G893" s="300"/>
      <c r="H893" s="300"/>
      <c r="I893" s="300"/>
      <c r="J893" s="300"/>
      <c r="K893" s="300"/>
      <c r="L893" s="300"/>
      <c r="M893" s="300"/>
      <c r="N893" s="300"/>
      <c r="O893" s="353" t="s">
        <v>58</v>
      </c>
      <c r="P893" s="353"/>
      <c r="Q893" s="353"/>
      <c r="R893" s="353"/>
      <c r="S893" s="353"/>
      <c r="T893" s="353"/>
      <c r="U893" s="353"/>
      <c r="V893" s="353"/>
      <c r="W893" s="353"/>
      <c r="X893" s="353"/>
      <c r="Y893" s="300" t="s">
        <v>59</v>
      </c>
      <c r="Z893" s="300"/>
      <c r="AA893" s="300"/>
      <c r="AB893" s="300"/>
      <c r="AC893" s="300"/>
      <c r="AD893" s="300"/>
      <c r="AE893" s="300"/>
      <c r="AF893" s="300"/>
      <c r="AG893" s="300"/>
      <c r="AH893" s="300"/>
    </row>
    <row r="894" spans="1:34" x14ac:dyDescent="0.25">
      <c r="A894" s="300"/>
      <c r="B894" s="300"/>
      <c r="C894" s="300"/>
      <c r="D894" s="300"/>
      <c r="E894" s="300"/>
      <c r="F894" s="300"/>
      <c r="G894" s="300"/>
      <c r="H894" s="300"/>
      <c r="I894" s="300"/>
      <c r="J894" s="300"/>
      <c r="K894" s="300"/>
      <c r="L894" s="300"/>
      <c r="M894" s="300"/>
      <c r="N894" s="300"/>
      <c r="O894" s="353"/>
      <c r="P894" s="353"/>
      <c r="Q894" s="353"/>
      <c r="R894" s="353"/>
      <c r="S894" s="353"/>
      <c r="T894" s="353"/>
      <c r="U894" s="353"/>
      <c r="V894" s="353"/>
      <c r="W894" s="353"/>
      <c r="X894" s="353"/>
      <c r="Y894" s="300"/>
      <c r="Z894" s="300"/>
      <c r="AA894" s="300"/>
      <c r="AB894" s="300"/>
      <c r="AC894" s="300"/>
      <c r="AD894" s="300"/>
      <c r="AE894" s="300"/>
      <c r="AF894" s="300"/>
      <c r="AG894" s="300"/>
      <c r="AH894" s="300"/>
    </row>
    <row r="895" spans="1:34" x14ac:dyDescent="0.25">
      <c r="A895" s="319" t="s">
        <v>606</v>
      </c>
      <c r="B895" s="320"/>
      <c r="C895" s="320"/>
      <c r="D895" s="320"/>
      <c r="E895" s="320"/>
      <c r="F895" s="320"/>
      <c r="G895" s="320"/>
      <c r="H895" s="320"/>
      <c r="I895" s="320"/>
      <c r="J895" s="320"/>
      <c r="K895" s="320"/>
      <c r="L895" s="320"/>
      <c r="M895" s="320"/>
      <c r="N895" s="321"/>
      <c r="O895" s="293">
        <v>36385</v>
      </c>
      <c r="P895" s="293"/>
      <c r="Q895" s="293"/>
      <c r="R895" s="293"/>
      <c r="S895" s="293"/>
      <c r="T895" s="293"/>
      <c r="U895" s="293"/>
      <c r="V895" s="293"/>
      <c r="W895" s="293"/>
      <c r="X895" s="293"/>
      <c r="Y895" s="293">
        <v>75431</v>
      </c>
      <c r="Z895" s="293"/>
      <c r="AA895" s="293"/>
      <c r="AB895" s="293"/>
      <c r="AC895" s="293"/>
      <c r="AD895" s="293"/>
      <c r="AE895" s="293"/>
      <c r="AF895" s="293"/>
      <c r="AG895" s="293"/>
      <c r="AH895" s="293"/>
    </row>
    <row r="896" spans="1:34" x14ac:dyDescent="0.25">
      <c r="A896" s="325"/>
      <c r="B896" s="489"/>
      <c r="C896" s="489"/>
      <c r="D896" s="489"/>
      <c r="E896" s="489"/>
      <c r="F896" s="489"/>
      <c r="G896" s="489"/>
      <c r="H896" s="489"/>
      <c r="I896" s="489"/>
      <c r="J896" s="489"/>
      <c r="K896" s="489"/>
      <c r="L896" s="489"/>
      <c r="M896" s="489"/>
      <c r="N896" s="326"/>
      <c r="O896" s="293"/>
      <c r="P896" s="293"/>
      <c r="Q896" s="293"/>
      <c r="R896" s="293"/>
      <c r="S896" s="293"/>
      <c r="T896" s="293"/>
      <c r="U896" s="293"/>
      <c r="V896" s="293"/>
      <c r="W896" s="293"/>
      <c r="X896" s="293"/>
      <c r="Y896" s="293"/>
      <c r="Z896" s="293"/>
      <c r="AA896" s="293"/>
      <c r="AB896" s="293"/>
      <c r="AC896" s="293"/>
      <c r="AD896" s="293"/>
      <c r="AE896" s="293"/>
      <c r="AF896" s="293"/>
      <c r="AG896" s="293"/>
      <c r="AH896" s="293"/>
    </row>
    <row r="897" spans="1:36" x14ac:dyDescent="0.25">
      <c r="A897" s="319" t="s">
        <v>605</v>
      </c>
      <c r="B897" s="320"/>
      <c r="C897" s="320"/>
      <c r="D897" s="320"/>
      <c r="E897" s="320"/>
      <c r="F897" s="320"/>
      <c r="G897" s="320"/>
      <c r="H897" s="320"/>
      <c r="I897" s="320"/>
      <c r="J897" s="320"/>
      <c r="K897" s="320"/>
      <c r="L897" s="320"/>
      <c r="M897" s="320"/>
      <c r="N897" s="321"/>
      <c r="O897" s="293">
        <v>386321</v>
      </c>
      <c r="P897" s="293"/>
      <c r="Q897" s="293"/>
      <c r="R897" s="293"/>
      <c r="S897" s="293"/>
      <c r="T897" s="293"/>
      <c r="U897" s="293"/>
      <c r="V897" s="293"/>
      <c r="W897" s="293"/>
      <c r="X897" s="293"/>
      <c r="Y897" s="293">
        <v>275556</v>
      </c>
      <c r="Z897" s="293"/>
      <c r="AA897" s="293"/>
      <c r="AB897" s="293"/>
      <c r="AC897" s="293"/>
      <c r="AD897" s="293"/>
      <c r="AE897" s="293"/>
      <c r="AF897" s="293"/>
      <c r="AG897" s="293"/>
      <c r="AH897" s="293"/>
    </row>
    <row r="898" spans="1:36" x14ac:dyDescent="0.25">
      <c r="A898" s="325"/>
      <c r="B898" s="489"/>
      <c r="C898" s="489"/>
      <c r="D898" s="489"/>
      <c r="E898" s="489"/>
      <c r="F898" s="489"/>
      <c r="G898" s="489"/>
      <c r="H898" s="489"/>
      <c r="I898" s="489"/>
      <c r="J898" s="489"/>
      <c r="K898" s="489"/>
      <c r="L898" s="489"/>
      <c r="M898" s="489"/>
      <c r="N898" s="326"/>
      <c r="O898" s="293"/>
      <c r="P898" s="293"/>
      <c r="Q898" s="293"/>
      <c r="R898" s="293"/>
      <c r="S898" s="293"/>
      <c r="T898" s="293"/>
      <c r="U898" s="293"/>
      <c r="V898" s="293"/>
      <c r="W898" s="293"/>
      <c r="X898" s="293"/>
      <c r="Y898" s="293"/>
      <c r="Z898" s="293"/>
      <c r="AA898" s="293"/>
      <c r="AB898" s="293"/>
      <c r="AC898" s="293"/>
      <c r="AD898" s="293"/>
      <c r="AE898" s="293"/>
      <c r="AF898" s="293"/>
      <c r="AG898" s="293"/>
      <c r="AH898" s="293"/>
    </row>
    <row r="899" spans="1:36" x14ac:dyDescent="0.25">
      <c r="A899" s="332" t="s">
        <v>604</v>
      </c>
      <c r="B899" s="491"/>
      <c r="C899" s="491"/>
      <c r="D899" s="491"/>
      <c r="E899" s="491"/>
      <c r="F899" s="491"/>
      <c r="G899" s="491"/>
      <c r="H899" s="491"/>
      <c r="I899" s="491"/>
      <c r="J899" s="491"/>
      <c r="K899" s="491"/>
      <c r="L899" s="491"/>
      <c r="M899" s="491"/>
      <c r="N899" s="333"/>
      <c r="O899" s="494">
        <f>SUM(O895:X898)</f>
        <v>422706</v>
      </c>
      <c r="P899" s="494"/>
      <c r="Q899" s="494"/>
      <c r="R899" s="494"/>
      <c r="S899" s="494"/>
      <c r="T899" s="494"/>
      <c r="U899" s="494"/>
      <c r="V899" s="494"/>
      <c r="W899" s="494"/>
      <c r="X899" s="494"/>
      <c r="Y899" s="494">
        <f>SUM(Y895:AH898)</f>
        <v>350987</v>
      </c>
      <c r="Z899" s="494"/>
      <c r="AA899" s="494"/>
      <c r="AB899" s="494"/>
      <c r="AC899" s="494"/>
      <c r="AD899" s="494"/>
      <c r="AE899" s="494"/>
      <c r="AF899" s="494"/>
      <c r="AG899" s="494"/>
      <c r="AH899" s="494"/>
      <c r="AI899" t="str">
        <f>IF(ROUND(Y899-Pasíva!E43,0)=0,"","CHYBA")</f>
        <v/>
      </c>
      <c r="AJ899" t="s">
        <v>1155</v>
      </c>
    </row>
    <row r="900" spans="1:36" x14ac:dyDescent="0.25">
      <c r="A900" s="334"/>
      <c r="B900" s="492"/>
      <c r="C900" s="492"/>
      <c r="D900" s="492"/>
      <c r="E900" s="492"/>
      <c r="F900" s="492"/>
      <c r="G900" s="492"/>
      <c r="H900" s="492"/>
      <c r="I900" s="492"/>
      <c r="J900" s="492"/>
      <c r="K900" s="492"/>
      <c r="L900" s="492"/>
      <c r="M900" s="492"/>
      <c r="N900" s="335"/>
      <c r="O900" s="494"/>
      <c r="P900" s="494"/>
      <c r="Q900" s="494"/>
      <c r="R900" s="494"/>
      <c r="S900" s="494"/>
      <c r="T900" s="494"/>
      <c r="U900" s="494"/>
      <c r="V900" s="494"/>
      <c r="W900" s="494"/>
      <c r="X900" s="494"/>
      <c r="Y900" s="494"/>
      <c r="Z900" s="494"/>
      <c r="AA900" s="494"/>
      <c r="AB900" s="494"/>
      <c r="AC900" s="494"/>
      <c r="AD900" s="494"/>
      <c r="AE900" s="494"/>
      <c r="AF900" s="494"/>
      <c r="AG900" s="494"/>
      <c r="AH900" s="494"/>
      <c r="AI900" t="str">
        <f>IF(ROUND(O899-Pasíva!D43,0)=0,"","CHYBA")</f>
        <v/>
      </c>
      <c r="AJ900" t="s">
        <v>1155</v>
      </c>
    </row>
    <row r="901" spans="1:36" x14ac:dyDescent="0.25">
      <c r="A901" s="319" t="s">
        <v>603</v>
      </c>
      <c r="B901" s="320"/>
      <c r="C901" s="320"/>
      <c r="D901" s="320"/>
      <c r="E901" s="320"/>
      <c r="F901" s="320"/>
      <c r="G901" s="320"/>
      <c r="H901" s="320"/>
      <c r="I901" s="320"/>
      <c r="J901" s="320"/>
      <c r="K901" s="320"/>
      <c r="L901" s="320"/>
      <c r="M901" s="320"/>
      <c r="N901" s="321"/>
      <c r="O901" s="495">
        <v>338859</v>
      </c>
      <c r="P901" s="495"/>
      <c r="Q901" s="495"/>
      <c r="R901" s="495"/>
      <c r="S901" s="495"/>
      <c r="T901" s="495"/>
      <c r="U901" s="495"/>
      <c r="V901" s="495"/>
      <c r="W901" s="495"/>
      <c r="X901" s="495"/>
      <c r="Y901" s="495">
        <v>299851</v>
      </c>
      <c r="Z901" s="495"/>
      <c r="AA901" s="495"/>
      <c r="AB901" s="495"/>
      <c r="AC901" s="495"/>
      <c r="AD901" s="495"/>
      <c r="AE901" s="495"/>
      <c r="AF901" s="495"/>
      <c r="AG901" s="495"/>
      <c r="AH901" s="495"/>
    </row>
    <row r="902" spans="1:36" x14ac:dyDescent="0.25">
      <c r="A902" s="325"/>
      <c r="B902" s="489"/>
      <c r="C902" s="489"/>
      <c r="D902" s="489"/>
      <c r="E902" s="489"/>
      <c r="F902" s="489"/>
      <c r="G902" s="489"/>
      <c r="H902" s="489"/>
      <c r="I902" s="489"/>
      <c r="J902" s="489"/>
      <c r="K902" s="489"/>
      <c r="L902" s="489"/>
      <c r="M902" s="489"/>
      <c r="N902" s="326"/>
      <c r="O902" s="495"/>
      <c r="P902" s="495"/>
      <c r="Q902" s="495"/>
      <c r="R902" s="495"/>
      <c r="S902" s="495"/>
      <c r="T902" s="495"/>
      <c r="U902" s="495"/>
      <c r="V902" s="495"/>
      <c r="W902" s="495"/>
      <c r="X902" s="495"/>
      <c r="Y902" s="495"/>
      <c r="Z902" s="495"/>
      <c r="AA902" s="495"/>
      <c r="AB902" s="495"/>
      <c r="AC902" s="495"/>
      <c r="AD902" s="495"/>
      <c r="AE902" s="495"/>
      <c r="AF902" s="495"/>
      <c r="AG902" s="495"/>
      <c r="AH902" s="495"/>
    </row>
    <row r="903" spans="1:36" x14ac:dyDescent="0.25">
      <c r="A903" s="319" t="s">
        <v>602</v>
      </c>
      <c r="B903" s="320"/>
      <c r="C903" s="320"/>
      <c r="D903" s="320"/>
      <c r="E903" s="320"/>
      <c r="F903" s="320"/>
      <c r="G903" s="320"/>
      <c r="H903" s="320"/>
      <c r="I903" s="320"/>
      <c r="J903" s="320"/>
      <c r="K903" s="320"/>
      <c r="L903" s="320"/>
      <c r="M903" s="320"/>
      <c r="N903" s="321"/>
      <c r="O903" s="495">
        <v>0</v>
      </c>
      <c r="P903" s="495"/>
      <c r="Q903" s="495"/>
      <c r="R903" s="495"/>
      <c r="S903" s="495"/>
      <c r="T903" s="495"/>
      <c r="U903" s="495"/>
      <c r="V903" s="495"/>
      <c r="W903" s="495"/>
      <c r="X903" s="495"/>
      <c r="Y903" s="495">
        <v>0</v>
      </c>
      <c r="Z903" s="495"/>
      <c r="AA903" s="495"/>
      <c r="AB903" s="495"/>
      <c r="AC903" s="495"/>
      <c r="AD903" s="495"/>
      <c r="AE903" s="495"/>
      <c r="AF903" s="495"/>
      <c r="AG903" s="495"/>
      <c r="AH903" s="495"/>
    </row>
    <row r="904" spans="1:36" x14ac:dyDescent="0.25">
      <c r="A904" s="325"/>
      <c r="B904" s="489"/>
      <c r="C904" s="489"/>
      <c r="D904" s="489"/>
      <c r="E904" s="489"/>
      <c r="F904" s="489"/>
      <c r="G904" s="489"/>
      <c r="H904" s="489"/>
      <c r="I904" s="489"/>
      <c r="J904" s="489"/>
      <c r="K904" s="489"/>
      <c r="L904" s="489"/>
      <c r="M904" s="489"/>
      <c r="N904" s="326"/>
      <c r="O904" s="495"/>
      <c r="P904" s="495"/>
      <c r="Q904" s="495"/>
      <c r="R904" s="495"/>
      <c r="S904" s="495"/>
      <c r="T904" s="495"/>
      <c r="U904" s="495"/>
      <c r="V904" s="495"/>
      <c r="W904" s="495"/>
      <c r="X904" s="495"/>
      <c r="Y904" s="495"/>
      <c r="Z904" s="495"/>
      <c r="AA904" s="495"/>
      <c r="AB904" s="495"/>
      <c r="AC904" s="495"/>
      <c r="AD904" s="495"/>
      <c r="AE904" s="495"/>
      <c r="AF904" s="495"/>
      <c r="AG904" s="495"/>
      <c r="AH904" s="495"/>
    </row>
    <row r="905" spans="1:36" x14ac:dyDescent="0.25">
      <c r="A905" s="332" t="s">
        <v>601</v>
      </c>
      <c r="B905" s="491"/>
      <c r="C905" s="491"/>
      <c r="D905" s="491"/>
      <c r="E905" s="491"/>
      <c r="F905" s="491"/>
      <c r="G905" s="491"/>
      <c r="H905" s="491"/>
      <c r="I905" s="491"/>
      <c r="J905" s="491"/>
      <c r="K905" s="491"/>
      <c r="L905" s="491"/>
      <c r="M905" s="491"/>
      <c r="N905" s="333"/>
      <c r="O905" s="494">
        <f>SUM(O901:X904)</f>
        <v>338859</v>
      </c>
      <c r="P905" s="494"/>
      <c r="Q905" s="494"/>
      <c r="R905" s="494"/>
      <c r="S905" s="494"/>
      <c r="T905" s="494"/>
      <c r="U905" s="494"/>
      <c r="V905" s="494"/>
      <c r="W905" s="494"/>
      <c r="X905" s="494"/>
      <c r="Y905" s="494">
        <f>SUM(Y901:AH904)</f>
        <v>299851</v>
      </c>
      <c r="Z905" s="494"/>
      <c r="AA905" s="494"/>
      <c r="AB905" s="494"/>
      <c r="AC905" s="494"/>
      <c r="AD905" s="494"/>
      <c r="AE905" s="494"/>
      <c r="AF905" s="494"/>
      <c r="AG905" s="494"/>
      <c r="AH905" s="494"/>
      <c r="AI905" t="str">
        <f>IF(ROUND(Y905-Pasíva!E30+Pasíva!E42,0)=0,"","CHYBA")</f>
        <v/>
      </c>
      <c r="AJ905" t="s">
        <v>1155</v>
      </c>
    </row>
    <row r="906" spans="1:36" x14ac:dyDescent="0.25">
      <c r="A906" s="334"/>
      <c r="B906" s="492"/>
      <c r="C906" s="492"/>
      <c r="D906" s="492"/>
      <c r="E906" s="492"/>
      <c r="F906" s="492"/>
      <c r="G906" s="492"/>
      <c r="H906" s="492"/>
      <c r="I906" s="492"/>
      <c r="J906" s="492"/>
      <c r="K906" s="492"/>
      <c r="L906" s="492"/>
      <c r="M906" s="492"/>
      <c r="N906" s="335"/>
      <c r="O906" s="494"/>
      <c r="P906" s="494"/>
      <c r="Q906" s="494"/>
      <c r="R906" s="494"/>
      <c r="S906" s="494"/>
      <c r="T906" s="494"/>
      <c r="U906" s="494"/>
      <c r="V906" s="494"/>
      <c r="W906" s="494"/>
      <c r="X906" s="494"/>
      <c r="Y906" s="494"/>
      <c r="Z906" s="494"/>
      <c r="AA906" s="494"/>
      <c r="AB906" s="494"/>
      <c r="AC906" s="494"/>
      <c r="AD906" s="494"/>
      <c r="AE906" s="494"/>
      <c r="AF906" s="494"/>
      <c r="AG906" s="494"/>
      <c r="AH906" s="494"/>
      <c r="AI906" t="str">
        <f>IF(ROUND(O905-Pasíva!D30+Pasíva!D42,0)=0,"","CHYBA")</f>
        <v/>
      </c>
      <c r="AJ906" t="s">
        <v>1155</v>
      </c>
    </row>
    <row r="907" spans="1:36" x14ac:dyDescent="0.25">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c r="AF907" s="17"/>
      <c r="AG907" s="17"/>
      <c r="AH907" s="17"/>
    </row>
    <row r="908" spans="1:36" hidden="1" x14ac:dyDescent="0.25">
      <c r="A908" s="338" t="s">
        <v>600</v>
      </c>
      <c r="B908" s="299"/>
      <c r="C908" s="299"/>
      <c r="D908" s="299"/>
      <c r="E908" s="299"/>
      <c r="F908" s="299"/>
      <c r="G908" s="299"/>
      <c r="H908" s="299"/>
      <c r="I908" s="299"/>
      <c r="J908" s="299"/>
      <c r="K908" s="299"/>
      <c r="L908" s="299"/>
      <c r="M908" s="299"/>
      <c r="N908" s="299"/>
      <c r="O908" s="299"/>
      <c r="P908" s="299"/>
      <c r="Q908" s="299"/>
      <c r="R908" s="299"/>
      <c r="S908" s="299"/>
      <c r="T908" s="299"/>
      <c r="U908" s="299"/>
      <c r="V908" s="299"/>
      <c r="W908" s="299"/>
      <c r="X908" s="299"/>
      <c r="Y908" s="299"/>
      <c r="Z908" s="299"/>
      <c r="AA908" s="299"/>
      <c r="AB908" s="299"/>
      <c r="AC908" s="299"/>
      <c r="AD908" s="299"/>
      <c r="AE908" s="299"/>
      <c r="AF908" s="299"/>
      <c r="AG908" s="299"/>
      <c r="AH908" s="299"/>
    </row>
    <row r="909" spans="1:36" hidden="1" x14ac:dyDescent="0.25">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c r="AF909" s="17"/>
      <c r="AG909" s="17"/>
      <c r="AH909" s="17"/>
    </row>
    <row r="910" spans="1:36" hidden="1" x14ac:dyDescent="0.25">
      <c r="A910" s="300" t="s">
        <v>599</v>
      </c>
      <c r="B910" s="300"/>
      <c r="C910" s="300"/>
      <c r="D910" s="300"/>
      <c r="E910" s="300"/>
      <c r="F910" s="300"/>
      <c r="G910" s="300"/>
      <c r="H910" s="300"/>
      <c r="I910" s="300"/>
      <c r="J910" s="300"/>
      <c r="K910" s="300"/>
      <c r="L910" s="300"/>
      <c r="M910" s="300"/>
      <c r="N910" s="300"/>
      <c r="O910" s="300" t="s">
        <v>1156</v>
      </c>
      <c r="P910" s="300"/>
      <c r="Q910" s="300"/>
      <c r="R910" s="300"/>
      <c r="S910" s="300"/>
      <c r="T910" s="300"/>
      <c r="U910" s="300"/>
      <c r="V910" s="300"/>
      <c r="W910" s="300"/>
      <c r="X910" s="300"/>
      <c r="Y910" s="300" t="s">
        <v>598</v>
      </c>
      <c r="Z910" s="300"/>
      <c r="AA910" s="300"/>
      <c r="AB910" s="300"/>
      <c r="AC910" s="300"/>
      <c r="AD910" s="300"/>
      <c r="AE910" s="300"/>
      <c r="AF910" s="300"/>
      <c r="AG910" s="300"/>
      <c r="AH910" s="300"/>
    </row>
    <row r="911" spans="1:36" hidden="1" x14ac:dyDescent="0.25">
      <c r="A911" s="300"/>
      <c r="B911" s="300"/>
      <c r="C911" s="300"/>
      <c r="D911" s="300"/>
      <c r="E911" s="300"/>
      <c r="F911" s="300"/>
      <c r="G911" s="300"/>
      <c r="H911" s="300"/>
      <c r="I911" s="300"/>
      <c r="J911" s="300"/>
      <c r="K911" s="300"/>
      <c r="L911" s="300"/>
      <c r="M911" s="300"/>
      <c r="N911" s="300"/>
      <c r="O911" s="300"/>
      <c r="P911" s="300"/>
      <c r="Q911" s="300"/>
      <c r="R911" s="300"/>
      <c r="S911" s="300"/>
      <c r="T911" s="300"/>
      <c r="U911" s="300"/>
      <c r="V911" s="300"/>
      <c r="W911" s="300"/>
      <c r="X911" s="300"/>
      <c r="Y911" s="300"/>
      <c r="Z911" s="300"/>
      <c r="AA911" s="300"/>
      <c r="AB911" s="300"/>
      <c r="AC911" s="300"/>
      <c r="AD911" s="300"/>
      <c r="AE911" s="300"/>
      <c r="AF911" s="300"/>
      <c r="AG911" s="300"/>
      <c r="AH911" s="300"/>
    </row>
    <row r="912" spans="1:36" hidden="1" x14ac:dyDescent="0.25">
      <c r="A912" s="305"/>
      <c r="B912" s="305"/>
      <c r="C912" s="305"/>
      <c r="D912" s="305"/>
      <c r="E912" s="305"/>
      <c r="F912" s="305"/>
      <c r="G912" s="305"/>
      <c r="H912" s="305"/>
      <c r="I912" s="305"/>
      <c r="J912" s="305"/>
      <c r="K912" s="305"/>
      <c r="L912" s="305"/>
      <c r="M912" s="305"/>
      <c r="N912" s="305"/>
      <c r="O912" s="297"/>
      <c r="P912" s="297"/>
      <c r="Q912" s="297"/>
      <c r="R912" s="297"/>
      <c r="S912" s="297"/>
      <c r="T912" s="297"/>
      <c r="U912" s="297"/>
      <c r="V912" s="297"/>
      <c r="W912" s="297"/>
      <c r="X912" s="297"/>
      <c r="Y912" s="305"/>
      <c r="Z912" s="305"/>
      <c r="AA912" s="305"/>
      <c r="AB912" s="305"/>
      <c r="AC912" s="305"/>
      <c r="AD912" s="305"/>
      <c r="AE912" s="305"/>
      <c r="AF912" s="305"/>
      <c r="AG912" s="305"/>
      <c r="AH912" s="305"/>
    </row>
    <row r="913" spans="1:38" hidden="1" x14ac:dyDescent="0.25">
      <c r="A913" s="305"/>
      <c r="B913" s="305"/>
      <c r="C913" s="305"/>
      <c r="D913" s="305"/>
      <c r="E913" s="305"/>
      <c r="F913" s="305"/>
      <c r="G913" s="305"/>
      <c r="H913" s="305"/>
      <c r="I913" s="305"/>
      <c r="J913" s="305"/>
      <c r="K913" s="305"/>
      <c r="L913" s="305"/>
      <c r="M913" s="305"/>
      <c r="N913" s="305"/>
      <c r="O913" s="297"/>
      <c r="P913" s="297"/>
      <c r="Q913" s="297"/>
      <c r="R913" s="297"/>
      <c r="S913" s="297"/>
      <c r="T913" s="297"/>
      <c r="U913" s="297"/>
      <c r="V913" s="297"/>
      <c r="W913" s="297"/>
      <c r="X913" s="297"/>
      <c r="Y913" s="305"/>
      <c r="Z913" s="305"/>
      <c r="AA913" s="305"/>
      <c r="AB913" s="305"/>
      <c r="AC913" s="305"/>
      <c r="AD913" s="305"/>
      <c r="AE913" s="305"/>
      <c r="AF913" s="305"/>
      <c r="AG913" s="305"/>
      <c r="AH913" s="305"/>
    </row>
    <row r="914" spans="1:38" x14ac:dyDescent="0.25">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c r="AF914" s="17"/>
      <c r="AG914" s="17"/>
      <c r="AH914" s="17"/>
    </row>
    <row r="915" spans="1:38" x14ac:dyDescent="0.2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c r="AA915" s="17"/>
      <c r="AB915" s="17"/>
      <c r="AC915" s="17"/>
      <c r="AD915" s="17"/>
      <c r="AE915" s="17"/>
      <c r="AF915" s="17"/>
      <c r="AG915" s="17"/>
      <c r="AH915" s="17"/>
      <c r="AI915" s="177"/>
      <c r="AJ915" s="154"/>
      <c r="AK915" s="154"/>
      <c r="AL915" s="154"/>
    </row>
    <row r="916" spans="1:38" x14ac:dyDescent="0.25">
      <c r="A916" s="298" t="s">
        <v>597</v>
      </c>
      <c r="B916" s="299"/>
      <c r="C916" s="299"/>
      <c r="D916" s="299"/>
      <c r="E916" s="299"/>
      <c r="F916" s="299"/>
      <c r="G916" s="299"/>
      <c r="H916" s="299"/>
      <c r="I916" s="299"/>
      <c r="J916" s="299"/>
      <c r="K916" s="299"/>
      <c r="L916" s="299"/>
      <c r="M916" s="299"/>
      <c r="N916" s="299"/>
      <c r="O916" s="299"/>
      <c r="P916" s="299"/>
      <c r="Q916" s="299"/>
      <c r="R916" s="299"/>
      <c r="S916" s="299"/>
      <c r="T916" s="299"/>
      <c r="U916" s="299"/>
      <c r="V916" s="299"/>
      <c r="W916" s="299"/>
      <c r="X916" s="299"/>
      <c r="Y916" s="299"/>
      <c r="Z916" s="299"/>
      <c r="AA916" s="299"/>
      <c r="AB916" s="299"/>
      <c r="AC916" s="299"/>
      <c r="AD916" s="299"/>
      <c r="AE916" s="299"/>
      <c r="AF916" s="299"/>
      <c r="AG916" s="299"/>
      <c r="AH916" s="299"/>
    </row>
    <row r="917" spans="1:38" x14ac:dyDescent="0.25">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c r="AF917" s="17"/>
      <c r="AG917" s="17"/>
      <c r="AH917" s="17"/>
    </row>
    <row r="918" spans="1:38" x14ac:dyDescent="0.25">
      <c r="A918" s="300" t="s">
        <v>133</v>
      </c>
      <c r="B918" s="300"/>
      <c r="C918" s="300"/>
      <c r="D918" s="300"/>
      <c r="E918" s="300"/>
      <c r="F918" s="300"/>
      <c r="G918" s="300"/>
      <c r="H918" s="300"/>
      <c r="I918" s="300"/>
      <c r="J918" s="300"/>
      <c r="K918" s="300"/>
      <c r="L918" s="300"/>
      <c r="M918" s="300"/>
      <c r="N918" s="300"/>
      <c r="O918" s="300" t="s">
        <v>58</v>
      </c>
      <c r="P918" s="300"/>
      <c r="Q918" s="300"/>
      <c r="R918" s="300"/>
      <c r="S918" s="300"/>
      <c r="T918" s="300"/>
      <c r="U918" s="300"/>
      <c r="V918" s="300"/>
      <c r="W918" s="300"/>
      <c r="X918" s="300"/>
      <c r="Y918" s="300" t="s">
        <v>59</v>
      </c>
      <c r="Z918" s="300"/>
      <c r="AA918" s="300"/>
      <c r="AB918" s="300"/>
      <c r="AC918" s="300"/>
      <c r="AD918" s="300"/>
      <c r="AE918" s="300"/>
      <c r="AF918" s="300"/>
      <c r="AG918" s="300"/>
      <c r="AH918" s="300"/>
    </row>
    <row r="919" spans="1:38" x14ac:dyDescent="0.25">
      <c r="A919" s="300"/>
      <c r="B919" s="300"/>
      <c r="C919" s="300"/>
      <c r="D919" s="300"/>
      <c r="E919" s="300"/>
      <c r="F919" s="300"/>
      <c r="G919" s="300"/>
      <c r="H919" s="300"/>
      <c r="I919" s="300"/>
      <c r="J919" s="300"/>
      <c r="K919" s="300"/>
      <c r="L919" s="300"/>
      <c r="M919" s="300"/>
      <c r="N919" s="300"/>
      <c r="O919" s="300"/>
      <c r="P919" s="300"/>
      <c r="Q919" s="300"/>
      <c r="R919" s="300"/>
      <c r="S919" s="300"/>
      <c r="T919" s="300"/>
      <c r="U919" s="300"/>
      <c r="V919" s="300"/>
      <c r="W919" s="300"/>
      <c r="X919" s="300"/>
      <c r="Y919" s="300"/>
      <c r="Z919" s="300"/>
      <c r="AA919" s="300"/>
      <c r="AB919" s="300"/>
      <c r="AC919" s="300"/>
      <c r="AD919" s="300"/>
      <c r="AE919" s="300"/>
      <c r="AF919" s="300"/>
      <c r="AG919" s="300"/>
      <c r="AH919" s="300"/>
    </row>
    <row r="920" spans="1:38" x14ac:dyDescent="0.25">
      <c r="A920" s="332" t="s">
        <v>596</v>
      </c>
      <c r="B920" s="491"/>
      <c r="C920" s="491"/>
      <c r="D920" s="491"/>
      <c r="E920" s="491"/>
      <c r="F920" s="491"/>
      <c r="G920" s="491"/>
      <c r="H920" s="491"/>
      <c r="I920" s="491"/>
      <c r="J920" s="491"/>
      <c r="K920" s="491"/>
      <c r="L920" s="491"/>
      <c r="M920" s="491"/>
      <c r="N920" s="333"/>
      <c r="O920" s="490">
        <v>4218</v>
      </c>
      <c r="P920" s="490"/>
      <c r="Q920" s="490"/>
      <c r="R920" s="490"/>
      <c r="S920" s="490"/>
      <c r="T920" s="490"/>
      <c r="U920" s="490"/>
      <c r="V920" s="490"/>
      <c r="W920" s="490"/>
      <c r="X920" s="490"/>
      <c r="Y920" s="490">
        <v>2168</v>
      </c>
      <c r="Z920" s="490"/>
      <c r="AA920" s="490"/>
      <c r="AB920" s="490"/>
      <c r="AC920" s="490"/>
      <c r="AD920" s="490"/>
      <c r="AE920" s="490"/>
      <c r="AF920" s="490"/>
      <c r="AG920" s="490"/>
      <c r="AH920" s="490"/>
    </row>
    <row r="921" spans="1:38" x14ac:dyDescent="0.25">
      <c r="A921" s="334"/>
      <c r="B921" s="492"/>
      <c r="C921" s="492"/>
      <c r="D921" s="492"/>
      <c r="E921" s="492"/>
      <c r="F921" s="492"/>
      <c r="G921" s="492"/>
      <c r="H921" s="492"/>
      <c r="I921" s="492"/>
      <c r="J921" s="492"/>
      <c r="K921" s="492"/>
      <c r="L921" s="492"/>
      <c r="M921" s="492"/>
      <c r="N921" s="335"/>
      <c r="O921" s="490"/>
      <c r="P921" s="490"/>
      <c r="Q921" s="490"/>
      <c r="R921" s="490"/>
      <c r="S921" s="490"/>
      <c r="T921" s="490"/>
      <c r="U921" s="490"/>
      <c r="V921" s="490"/>
      <c r="W921" s="490"/>
      <c r="X921" s="490"/>
      <c r="Y921" s="490"/>
      <c r="Z921" s="490"/>
      <c r="AA921" s="490"/>
      <c r="AB921" s="490"/>
      <c r="AC921" s="490"/>
      <c r="AD921" s="490"/>
      <c r="AE921" s="490"/>
      <c r="AF921" s="490"/>
      <c r="AG921" s="490"/>
      <c r="AH921" s="490"/>
    </row>
    <row r="922" spans="1:38" x14ac:dyDescent="0.25">
      <c r="A922" s="319" t="s">
        <v>595</v>
      </c>
      <c r="B922" s="320"/>
      <c r="C922" s="320"/>
      <c r="D922" s="320"/>
      <c r="E922" s="320"/>
      <c r="F922" s="320"/>
      <c r="G922" s="320"/>
      <c r="H922" s="320"/>
      <c r="I922" s="320"/>
      <c r="J922" s="320"/>
      <c r="K922" s="320"/>
      <c r="L922" s="320"/>
      <c r="M922" s="320"/>
      <c r="N922" s="321"/>
      <c r="O922" s="490">
        <v>2933</v>
      </c>
      <c r="P922" s="490"/>
      <c r="Q922" s="490"/>
      <c r="R922" s="490"/>
      <c r="S922" s="490"/>
      <c r="T922" s="490"/>
      <c r="U922" s="490"/>
      <c r="V922" s="490"/>
      <c r="W922" s="490"/>
      <c r="X922" s="490"/>
      <c r="Y922" s="490">
        <v>2878</v>
      </c>
      <c r="Z922" s="490"/>
      <c r="AA922" s="490"/>
      <c r="AB922" s="490"/>
      <c r="AC922" s="490"/>
      <c r="AD922" s="490"/>
      <c r="AE922" s="490"/>
      <c r="AF922" s="490"/>
      <c r="AG922" s="490"/>
      <c r="AH922" s="490"/>
    </row>
    <row r="923" spans="1:38" x14ac:dyDescent="0.25">
      <c r="A923" s="325"/>
      <c r="B923" s="489"/>
      <c r="C923" s="489"/>
      <c r="D923" s="489"/>
      <c r="E923" s="489"/>
      <c r="F923" s="489"/>
      <c r="G923" s="489"/>
      <c r="H923" s="489"/>
      <c r="I923" s="489"/>
      <c r="J923" s="489"/>
      <c r="K923" s="489"/>
      <c r="L923" s="489"/>
      <c r="M923" s="489"/>
      <c r="N923" s="326"/>
      <c r="O923" s="490"/>
      <c r="P923" s="490"/>
      <c r="Q923" s="490"/>
      <c r="R923" s="490"/>
      <c r="S923" s="490"/>
      <c r="T923" s="490"/>
      <c r="U923" s="490"/>
      <c r="V923" s="490"/>
      <c r="W923" s="490"/>
      <c r="X923" s="490"/>
      <c r="Y923" s="490"/>
      <c r="Z923" s="490"/>
      <c r="AA923" s="490"/>
      <c r="AB923" s="490"/>
      <c r="AC923" s="490"/>
      <c r="AD923" s="490"/>
      <c r="AE923" s="490"/>
      <c r="AF923" s="490"/>
      <c r="AG923" s="490"/>
      <c r="AH923" s="490"/>
    </row>
    <row r="924" spans="1:38" x14ac:dyDescent="0.25">
      <c r="A924" s="319" t="s">
        <v>594</v>
      </c>
      <c r="B924" s="320"/>
      <c r="C924" s="320"/>
      <c r="D924" s="320"/>
      <c r="E924" s="320"/>
      <c r="F924" s="320"/>
      <c r="G924" s="320"/>
      <c r="H924" s="320"/>
      <c r="I924" s="320"/>
      <c r="J924" s="320"/>
      <c r="K924" s="320"/>
      <c r="L924" s="320"/>
      <c r="M924" s="320"/>
      <c r="N924" s="321"/>
      <c r="O924" s="490">
        <v>0</v>
      </c>
      <c r="P924" s="490"/>
      <c r="Q924" s="490"/>
      <c r="R924" s="490"/>
      <c r="S924" s="490"/>
      <c r="T924" s="490"/>
      <c r="U924" s="490"/>
      <c r="V924" s="490"/>
      <c r="W924" s="490"/>
      <c r="X924" s="490"/>
      <c r="Y924" s="490">
        <v>0</v>
      </c>
      <c r="Z924" s="490"/>
      <c r="AA924" s="490"/>
      <c r="AB924" s="490"/>
      <c r="AC924" s="490"/>
      <c r="AD924" s="490"/>
      <c r="AE924" s="490"/>
      <c r="AF924" s="490"/>
      <c r="AG924" s="490"/>
      <c r="AH924" s="490"/>
    </row>
    <row r="925" spans="1:38" x14ac:dyDescent="0.25">
      <c r="A925" s="325"/>
      <c r="B925" s="489"/>
      <c r="C925" s="489"/>
      <c r="D925" s="489"/>
      <c r="E925" s="489"/>
      <c r="F925" s="489"/>
      <c r="G925" s="489"/>
      <c r="H925" s="489"/>
      <c r="I925" s="489"/>
      <c r="J925" s="489"/>
      <c r="K925" s="489"/>
      <c r="L925" s="489"/>
      <c r="M925" s="489"/>
      <c r="N925" s="326"/>
      <c r="O925" s="490"/>
      <c r="P925" s="490"/>
      <c r="Q925" s="490"/>
      <c r="R925" s="490"/>
      <c r="S925" s="490"/>
      <c r="T925" s="490"/>
      <c r="U925" s="490"/>
      <c r="V925" s="490"/>
      <c r="W925" s="490"/>
      <c r="X925" s="490"/>
      <c r="Y925" s="490"/>
      <c r="Z925" s="490"/>
      <c r="AA925" s="490"/>
      <c r="AB925" s="490"/>
      <c r="AC925" s="490"/>
      <c r="AD925" s="490"/>
      <c r="AE925" s="490"/>
      <c r="AF925" s="490"/>
      <c r="AG925" s="490"/>
      <c r="AH925" s="490"/>
    </row>
    <row r="926" spans="1:38" x14ac:dyDescent="0.25">
      <c r="A926" s="319" t="s">
        <v>593</v>
      </c>
      <c r="B926" s="320"/>
      <c r="C926" s="320"/>
      <c r="D926" s="320"/>
      <c r="E926" s="320"/>
      <c r="F926" s="320"/>
      <c r="G926" s="320"/>
      <c r="H926" s="320"/>
      <c r="I926" s="320"/>
      <c r="J926" s="320"/>
      <c r="K926" s="320"/>
      <c r="L926" s="320"/>
      <c r="M926" s="320"/>
      <c r="N926" s="321"/>
      <c r="O926" s="490">
        <v>0</v>
      </c>
      <c r="P926" s="490"/>
      <c r="Q926" s="490"/>
      <c r="R926" s="490"/>
      <c r="S926" s="490"/>
      <c r="T926" s="490"/>
      <c r="U926" s="490"/>
      <c r="V926" s="490"/>
      <c r="W926" s="490"/>
      <c r="X926" s="490"/>
      <c r="Y926" s="490">
        <v>0</v>
      </c>
      <c r="Z926" s="490"/>
      <c r="AA926" s="490"/>
      <c r="AB926" s="490"/>
      <c r="AC926" s="490"/>
      <c r="AD926" s="490"/>
      <c r="AE926" s="490"/>
      <c r="AF926" s="490"/>
      <c r="AG926" s="490"/>
      <c r="AH926" s="490"/>
    </row>
    <row r="927" spans="1:38" x14ac:dyDescent="0.25">
      <c r="A927" s="325"/>
      <c r="B927" s="489"/>
      <c r="C927" s="489"/>
      <c r="D927" s="489"/>
      <c r="E927" s="489"/>
      <c r="F927" s="489"/>
      <c r="G927" s="489"/>
      <c r="H927" s="489"/>
      <c r="I927" s="489"/>
      <c r="J927" s="489"/>
      <c r="K927" s="489"/>
      <c r="L927" s="489"/>
      <c r="M927" s="489"/>
      <c r="N927" s="326"/>
      <c r="O927" s="490"/>
      <c r="P927" s="490"/>
      <c r="Q927" s="490"/>
      <c r="R927" s="490"/>
      <c r="S927" s="490"/>
      <c r="T927" s="490"/>
      <c r="U927" s="490"/>
      <c r="V927" s="490"/>
      <c r="W927" s="490"/>
      <c r="X927" s="490"/>
      <c r="Y927" s="490"/>
      <c r="Z927" s="490"/>
      <c r="AA927" s="490"/>
      <c r="AB927" s="490"/>
      <c r="AC927" s="490"/>
      <c r="AD927" s="490"/>
      <c r="AE927" s="490"/>
      <c r="AF927" s="490"/>
      <c r="AG927" s="490"/>
      <c r="AH927" s="490"/>
    </row>
    <row r="928" spans="1:38" x14ac:dyDescent="0.25">
      <c r="A928" s="332" t="s">
        <v>592</v>
      </c>
      <c r="B928" s="491"/>
      <c r="C928" s="491"/>
      <c r="D928" s="491"/>
      <c r="E928" s="491"/>
      <c r="F928" s="491"/>
      <c r="G928" s="491"/>
      <c r="H928" s="491"/>
      <c r="I928" s="491"/>
      <c r="J928" s="491"/>
      <c r="K928" s="491"/>
      <c r="L928" s="491"/>
      <c r="M928" s="491"/>
      <c r="N928" s="333"/>
      <c r="O928" s="493">
        <v>2932</v>
      </c>
      <c r="P928" s="493"/>
      <c r="Q928" s="493"/>
      <c r="R928" s="493"/>
      <c r="S928" s="493"/>
      <c r="T928" s="493"/>
      <c r="U928" s="493"/>
      <c r="V928" s="493"/>
      <c r="W928" s="493"/>
      <c r="X928" s="493"/>
      <c r="Y928" s="493">
        <f>SUM(Y922:AH927)</f>
        <v>2878</v>
      </c>
      <c r="Z928" s="493"/>
      <c r="AA928" s="493"/>
      <c r="AB928" s="493"/>
      <c r="AC928" s="493"/>
      <c r="AD928" s="493"/>
      <c r="AE928" s="493"/>
      <c r="AF928" s="493"/>
      <c r="AG928" s="493"/>
      <c r="AH928" s="493"/>
    </row>
    <row r="929" spans="1:36" x14ac:dyDescent="0.25">
      <c r="A929" s="334"/>
      <c r="B929" s="492"/>
      <c r="C929" s="492"/>
      <c r="D929" s="492"/>
      <c r="E929" s="492"/>
      <c r="F929" s="492"/>
      <c r="G929" s="492"/>
      <c r="H929" s="492"/>
      <c r="I929" s="492"/>
      <c r="J929" s="492"/>
      <c r="K929" s="492"/>
      <c r="L929" s="492"/>
      <c r="M929" s="492"/>
      <c r="N929" s="335"/>
      <c r="O929" s="493"/>
      <c r="P929" s="493"/>
      <c r="Q929" s="493"/>
      <c r="R929" s="493"/>
      <c r="S929" s="493"/>
      <c r="T929" s="493"/>
      <c r="U929" s="493"/>
      <c r="V929" s="493"/>
      <c r="W929" s="493"/>
      <c r="X929" s="493"/>
      <c r="Y929" s="493"/>
      <c r="Z929" s="493"/>
      <c r="AA929" s="493"/>
      <c r="AB929" s="493"/>
      <c r="AC929" s="493"/>
      <c r="AD929" s="493"/>
      <c r="AE929" s="493"/>
      <c r="AF929" s="493"/>
      <c r="AG929" s="493"/>
      <c r="AH929" s="493"/>
    </row>
    <row r="930" spans="1:36" x14ac:dyDescent="0.25">
      <c r="A930" s="332" t="s">
        <v>591</v>
      </c>
      <c r="B930" s="491"/>
      <c r="C930" s="491"/>
      <c r="D930" s="491"/>
      <c r="E930" s="491"/>
      <c r="F930" s="491"/>
      <c r="G930" s="491"/>
      <c r="H930" s="491"/>
      <c r="I930" s="491"/>
      <c r="J930" s="491"/>
      <c r="K930" s="491"/>
      <c r="L930" s="491"/>
      <c r="M930" s="491"/>
      <c r="N930" s="333"/>
      <c r="O930" s="493">
        <v>861</v>
      </c>
      <c r="P930" s="493"/>
      <c r="Q930" s="493"/>
      <c r="R930" s="493"/>
      <c r="S930" s="493"/>
      <c r="T930" s="493"/>
      <c r="U930" s="493"/>
      <c r="V930" s="493"/>
      <c r="W930" s="493"/>
      <c r="X930" s="493"/>
      <c r="Y930" s="493">
        <v>828</v>
      </c>
      <c r="Z930" s="493"/>
      <c r="AA930" s="493"/>
      <c r="AB930" s="493"/>
      <c r="AC930" s="493"/>
      <c r="AD930" s="493"/>
      <c r="AE930" s="493"/>
      <c r="AF930" s="493"/>
      <c r="AG930" s="493"/>
      <c r="AH930" s="493"/>
    </row>
    <row r="931" spans="1:36" x14ac:dyDescent="0.25">
      <c r="A931" s="334"/>
      <c r="B931" s="492"/>
      <c r="C931" s="492"/>
      <c r="D931" s="492"/>
      <c r="E931" s="492"/>
      <c r="F931" s="492"/>
      <c r="G931" s="492"/>
      <c r="H931" s="492"/>
      <c r="I931" s="492"/>
      <c r="J931" s="492"/>
      <c r="K931" s="492"/>
      <c r="L931" s="492"/>
      <c r="M931" s="492"/>
      <c r="N931" s="335"/>
      <c r="O931" s="493"/>
      <c r="P931" s="493"/>
      <c r="Q931" s="493"/>
      <c r="R931" s="493"/>
      <c r="S931" s="493"/>
      <c r="T931" s="493"/>
      <c r="U931" s="493"/>
      <c r="V931" s="493"/>
      <c r="W931" s="493"/>
      <c r="X931" s="493"/>
      <c r="Y931" s="493"/>
      <c r="Z931" s="493"/>
      <c r="AA931" s="493"/>
      <c r="AB931" s="493"/>
      <c r="AC931" s="493"/>
      <c r="AD931" s="493"/>
      <c r="AE931" s="493"/>
      <c r="AF931" s="493"/>
      <c r="AG931" s="493"/>
      <c r="AH931" s="493"/>
    </row>
    <row r="932" spans="1:36" x14ac:dyDescent="0.25">
      <c r="A932" s="332" t="s">
        <v>590</v>
      </c>
      <c r="B932" s="491"/>
      <c r="C932" s="491"/>
      <c r="D932" s="491"/>
      <c r="E932" s="491"/>
      <c r="F932" s="491"/>
      <c r="G932" s="491"/>
      <c r="H932" s="491"/>
      <c r="I932" s="491"/>
      <c r="J932" s="491"/>
      <c r="K932" s="491"/>
      <c r="L932" s="491"/>
      <c r="M932" s="491"/>
      <c r="N932" s="333"/>
      <c r="O932" s="493">
        <f>O920+O928-O930</f>
        <v>6289</v>
      </c>
      <c r="P932" s="493"/>
      <c r="Q932" s="493"/>
      <c r="R932" s="493"/>
      <c r="S932" s="493"/>
      <c r="T932" s="493"/>
      <c r="U932" s="493"/>
      <c r="V932" s="493"/>
      <c r="W932" s="493"/>
      <c r="X932" s="493"/>
      <c r="Y932" s="493">
        <f>Y920+Y928-Y930</f>
        <v>4218</v>
      </c>
      <c r="Z932" s="493"/>
      <c r="AA932" s="493"/>
      <c r="AB932" s="493"/>
      <c r="AC932" s="493"/>
      <c r="AD932" s="493"/>
      <c r="AE932" s="493"/>
      <c r="AF932" s="493"/>
      <c r="AG932" s="493"/>
      <c r="AH932" s="493"/>
      <c r="AI932" t="str">
        <f>IF(ROUND(Y932-Pasíva!E40,0)=0,"","CHYBA")</f>
        <v/>
      </c>
      <c r="AJ932" t="s">
        <v>1155</v>
      </c>
    </row>
    <row r="933" spans="1:36" x14ac:dyDescent="0.25">
      <c r="A933" s="334"/>
      <c r="B933" s="492"/>
      <c r="C933" s="492"/>
      <c r="D933" s="492"/>
      <c r="E933" s="492"/>
      <c r="F933" s="492"/>
      <c r="G933" s="492"/>
      <c r="H933" s="492"/>
      <c r="I933" s="492"/>
      <c r="J933" s="492"/>
      <c r="K933" s="492"/>
      <c r="L933" s="492"/>
      <c r="M933" s="492"/>
      <c r="N933" s="335"/>
      <c r="O933" s="493"/>
      <c r="P933" s="493"/>
      <c r="Q933" s="493"/>
      <c r="R933" s="493"/>
      <c r="S933" s="493"/>
      <c r="T933" s="493"/>
      <c r="U933" s="493"/>
      <c r="V933" s="493"/>
      <c r="W933" s="493"/>
      <c r="X933" s="493"/>
      <c r="Y933" s="493"/>
      <c r="Z933" s="493"/>
      <c r="AA933" s="493"/>
      <c r="AB933" s="493"/>
      <c r="AC933" s="493"/>
      <c r="AD933" s="493"/>
      <c r="AE933" s="493"/>
      <c r="AF933" s="493"/>
      <c r="AG933" s="493"/>
      <c r="AH933" s="493"/>
      <c r="AI933" t="str">
        <f>IF(ROUND(O932-Pasíva!D40,0)=0,"","CHYBA")</f>
        <v/>
      </c>
      <c r="AJ933" t="s">
        <v>1155</v>
      </c>
    </row>
    <row r="934" spans="1:36" x14ac:dyDescent="0.25">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c r="AF934" s="17"/>
      <c r="AG934" s="17"/>
      <c r="AH934" s="17"/>
    </row>
    <row r="935" spans="1:36" s="157" customFormat="1" x14ac:dyDescent="0.25">
      <c r="A935" s="155"/>
      <c r="B935" s="156"/>
      <c r="C935" s="156"/>
      <c r="D935" s="156"/>
      <c r="E935" s="156"/>
      <c r="F935" s="156"/>
      <c r="G935" s="156"/>
      <c r="H935" s="156"/>
      <c r="I935" s="156"/>
      <c r="J935" s="156"/>
      <c r="K935" s="156"/>
      <c r="L935" s="156"/>
      <c r="M935" s="156"/>
      <c r="N935" s="156"/>
      <c r="O935" s="156"/>
      <c r="P935" s="156"/>
      <c r="Q935" s="156"/>
      <c r="R935" s="156"/>
      <c r="S935" s="156"/>
      <c r="T935" s="156"/>
      <c r="U935" s="156"/>
      <c r="V935" s="156"/>
      <c r="W935" s="156"/>
      <c r="X935" s="156"/>
      <c r="Y935" s="156"/>
      <c r="Z935" s="156"/>
      <c r="AA935" s="156"/>
      <c r="AB935" s="156"/>
      <c r="AC935" s="156"/>
      <c r="AD935" s="156"/>
      <c r="AE935" s="156"/>
      <c r="AF935" s="156"/>
      <c r="AG935" s="156"/>
      <c r="AH935" s="156"/>
    </row>
    <row r="936" spans="1:36" s="157" customFormat="1" ht="48.75" customHeight="1" x14ac:dyDescent="0.25">
      <c r="A936" s="460" t="s">
        <v>1178</v>
      </c>
      <c r="B936" s="460"/>
      <c r="C936" s="460"/>
      <c r="D936" s="460"/>
      <c r="E936" s="460"/>
      <c r="F936" s="460"/>
      <c r="G936" s="460"/>
      <c r="H936" s="460"/>
      <c r="I936" s="460"/>
      <c r="J936" s="460"/>
      <c r="K936" s="460"/>
      <c r="L936" s="460"/>
      <c r="M936" s="460"/>
      <c r="N936" s="460"/>
      <c r="O936" s="460"/>
      <c r="P936" s="460"/>
      <c r="Q936" s="460"/>
      <c r="R936" s="460"/>
      <c r="S936" s="460"/>
      <c r="T936" s="460"/>
      <c r="U936" s="460"/>
      <c r="V936" s="460"/>
      <c r="W936" s="460"/>
      <c r="X936" s="460"/>
      <c r="Y936" s="460"/>
      <c r="Z936" s="460"/>
      <c r="AA936" s="460"/>
      <c r="AB936" s="460"/>
      <c r="AC936" s="460"/>
      <c r="AD936" s="460"/>
      <c r="AE936" s="460"/>
      <c r="AF936" s="460"/>
      <c r="AG936" s="460"/>
      <c r="AH936" s="460"/>
    </row>
    <row r="937" spans="1:36" x14ac:dyDescent="0.25">
      <c r="A937" s="16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6"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6" hidden="1"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6" hidden="1"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6" hidden="1"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6" hidden="1"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6" hidden="1"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6" hidden="1" x14ac:dyDescent="0.25"/>
    <row r="945" spans="1:34" hidden="1" x14ac:dyDescent="0.25"/>
    <row r="947" spans="1:34" x14ac:dyDescent="0.25">
      <c r="A947" s="13" t="s">
        <v>186</v>
      </c>
      <c r="B947" s="13"/>
      <c r="C947" s="13"/>
      <c r="D947" s="13" t="s">
        <v>187</v>
      </c>
      <c r="E947" s="13"/>
      <c r="F947" s="13"/>
      <c r="G947" s="13"/>
      <c r="H947" s="13"/>
      <c r="I947" s="13"/>
      <c r="J947" s="13"/>
      <c r="K947" s="13"/>
      <c r="L947" s="13"/>
      <c r="M947" s="13"/>
      <c r="N947" s="13"/>
      <c r="O947" s="13"/>
      <c r="P947" s="13"/>
      <c r="Q947" s="13"/>
      <c r="R947" s="13"/>
      <c r="S947" s="13"/>
      <c r="T947" s="5"/>
      <c r="U947" s="5"/>
      <c r="V947" s="5"/>
      <c r="W947" s="5"/>
      <c r="X947" s="5"/>
      <c r="Y947" s="5"/>
      <c r="Z947" s="5"/>
      <c r="AA947" s="5"/>
      <c r="AB947" s="5"/>
      <c r="AC947" s="5"/>
      <c r="AD947" s="5"/>
      <c r="AE947" s="5"/>
      <c r="AF947" s="5"/>
      <c r="AG947" s="5"/>
      <c r="AH947" s="5"/>
    </row>
    <row r="948" spans="1:34"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x14ac:dyDescent="0.25">
      <c r="A949" s="5" t="s">
        <v>1301</v>
      </c>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x14ac:dyDescent="0.25">
      <c r="A950" s="5" t="s">
        <v>1302</v>
      </c>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idden="1" x14ac:dyDescent="0.25">
      <c r="A951" s="401" t="s">
        <v>188</v>
      </c>
      <c r="B951" s="402"/>
      <c r="C951" s="402"/>
      <c r="D951" s="402"/>
      <c r="E951" s="402"/>
      <c r="F951" s="403"/>
      <c r="G951" s="401" t="s">
        <v>189</v>
      </c>
      <c r="H951" s="402"/>
      <c r="I951" s="402"/>
      <c r="J951" s="402"/>
      <c r="K951" s="402"/>
      <c r="L951" s="403"/>
      <c r="M951" s="401" t="s">
        <v>190</v>
      </c>
      <c r="N951" s="402"/>
      <c r="O951" s="402"/>
      <c r="P951" s="402"/>
      <c r="Q951" s="402"/>
      <c r="R951" s="403"/>
      <c r="S951" s="401" t="s">
        <v>191</v>
      </c>
      <c r="T951" s="402"/>
      <c r="U951" s="402"/>
      <c r="V951" s="402"/>
      <c r="W951" s="402"/>
      <c r="X951" s="403"/>
      <c r="Y951" s="401" t="s">
        <v>192</v>
      </c>
      <c r="Z951" s="402"/>
      <c r="AA951" s="402"/>
      <c r="AB951" s="402"/>
      <c r="AC951" s="402"/>
      <c r="AD951" s="403"/>
      <c r="AE951" s="401" t="s">
        <v>193</v>
      </c>
      <c r="AF951" s="402"/>
      <c r="AG951" s="402"/>
      <c r="AH951" s="403"/>
    </row>
    <row r="952" spans="1:34" hidden="1" x14ac:dyDescent="0.25">
      <c r="A952" s="407"/>
      <c r="B952" s="408"/>
      <c r="C952" s="408"/>
      <c r="D952" s="408"/>
      <c r="E952" s="408"/>
      <c r="F952" s="409"/>
      <c r="G952" s="407"/>
      <c r="H952" s="408"/>
      <c r="I952" s="408"/>
      <c r="J952" s="408"/>
      <c r="K952" s="408"/>
      <c r="L952" s="409"/>
      <c r="M952" s="407"/>
      <c r="N952" s="408"/>
      <c r="O952" s="408"/>
      <c r="P952" s="408"/>
      <c r="Q952" s="408"/>
      <c r="R952" s="409"/>
      <c r="S952" s="407"/>
      <c r="T952" s="408"/>
      <c r="U952" s="408"/>
      <c r="V952" s="408"/>
      <c r="W952" s="408"/>
      <c r="X952" s="409"/>
      <c r="Y952" s="407"/>
      <c r="Z952" s="408"/>
      <c r="AA952" s="408"/>
      <c r="AB952" s="408"/>
      <c r="AC952" s="408"/>
      <c r="AD952" s="409"/>
      <c r="AE952" s="407"/>
      <c r="AF952" s="408"/>
      <c r="AG952" s="408"/>
      <c r="AH952" s="409"/>
    </row>
    <row r="953" spans="1:34" hidden="1" x14ac:dyDescent="0.25">
      <c r="A953" s="429"/>
      <c r="B953" s="430"/>
      <c r="C953" s="430"/>
      <c r="D953" s="430"/>
      <c r="E953" s="430"/>
      <c r="F953" s="431"/>
      <c r="G953" s="471"/>
      <c r="H953" s="472"/>
      <c r="I953" s="472"/>
      <c r="J953" s="472"/>
      <c r="K953" s="472"/>
      <c r="L953" s="473"/>
      <c r="M953" s="471"/>
      <c r="N953" s="472"/>
      <c r="O953" s="472"/>
      <c r="P953" s="472"/>
      <c r="Q953" s="472"/>
      <c r="R953" s="473"/>
      <c r="S953" s="477"/>
      <c r="T953" s="478"/>
      <c r="U953" s="478"/>
      <c r="V953" s="478"/>
      <c r="W953" s="478"/>
      <c r="X953" s="479"/>
      <c r="Y953" s="483"/>
      <c r="Z953" s="484"/>
      <c r="AA953" s="484"/>
      <c r="AB953" s="484"/>
      <c r="AC953" s="484"/>
      <c r="AD953" s="485"/>
      <c r="AE953" s="477"/>
      <c r="AF953" s="478"/>
      <c r="AG953" s="478"/>
      <c r="AH953" s="479"/>
    </row>
    <row r="954" spans="1:34" hidden="1" x14ac:dyDescent="0.25">
      <c r="A954" s="468"/>
      <c r="B954" s="469"/>
      <c r="C954" s="469"/>
      <c r="D954" s="469"/>
      <c r="E954" s="469"/>
      <c r="F954" s="470"/>
      <c r="G954" s="474"/>
      <c r="H954" s="475"/>
      <c r="I954" s="475"/>
      <c r="J954" s="475"/>
      <c r="K954" s="475"/>
      <c r="L954" s="476"/>
      <c r="M954" s="474"/>
      <c r="N954" s="475"/>
      <c r="O954" s="475"/>
      <c r="P954" s="475"/>
      <c r="Q954" s="475"/>
      <c r="R954" s="476"/>
      <c r="S954" s="480"/>
      <c r="T954" s="481"/>
      <c r="U954" s="481"/>
      <c r="V954" s="481"/>
      <c r="W954" s="481"/>
      <c r="X954" s="482"/>
      <c r="Y954" s="486"/>
      <c r="Z954" s="487"/>
      <c r="AA954" s="487"/>
      <c r="AB954" s="487"/>
      <c r="AC954" s="487"/>
      <c r="AD954" s="488"/>
      <c r="AE954" s="480"/>
      <c r="AF954" s="481"/>
      <c r="AG954" s="481"/>
      <c r="AH954" s="482"/>
    </row>
    <row r="955" spans="1:34" hidden="1" x14ac:dyDescent="0.25">
      <c r="A955" s="429"/>
      <c r="B955" s="430"/>
      <c r="C955" s="430"/>
      <c r="D955" s="430"/>
      <c r="E955" s="430"/>
      <c r="F955" s="431"/>
      <c r="G955" s="471"/>
      <c r="H955" s="472"/>
      <c r="I955" s="472"/>
      <c r="J955" s="472"/>
      <c r="K955" s="472"/>
      <c r="L955" s="473"/>
      <c r="M955" s="471"/>
      <c r="N955" s="472"/>
      <c r="O955" s="472"/>
      <c r="P955" s="472"/>
      <c r="Q955" s="472"/>
      <c r="R955" s="473"/>
      <c r="S955" s="477"/>
      <c r="T955" s="478"/>
      <c r="U955" s="478"/>
      <c r="V955" s="478"/>
      <c r="W955" s="478"/>
      <c r="X955" s="479"/>
      <c r="Y955" s="483"/>
      <c r="Z955" s="484"/>
      <c r="AA955" s="484"/>
      <c r="AB955" s="484"/>
      <c r="AC955" s="484"/>
      <c r="AD955" s="485"/>
      <c r="AE955" s="477"/>
      <c r="AF955" s="478"/>
      <c r="AG955" s="478"/>
      <c r="AH955" s="479"/>
    </row>
    <row r="956" spans="1:34" hidden="1" x14ac:dyDescent="0.25">
      <c r="A956" s="468"/>
      <c r="B956" s="469"/>
      <c r="C956" s="469"/>
      <c r="D956" s="469"/>
      <c r="E956" s="469"/>
      <c r="F956" s="470"/>
      <c r="G956" s="474"/>
      <c r="H956" s="475"/>
      <c r="I956" s="475"/>
      <c r="J956" s="475"/>
      <c r="K956" s="475"/>
      <c r="L956" s="476"/>
      <c r="M956" s="474"/>
      <c r="N956" s="475"/>
      <c r="O956" s="475"/>
      <c r="P956" s="475"/>
      <c r="Q956" s="475"/>
      <c r="R956" s="476"/>
      <c r="S956" s="480"/>
      <c r="T956" s="481"/>
      <c r="U956" s="481"/>
      <c r="V956" s="481"/>
      <c r="W956" s="481"/>
      <c r="X956" s="482"/>
      <c r="Y956" s="486"/>
      <c r="Z956" s="487"/>
      <c r="AA956" s="487"/>
      <c r="AB956" s="487"/>
      <c r="AC956" s="487"/>
      <c r="AD956" s="488"/>
      <c r="AE956" s="480"/>
      <c r="AF956" s="481"/>
      <c r="AG956" s="481"/>
      <c r="AH956" s="482"/>
    </row>
    <row r="957" spans="1:34" hidden="1" x14ac:dyDescent="0.25">
      <c r="A957" s="429"/>
      <c r="B957" s="430"/>
      <c r="C957" s="430"/>
      <c r="D957" s="430"/>
      <c r="E957" s="430"/>
      <c r="F957" s="431"/>
      <c r="G957" s="471"/>
      <c r="H957" s="472"/>
      <c r="I957" s="472"/>
      <c r="J957" s="472"/>
      <c r="K957" s="472"/>
      <c r="L957" s="473"/>
      <c r="M957" s="471"/>
      <c r="N957" s="472"/>
      <c r="O957" s="472"/>
      <c r="P957" s="472"/>
      <c r="Q957" s="472"/>
      <c r="R957" s="473"/>
      <c r="S957" s="477"/>
      <c r="T957" s="478"/>
      <c r="U957" s="478"/>
      <c r="V957" s="478"/>
      <c r="W957" s="478"/>
      <c r="X957" s="479"/>
      <c r="Y957" s="483"/>
      <c r="Z957" s="484"/>
      <c r="AA957" s="484"/>
      <c r="AB957" s="484"/>
      <c r="AC957" s="484"/>
      <c r="AD957" s="485"/>
      <c r="AE957" s="477"/>
      <c r="AF957" s="478"/>
      <c r="AG957" s="478"/>
      <c r="AH957" s="479"/>
    </row>
    <row r="958" spans="1:34" hidden="1" x14ac:dyDescent="0.25">
      <c r="A958" s="468"/>
      <c r="B958" s="469"/>
      <c r="C958" s="469"/>
      <c r="D958" s="469"/>
      <c r="E958" s="469"/>
      <c r="F958" s="470"/>
      <c r="G958" s="474"/>
      <c r="H958" s="475"/>
      <c r="I958" s="475"/>
      <c r="J958" s="475"/>
      <c r="K958" s="475"/>
      <c r="L958" s="476"/>
      <c r="M958" s="474"/>
      <c r="N958" s="475"/>
      <c r="O958" s="475"/>
      <c r="P958" s="475"/>
      <c r="Q958" s="475"/>
      <c r="R958" s="476"/>
      <c r="S958" s="480"/>
      <c r="T958" s="481"/>
      <c r="U958" s="481"/>
      <c r="V958" s="481"/>
      <c r="W958" s="481"/>
      <c r="X958" s="482"/>
      <c r="Y958" s="486"/>
      <c r="Z958" s="487"/>
      <c r="AA958" s="487"/>
      <c r="AB958" s="487"/>
      <c r="AC958" s="487"/>
      <c r="AD958" s="488"/>
      <c r="AE958" s="480"/>
      <c r="AF958" s="481"/>
      <c r="AG958" s="481"/>
      <c r="AH958" s="482"/>
    </row>
    <row r="959" spans="1:34" hidden="1" x14ac:dyDescent="0.25">
      <c r="A959" s="429"/>
      <c r="B959" s="430"/>
      <c r="C959" s="430"/>
      <c r="D959" s="430"/>
      <c r="E959" s="430"/>
      <c r="F959" s="431"/>
      <c r="G959" s="471"/>
      <c r="H959" s="472"/>
      <c r="I959" s="472"/>
      <c r="J959" s="472"/>
      <c r="K959" s="472"/>
      <c r="L959" s="473"/>
      <c r="M959" s="471"/>
      <c r="N959" s="472"/>
      <c r="O959" s="472"/>
      <c r="P959" s="472"/>
      <c r="Q959" s="472"/>
      <c r="R959" s="473"/>
      <c r="S959" s="477"/>
      <c r="T959" s="478"/>
      <c r="U959" s="478"/>
      <c r="V959" s="478"/>
      <c r="W959" s="478"/>
      <c r="X959" s="479"/>
      <c r="Y959" s="483"/>
      <c r="Z959" s="484"/>
      <c r="AA959" s="484"/>
      <c r="AB959" s="484"/>
      <c r="AC959" s="484"/>
      <c r="AD959" s="485"/>
      <c r="AE959" s="477"/>
      <c r="AF959" s="478"/>
      <c r="AG959" s="478"/>
      <c r="AH959" s="479"/>
    </row>
    <row r="960" spans="1:34" hidden="1" x14ac:dyDescent="0.25">
      <c r="A960" s="468"/>
      <c r="B960" s="469"/>
      <c r="C960" s="469"/>
      <c r="D960" s="469"/>
      <c r="E960" s="469"/>
      <c r="F960" s="470"/>
      <c r="G960" s="474"/>
      <c r="H960" s="475"/>
      <c r="I960" s="475"/>
      <c r="J960" s="475"/>
      <c r="K960" s="475"/>
      <c r="L960" s="476"/>
      <c r="M960" s="474"/>
      <c r="N960" s="475"/>
      <c r="O960" s="475"/>
      <c r="P960" s="475"/>
      <c r="Q960" s="475"/>
      <c r="R960" s="476"/>
      <c r="S960" s="480"/>
      <c r="T960" s="481"/>
      <c r="U960" s="481"/>
      <c r="V960" s="481"/>
      <c r="W960" s="481"/>
      <c r="X960" s="482"/>
      <c r="Y960" s="486"/>
      <c r="Z960" s="487"/>
      <c r="AA960" s="487"/>
      <c r="AB960" s="487"/>
      <c r="AC960" s="487"/>
      <c r="AD960" s="488"/>
      <c r="AE960" s="480"/>
      <c r="AF960" s="481"/>
      <c r="AG960" s="481"/>
      <c r="AH960" s="482"/>
    </row>
    <row r="961" spans="1:36" hidden="1" x14ac:dyDescent="0.25">
      <c r="A961" s="429"/>
      <c r="B961" s="430"/>
      <c r="C961" s="430"/>
      <c r="D961" s="430"/>
      <c r="E961" s="430"/>
      <c r="F961" s="431"/>
      <c r="G961" s="471"/>
      <c r="H961" s="472"/>
      <c r="I961" s="472"/>
      <c r="J961" s="472"/>
      <c r="K961" s="472"/>
      <c r="L961" s="473"/>
      <c r="M961" s="471"/>
      <c r="N961" s="472"/>
      <c r="O961" s="472"/>
      <c r="P961" s="472"/>
      <c r="Q961" s="472"/>
      <c r="R961" s="473"/>
      <c r="S961" s="477"/>
      <c r="T961" s="478"/>
      <c r="U961" s="478"/>
      <c r="V961" s="478"/>
      <c r="W961" s="478"/>
      <c r="X961" s="479"/>
      <c r="Y961" s="483"/>
      <c r="Z961" s="484"/>
      <c r="AA961" s="484"/>
      <c r="AB961" s="484"/>
      <c r="AC961" s="484"/>
      <c r="AD961" s="485"/>
      <c r="AE961" s="477"/>
      <c r="AF961" s="478"/>
      <c r="AG961" s="478"/>
      <c r="AH961" s="479"/>
    </row>
    <row r="962" spans="1:36" hidden="1" x14ac:dyDescent="0.25">
      <c r="A962" s="468"/>
      <c r="B962" s="469"/>
      <c r="C962" s="469"/>
      <c r="D962" s="469"/>
      <c r="E962" s="469"/>
      <c r="F962" s="470"/>
      <c r="G962" s="474"/>
      <c r="H962" s="475"/>
      <c r="I962" s="475"/>
      <c r="J962" s="475"/>
      <c r="K962" s="475"/>
      <c r="L962" s="476"/>
      <c r="M962" s="474"/>
      <c r="N962" s="475"/>
      <c r="O962" s="475"/>
      <c r="P962" s="475"/>
      <c r="Q962" s="475"/>
      <c r="R962" s="476"/>
      <c r="S962" s="480"/>
      <c r="T962" s="481"/>
      <c r="U962" s="481"/>
      <c r="V962" s="481"/>
      <c r="W962" s="481"/>
      <c r="X962" s="482"/>
      <c r="Y962" s="486"/>
      <c r="Z962" s="487"/>
      <c r="AA962" s="487"/>
      <c r="AB962" s="487"/>
      <c r="AC962" s="487"/>
      <c r="AD962" s="488"/>
      <c r="AE962" s="480"/>
      <c r="AF962" s="481"/>
      <c r="AG962" s="481"/>
      <c r="AH962" s="482"/>
    </row>
    <row r="963" spans="1:36" hidden="1"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6" hidden="1" x14ac:dyDescent="0.25">
      <c r="A964" s="5" t="s">
        <v>194</v>
      </c>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6" hidden="1"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6" hidden="1" x14ac:dyDescent="0.25">
      <c r="A966" s="401" t="s">
        <v>133</v>
      </c>
      <c r="B966" s="402"/>
      <c r="C966" s="402"/>
      <c r="D966" s="402"/>
      <c r="E966" s="402"/>
      <c r="F966" s="402"/>
      <c r="G966" s="402"/>
      <c r="H966" s="402"/>
      <c r="I966" s="403"/>
      <c r="J966" s="401" t="s">
        <v>195</v>
      </c>
      <c r="K966" s="402"/>
      <c r="L966" s="402"/>
      <c r="M966" s="402"/>
      <c r="N966" s="403"/>
      <c r="O966" s="401" t="s">
        <v>196</v>
      </c>
      <c r="P966" s="402"/>
      <c r="Q966" s="402"/>
      <c r="R966" s="402"/>
      <c r="S966" s="403"/>
      <c r="T966" s="401" t="s">
        <v>197</v>
      </c>
      <c r="U966" s="402"/>
      <c r="V966" s="402"/>
      <c r="W966" s="402"/>
      <c r="X966" s="403"/>
      <c r="Y966" s="401" t="s">
        <v>198</v>
      </c>
      <c r="Z966" s="402"/>
      <c r="AA966" s="402"/>
      <c r="AB966" s="402"/>
      <c r="AC966" s="403"/>
      <c r="AD966" s="401" t="s">
        <v>199</v>
      </c>
      <c r="AE966" s="402"/>
      <c r="AF966" s="402"/>
      <c r="AG966" s="402"/>
      <c r="AH966" s="403"/>
    </row>
    <row r="967" spans="1:36" hidden="1" x14ac:dyDescent="0.25">
      <c r="A967" s="404"/>
      <c r="B967" s="405"/>
      <c r="C967" s="405"/>
      <c r="D967" s="405"/>
      <c r="E967" s="405"/>
      <c r="F967" s="405"/>
      <c r="G967" s="405"/>
      <c r="H967" s="405"/>
      <c r="I967" s="406"/>
      <c r="J967" s="404"/>
      <c r="K967" s="405"/>
      <c r="L967" s="405"/>
      <c r="M967" s="405"/>
      <c r="N967" s="406"/>
      <c r="O967" s="404"/>
      <c r="P967" s="405"/>
      <c r="Q967" s="405"/>
      <c r="R967" s="405"/>
      <c r="S967" s="406"/>
      <c r="T967" s="404"/>
      <c r="U967" s="405"/>
      <c r="V967" s="405"/>
      <c r="W967" s="405"/>
      <c r="X967" s="406"/>
      <c r="Y967" s="404"/>
      <c r="Z967" s="405"/>
      <c r="AA967" s="405"/>
      <c r="AB967" s="405"/>
      <c r="AC967" s="406"/>
      <c r="AD967" s="404"/>
      <c r="AE967" s="405"/>
      <c r="AF967" s="405"/>
      <c r="AG967" s="405"/>
      <c r="AH967" s="406"/>
    </row>
    <row r="968" spans="1:36" hidden="1" x14ac:dyDescent="0.25">
      <c r="A968" s="404"/>
      <c r="B968" s="405"/>
      <c r="C968" s="405"/>
      <c r="D968" s="405"/>
      <c r="E968" s="405"/>
      <c r="F968" s="405"/>
      <c r="G968" s="405"/>
      <c r="H968" s="405"/>
      <c r="I968" s="406"/>
      <c r="J968" s="404"/>
      <c r="K968" s="405"/>
      <c r="L968" s="405"/>
      <c r="M968" s="405"/>
      <c r="N968" s="406"/>
      <c r="O968" s="404"/>
      <c r="P968" s="405"/>
      <c r="Q968" s="405"/>
      <c r="R968" s="405"/>
      <c r="S968" s="406"/>
      <c r="T968" s="404"/>
      <c r="U968" s="405"/>
      <c r="V968" s="405"/>
      <c r="W968" s="405"/>
      <c r="X968" s="406"/>
      <c r="Y968" s="404"/>
      <c r="Z968" s="405"/>
      <c r="AA968" s="405"/>
      <c r="AB968" s="405"/>
      <c r="AC968" s="406"/>
      <c r="AD968" s="404"/>
      <c r="AE968" s="405"/>
      <c r="AF968" s="405"/>
      <c r="AG968" s="405"/>
      <c r="AH968" s="406"/>
    </row>
    <row r="969" spans="1:36" hidden="1" x14ac:dyDescent="0.25">
      <c r="A969" s="407"/>
      <c r="B969" s="408"/>
      <c r="C969" s="408"/>
      <c r="D969" s="408"/>
      <c r="E969" s="408"/>
      <c r="F969" s="408"/>
      <c r="G969" s="408"/>
      <c r="H969" s="408"/>
      <c r="I969" s="409"/>
      <c r="J969" s="407"/>
      <c r="K969" s="408"/>
      <c r="L969" s="408"/>
      <c r="M969" s="408"/>
      <c r="N969" s="409"/>
      <c r="O969" s="407"/>
      <c r="P969" s="408"/>
      <c r="Q969" s="408"/>
      <c r="R969" s="408"/>
      <c r="S969" s="409"/>
      <c r="T969" s="407"/>
      <c r="U969" s="408"/>
      <c r="V969" s="408"/>
      <c r="W969" s="408"/>
      <c r="X969" s="409"/>
      <c r="Y969" s="407"/>
      <c r="Z969" s="408"/>
      <c r="AA969" s="408"/>
      <c r="AB969" s="408"/>
      <c r="AC969" s="409"/>
      <c r="AD969" s="407"/>
      <c r="AE969" s="408"/>
      <c r="AF969" s="408"/>
      <c r="AG969" s="408"/>
      <c r="AH969" s="409"/>
    </row>
    <row r="970" spans="1:36" hidden="1" x14ac:dyDescent="0.25">
      <c r="A970" s="465" t="s">
        <v>200</v>
      </c>
      <c r="B970" s="466"/>
      <c r="C970" s="466"/>
      <c r="D970" s="466"/>
      <c r="E970" s="466"/>
      <c r="F970" s="466"/>
      <c r="G970" s="466"/>
      <c r="H970" s="466"/>
      <c r="I970" s="466"/>
      <c r="J970" s="466"/>
      <c r="K970" s="466"/>
      <c r="L970" s="466"/>
      <c r="M970" s="466"/>
      <c r="N970" s="466"/>
      <c r="O970" s="466"/>
      <c r="P970" s="466"/>
      <c r="Q970" s="466"/>
      <c r="R970" s="466"/>
      <c r="S970" s="466"/>
      <c r="T970" s="466"/>
      <c r="U970" s="466"/>
      <c r="V970" s="466"/>
      <c r="W970" s="466"/>
      <c r="X970" s="466"/>
      <c r="Y970" s="466"/>
      <c r="Z970" s="466"/>
      <c r="AA970" s="466"/>
      <c r="AB970" s="466"/>
      <c r="AC970" s="466"/>
      <c r="AD970" s="466"/>
      <c r="AE970" s="466"/>
      <c r="AF970" s="466"/>
      <c r="AG970" s="466"/>
      <c r="AH970" s="467"/>
    </row>
    <row r="971" spans="1:36" hidden="1" x14ac:dyDescent="0.25">
      <c r="A971" s="448"/>
      <c r="B971" s="449"/>
      <c r="C971" s="449"/>
      <c r="D971" s="449"/>
      <c r="E971" s="449"/>
      <c r="F971" s="449"/>
      <c r="G971" s="449"/>
      <c r="H971" s="449"/>
      <c r="I971" s="450"/>
      <c r="J971" s="448"/>
      <c r="K971" s="449"/>
      <c r="L971" s="449"/>
      <c r="M971" s="449"/>
      <c r="N971" s="450"/>
      <c r="O971" s="451"/>
      <c r="P971" s="452"/>
      <c r="Q971" s="452"/>
      <c r="R971" s="452"/>
      <c r="S971" s="453"/>
      <c r="T971" s="454"/>
      <c r="U971" s="455"/>
      <c r="V971" s="455"/>
      <c r="W971" s="455"/>
      <c r="X971" s="456"/>
      <c r="Y971" s="457"/>
      <c r="Z971" s="458"/>
      <c r="AA971" s="458"/>
      <c r="AB971" s="458"/>
      <c r="AC971" s="459"/>
      <c r="AD971" s="382"/>
      <c r="AE971" s="383"/>
      <c r="AF971" s="383"/>
      <c r="AG971" s="383"/>
      <c r="AH971" s="384"/>
    </row>
    <row r="972" spans="1:36" hidden="1" x14ac:dyDescent="0.25">
      <c r="A972" s="448"/>
      <c r="B972" s="449"/>
      <c r="C972" s="449"/>
      <c r="D972" s="449"/>
      <c r="E972" s="449"/>
      <c r="F972" s="449"/>
      <c r="G972" s="449"/>
      <c r="H972" s="449"/>
      <c r="I972" s="450"/>
      <c r="J972" s="448"/>
      <c r="K972" s="449"/>
      <c r="L972" s="449"/>
      <c r="M972" s="449"/>
      <c r="N972" s="450"/>
      <c r="O972" s="451"/>
      <c r="P972" s="452"/>
      <c r="Q972" s="452"/>
      <c r="R972" s="452"/>
      <c r="S972" s="453"/>
      <c r="T972" s="454"/>
      <c r="U972" s="455"/>
      <c r="V972" s="455"/>
      <c r="W972" s="455"/>
      <c r="X972" s="456"/>
      <c r="Y972" s="457"/>
      <c r="Z972" s="458"/>
      <c r="AA972" s="458"/>
      <c r="AB972" s="458"/>
      <c r="AC972" s="459"/>
      <c r="AD972" s="382"/>
      <c r="AE972" s="383"/>
      <c r="AF972" s="383"/>
      <c r="AG972" s="383"/>
      <c r="AH972" s="384"/>
      <c r="AI972" t="str">
        <f>IF(ROUND(AD973-Pasíva!E56,0)=0,"","CHYBA")</f>
        <v/>
      </c>
      <c r="AJ972" t="s">
        <v>1155</v>
      </c>
    </row>
    <row r="973" spans="1:36" hidden="1" x14ac:dyDescent="0.25">
      <c r="A973" s="389" t="s">
        <v>39</v>
      </c>
      <c r="B973" s="390"/>
      <c r="C973" s="390"/>
      <c r="D973" s="390"/>
      <c r="E973" s="390"/>
      <c r="F973" s="390"/>
      <c r="G973" s="390"/>
      <c r="H973" s="390"/>
      <c r="I973" s="391"/>
      <c r="J973" s="448"/>
      <c r="K973" s="449"/>
      <c r="L973" s="449"/>
      <c r="M973" s="449"/>
      <c r="N973" s="450"/>
      <c r="O973" s="451"/>
      <c r="P973" s="452"/>
      <c r="Q973" s="452"/>
      <c r="R973" s="452"/>
      <c r="S973" s="453"/>
      <c r="T973" s="454"/>
      <c r="U973" s="455"/>
      <c r="V973" s="455"/>
      <c r="W973" s="455"/>
      <c r="X973" s="456"/>
      <c r="Y973" s="457">
        <f>SUM(Y971:AC972)</f>
        <v>0</v>
      </c>
      <c r="Z973" s="458"/>
      <c r="AA973" s="458"/>
      <c r="AB973" s="458"/>
      <c r="AC973" s="459"/>
      <c r="AD973" s="457">
        <f>SUM(AD971:AH972)</f>
        <v>0</v>
      </c>
      <c r="AE973" s="458"/>
      <c r="AF973" s="458"/>
      <c r="AG973" s="458"/>
      <c r="AH973" s="459"/>
      <c r="AI973" t="str">
        <f>IF(ROUND(Y973-Pasíva!D56,0)=0,"","CHYBA")</f>
        <v/>
      </c>
      <c r="AJ973" t="s">
        <v>1155</v>
      </c>
    </row>
    <row r="974" spans="1:36" hidden="1" x14ac:dyDescent="0.25">
      <c r="A974" s="448"/>
      <c r="B974" s="449"/>
      <c r="C974" s="449"/>
      <c r="D974" s="449"/>
      <c r="E974" s="449"/>
      <c r="F974" s="449"/>
      <c r="G974" s="449"/>
      <c r="H974" s="449"/>
      <c r="I974" s="450"/>
      <c r="J974" s="448"/>
      <c r="K974" s="449"/>
      <c r="L974" s="449"/>
      <c r="M974" s="449"/>
      <c r="N974" s="450"/>
      <c r="O974" s="451"/>
      <c r="P974" s="452"/>
      <c r="Q974" s="452"/>
      <c r="R974" s="452"/>
      <c r="S974" s="453"/>
      <c r="T974" s="454"/>
      <c r="U974" s="455"/>
      <c r="V974" s="455"/>
      <c r="W974" s="455"/>
      <c r="X974" s="456"/>
      <c r="Y974" s="457"/>
      <c r="Z974" s="458"/>
      <c r="AA974" s="458"/>
      <c r="AB974" s="458"/>
      <c r="AC974" s="459"/>
      <c r="AD974" s="382"/>
      <c r="AE974" s="383"/>
      <c r="AF974" s="383"/>
      <c r="AG974" s="383"/>
      <c r="AH974" s="384"/>
    </row>
    <row r="975" spans="1:36" hidden="1" x14ac:dyDescent="0.25">
      <c r="A975" s="395" t="s">
        <v>201</v>
      </c>
      <c r="B975" s="396"/>
      <c r="C975" s="396"/>
      <c r="D975" s="396"/>
      <c r="E975" s="396"/>
      <c r="F975" s="396"/>
      <c r="G975" s="396"/>
      <c r="H975" s="396"/>
      <c r="I975" s="396"/>
      <c r="J975" s="396"/>
      <c r="K975" s="396"/>
      <c r="L975" s="396"/>
      <c r="M975" s="396"/>
      <c r="N975" s="396"/>
      <c r="O975" s="396"/>
      <c r="P975" s="396"/>
      <c r="Q975" s="396"/>
      <c r="R975" s="396"/>
      <c r="S975" s="396"/>
      <c r="T975" s="396"/>
      <c r="U975" s="396"/>
      <c r="V975" s="396"/>
      <c r="W975" s="396"/>
      <c r="X975" s="396"/>
      <c r="Y975" s="396"/>
      <c r="Z975" s="396"/>
      <c r="AA975" s="396"/>
      <c r="AB975" s="396"/>
      <c r="AC975" s="396"/>
      <c r="AD975" s="396"/>
      <c r="AE975" s="396"/>
      <c r="AF975" s="396"/>
      <c r="AG975" s="396"/>
      <c r="AH975" s="397"/>
    </row>
    <row r="976" spans="1:36" hidden="1" x14ac:dyDescent="0.25">
      <c r="A976" s="448"/>
      <c r="B976" s="449"/>
      <c r="C976" s="449"/>
      <c r="D976" s="449"/>
      <c r="E976" s="449"/>
      <c r="F976" s="449"/>
      <c r="G976" s="449"/>
      <c r="H976" s="449"/>
      <c r="I976" s="450"/>
      <c r="J976" s="448"/>
      <c r="K976" s="449"/>
      <c r="L976" s="449"/>
      <c r="M976" s="449"/>
      <c r="N976" s="450"/>
      <c r="O976" s="451"/>
      <c r="P976" s="452"/>
      <c r="Q976" s="452"/>
      <c r="R976" s="452"/>
      <c r="S976" s="453"/>
      <c r="T976" s="454"/>
      <c r="U976" s="455"/>
      <c r="V976" s="455"/>
      <c r="W976" s="455"/>
      <c r="X976" s="456"/>
      <c r="Y976" s="457"/>
      <c r="Z976" s="458"/>
      <c r="AA976" s="458"/>
      <c r="AB976" s="458"/>
      <c r="AC976" s="459"/>
      <c r="AD976" s="382"/>
      <c r="AE976" s="383"/>
      <c r="AF976" s="383"/>
      <c r="AG976" s="383"/>
      <c r="AH976" s="384"/>
    </row>
    <row r="977" spans="1:36" hidden="1" x14ac:dyDescent="0.25">
      <c r="A977" s="448"/>
      <c r="B977" s="449"/>
      <c r="C977" s="449"/>
      <c r="D977" s="449"/>
      <c r="E977" s="449"/>
      <c r="F977" s="449"/>
      <c r="G977" s="449"/>
      <c r="H977" s="449"/>
      <c r="I977" s="450"/>
      <c r="J977" s="448"/>
      <c r="K977" s="449"/>
      <c r="L977" s="449"/>
      <c r="M977" s="449"/>
      <c r="N977" s="450"/>
      <c r="O977" s="451"/>
      <c r="P977" s="452"/>
      <c r="Q977" s="452"/>
      <c r="R977" s="452"/>
      <c r="S977" s="453"/>
      <c r="T977" s="454"/>
      <c r="U977" s="455"/>
      <c r="V977" s="455"/>
      <c r="W977" s="455"/>
      <c r="X977" s="456"/>
      <c r="Y977" s="457"/>
      <c r="Z977" s="458"/>
      <c r="AA977" s="458"/>
      <c r="AB977" s="458"/>
      <c r="AC977" s="459"/>
      <c r="AD977" s="382"/>
      <c r="AE977" s="383"/>
      <c r="AF977" s="383"/>
      <c r="AG977" s="383"/>
      <c r="AH977" s="384"/>
    </row>
    <row r="978" spans="1:36" hidden="1" x14ac:dyDescent="0.25">
      <c r="A978" s="448"/>
      <c r="B978" s="449"/>
      <c r="C978" s="449"/>
      <c r="D978" s="449"/>
      <c r="E978" s="449"/>
      <c r="F978" s="449"/>
      <c r="G978" s="449"/>
      <c r="H978" s="449"/>
      <c r="I978" s="450"/>
      <c r="J978" s="448"/>
      <c r="K978" s="449"/>
      <c r="L978" s="449"/>
      <c r="M978" s="449"/>
      <c r="N978" s="450"/>
      <c r="O978" s="451"/>
      <c r="P978" s="452"/>
      <c r="Q978" s="452"/>
      <c r="R978" s="452"/>
      <c r="S978" s="453"/>
      <c r="T978" s="454"/>
      <c r="U978" s="455"/>
      <c r="V978" s="455"/>
      <c r="W978" s="455"/>
      <c r="X978" s="456"/>
      <c r="Y978" s="457"/>
      <c r="Z978" s="458"/>
      <c r="AA978" s="458"/>
      <c r="AB978" s="458"/>
      <c r="AC978" s="459"/>
      <c r="AD978" s="382"/>
      <c r="AE978" s="383"/>
      <c r="AF978" s="383"/>
      <c r="AG978" s="383"/>
      <c r="AH978" s="384"/>
      <c r="AI978" t="str">
        <f>IF(ROUND(AD979-Pasíva!E57,0)=0,"","CHYBA")</f>
        <v/>
      </c>
      <c r="AJ978" t="s">
        <v>1155</v>
      </c>
    </row>
    <row r="979" spans="1:36" hidden="1" x14ac:dyDescent="0.25">
      <c r="A979" s="389" t="s">
        <v>39</v>
      </c>
      <c r="B979" s="390"/>
      <c r="C979" s="390"/>
      <c r="D979" s="390"/>
      <c r="E979" s="390"/>
      <c r="F979" s="390"/>
      <c r="G979" s="390"/>
      <c r="H979" s="390"/>
      <c r="I979" s="391"/>
      <c r="J979" s="448"/>
      <c r="K979" s="449"/>
      <c r="L979" s="449"/>
      <c r="M979" s="449"/>
      <c r="N979" s="450"/>
      <c r="O979" s="451"/>
      <c r="P979" s="452"/>
      <c r="Q979" s="452"/>
      <c r="R979" s="452"/>
      <c r="S979" s="453"/>
      <c r="T979" s="454"/>
      <c r="U979" s="455"/>
      <c r="V979" s="455"/>
      <c r="W979" s="455"/>
      <c r="X979" s="456"/>
      <c r="Y979" s="457">
        <f>SUM(Y976:AC978)</f>
        <v>0</v>
      </c>
      <c r="Z979" s="458"/>
      <c r="AA979" s="458"/>
      <c r="AB979" s="458"/>
      <c r="AC979" s="459"/>
      <c r="AD979" s="457">
        <f>SUM(AD976:AH978)</f>
        <v>0</v>
      </c>
      <c r="AE979" s="458"/>
      <c r="AF979" s="458"/>
      <c r="AG979" s="458"/>
      <c r="AH979" s="459"/>
      <c r="AI979" t="str">
        <f>IF(ROUND(Y979-Pasíva!D57,0)=0,"","CHYBA")</f>
        <v/>
      </c>
      <c r="AJ979" t="s">
        <v>1155</v>
      </c>
    </row>
    <row r="980" spans="1:36" hidden="1"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6" hidden="1"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6" hidden="1" x14ac:dyDescent="0.25">
      <c r="A982" s="401" t="s">
        <v>133</v>
      </c>
      <c r="B982" s="402"/>
      <c r="C982" s="402"/>
      <c r="D982" s="402"/>
      <c r="E982" s="402"/>
      <c r="F982" s="402"/>
      <c r="G982" s="402"/>
      <c r="H982" s="402"/>
      <c r="I982" s="403"/>
      <c r="J982" s="401" t="s">
        <v>195</v>
      </c>
      <c r="K982" s="402"/>
      <c r="L982" s="402"/>
      <c r="M982" s="402"/>
      <c r="N982" s="403"/>
      <c r="O982" s="401" t="s">
        <v>196</v>
      </c>
      <c r="P982" s="402"/>
      <c r="Q982" s="402"/>
      <c r="R982" s="402"/>
      <c r="S982" s="403"/>
      <c r="T982" s="401" t="s">
        <v>197</v>
      </c>
      <c r="U982" s="402"/>
      <c r="V982" s="402"/>
      <c r="W982" s="402"/>
      <c r="X982" s="403"/>
      <c r="Y982" s="401" t="s">
        <v>198</v>
      </c>
      <c r="Z982" s="402"/>
      <c r="AA982" s="402"/>
      <c r="AB982" s="402"/>
      <c r="AC982" s="403"/>
      <c r="AD982" s="401" t="s">
        <v>199</v>
      </c>
      <c r="AE982" s="402"/>
      <c r="AF982" s="402"/>
      <c r="AG982" s="402"/>
      <c r="AH982" s="403"/>
    </row>
    <row r="983" spans="1:36" hidden="1" x14ac:dyDescent="0.25">
      <c r="A983" s="404"/>
      <c r="B983" s="405"/>
      <c r="C983" s="405"/>
      <c r="D983" s="405"/>
      <c r="E983" s="405"/>
      <c r="F983" s="405"/>
      <c r="G983" s="405"/>
      <c r="H983" s="405"/>
      <c r="I983" s="406"/>
      <c r="J983" s="404"/>
      <c r="K983" s="405"/>
      <c r="L983" s="405"/>
      <c r="M983" s="405"/>
      <c r="N983" s="406"/>
      <c r="O983" s="404"/>
      <c r="P983" s="405"/>
      <c r="Q983" s="405"/>
      <c r="R983" s="405"/>
      <c r="S983" s="406"/>
      <c r="T983" s="404"/>
      <c r="U983" s="405"/>
      <c r="V983" s="405"/>
      <c r="W983" s="405"/>
      <c r="X983" s="406"/>
      <c r="Y983" s="404"/>
      <c r="Z983" s="405"/>
      <c r="AA983" s="405"/>
      <c r="AB983" s="405"/>
      <c r="AC983" s="406"/>
      <c r="AD983" s="404"/>
      <c r="AE983" s="405"/>
      <c r="AF983" s="405"/>
      <c r="AG983" s="405"/>
      <c r="AH983" s="406"/>
    </row>
    <row r="984" spans="1:36" hidden="1" x14ac:dyDescent="0.25">
      <c r="A984" s="404"/>
      <c r="B984" s="405"/>
      <c r="C984" s="405"/>
      <c r="D984" s="405"/>
      <c r="E984" s="405"/>
      <c r="F984" s="405"/>
      <c r="G984" s="405"/>
      <c r="H984" s="405"/>
      <c r="I984" s="406"/>
      <c r="J984" s="404"/>
      <c r="K984" s="405"/>
      <c r="L984" s="405"/>
      <c r="M984" s="405"/>
      <c r="N984" s="406"/>
      <c r="O984" s="404"/>
      <c r="P984" s="405"/>
      <c r="Q984" s="405"/>
      <c r="R984" s="405"/>
      <c r="S984" s="406"/>
      <c r="T984" s="404"/>
      <c r="U984" s="405"/>
      <c r="V984" s="405"/>
      <c r="W984" s="405"/>
      <c r="X984" s="406"/>
      <c r="Y984" s="404"/>
      <c r="Z984" s="405"/>
      <c r="AA984" s="405"/>
      <c r="AB984" s="405"/>
      <c r="AC984" s="406"/>
      <c r="AD984" s="404"/>
      <c r="AE984" s="405"/>
      <c r="AF984" s="405"/>
      <c r="AG984" s="405"/>
      <c r="AH984" s="406"/>
    </row>
    <row r="985" spans="1:36" hidden="1" x14ac:dyDescent="0.25">
      <c r="A985" s="407"/>
      <c r="B985" s="408"/>
      <c r="C985" s="408"/>
      <c r="D985" s="408"/>
      <c r="E985" s="408"/>
      <c r="F985" s="408"/>
      <c r="G985" s="408"/>
      <c r="H985" s="408"/>
      <c r="I985" s="409"/>
      <c r="J985" s="407"/>
      <c r="K985" s="408"/>
      <c r="L985" s="408"/>
      <c r="M985" s="408"/>
      <c r="N985" s="409"/>
      <c r="O985" s="407"/>
      <c r="P985" s="408"/>
      <c r="Q985" s="408"/>
      <c r="R985" s="408"/>
      <c r="S985" s="409"/>
      <c r="T985" s="407"/>
      <c r="U985" s="408"/>
      <c r="V985" s="408"/>
      <c r="W985" s="408"/>
      <c r="X985" s="409"/>
      <c r="Y985" s="407"/>
      <c r="Z985" s="408"/>
      <c r="AA985" s="408"/>
      <c r="AB985" s="408"/>
      <c r="AC985" s="409"/>
      <c r="AD985" s="407"/>
      <c r="AE985" s="408"/>
      <c r="AF985" s="408"/>
      <c r="AG985" s="408"/>
      <c r="AH985" s="409"/>
    </row>
    <row r="986" spans="1:36" hidden="1" x14ac:dyDescent="0.25">
      <c r="A986" s="465" t="s">
        <v>113</v>
      </c>
      <c r="B986" s="466"/>
      <c r="C986" s="466"/>
      <c r="D986" s="466"/>
      <c r="E986" s="466"/>
      <c r="F986" s="466"/>
      <c r="G986" s="466"/>
      <c r="H986" s="466"/>
      <c r="I986" s="466"/>
      <c r="J986" s="466"/>
      <c r="K986" s="466"/>
      <c r="L986" s="466"/>
      <c r="M986" s="466"/>
      <c r="N986" s="466"/>
      <c r="O986" s="466"/>
      <c r="P986" s="466"/>
      <c r="Q986" s="466"/>
      <c r="R986" s="466"/>
      <c r="S986" s="466"/>
      <c r="T986" s="466"/>
      <c r="U986" s="466"/>
      <c r="V986" s="466"/>
      <c r="W986" s="466"/>
      <c r="X986" s="466"/>
      <c r="Y986" s="466"/>
      <c r="Z986" s="466"/>
      <c r="AA986" s="466"/>
      <c r="AB986" s="466"/>
      <c r="AC986" s="466"/>
      <c r="AD986" s="466"/>
      <c r="AE986" s="466"/>
      <c r="AF986" s="466"/>
      <c r="AG986" s="466"/>
      <c r="AH986" s="467"/>
    </row>
    <row r="987" spans="1:36" hidden="1" x14ac:dyDescent="0.25">
      <c r="A987" s="448"/>
      <c r="B987" s="449"/>
      <c r="C987" s="449"/>
      <c r="D987" s="449"/>
      <c r="E987" s="449"/>
      <c r="F987" s="449"/>
      <c r="G987" s="449"/>
      <c r="H987" s="449"/>
      <c r="I987" s="450"/>
      <c r="J987" s="448"/>
      <c r="K987" s="449"/>
      <c r="L987" s="449"/>
      <c r="M987" s="449"/>
      <c r="N987" s="450"/>
      <c r="O987" s="451"/>
      <c r="P987" s="452"/>
      <c r="Q987" s="452"/>
      <c r="R987" s="452"/>
      <c r="S987" s="453"/>
      <c r="T987" s="454"/>
      <c r="U987" s="455"/>
      <c r="V987" s="455"/>
      <c r="W987" s="455"/>
      <c r="X987" s="456"/>
      <c r="Y987" s="457"/>
      <c r="Z987" s="458"/>
      <c r="AA987" s="458"/>
      <c r="AB987" s="458"/>
      <c r="AC987" s="459"/>
      <c r="AD987" s="382"/>
      <c r="AE987" s="383"/>
      <c r="AF987" s="383"/>
      <c r="AG987" s="383"/>
      <c r="AH987" s="384"/>
    </row>
    <row r="988" spans="1:36" hidden="1" x14ac:dyDescent="0.25">
      <c r="A988" s="448"/>
      <c r="B988" s="449"/>
      <c r="C988" s="449"/>
      <c r="D988" s="449"/>
      <c r="E988" s="449"/>
      <c r="F988" s="449"/>
      <c r="G988" s="449"/>
      <c r="H988" s="449"/>
      <c r="I988" s="450"/>
      <c r="J988" s="448"/>
      <c r="K988" s="449"/>
      <c r="L988" s="449"/>
      <c r="M988" s="449"/>
      <c r="N988" s="450"/>
      <c r="O988" s="451"/>
      <c r="P988" s="452"/>
      <c r="Q988" s="452"/>
      <c r="R988" s="452"/>
      <c r="S988" s="453"/>
      <c r="T988" s="454"/>
      <c r="U988" s="455"/>
      <c r="V988" s="455"/>
      <c r="W988" s="455"/>
      <c r="X988" s="456"/>
      <c r="Y988" s="457"/>
      <c r="Z988" s="458"/>
      <c r="AA988" s="458"/>
      <c r="AB988" s="458"/>
      <c r="AC988" s="459"/>
      <c r="AD988" s="382"/>
      <c r="AE988" s="383"/>
      <c r="AF988" s="383"/>
      <c r="AG988" s="383"/>
      <c r="AH988" s="384"/>
    </row>
    <row r="989" spans="1:36" hidden="1" x14ac:dyDescent="0.25">
      <c r="A989" s="448"/>
      <c r="B989" s="449"/>
      <c r="C989" s="449"/>
      <c r="D989" s="449"/>
      <c r="E989" s="449"/>
      <c r="F989" s="449"/>
      <c r="G989" s="449"/>
      <c r="H989" s="449"/>
      <c r="I989" s="450"/>
      <c r="J989" s="448"/>
      <c r="K989" s="449"/>
      <c r="L989" s="449"/>
      <c r="M989" s="449"/>
      <c r="N989" s="450"/>
      <c r="O989" s="451"/>
      <c r="P989" s="452"/>
      <c r="Q989" s="452"/>
      <c r="R989" s="452"/>
      <c r="S989" s="453"/>
      <c r="T989" s="454"/>
      <c r="U989" s="455"/>
      <c r="V989" s="455"/>
      <c r="W989" s="455"/>
      <c r="X989" s="456"/>
      <c r="Y989" s="457"/>
      <c r="Z989" s="458"/>
      <c r="AA989" s="458"/>
      <c r="AB989" s="458"/>
      <c r="AC989" s="459"/>
      <c r="AD989" s="382"/>
      <c r="AE989" s="383"/>
      <c r="AF989" s="383"/>
      <c r="AG989" s="383"/>
      <c r="AH989" s="384"/>
    </row>
    <row r="990" spans="1:36" hidden="1" x14ac:dyDescent="0.25">
      <c r="A990" s="448"/>
      <c r="B990" s="449"/>
      <c r="C990" s="449"/>
      <c r="D990" s="449"/>
      <c r="E990" s="449"/>
      <c r="F990" s="449"/>
      <c r="G990" s="449"/>
      <c r="H990" s="449"/>
      <c r="I990" s="450"/>
      <c r="J990" s="448"/>
      <c r="K990" s="449"/>
      <c r="L990" s="449"/>
      <c r="M990" s="449"/>
      <c r="N990" s="450"/>
      <c r="O990" s="451"/>
      <c r="P990" s="452"/>
      <c r="Q990" s="452"/>
      <c r="R990" s="452"/>
      <c r="S990" s="453"/>
      <c r="T990" s="454"/>
      <c r="U990" s="455"/>
      <c r="V990" s="455"/>
      <c r="W990" s="455"/>
      <c r="X990" s="456"/>
      <c r="Y990" s="457"/>
      <c r="Z990" s="458"/>
      <c r="AA990" s="458"/>
      <c r="AB990" s="458"/>
      <c r="AC990" s="459"/>
      <c r="AD990" s="382"/>
      <c r="AE990" s="383"/>
      <c r="AF990" s="383"/>
      <c r="AG990" s="383"/>
      <c r="AH990" s="384"/>
    </row>
    <row r="991" spans="1:36" hidden="1" x14ac:dyDescent="0.25">
      <c r="A991" s="395" t="s">
        <v>202</v>
      </c>
      <c r="B991" s="396"/>
      <c r="C991" s="396"/>
      <c r="D991" s="396"/>
      <c r="E991" s="396"/>
      <c r="F991" s="396"/>
      <c r="G991" s="396"/>
      <c r="H991" s="396"/>
      <c r="I991" s="396"/>
      <c r="J991" s="396"/>
      <c r="K991" s="396"/>
      <c r="L991" s="396"/>
      <c r="M991" s="396"/>
      <c r="N991" s="396"/>
      <c r="O991" s="396"/>
      <c r="P991" s="396"/>
      <c r="Q991" s="396"/>
      <c r="R991" s="396"/>
      <c r="S991" s="396"/>
      <c r="T991" s="396"/>
      <c r="U991" s="396"/>
      <c r="V991" s="396"/>
      <c r="W991" s="396"/>
      <c r="X991" s="396"/>
      <c r="Y991" s="396"/>
      <c r="Z991" s="396"/>
      <c r="AA991" s="396"/>
      <c r="AB991" s="396"/>
      <c r="AC991" s="396"/>
      <c r="AD991" s="396"/>
      <c r="AE991" s="396"/>
      <c r="AF991" s="396"/>
      <c r="AG991" s="396"/>
      <c r="AH991" s="397"/>
    </row>
    <row r="992" spans="1:36" hidden="1" x14ac:dyDescent="0.25">
      <c r="A992" s="448"/>
      <c r="B992" s="449"/>
      <c r="C992" s="449"/>
      <c r="D992" s="449"/>
      <c r="E992" s="449"/>
      <c r="F992" s="449"/>
      <c r="G992" s="449"/>
      <c r="H992" s="449"/>
      <c r="I992" s="450"/>
      <c r="J992" s="448"/>
      <c r="K992" s="449"/>
      <c r="L992" s="449"/>
      <c r="M992" s="449"/>
      <c r="N992" s="450"/>
      <c r="O992" s="451"/>
      <c r="P992" s="452"/>
      <c r="Q992" s="452"/>
      <c r="R992" s="452"/>
      <c r="S992" s="453"/>
      <c r="T992" s="454"/>
      <c r="U992" s="455"/>
      <c r="V992" s="455"/>
      <c r="W992" s="455"/>
      <c r="X992" s="456"/>
      <c r="Y992" s="457"/>
      <c r="Z992" s="458"/>
      <c r="AA992" s="458"/>
      <c r="AB992" s="458"/>
      <c r="AC992" s="459"/>
      <c r="AD992" s="382"/>
      <c r="AE992" s="383"/>
      <c r="AF992" s="383"/>
      <c r="AG992" s="383"/>
      <c r="AH992" s="384"/>
    </row>
    <row r="993" spans="1:34" hidden="1" x14ac:dyDescent="0.25">
      <c r="A993" s="448"/>
      <c r="B993" s="449"/>
      <c r="C993" s="449"/>
      <c r="D993" s="449"/>
      <c r="E993" s="449"/>
      <c r="F993" s="449"/>
      <c r="G993" s="449"/>
      <c r="H993" s="449"/>
      <c r="I993" s="450"/>
      <c r="J993" s="448"/>
      <c r="K993" s="449"/>
      <c r="L993" s="449"/>
      <c r="M993" s="449"/>
      <c r="N993" s="450"/>
      <c r="O993" s="451"/>
      <c r="P993" s="452"/>
      <c r="Q993" s="452"/>
      <c r="R993" s="452"/>
      <c r="S993" s="453"/>
      <c r="T993" s="454"/>
      <c r="U993" s="455"/>
      <c r="V993" s="455"/>
      <c r="W993" s="455"/>
      <c r="X993" s="456"/>
      <c r="Y993" s="457"/>
      <c r="Z993" s="458"/>
      <c r="AA993" s="458"/>
      <c r="AB993" s="458"/>
      <c r="AC993" s="459"/>
      <c r="AD993" s="382"/>
      <c r="AE993" s="383"/>
      <c r="AF993" s="383"/>
      <c r="AG993" s="383"/>
      <c r="AH993" s="384"/>
    </row>
    <row r="994" spans="1:34" hidden="1" x14ac:dyDescent="0.25">
      <c r="A994" s="448"/>
      <c r="B994" s="449"/>
      <c r="C994" s="449"/>
      <c r="D994" s="449"/>
      <c r="E994" s="449"/>
      <c r="F994" s="449"/>
      <c r="G994" s="449"/>
      <c r="H994" s="449"/>
      <c r="I994" s="450"/>
      <c r="J994" s="448"/>
      <c r="K994" s="449"/>
      <c r="L994" s="449"/>
      <c r="M994" s="449"/>
      <c r="N994" s="450"/>
      <c r="O994" s="451"/>
      <c r="P994" s="452"/>
      <c r="Q994" s="452"/>
      <c r="R994" s="452"/>
      <c r="S994" s="453"/>
      <c r="T994" s="454"/>
      <c r="U994" s="455"/>
      <c r="V994" s="455"/>
      <c r="W994" s="455"/>
      <c r="X994" s="456"/>
      <c r="Y994" s="457"/>
      <c r="Z994" s="458"/>
      <c r="AA994" s="458"/>
      <c r="AB994" s="458"/>
      <c r="AC994" s="459"/>
      <c r="AD994" s="382"/>
      <c r="AE994" s="383"/>
      <c r="AF994" s="383"/>
      <c r="AG994" s="383"/>
      <c r="AH994" s="384"/>
    </row>
    <row r="995" spans="1:34" hidden="1" x14ac:dyDescent="0.25">
      <c r="A995" s="448"/>
      <c r="B995" s="449"/>
      <c r="C995" s="449"/>
      <c r="D995" s="449"/>
      <c r="E995" s="449"/>
      <c r="F995" s="449"/>
      <c r="G995" s="449"/>
      <c r="H995" s="449"/>
      <c r="I995" s="450"/>
      <c r="J995" s="448"/>
      <c r="K995" s="449"/>
      <c r="L995" s="449"/>
      <c r="M995" s="449"/>
      <c r="N995" s="450"/>
      <c r="O995" s="451"/>
      <c r="P995" s="452"/>
      <c r="Q995" s="452"/>
      <c r="R995" s="452"/>
      <c r="S995" s="453"/>
      <c r="T995" s="454"/>
      <c r="U995" s="455"/>
      <c r="V995" s="455"/>
      <c r="W995" s="455"/>
      <c r="X995" s="456"/>
      <c r="Y995" s="457"/>
      <c r="Z995" s="458"/>
      <c r="AA995" s="458"/>
      <c r="AB995" s="458"/>
      <c r="AC995" s="459"/>
      <c r="AD995" s="382"/>
      <c r="AE995" s="383"/>
      <c r="AF995" s="383"/>
      <c r="AG995" s="383"/>
      <c r="AH995" s="384"/>
    </row>
    <row r="996" spans="1:34" hidden="1" x14ac:dyDescent="0.25">
      <c r="A996" s="395" t="s">
        <v>203</v>
      </c>
      <c r="B996" s="396"/>
      <c r="C996" s="396"/>
      <c r="D996" s="396"/>
      <c r="E996" s="396"/>
      <c r="F996" s="396"/>
      <c r="G996" s="396"/>
      <c r="H996" s="396"/>
      <c r="I996" s="396"/>
      <c r="J996" s="396"/>
      <c r="K996" s="396"/>
      <c r="L996" s="396"/>
      <c r="M996" s="396"/>
      <c r="N996" s="396"/>
      <c r="O996" s="396"/>
      <c r="P996" s="396"/>
      <c r="Q996" s="396"/>
      <c r="R996" s="396"/>
      <c r="S996" s="396"/>
      <c r="T996" s="396"/>
      <c r="U996" s="396"/>
      <c r="V996" s="396"/>
      <c r="W996" s="396"/>
      <c r="X996" s="396"/>
      <c r="Y996" s="396"/>
      <c r="Z996" s="396"/>
      <c r="AA996" s="396"/>
      <c r="AB996" s="396"/>
      <c r="AC996" s="396"/>
      <c r="AD996" s="396"/>
      <c r="AE996" s="396"/>
      <c r="AF996" s="396"/>
      <c r="AG996" s="396"/>
      <c r="AH996" s="397"/>
    </row>
    <row r="997" spans="1:34" hidden="1" x14ac:dyDescent="0.25">
      <c r="A997" s="448"/>
      <c r="B997" s="449"/>
      <c r="C997" s="449"/>
      <c r="D997" s="449"/>
      <c r="E997" s="449"/>
      <c r="F997" s="449"/>
      <c r="G997" s="449"/>
      <c r="H997" s="449"/>
      <c r="I997" s="450"/>
      <c r="J997" s="448"/>
      <c r="K997" s="449"/>
      <c r="L997" s="449"/>
      <c r="M997" s="449"/>
      <c r="N997" s="450"/>
      <c r="O997" s="451"/>
      <c r="P997" s="452"/>
      <c r="Q997" s="452"/>
      <c r="R997" s="452"/>
      <c r="S997" s="453"/>
      <c r="T997" s="454"/>
      <c r="U997" s="455"/>
      <c r="V997" s="455"/>
      <c r="W997" s="455"/>
      <c r="X997" s="456"/>
      <c r="Y997" s="457"/>
      <c r="Z997" s="458"/>
      <c r="AA997" s="458"/>
      <c r="AB997" s="458"/>
      <c r="AC997" s="459"/>
      <c r="AD997" s="382"/>
      <c r="AE997" s="383"/>
      <c r="AF997" s="383"/>
      <c r="AG997" s="383"/>
      <c r="AH997" s="384"/>
    </row>
    <row r="998" spans="1:34" hidden="1" x14ac:dyDescent="0.25">
      <c r="A998" s="448"/>
      <c r="B998" s="449"/>
      <c r="C998" s="449"/>
      <c r="D998" s="449"/>
      <c r="E998" s="449"/>
      <c r="F998" s="449"/>
      <c r="G998" s="449"/>
      <c r="H998" s="449"/>
      <c r="I998" s="450"/>
      <c r="J998" s="448"/>
      <c r="K998" s="449"/>
      <c r="L998" s="449"/>
      <c r="M998" s="449"/>
      <c r="N998" s="450"/>
      <c r="O998" s="451"/>
      <c r="P998" s="452"/>
      <c r="Q998" s="452"/>
      <c r="R998" s="452"/>
      <c r="S998" s="453"/>
      <c r="T998" s="454"/>
      <c r="U998" s="455"/>
      <c r="V998" s="455"/>
      <c r="W998" s="455"/>
      <c r="X998" s="456"/>
      <c r="Y998" s="457"/>
      <c r="Z998" s="458"/>
      <c r="AA998" s="458"/>
      <c r="AB998" s="458"/>
      <c r="AC998" s="459"/>
      <c r="AD998" s="382"/>
      <c r="AE998" s="383"/>
      <c r="AF998" s="383"/>
      <c r="AG998" s="383"/>
      <c r="AH998" s="384"/>
    </row>
    <row r="999" spans="1:34" hidden="1" x14ac:dyDescent="0.25">
      <c r="A999" s="448"/>
      <c r="B999" s="449"/>
      <c r="C999" s="449"/>
      <c r="D999" s="449"/>
      <c r="E999" s="449"/>
      <c r="F999" s="449"/>
      <c r="G999" s="449"/>
      <c r="H999" s="449"/>
      <c r="I999" s="450"/>
      <c r="J999" s="448"/>
      <c r="K999" s="449"/>
      <c r="L999" s="449"/>
      <c r="M999" s="449"/>
      <c r="N999" s="450"/>
      <c r="O999" s="451"/>
      <c r="P999" s="452"/>
      <c r="Q999" s="452"/>
      <c r="R999" s="452"/>
      <c r="S999" s="453"/>
      <c r="T999" s="454"/>
      <c r="U999" s="455"/>
      <c r="V999" s="455"/>
      <c r="W999" s="455"/>
      <c r="X999" s="456"/>
      <c r="Y999" s="457"/>
      <c r="Z999" s="458"/>
      <c r="AA999" s="458"/>
      <c r="AB999" s="458"/>
      <c r="AC999" s="459"/>
      <c r="AD999" s="382"/>
      <c r="AE999" s="383"/>
      <c r="AF999" s="383"/>
      <c r="AG999" s="383"/>
      <c r="AH999" s="384"/>
    </row>
    <row r="1000" spans="1:34" hidden="1" x14ac:dyDescent="0.25">
      <c r="A1000" s="448"/>
      <c r="B1000" s="449"/>
      <c r="C1000" s="449"/>
      <c r="D1000" s="449"/>
      <c r="E1000" s="449"/>
      <c r="F1000" s="449"/>
      <c r="G1000" s="449"/>
      <c r="H1000" s="449"/>
      <c r="I1000" s="450"/>
      <c r="J1000" s="448"/>
      <c r="K1000" s="449"/>
      <c r="L1000" s="449"/>
      <c r="M1000" s="449"/>
      <c r="N1000" s="450"/>
      <c r="O1000" s="451"/>
      <c r="P1000" s="452"/>
      <c r="Q1000" s="452"/>
      <c r="R1000" s="452"/>
      <c r="S1000" s="453"/>
      <c r="T1000" s="454"/>
      <c r="U1000" s="455"/>
      <c r="V1000" s="455"/>
      <c r="W1000" s="455"/>
      <c r="X1000" s="456"/>
      <c r="Y1000" s="457"/>
      <c r="Z1000" s="458"/>
      <c r="AA1000" s="458"/>
      <c r="AB1000" s="458"/>
      <c r="AC1000" s="459"/>
      <c r="AD1000" s="382"/>
      <c r="AE1000" s="383"/>
      <c r="AF1000" s="383"/>
      <c r="AG1000" s="383"/>
      <c r="AH1000" s="384"/>
    </row>
    <row r="1001" spans="1:34" hidden="1" x14ac:dyDescent="0.25">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row>
    <row r="1002" spans="1:34" hidden="1" x14ac:dyDescent="0.25">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row>
    <row r="1003" spans="1:34" hidden="1" x14ac:dyDescent="0.25">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row>
    <row r="1004" spans="1:34" x14ac:dyDescent="0.25">
      <c r="A1004" s="5"/>
      <c r="B1004" s="5"/>
      <c r="C1004" s="5"/>
      <c r="D1004" s="5"/>
      <c r="E1004" s="5"/>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row>
    <row r="1005" spans="1:34" hidden="1" x14ac:dyDescent="0.25">
      <c r="A1005" s="460" t="s">
        <v>1275</v>
      </c>
      <c r="B1005" s="460"/>
      <c r="C1005" s="460"/>
      <c r="D1005" s="460"/>
      <c r="E1005" s="460"/>
      <c r="F1005" s="460"/>
      <c r="G1005" s="460"/>
      <c r="H1005" s="460"/>
      <c r="I1005" s="460"/>
      <c r="J1005" s="460"/>
      <c r="K1005" s="460"/>
      <c r="L1005" s="460"/>
      <c r="M1005" s="460"/>
      <c r="N1005" s="460"/>
      <c r="O1005" s="460"/>
      <c r="P1005" s="460"/>
      <c r="Q1005" s="460"/>
      <c r="R1005" s="460"/>
      <c r="S1005" s="460"/>
      <c r="T1005" s="460"/>
      <c r="U1005" s="460"/>
      <c r="V1005" s="460"/>
      <c r="W1005" s="460"/>
      <c r="X1005" s="460"/>
      <c r="Y1005" s="460"/>
      <c r="Z1005" s="460"/>
      <c r="AA1005" s="460"/>
      <c r="AB1005" s="460"/>
      <c r="AC1005" s="460"/>
      <c r="AD1005" s="460"/>
      <c r="AE1005" s="460"/>
      <c r="AF1005" s="460"/>
      <c r="AG1005" s="460"/>
      <c r="AH1005" s="460"/>
    </row>
    <row r="1006" spans="1:34" hidden="1" x14ac:dyDescent="0.25">
      <c r="A1006" s="460"/>
      <c r="B1006" s="460"/>
      <c r="C1006" s="460"/>
      <c r="D1006" s="460"/>
      <c r="E1006" s="460"/>
      <c r="F1006" s="460"/>
      <c r="G1006" s="460"/>
      <c r="H1006" s="460"/>
      <c r="I1006" s="460"/>
      <c r="J1006" s="460"/>
      <c r="K1006" s="460"/>
      <c r="L1006" s="460"/>
      <c r="M1006" s="460"/>
      <c r="N1006" s="460"/>
      <c r="O1006" s="460"/>
      <c r="P1006" s="460"/>
      <c r="Q1006" s="460"/>
      <c r="R1006" s="460"/>
      <c r="S1006" s="460"/>
      <c r="T1006" s="460"/>
      <c r="U1006" s="460"/>
      <c r="V1006" s="460"/>
      <c r="W1006" s="460"/>
      <c r="X1006" s="460"/>
      <c r="Y1006" s="460"/>
      <c r="Z1006" s="460"/>
      <c r="AA1006" s="460"/>
      <c r="AB1006" s="460"/>
      <c r="AC1006" s="460"/>
      <c r="AD1006" s="460"/>
      <c r="AE1006" s="460"/>
      <c r="AF1006" s="460"/>
      <c r="AG1006" s="460"/>
      <c r="AH1006" s="460"/>
    </row>
    <row r="1007" spans="1:34" hidden="1" x14ac:dyDescent="0.25">
      <c r="A1007" s="5"/>
      <c r="B1007" s="5"/>
      <c r="C1007" s="5"/>
      <c r="D1007" s="5"/>
      <c r="E1007" s="5"/>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row>
    <row r="1008" spans="1:34" hidden="1" x14ac:dyDescent="0.25">
      <c r="A1008" s="5" t="s">
        <v>32</v>
      </c>
      <c r="B1008" s="5"/>
      <c r="C1008" s="5"/>
      <c r="D1008" s="5"/>
      <c r="E1008" s="5"/>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row>
    <row r="1009" spans="1:34" hidden="1" x14ac:dyDescent="0.25">
      <c r="A1009" s="5" t="s">
        <v>204</v>
      </c>
      <c r="B1009" s="5"/>
      <c r="C1009" s="5"/>
      <c r="D1009" s="5"/>
      <c r="E1009" s="5"/>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row>
    <row r="1010" spans="1:34" hidden="1" x14ac:dyDescent="0.25">
      <c r="A1010" s="5" t="s">
        <v>205</v>
      </c>
      <c r="B1010" s="5"/>
      <c r="C1010" s="5"/>
      <c r="D1010" s="5"/>
      <c r="E1010" s="5"/>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row>
    <row r="1011" spans="1:34" hidden="1" x14ac:dyDescent="0.25">
      <c r="A1011" s="5"/>
      <c r="B1011" s="5"/>
      <c r="C1011" s="5"/>
      <c r="D1011" s="5"/>
      <c r="E1011" s="5"/>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row>
    <row r="1012" spans="1:34" hidden="1" x14ac:dyDescent="0.25">
      <c r="A1012" s="461" t="s">
        <v>1276</v>
      </c>
      <c r="B1012" s="461"/>
      <c r="C1012" s="461"/>
      <c r="D1012" s="461"/>
      <c r="E1012" s="461"/>
      <c r="F1012" s="461"/>
      <c r="G1012" s="461"/>
      <c r="H1012" s="461"/>
      <c r="I1012" s="461"/>
      <c r="J1012" s="461"/>
      <c r="K1012" s="461"/>
      <c r="L1012" s="461"/>
      <c r="M1012" s="461"/>
      <c r="N1012" s="461"/>
      <c r="O1012" s="461"/>
      <c r="P1012" s="461"/>
      <c r="Q1012" s="461"/>
      <c r="R1012" s="461"/>
      <c r="S1012" s="461"/>
      <c r="T1012" s="461"/>
      <c r="U1012" s="461"/>
      <c r="V1012" s="461"/>
      <c r="W1012" s="461"/>
      <c r="X1012" s="461"/>
      <c r="Y1012" s="461"/>
      <c r="Z1012" s="461"/>
      <c r="AA1012" s="461"/>
      <c r="AB1012" s="461"/>
      <c r="AC1012" s="461"/>
      <c r="AD1012" s="461"/>
      <c r="AE1012" s="461"/>
      <c r="AF1012" s="461"/>
      <c r="AG1012" s="461"/>
      <c r="AH1012" s="461"/>
    </row>
    <row r="1013" spans="1:34" hidden="1" x14ac:dyDescent="0.25">
      <c r="A1013" s="5"/>
      <c r="B1013" s="5"/>
      <c r="C1013" s="5"/>
      <c r="D1013" s="5"/>
      <c r="E1013" s="5"/>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row>
    <row r="1014" spans="1:34" hidden="1" x14ac:dyDescent="0.25">
      <c r="A1014" s="5" t="s">
        <v>206</v>
      </c>
      <c r="B1014" s="5"/>
      <c r="C1014" s="5"/>
      <c r="D1014" s="5"/>
      <c r="E1014" s="5"/>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row>
    <row r="1015" spans="1:34" hidden="1" x14ac:dyDescent="0.25">
      <c r="A1015" s="5"/>
      <c r="B1015" s="5"/>
      <c r="C1015" s="5"/>
      <c r="D1015" s="5"/>
      <c r="E1015" s="5"/>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row>
    <row r="1016" spans="1:34" hidden="1" x14ac:dyDescent="0.25">
      <c r="A1016" s="462" t="s">
        <v>193</v>
      </c>
      <c r="B1016" s="462"/>
      <c r="C1016" s="462"/>
      <c r="D1016" s="462"/>
      <c r="E1016" s="462"/>
      <c r="F1016" s="462"/>
      <c r="G1016" s="462"/>
      <c r="H1016" s="462"/>
      <c r="I1016" s="424" t="s">
        <v>207</v>
      </c>
      <c r="J1016" s="424"/>
      <c r="K1016" s="424"/>
      <c r="L1016" s="424"/>
      <c r="M1016" s="424"/>
      <c r="N1016" s="424"/>
      <c r="O1016" s="424"/>
      <c r="P1016" s="424"/>
      <c r="Q1016" s="424" t="s">
        <v>208</v>
      </c>
      <c r="R1016" s="424"/>
      <c r="S1016" s="424"/>
      <c r="T1016" s="424"/>
      <c r="U1016" s="424"/>
      <c r="V1016" s="424"/>
      <c r="W1016" s="424"/>
      <c r="X1016" s="424"/>
      <c r="Y1016" s="408" t="s">
        <v>209</v>
      </c>
      <c r="Z1016" s="408"/>
      <c r="AA1016" s="408"/>
      <c r="AB1016" s="408"/>
      <c r="AC1016" s="408"/>
      <c r="AD1016" s="408"/>
      <c r="AE1016" s="408"/>
      <c r="AF1016" s="408"/>
      <c r="AG1016" s="408"/>
      <c r="AH1016" s="14"/>
    </row>
    <row r="1017" spans="1:34" hidden="1" x14ac:dyDescent="0.25">
      <c r="A1017" s="463" t="s">
        <v>210</v>
      </c>
      <c r="B1017" s="463"/>
      <c r="C1017" s="463"/>
      <c r="D1017" s="463"/>
      <c r="E1017" s="463"/>
      <c r="F1017" s="463"/>
      <c r="G1017" s="463"/>
      <c r="H1017" s="463"/>
      <c r="I1017" s="464"/>
      <c r="J1017" s="464"/>
      <c r="K1017" s="464"/>
      <c r="L1017" s="464"/>
      <c r="M1017" s="464"/>
      <c r="N1017" s="464"/>
      <c r="O1017" s="464"/>
      <c r="P1017" s="464"/>
      <c r="Q1017" s="447"/>
      <c r="R1017" s="447"/>
      <c r="S1017" s="447"/>
      <c r="T1017" s="447"/>
      <c r="U1017" s="447"/>
      <c r="V1017" s="447"/>
      <c r="W1017" s="447"/>
      <c r="X1017" s="447"/>
      <c r="Y1017" s="464"/>
      <c r="Z1017" s="464"/>
      <c r="AA1017" s="464"/>
      <c r="AB1017" s="464"/>
      <c r="AC1017" s="464"/>
      <c r="AD1017" s="464"/>
      <c r="AE1017" s="464"/>
      <c r="AF1017" s="464"/>
      <c r="AG1017" s="464"/>
      <c r="AH1017" s="5"/>
    </row>
    <row r="1018" spans="1:34" hidden="1" x14ac:dyDescent="0.25">
      <c r="A1018" s="285" t="s">
        <v>211</v>
      </c>
      <c r="B1018" s="285"/>
      <c r="C1018" s="285"/>
      <c r="D1018" s="285"/>
      <c r="E1018" s="285"/>
      <c r="F1018" s="285"/>
      <c r="G1018" s="285"/>
      <c r="H1018" s="285"/>
      <c r="I1018" s="447"/>
      <c r="J1018" s="447"/>
      <c r="K1018" s="447"/>
      <c r="L1018" s="447"/>
      <c r="M1018" s="447"/>
      <c r="N1018" s="447"/>
      <c r="O1018" s="447"/>
      <c r="P1018" s="447"/>
      <c r="Q1018" s="447"/>
      <c r="R1018" s="447"/>
      <c r="S1018" s="447"/>
      <c r="T1018" s="447"/>
      <c r="U1018" s="447"/>
      <c r="V1018" s="447"/>
      <c r="W1018" s="447"/>
      <c r="X1018" s="447"/>
      <c r="Y1018" s="447"/>
      <c r="Z1018" s="447"/>
      <c r="AA1018" s="447"/>
      <c r="AB1018" s="447"/>
      <c r="AC1018" s="447"/>
      <c r="AD1018" s="447"/>
      <c r="AE1018" s="447"/>
      <c r="AF1018" s="447"/>
      <c r="AG1018" s="447"/>
      <c r="AH1018" s="5"/>
    </row>
    <row r="1019" spans="1:34" hidden="1" x14ac:dyDescent="0.25">
      <c r="A1019" s="285" t="s">
        <v>212</v>
      </c>
      <c r="B1019" s="285"/>
      <c r="C1019" s="285"/>
      <c r="D1019" s="285"/>
      <c r="E1019" s="285"/>
      <c r="F1019" s="285"/>
      <c r="G1019" s="285"/>
      <c r="H1019" s="285"/>
      <c r="I1019" s="447"/>
      <c r="J1019" s="447"/>
      <c r="K1019" s="447"/>
      <c r="L1019" s="447"/>
      <c r="M1019" s="447"/>
      <c r="N1019" s="447"/>
      <c r="O1019" s="447"/>
      <c r="P1019" s="447"/>
      <c r="Q1019" s="447"/>
      <c r="R1019" s="447"/>
      <c r="S1019" s="447"/>
      <c r="T1019" s="447"/>
      <c r="U1019" s="447"/>
      <c r="V1019" s="447"/>
      <c r="W1019" s="447"/>
      <c r="X1019" s="447"/>
      <c r="Y1019" s="447"/>
      <c r="Z1019" s="447"/>
      <c r="AA1019" s="447"/>
      <c r="AB1019" s="447"/>
      <c r="AC1019" s="447"/>
      <c r="AD1019" s="447"/>
      <c r="AE1019" s="447"/>
      <c r="AF1019" s="447"/>
      <c r="AG1019" s="447"/>
      <c r="AH1019" s="5"/>
    </row>
    <row r="1020" spans="1:34" hidden="1" x14ac:dyDescent="0.25">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row>
    <row r="1021" spans="1:34" x14ac:dyDescent="0.25">
      <c r="A1021" s="5"/>
      <c r="B1021" s="5"/>
      <c r="C1021" s="5"/>
      <c r="D1021" s="5"/>
      <c r="E1021" s="5"/>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row>
    <row r="1023" spans="1:34" x14ac:dyDescent="0.25">
      <c r="A1023" s="13" t="s">
        <v>213</v>
      </c>
      <c r="B1023" s="13"/>
      <c r="C1023" s="13"/>
      <c r="D1023" s="13" t="s">
        <v>214</v>
      </c>
      <c r="E1023" s="13"/>
      <c r="F1023" s="13"/>
      <c r="G1023" s="13"/>
      <c r="H1023" s="13"/>
      <c r="I1023" s="13"/>
      <c r="J1023" s="13"/>
      <c r="K1023" s="13"/>
      <c r="L1023" s="13"/>
      <c r="M1023" s="13"/>
      <c r="N1023" s="5"/>
      <c r="O1023" s="5"/>
      <c r="P1023" s="5"/>
      <c r="Q1023" s="5"/>
      <c r="R1023" s="5"/>
      <c r="S1023" s="5"/>
      <c r="T1023" s="5"/>
      <c r="U1023" s="5"/>
      <c r="V1023" s="5"/>
      <c r="W1023" s="5"/>
      <c r="X1023" s="5"/>
      <c r="Y1023" s="5"/>
      <c r="Z1023" s="5"/>
      <c r="AA1023" s="5"/>
      <c r="AB1023" s="5"/>
      <c r="AC1023" s="5"/>
      <c r="AD1023" s="5"/>
      <c r="AE1023" s="5"/>
      <c r="AF1023" s="5"/>
      <c r="AG1023" s="5"/>
      <c r="AH1023" s="5"/>
    </row>
    <row r="1024" spans="1:34" x14ac:dyDescent="0.25">
      <c r="A1024" s="5"/>
      <c r="B1024" s="5"/>
      <c r="C1024" s="5"/>
      <c r="D1024" s="5"/>
      <c r="E1024" s="5"/>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row>
    <row r="1025" spans="1:34" hidden="1" x14ac:dyDescent="0.25">
      <c r="A1025" s="388" t="s">
        <v>1285</v>
      </c>
      <c r="B1025" s="388"/>
      <c r="C1025" s="388"/>
      <c r="D1025" s="388"/>
      <c r="E1025" s="388"/>
      <c r="F1025" s="388"/>
      <c r="G1025" s="388"/>
      <c r="H1025" s="388"/>
      <c r="I1025" s="388"/>
      <c r="J1025" s="388"/>
      <c r="K1025" s="388"/>
      <c r="L1025" s="388"/>
      <c r="M1025" s="388"/>
      <c r="N1025" s="388"/>
      <c r="O1025" s="388"/>
      <c r="P1025" s="388"/>
      <c r="Q1025" s="388"/>
      <c r="R1025" s="388"/>
      <c r="S1025" s="388"/>
      <c r="T1025" s="388"/>
      <c r="U1025" s="388"/>
      <c r="V1025" s="388"/>
      <c r="W1025" s="388"/>
      <c r="X1025" s="388"/>
      <c r="Y1025" s="388"/>
      <c r="Z1025" s="388"/>
      <c r="AA1025" s="388"/>
      <c r="AB1025" s="388"/>
      <c r="AC1025" s="388"/>
      <c r="AD1025" s="388"/>
      <c r="AE1025" s="388"/>
      <c r="AF1025" s="388"/>
      <c r="AG1025" s="388"/>
      <c r="AH1025" s="388"/>
    </row>
    <row r="1026" spans="1:34" hidden="1" x14ac:dyDescent="0.25">
      <c r="A1026" s="388"/>
      <c r="B1026" s="388"/>
      <c r="C1026" s="388"/>
      <c r="D1026" s="388"/>
      <c r="E1026" s="388"/>
      <c r="F1026" s="388"/>
      <c r="G1026" s="388"/>
      <c r="H1026" s="388"/>
      <c r="I1026" s="388"/>
      <c r="J1026" s="388"/>
      <c r="K1026" s="388"/>
      <c r="L1026" s="388"/>
      <c r="M1026" s="388"/>
      <c r="N1026" s="388"/>
      <c r="O1026" s="388"/>
      <c r="P1026" s="388"/>
      <c r="Q1026" s="388"/>
      <c r="R1026" s="388"/>
      <c r="S1026" s="388"/>
      <c r="T1026" s="388"/>
      <c r="U1026" s="388"/>
      <c r="V1026" s="388"/>
      <c r="W1026" s="388"/>
      <c r="X1026" s="388"/>
      <c r="Y1026" s="388"/>
      <c r="Z1026" s="388"/>
      <c r="AA1026" s="388"/>
      <c r="AB1026" s="388"/>
      <c r="AC1026" s="388"/>
      <c r="AD1026" s="388"/>
      <c r="AE1026" s="388"/>
      <c r="AF1026" s="388"/>
      <c r="AG1026" s="388"/>
      <c r="AH1026" s="388"/>
    </row>
    <row r="1027" spans="1:34" hidden="1" x14ac:dyDescent="0.25">
      <c r="A1027" s="388"/>
      <c r="B1027" s="388"/>
      <c r="C1027" s="388"/>
      <c r="D1027" s="388"/>
      <c r="E1027" s="388"/>
      <c r="F1027" s="388"/>
      <c r="G1027" s="388"/>
      <c r="H1027" s="388"/>
      <c r="I1027" s="388"/>
      <c r="J1027" s="388"/>
      <c r="K1027" s="388"/>
      <c r="L1027" s="388"/>
      <c r="M1027" s="388"/>
      <c r="N1027" s="388"/>
      <c r="O1027" s="388"/>
      <c r="P1027" s="388"/>
      <c r="Q1027" s="388"/>
      <c r="R1027" s="388"/>
      <c r="S1027" s="388"/>
      <c r="T1027" s="388"/>
      <c r="U1027" s="388"/>
      <c r="V1027" s="388"/>
      <c r="W1027" s="388"/>
      <c r="X1027" s="388"/>
      <c r="Y1027" s="388"/>
      <c r="Z1027" s="388"/>
      <c r="AA1027" s="388"/>
      <c r="AB1027" s="388"/>
      <c r="AC1027" s="388"/>
      <c r="AD1027" s="388"/>
      <c r="AE1027" s="388"/>
      <c r="AF1027" s="388"/>
      <c r="AG1027" s="388"/>
      <c r="AH1027" s="388"/>
    </row>
    <row r="1028" spans="1:34" hidden="1" x14ac:dyDescent="0.25">
      <c r="A1028" s="388"/>
      <c r="B1028" s="388"/>
      <c r="C1028" s="388"/>
      <c r="D1028" s="388"/>
      <c r="E1028" s="388"/>
      <c r="F1028" s="388"/>
      <c r="G1028" s="388"/>
      <c r="H1028" s="388"/>
      <c r="I1028" s="388"/>
      <c r="J1028" s="388"/>
      <c r="K1028" s="388"/>
      <c r="L1028" s="388"/>
      <c r="M1028" s="388"/>
      <c r="N1028" s="388"/>
      <c r="O1028" s="388"/>
      <c r="P1028" s="388"/>
      <c r="Q1028" s="388"/>
      <c r="R1028" s="388"/>
      <c r="S1028" s="388"/>
      <c r="T1028" s="388"/>
      <c r="U1028" s="388"/>
      <c r="V1028" s="388"/>
      <c r="W1028" s="388"/>
      <c r="X1028" s="388"/>
      <c r="Y1028" s="388"/>
      <c r="Z1028" s="388"/>
      <c r="AA1028" s="388"/>
      <c r="AB1028" s="388"/>
      <c r="AC1028" s="388"/>
      <c r="AD1028" s="388"/>
      <c r="AE1028" s="388"/>
      <c r="AF1028" s="388"/>
      <c r="AG1028" s="388"/>
      <c r="AH1028" s="388"/>
    </row>
    <row r="1029" spans="1:34" hidden="1" x14ac:dyDescent="0.25">
      <c r="A1029" s="5"/>
      <c r="B1029" s="5"/>
      <c r="C1029" s="5"/>
      <c r="D1029" s="5"/>
      <c r="E1029" s="5"/>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row>
    <row r="1030" spans="1:34" hidden="1" x14ac:dyDescent="0.25">
      <c r="A1030" s="5" t="s">
        <v>215</v>
      </c>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row>
    <row r="1031" spans="1:34" hidden="1" x14ac:dyDescent="0.25">
      <c r="A1031" s="5"/>
      <c r="B1031" s="5"/>
      <c r="C1031" s="5"/>
      <c r="D1031" s="5"/>
      <c r="E1031" s="5"/>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row>
    <row r="1032" spans="1:34" hidden="1" x14ac:dyDescent="0.25">
      <c r="A1032" s="401" t="s">
        <v>133</v>
      </c>
      <c r="B1032" s="402"/>
      <c r="C1032" s="402"/>
      <c r="D1032" s="402"/>
      <c r="E1032" s="402"/>
      <c r="F1032" s="402"/>
      <c r="G1032" s="402"/>
      <c r="H1032" s="402"/>
      <c r="I1032" s="402"/>
      <c r="J1032" s="402"/>
      <c r="K1032" s="402"/>
      <c r="L1032" s="403"/>
      <c r="M1032" s="420" t="s">
        <v>58</v>
      </c>
      <c r="N1032" s="421"/>
      <c r="O1032" s="421"/>
      <c r="P1032" s="421"/>
      <c r="Q1032" s="421"/>
      <c r="R1032" s="421"/>
      <c r="S1032" s="421"/>
      <c r="T1032" s="421"/>
      <c r="U1032" s="421"/>
      <c r="V1032" s="421"/>
      <c r="W1032" s="422"/>
      <c r="X1032" s="401" t="s">
        <v>176</v>
      </c>
      <c r="Y1032" s="402"/>
      <c r="Z1032" s="402"/>
      <c r="AA1032" s="402"/>
      <c r="AB1032" s="402"/>
      <c r="AC1032" s="402"/>
      <c r="AD1032" s="402"/>
      <c r="AE1032" s="402"/>
      <c r="AF1032" s="402"/>
      <c r="AG1032" s="402"/>
      <c r="AH1032" s="403"/>
    </row>
    <row r="1033" spans="1:34" hidden="1" x14ac:dyDescent="0.25">
      <c r="A1033" s="407"/>
      <c r="B1033" s="408"/>
      <c r="C1033" s="408"/>
      <c r="D1033" s="408"/>
      <c r="E1033" s="408"/>
      <c r="F1033" s="408"/>
      <c r="G1033" s="408"/>
      <c r="H1033" s="408"/>
      <c r="I1033" s="408"/>
      <c r="J1033" s="408"/>
      <c r="K1033" s="408"/>
      <c r="L1033" s="409"/>
      <c r="M1033" s="423"/>
      <c r="N1033" s="424"/>
      <c r="O1033" s="424"/>
      <c r="P1033" s="424"/>
      <c r="Q1033" s="424"/>
      <c r="R1033" s="424"/>
      <c r="S1033" s="424"/>
      <c r="T1033" s="424"/>
      <c r="U1033" s="424"/>
      <c r="V1033" s="424"/>
      <c r="W1033" s="425"/>
      <c r="X1033" s="407"/>
      <c r="Y1033" s="408"/>
      <c r="Z1033" s="408"/>
      <c r="AA1033" s="408"/>
      <c r="AB1033" s="408"/>
      <c r="AC1033" s="408"/>
      <c r="AD1033" s="408"/>
      <c r="AE1033" s="408"/>
      <c r="AF1033" s="408"/>
      <c r="AG1033" s="408"/>
      <c r="AH1033" s="409"/>
    </row>
    <row r="1034" spans="1:34" hidden="1" x14ac:dyDescent="0.25">
      <c r="A1034" s="435" t="s">
        <v>216</v>
      </c>
      <c r="B1034" s="436"/>
      <c r="C1034" s="436"/>
      <c r="D1034" s="436"/>
      <c r="E1034" s="436"/>
      <c r="F1034" s="436"/>
      <c r="G1034" s="436"/>
      <c r="H1034" s="436"/>
      <c r="I1034" s="436"/>
      <c r="J1034" s="436"/>
      <c r="K1034" s="436"/>
      <c r="L1034" s="437"/>
      <c r="M1034" s="441">
        <f>M1036+M1037</f>
        <v>0</v>
      </c>
      <c r="N1034" s="442"/>
      <c r="O1034" s="442"/>
      <c r="P1034" s="442"/>
      <c r="Q1034" s="442"/>
      <c r="R1034" s="442"/>
      <c r="S1034" s="442"/>
      <c r="T1034" s="442"/>
      <c r="U1034" s="442"/>
      <c r="V1034" s="442"/>
      <c r="W1034" s="443"/>
      <c r="X1034" s="441">
        <f>X1036+X1037</f>
        <v>0</v>
      </c>
      <c r="Y1034" s="442"/>
      <c r="Z1034" s="442"/>
      <c r="AA1034" s="442"/>
      <c r="AB1034" s="442"/>
      <c r="AC1034" s="442"/>
      <c r="AD1034" s="442"/>
      <c r="AE1034" s="442"/>
      <c r="AF1034" s="442"/>
      <c r="AG1034" s="442"/>
      <c r="AH1034" s="443"/>
    </row>
    <row r="1035" spans="1:34" ht="26.25" hidden="1" customHeight="1" x14ac:dyDescent="0.25">
      <c r="A1035" s="438"/>
      <c r="B1035" s="439"/>
      <c r="C1035" s="439"/>
      <c r="D1035" s="439"/>
      <c r="E1035" s="439"/>
      <c r="F1035" s="439"/>
      <c r="G1035" s="439"/>
      <c r="H1035" s="439"/>
      <c r="I1035" s="439"/>
      <c r="J1035" s="439"/>
      <c r="K1035" s="439"/>
      <c r="L1035" s="440"/>
      <c r="M1035" s="444"/>
      <c r="N1035" s="445"/>
      <c r="O1035" s="445"/>
      <c r="P1035" s="445"/>
      <c r="Q1035" s="445"/>
      <c r="R1035" s="445"/>
      <c r="S1035" s="445"/>
      <c r="T1035" s="445"/>
      <c r="U1035" s="445"/>
      <c r="V1035" s="445"/>
      <c r="W1035" s="446"/>
      <c r="X1035" s="444"/>
      <c r="Y1035" s="445"/>
      <c r="Z1035" s="445"/>
      <c r="AA1035" s="445"/>
      <c r="AB1035" s="445"/>
      <c r="AC1035" s="445"/>
      <c r="AD1035" s="445"/>
      <c r="AE1035" s="445"/>
      <c r="AF1035" s="445"/>
      <c r="AG1035" s="445"/>
      <c r="AH1035" s="446"/>
    </row>
    <row r="1036" spans="1:34" hidden="1" x14ac:dyDescent="0.25">
      <c r="A1036" s="389" t="s">
        <v>217</v>
      </c>
      <c r="B1036" s="390"/>
      <c r="C1036" s="390"/>
      <c r="D1036" s="390"/>
      <c r="E1036" s="390"/>
      <c r="F1036" s="390"/>
      <c r="G1036" s="390"/>
      <c r="H1036" s="390"/>
      <c r="I1036" s="390"/>
      <c r="J1036" s="390"/>
      <c r="K1036" s="390"/>
      <c r="L1036" s="391"/>
      <c r="M1036" s="432"/>
      <c r="N1036" s="433"/>
      <c r="O1036" s="433"/>
      <c r="P1036" s="433"/>
      <c r="Q1036" s="433"/>
      <c r="R1036" s="433"/>
      <c r="S1036" s="433"/>
      <c r="T1036" s="433"/>
      <c r="U1036" s="433"/>
      <c r="V1036" s="433"/>
      <c r="W1036" s="434"/>
      <c r="X1036" s="432"/>
      <c r="Y1036" s="433"/>
      <c r="Z1036" s="433"/>
      <c r="AA1036" s="433"/>
      <c r="AB1036" s="433"/>
      <c r="AC1036" s="433"/>
      <c r="AD1036" s="433"/>
      <c r="AE1036" s="433"/>
      <c r="AF1036" s="433"/>
      <c r="AG1036" s="433"/>
      <c r="AH1036" s="434"/>
    </row>
    <row r="1037" spans="1:34" hidden="1" x14ac:dyDescent="0.25">
      <c r="A1037" s="389" t="s">
        <v>218</v>
      </c>
      <c r="B1037" s="390"/>
      <c r="C1037" s="390"/>
      <c r="D1037" s="390"/>
      <c r="E1037" s="390"/>
      <c r="F1037" s="390"/>
      <c r="G1037" s="390"/>
      <c r="H1037" s="390"/>
      <c r="I1037" s="390"/>
      <c r="J1037" s="390"/>
      <c r="K1037" s="390"/>
      <c r="L1037" s="391"/>
      <c r="M1037" s="432"/>
      <c r="N1037" s="433"/>
      <c r="O1037" s="433"/>
      <c r="P1037" s="433"/>
      <c r="Q1037" s="433"/>
      <c r="R1037" s="433"/>
      <c r="S1037" s="433"/>
      <c r="T1037" s="433"/>
      <c r="U1037" s="433"/>
      <c r="V1037" s="433"/>
      <c r="W1037" s="434"/>
      <c r="X1037" s="432"/>
      <c r="Y1037" s="433"/>
      <c r="Z1037" s="433"/>
      <c r="AA1037" s="433"/>
      <c r="AB1037" s="433"/>
      <c r="AC1037" s="433"/>
      <c r="AD1037" s="433"/>
      <c r="AE1037" s="433"/>
      <c r="AF1037" s="433"/>
      <c r="AG1037" s="433"/>
      <c r="AH1037" s="434"/>
    </row>
    <row r="1038" spans="1:34" hidden="1" x14ac:dyDescent="0.25">
      <c r="A1038" s="435" t="s">
        <v>219</v>
      </c>
      <c r="B1038" s="436"/>
      <c r="C1038" s="436"/>
      <c r="D1038" s="436"/>
      <c r="E1038" s="436"/>
      <c r="F1038" s="436"/>
      <c r="G1038" s="436"/>
      <c r="H1038" s="436"/>
      <c r="I1038" s="436"/>
      <c r="J1038" s="436"/>
      <c r="K1038" s="436"/>
      <c r="L1038" s="437"/>
      <c r="M1038" s="441">
        <f>M1040+M1041</f>
        <v>0</v>
      </c>
      <c r="N1038" s="442"/>
      <c r="O1038" s="442"/>
      <c r="P1038" s="442"/>
      <c r="Q1038" s="442"/>
      <c r="R1038" s="442"/>
      <c r="S1038" s="442"/>
      <c r="T1038" s="442"/>
      <c r="U1038" s="442"/>
      <c r="V1038" s="442"/>
      <c r="W1038" s="443"/>
      <c r="X1038" s="441">
        <f>X1040+X1041</f>
        <v>0</v>
      </c>
      <c r="Y1038" s="442"/>
      <c r="Z1038" s="442"/>
      <c r="AA1038" s="442"/>
      <c r="AB1038" s="442"/>
      <c r="AC1038" s="442"/>
      <c r="AD1038" s="442"/>
      <c r="AE1038" s="442"/>
      <c r="AF1038" s="442"/>
      <c r="AG1038" s="442"/>
      <c r="AH1038" s="443"/>
    </row>
    <row r="1039" spans="1:34" ht="27.75" hidden="1" customHeight="1" x14ac:dyDescent="0.25">
      <c r="A1039" s="438"/>
      <c r="B1039" s="439"/>
      <c r="C1039" s="439"/>
      <c r="D1039" s="439"/>
      <c r="E1039" s="439"/>
      <c r="F1039" s="439"/>
      <c r="G1039" s="439"/>
      <c r="H1039" s="439"/>
      <c r="I1039" s="439"/>
      <c r="J1039" s="439"/>
      <c r="K1039" s="439"/>
      <c r="L1039" s="440"/>
      <c r="M1039" s="444"/>
      <c r="N1039" s="445"/>
      <c r="O1039" s="445"/>
      <c r="P1039" s="445"/>
      <c r="Q1039" s="445"/>
      <c r="R1039" s="445"/>
      <c r="S1039" s="445"/>
      <c r="T1039" s="445"/>
      <c r="U1039" s="445"/>
      <c r="V1039" s="445"/>
      <c r="W1039" s="446"/>
      <c r="X1039" s="444"/>
      <c r="Y1039" s="445"/>
      <c r="Z1039" s="445"/>
      <c r="AA1039" s="445"/>
      <c r="AB1039" s="445"/>
      <c r="AC1039" s="445"/>
      <c r="AD1039" s="445"/>
      <c r="AE1039" s="445"/>
      <c r="AF1039" s="445"/>
      <c r="AG1039" s="445"/>
      <c r="AH1039" s="446"/>
    </row>
    <row r="1040" spans="1:34" hidden="1" x14ac:dyDescent="0.25">
      <c r="A1040" s="389" t="s">
        <v>217</v>
      </c>
      <c r="B1040" s="390"/>
      <c r="C1040" s="390"/>
      <c r="D1040" s="390"/>
      <c r="E1040" s="390"/>
      <c r="F1040" s="390"/>
      <c r="G1040" s="390"/>
      <c r="H1040" s="390"/>
      <c r="I1040" s="390"/>
      <c r="J1040" s="390"/>
      <c r="K1040" s="390"/>
      <c r="L1040" s="391"/>
      <c r="M1040" s="432"/>
      <c r="N1040" s="433"/>
      <c r="O1040" s="433"/>
      <c r="P1040" s="433"/>
      <c r="Q1040" s="433"/>
      <c r="R1040" s="433"/>
      <c r="S1040" s="433"/>
      <c r="T1040" s="433"/>
      <c r="U1040" s="433"/>
      <c r="V1040" s="433"/>
      <c r="W1040" s="434"/>
      <c r="X1040" s="432"/>
      <c r="Y1040" s="433"/>
      <c r="Z1040" s="433"/>
      <c r="AA1040" s="433"/>
      <c r="AB1040" s="433"/>
      <c r="AC1040" s="433"/>
      <c r="AD1040" s="433"/>
      <c r="AE1040" s="433"/>
      <c r="AF1040" s="433"/>
      <c r="AG1040" s="433"/>
      <c r="AH1040" s="434"/>
    </row>
    <row r="1041" spans="1:34" hidden="1" x14ac:dyDescent="0.25">
      <c r="A1041" s="389" t="s">
        <v>218</v>
      </c>
      <c r="B1041" s="390"/>
      <c r="C1041" s="390"/>
      <c r="D1041" s="390"/>
      <c r="E1041" s="390"/>
      <c r="F1041" s="390"/>
      <c r="G1041" s="390"/>
      <c r="H1041" s="390"/>
      <c r="I1041" s="390"/>
      <c r="J1041" s="390"/>
      <c r="K1041" s="390"/>
      <c r="L1041" s="391"/>
      <c r="M1041" s="432"/>
      <c r="N1041" s="433"/>
      <c r="O1041" s="433"/>
      <c r="P1041" s="433"/>
      <c r="Q1041" s="433"/>
      <c r="R1041" s="433"/>
      <c r="S1041" s="433"/>
      <c r="T1041" s="433"/>
      <c r="U1041" s="433"/>
      <c r="V1041" s="433"/>
      <c r="W1041" s="434"/>
      <c r="X1041" s="432"/>
      <c r="Y1041" s="433"/>
      <c r="Z1041" s="433"/>
      <c r="AA1041" s="433"/>
      <c r="AB1041" s="433"/>
      <c r="AC1041" s="433"/>
      <c r="AD1041" s="433"/>
      <c r="AE1041" s="433"/>
      <c r="AF1041" s="433"/>
      <c r="AG1041" s="433"/>
      <c r="AH1041" s="434"/>
    </row>
    <row r="1042" spans="1:34" hidden="1" x14ac:dyDescent="0.25">
      <c r="A1042" s="389" t="s">
        <v>220</v>
      </c>
      <c r="B1042" s="390"/>
      <c r="C1042" s="390"/>
      <c r="D1042" s="390"/>
      <c r="E1042" s="390"/>
      <c r="F1042" s="390"/>
      <c r="G1042" s="390"/>
      <c r="H1042" s="390"/>
      <c r="I1042" s="390"/>
      <c r="J1042" s="390"/>
      <c r="K1042" s="390"/>
      <c r="L1042" s="391"/>
      <c r="M1042" s="432"/>
      <c r="N1042" s="433"/>
      <c r="O1042" s="433"/>
      <c r="P1042" s="433"/>
      <c r="Q1042" s="433"/>
      <c r="R1042" s="433"/>
      <c r="S1042" s="433"/>
      <c r="T1042" s="433"/>
      <c r="U1042" s="433"/>
      <c r="V1042" s="433"/>
      <c r="W1042" s="434"/>
      <c r="X1042" s="432"/>
      <c r="Y1042" s="433"/>
      <c r="Z1042" s="433"/>
      <c r="AA1042" s="433"/>
      <c r="AB1042" s="433"/>
      <c r="AC1042" s="433"/>
      <c r="AD1042" s="433"/>
      <c r="AE1042" s="433"/>
      <c r="AF1042" s="433"/>
      <c r="AG1042" s="433"/>
      <c r="AH1042" s="434"/>
    </row>
    <row r="1043" spans="1:34" hidden="1" x14ac:dyDescent="0.25">
      <c r="A1043" s="430" t="s">
        <v>221</v>
      </c>
      <c r="B1043" s="430"/>
      <c r="C1043" s="430"/>
      <c r="D1043" s="430"/>
      <c r="E1043" s="430"/>
      <c r="F1043" s="430"/>
      <c r="G1043" s="430"/>
      <c r="H1043" s="430"/>
      <c r="I1043" s="430"/>
      <c r="J1043" s="430"/>
      <c r="K1043" s="430"/>
      <c r="L1043" s="431"/>
      <c r="M1043" s="432"/>
      <c r="N1043" s="433"/>
      <c r="O1043" s="433"/>
      <c r="P1043" s="433"/>
      <c r="Q1043" s="433"/>
      <c r="R1043" s="433"/>
      <c r="S1043" s="433"/>
      <c r="T1043" s="433"/>
      <c r="U1043" s="433"/>
      <c r="V1043" s="433"/>
      <c r="W1043" s="434"/>
      <c r="X1043" s="432"/>
      <c r="Y1043" s="433"/>
      <c r="Z1043" s="433"/>
      <c r="AA1043" s="433"/>
      <c r="AB1043" s="433"/>
      <c r="AC1043" s="433"/>
      <c r="AD1043" s="433"/>
      <c r="AE1043" s="433"/>
      <c r="AF1043" s="433"/>
      <c r="AG1043" s="433"/>
      <c r="AH1043" s="434"/>
    </row>
    <row r="1044" spans="1:34" hidden="1" x14ac:dyDescent="0.25">
      <c r="A1044" s="430" t="s">
        <v>222</v>
      </c>
      <c r="B1044" s="430"/>
      <c r="C1044" s="430"/>
      <c r="D1044" s="430"/>
      <c r="E1044" s="430"/>
      <c r="F1044" s="430"/>
      <c r="G1044" s="430"/>
      <c r="H1044" s="430"/>
      <c r="I1044" s="430"/>
      <c r="J1044" s="430"/>
      <c r="K1044" s="430"/>
      <c r="L1044" s="431"/>
      <c r="M1044" s="432"/>
      <c r="N1044" s="433"/>
      <c r="O1044" s="433"/>
      <c r="P1044" s="433"/>
      <c r="Q1044" s="433"/>
      <c r="R1044" s="433"/>
      <c r="S1044" s="433"/>
      <c r="T1044" s="433"/>
      <c r="U1044" s="433"/>
      <c r="V1044" s="433"/>
      <c r="W1044" s="434"/>
      <c r="X1044" s="432"/>
      <c r="Y1044" s="433"/>
      <c r="Z1044" s="433"/>
      <c r="AA1044" s="433"/>
      <c r="AB1044" s="433"/>
      <c r="AC1044" s="433"/>
      <c r="AD1044" s="433"/>
      <c r="AE1044" s="433"/>
      <c r="AF1044" s="433"/>
      <c r="AG1044" s="433"/>
      <c r="AH1044" s="434"/>
    </row>
    <row r="1045" spans="1:34" hidden="1" x14ac:dyDescent="0.25">
      <c r="A1045" s="430" t="s">
        <v>223</v>
      </c>
      <c r="B1045" s="430"/>
      <c r="C1045" s="430"/>
      <c r="D1045" s="430"/>
      <c r="E1045" s="430"/>
      <c r="F1045" s="430"/>
      <c r="G1045" s="430"/>
      <c r="H1045" s="430"/>
      <c r="I1045" s="430"/>
      <c r="J1045" s="430"/>
      <c r="K1045" s="430"/>
      <c r="L1045" s="431"/>
      <c r="M1045" s="432">
        <f>(M1036+M1040)*M1044%</f>
        <v>0</v>
      </c>
      <c r="N1045" s="433"/>
      <c r="O1045" s="433"/>
      <c r="P1045" s="433"/>
      <c r="Q1045" s="433"/>
      <c r="R1045" s="433"/>
      <c r="S1045" s="433"/>
      <c r="T1045" s="433"/>
      <c r="U1045" s="433"/>
      <c r="V1045" s="433"/>
      <c r="W1045" s="434"/>
      <c r="X1045" s="432">
        <f>(X1036+X1040)*X1044%</f>
        <v>0</v>
      </c>
      <c r="Y1045" s="433"/>
      <c r="Z1045" s="433"/>
      <c r="AA1045" s="433"/>
      <c r="AB1045" s="433"/>
      <c r="AC1045" s="433"/>
      <c r="AD1045" s="433"/>
      <c r="AE1045" s="433"/>
      <c r="AF1045" s="433"/>
      <c r="AG1045" s="433"/>
      <c r="AH1045" s="434"/>
    </row>
    <row r="1046" spans="1:34" hidden="1" x14ac:dyDescent="0.25">
      <c r="A1046" s="430" t="s">
        <v>224</v>
      </c>
      <c r="B1046" s="430"/>
      <c r="C1046" s="430"/>
      <c r="D1046" s="430"/>
      <c r="E1046" s="430"/>
      <c r="F1046" s="430"/>
      <c r="G1046" s="430"/>
      <c r="H1046" s="430"/>
      <c r="I1046" s="430"/>
      <c r="J1046" s="430"/>
      <c r="K1046" s="430"/>
      <c r="L1046" s="431"/>
      <c r="M1046" s="432"/>
      <c r="N1046" s="433"/>
      <c r="O1046" s="433"/>
      <c r="P1046" s="433"/>
      <c r="Q1046" s="433"/>
      <c r="R1046" s="433"/>
      <c r="S1046" s="433"/>
      <c r="T1046" s="433"/>
      <c r="U1046" s="433"/>
      <c r="V1046" s="433"/>
      <c r="W1046" s="434"/>
      <c r="X1046" s="432"/>
      <c r="Y1046" s="433"/>
      <c r="Z1046" s="433"/>
      <c r="AA1046" s="433"/>
      <c r="AB1046" s="433"/>
      <c r="AC1046" s="433"/>
      <c r="AD1046" s="433"/>
      <c r="AE1046" s="433"/>
      <c r="AF1046" s="433"/>
      <c r="AG1046" s="433"/>
      <c r="AH1046" s="434"/>
    </row>
    <row r="1047" spans="1:34" hidden="1" x14ac:dyDescent="0.25">
      <c r="A1047" s="430" t="s">
        <v>225</v>
      </c>
      <c r="B1047" s="430"/>
      <c r="C1047" s="430"/>
      <c r="D1047" s="430"/>
      <c r="E1047" s="430"/>
      <c r="F1047" s="430"/>
      <c r="G1047" s="430"/>
      <c r="H1047" s="430"/>
      <c r="I1047" s="430"/>
      <c r="J1047" s="430"/>
      <c r="K1047" s="430"/>
      <c r="L1047" s="431"/>
      <c r="M1047" s="432"/>
      <c r="N1047" s="433"/>
      <c r="O1047" s="433"/>
      <c r="P1047" s="433"/>
      <c r="Q1047" s="433"/>
      <c r="R1047" s="433"/>
      <c r="S1047" s="433"/>
      <c r="T1047" s="433"/>
      <c r="U1047" s="433"/>
      <c r="V1047" s="433"/>
      <c r="W1047" s="434"/>
      <c r="X1047" s="432"/>
      <c r="Y1047" s="433"/>
      <c r="Z1047" s="433"/>
      <c r="AA1047" s="433"/>
      <c r="AB1047" s="433"/>
      <c r="AC1047" s="433"/>
      <c r="AD1047" s="433"/>
      <c r="AE1047" s="433"/>
      <c r="AF1047" s="433"/>
      <c r="AG1047" s="433"/>
      <c r="AH1047" s="434"/>
    </row>
    <row r="1048" spans="1:34" hidden="1" x14ac:dyDescent="0.25">
      <c r="A1048" s="430" t="s">
        <v>226</v>
      </c>
      <c r="B1048" s="430"/>
      <c r="C1048" s="430"/>
      <c r="D1048" s="430"/>
      <c r="E1048" s="430"/>
      <c r="F1048" s="430"/>
      <c r="G1048" s="430"/>
      <c r="H1048" s="430"/>
      <c r="I1048" s="430"/>
      <c r="J1048" s="430"/>
      <c r="K1048" s="430"/>
      <c r="L1048" s="431"/>
      <c r="M1048" s="432"/>
      <c r="N1048" s="433"/>
      <c r="O1048" s="433"/>
      <c r="P1048" s="433"/>
      <c r="Q1048" s="433"/>
      <c r="R1048" s="433"/>
      <c r="S1048" s="433"/>
      <c r="T1048" s="433"/>
      <c r="U1048" s="433"/>
      <c r="V1048" s="433"/>
      <c r="W1048" s="434"/>
      <c r="X1048" s="432"/>
      <c r="Y1048" s="433"/>
      <c r="Z1048" s="433"/>
      <c r="AA1048" s="433"/>
      <c r="AB1048" s="433"/>
      <c r="AC1048" s="433"/>
      <c r="AD1048" s="433"/>
      <c r="AE1048" s="433"/>
      <c r="AF1048" s="433"/>
      <c r="AG1048" s="433"/>
      <c r="AH1048" s="434"/>
    </row>
    <row r="1049" spans="1:34" hidden="1" x14ac:dyDescent="0.25">
      <c r="A1049" s="430" t="s">
        <v>227</v>
      </c>
      <c r="B1049" s="430"/>
      <c r="C1049" s="430"/>
      <c r="D1049" s="430"/>
      <c r="E1049" s="430"/>
      <c r="F1049" s="430"/>
      <c r="G1049" s="430"/>
      <c r="H1049" s="430"/>
      <c r="I1049" s="430"/>
      <c r="J1049" s="430"/>
      <c r="K1049" s="430"/>
      <c r="L1049" s="431"/>
      <c r="M1049" s="432"/>
      <c r="N1049" s="433"/>
      <c r="O1049" s="433"/>
      <c r="P1049" s="433"/>
      <c r="Q1049" s="433"/>
      <c r="R1049" s="433"/>
      <c r="S1049" s="433"/>
      <c r="T1049" s="433"/>
      <c r="U1049" s="433"/>
      <c r="V1049" s="433"/>
      <c r="W1049" s="434"/>
      <c r="X1049" s="432"/>
      <c r="Y1049" s="433"/>
      <c r="Z1049" s="433"/>
      <c r="AA1049" s="433"/>
      <c r="AB1049" s="433"/>
      <c r="AC1049" s="433"/>
      <c r="AD1049" s="433"/>
      <c r="AE1049" s="433"/>
      <c r="AF1049" s="433"/>
      <c r="AG1049" s="433"/>
      <c r="AH1049" s="434"/>
    </row>
    <row r="1050" spans="1:34" hidden="1" x14ac:dyDescent="0.25">
      <c r="A1050" s="430" t="s">
        <v>228</v>
      </c>
      <c r="B1050" s="430"/>
      <c r="C1050" s="430"/>
      <c r="D1050" s="430"/>
      <c r="E1050" s="430"/>
      <c r="F1050" s="430"/>
      <c r="G1050" s="430"/>
      <c r="H1050" s="430"/>
      <c r="I1050" s="430"/>
      <c r="J1050" s="430"/>
      <c r="K1050" s="430"/>
      <c r="L1050" s="431"/>
      <c r="M1050" s="432">
        <f>-(M1038+M1042)*M1045%</f>
        <v>0</v>
      </c>
      <c r="N1050" s="433"/>
      <c r="O1050" s="433"/>
      <c r="P1050" s="433"/>
      <c r="Q1050" s="433"/>
      <c r="R1050" s="433"/>
      <c r="S1050" s="433"/>
      <c r="T1050" s="433"/>
      <c r="U1050" s="433"/>
      <c r="V1050" s="433"/>
      <c r="W1050" s="434"/>
      <c r="X1050" s="432">
        <f>-(X1038+X1042)*X1045%</f>
        <v>0</v>
      </c>
      <c r="Y1050" s="433"/>
      <c r="Z1050" s="433"/>
      <c r="AA1050" s="433"/>
      <c r="AB1050" s="433"/>
      <c r="AC1050" s="433"/>
      <c r="AD1050" s="433"/>
      <c r="AE1050" s="433"/>
      <c r="AF1050" s="433"/>
      <c r="AG1050" s="433"/>
      <c r="AH1050" s="434"/>
    </row>
    <row r="1051" spans="1:34" hidden="1" x14ac:dyDescent="0.25">
      <c r="A1051" s="430" t="s">
        <v>229</v>
      </c>
      <c r="B1051" s="430"/>
      <c r="C1051" s="430"/>
      <c r="D1051" s="430"/>
      <c r="E1051" s="430"/>
      <c r="F1051" s="430"/>
      <c r="G1051" s="430"/>
      <c r="H1051" s="430"/>
      <c r="I1051" s="430"/>
      <c r="J1051" s="430"/>
      <c r="K1051" s="430"/>
      <c r="L1051" s="431"/>
      <c r="M1051" s="432">
        <f>M1050-X1050</f>
        <v>0</v>
      </c>
      <c r="N1051" s="433"/>
      <c r="O1051" s="433"/>
      <c r="P1051" s="433"/>
      <c r="Q1051" s="433"/>
      <c r="R1051" s="433"/>
      <c r="S1051" s="433"/>
      <c r="T1051" s="433"/>
      <c r="U1051" s="433"/>
      <c r="V1051" s="433"/>
      <c r="W1051" s="434"/>
      <c r="X1051" s="432"/>
      <c r="Y1051" s="433"/>
      <c r="Z1051" s="433"/>
      <c r="AA1051" s="433"/>
      <c r="AB1051" s="433"/>
      <c r="AC1051" s="433"/>
      <c r="AD1051" s="433"/>
      <c r="AE1051" s="433"/>
      <c r="AF1051" s="433"/>
      <c r="AG1051" s="433"/>
      <c r="AH1051" s="434"/>
    </row>
    <row r="1052" spans="1:34" hidden="1" x14ac:dyDescent="0.25">
      <c r="A1052" s="389" t="s">
        <v>226</v>
      </c>
      <c r="B1052" s="390"/>
      <c r="C1052" s="390"/>
      <c r="D1052" s="390"/>
      <c r="E1052" s="390"/>
      <c r="F1052" s="390"/>
      <c r="G1052" s="390"/>
      <c r="H1052" s="390"/>
      <c r="I1052" s="390"/>
      <c r="J1052" s="390"/>
      <c r="K1052" s="390"/>
      <c r="L1052" s="391"/>
      <c r="M1052" s="432"/>
      <c r="N1052" s="433"/>
      <c r="O1052" s="433"/>
      <c r="P1052" s="433"/>
      <c r="Q1052" s="433"/>
      <c r="R1052" s="433"/>
      <c r="S1052" s="433"/>
      <c r="T1052" s="433"/>
      <c r="U1052" s="433"/>
      <c r="V1052" s="433"/>
      <c r="W1052" s="434"/>
      <c r="X1052" s="432"/>
      <c r="Y1052" s="433"/>
      <c r="Z1052" s="433"/>
      <c r="AA1052" s="433"/>
      <c r="AB1052" s="433"/>
      <c r="AC1052" s="433"/>
      <c r="AD1052" s="433"/>
      <c r="AE1052" s="433"/>
      <c r="AF1052" s="433"/>
      <c r="AG1052" s="433"/>
      <c r="AH1052" s="434"/>
    </row>
    <row r="1053" spans="1:34" hidden="1" x14ac:dyDescent="0.25">
      <c r="A1053" s="5"/>
      <c r="B1053" s="5"/>
      <c r="C1053" s="5"/>
      <c r="D1053" s="5"/>
      <c r="E1053" s="5"/>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row>
    <row r="1054" spans="1:34" x14ac:dyDescent="0.25">
      <c r="A1054" s="388" t="s">
        <v>1324</v>
      </c>
      <c r="B1054" s="388"/>
      <c r="C1054" s="388"/>
      <c r="D1054" s="388"/>
      <c r="E1054" s="388"/>
      <c r="F1054" s="388"/>
      <c r="G1054" s="388"/>
      <c r="H1054" s="388"/>
      <c r="I1054" s="388"/>
      <c r="J1054" s="388"/>
      <c r="K1054" s="388"/>
      <c r="L1054" s="388"/>
      <c r="M1054" s="388"/>
      <c r="N1054" s="388"/>
      <c r="O1054" s="388"/>
      <c r="P1054" s="388"/>
      <c r="Q1054" s="388"/>
      <c r="R1054" s="388"/>
      <c r="S1054" s="388"/>
      <c r="T1054" s="388"/>
      <c r="U1054" s="388"/>
      <c r="V1054" s="388"/>
      <c r="W1054" s="388"/>
      <c r="X1054" s="388"/>
      <c r="Y1054" s="388"/>
      <c r="Z1054" s="388"/>
      <c r="AA1054" s="388"/>
      <c r="AB1054" s="388"/>
      <c r="AC1054" s="388"/>
      <c r="AD1054" s="388"/>
      <c r="AE1054" s="388"/>
      <c r="AF1054" s="388"/>
      <c r="AG1054" s="388"/>
      <c r="AH1054" s="388"/>
    </row>
    <row r="1055" spans="1:34" x14ac:dyDescent="0.25">
      <c r="A1055" s="388"/>
      <c r="B1055" s="388"/>
      <c r="C1055" s="388"/>
      <c r="D1055" s="388"/>
      <c r="E1055" s="388"/>
      <c r="F1055" s="388"/>
      <c r="G1055" s="388"/>
      <c r="H1055" s="388"/>
      <c r="I1055" s="388"/>
      <c r="J1055" s="388"/>
      <c r="K1055" s="388"/>
      <c r="L1055" s="388"/>
      <c r="M1055" s="388"/>
      <c r="N1055" s="388"/>
      <c r="O1055" s="388"/>
      <c r="P1055" s="388"/>
      <c r="Q1055" s="388"/>
      <c r="R1055" s="388"/>
      <c r="S1055" s="388"/>
      <c r="T1055" s="388"/>
      <c r="U1055" s="388"/>
      <c r="V1055" s="388"/>
      <c r="W1055" s="388"/>
      <c r="X1055" s="388"/>
      <c r="Y1055" s="388"/>
      <c r="Z1055" s="388"/>
      <c r="AA1055" s="388"/>
      <c r="AB1055" s="388"/>
      <c r="AC1055" s="388"/>
      <c r="AD1055" s="388"/>
      <c r="AE1055" s="388"/>
      <c r="AF1055" s="388"/>
      <c r="AG1055" s="388"/>
      <c r="AH1055" s="388"/>
    </row>
    <row r="1056" spans="1:34" x14ac:dyDescent="0.25">
      <c r="A1056" s="388"/>
      <c r="B1056" s="388"/>
      <c r="C1056" s="388"/>
      <c r="D1056" s="388"/>
      <c r="E1056" s="388"/>
      <c r="F1056" s="388"/>
      <c r="G1056" s="388"/>
      <c r="H1056" s="388"/>
      <c r="I1056" s="388"/>
      <c r="J1056" s="388"/>
      <c r="K1056" s="388"/>
      <c r="L1056" s="388"/>
      <c r="M1056" s="388"/>
      <c r="N1056" s="388"/>
      <c r="O1056" s="388"/>
      <c r="P1056" s="388"/>
      <c r="Q1056" s="388"/>
      <c r="R1056" s="388"/>
      <c r="S1056" s="388"/>
      <c r="T1056" s="388"/>
      <c r="U1056" s="388"/>
      <c r="V1056" s="388"/>
      <c r="W1056" s="388"/>
      <c r="X1056" s="388"/>
      <c r="Y1056" s="388"/>
      <c r="Z1056" s="388"/>
      <c r="AA1056" s="388"/>
      <c r="AB1056" s="388"/>
      <c r="AC1056" s="388"/>
      <c r="AD1056" s="388"/>
      <c r="AE1056" s="388"/>
      <c r="AF1056" s="388"/>
      <c r="AG1056" s="388"/>
      <c r="AH1056" s="388"/>
    </row>
    <row r="1057" spans="1:36" x14ac:dyDescent="0.25">
      <c r="A1057" s="5"/>
      <c r="B1057" s="5"/>
      <c r="C1057" s="5"/>
      <c r="D1057" s="5"/>
      <c r="E1057" s="5"/>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row>
    <row r="1058" spans="1:36" x14ac:dyDescent="0.25">
      <c r="A1058" s="5"/>
      <c r="B1058" s="5"/>
      <c r="C1058" s="5"/>
      <c r="D1058" s="5"/>
      <c r="E1058" s="5"/>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row>
    <row r="1059" spans="1:36" x14ac:dyDescent="0.25">
      <c r="A1059" s="13" t="s">
        <v>230</v>
      </c>
      <c r="B1059" s="13"/>
      <c r="C1059" s="13"/>
      <c r="D1059" s="13" t="s">
        <v>231</v>
      </c>
      <c r="E1059" s="13"/>
      <c r="F1059" s="13"/>
      <c r="G1059" s="13"/>
      <c r="H1059" s="13"/>
      <c r="I1059" s="13"/>
      <c r="J1059" s="13"/>
      <c r="K1059" s="13"/>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row>
    <row r="1060" spans="1:36" x14ac:dyDescent="0.25">
      <c r="A1060" s="5"/>
      <c r="B1060" s="5"/>
      <c r="C1060" s="5"/>
      <c r="D1060" s="5"/>
      <c r="E1060" s="5"/>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row>
    <row r="1061" spans="1:36" x14ac:dyDescent="0.25">
      <c r="A1061" s="5" t="s">
        <v>232</v>
      </c>
      <c r="B1061" s="5"/>
      <c r="C1061" s="5"/>
      <c r="D1061" s="5"/>
      <c r="E1061" s="5"/>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row>
    <row r="1062" spans="1:36" x14ac:dyDescent="0.25">
      <c r="A1062" s="5"/>
      <c r="B1062" s="5"/>
      <c r="C1062" s="5"/>
      <c r="D1062" s="5"/>
      <c r="E1062" s="5"/>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row>
    <row r="1063" spans="1:36" x14ac:dyDescent="0.25">
      <c r="A1063" s="420" t="s">
        <v>133</v>
      </c>
      <c r="B1063" s="421"/>
      <c r="C1063" s="421"/>
      <c r="D1063" s="421"/>
      <c r="E1063" s="421"/>
      <c r="F1063" s="421"/>
      <c r="G1063" s="421"/>
      <c r="H1063" s="421"/>
      <c r="I1063" s="421"/>
      <c r="J1063" s="421"/>
      <c r="K1063" s="421"/>
      <c r="L1063" s="421"/>
      <c r="M1063" s="421"/>
      <c r="N1063" s="421"/>
      <c r="O1063" s="421"/>
      <c r="P1063" s="422"/>
      <c r="Q1063" s="420" t="s">
        <v>58</v>
      </c>
      <c r="R1063" s="421"/>
      <c r="S1063" s="421"/>
      <c r="T1063" s="421"/>
      <c r="U1063" s="421"/>
      <c r="V1063" s="421"/>
      <c r="W1063" s="421"/>
      <c r="X1063" s="421"/>
      <c r="Y1063" s="422"/>
      <c r="Z1063" s="401" t="s">
        <v>59</v>
      </c>
      <c r="AA1063" s="402"/>
      <c r="AB1063" s="402"/>
      <c r="AC1063" s="402"/>
      <c r="AD1063" s="402"/>
      <c r="AE1063" s="402"/>
      <c r="AF1063" s="402"/>
      <c r="AG1063" s="402"/>
      <c r="AH1063" s="403"/>
    </row>
    <row r="1064" spans="1:36" x14ac:dyDescent="0.25">
      <c r="A1064" s="423"/>
      <c r="B1064" s="424"/>
      <c r="C1064" s="424"/>
      <c r="D1064" s="424"/>
      <c r="E1064" s="424"/>
      <c r="F1064" s="424"/>
      <c r="G1064" s="424"/>
      <c r="H1064" s="424"/>
      <c r="I1064" s="424"/>
      <c r="J1064" s="424"/>
      <c r="K1064" s="424"/>
      <c r="L1064" s="424"/>
      <c r="M1064" s="424"/>
      <c r="N1064" s="424"/>
      <c r="O1064" s="424"/>
      <c r="P1064" s="425"/>
      <c r="Q1064" s="423"/>
      <c r="R1064" s="424"/>
      <c r="S1064" s="424"/>
      <c r="T1064" s="424"/>
      <c r="U1064" s="424"/>
      <c r="V1064" s="424"/>
      <c r="W1064" s="424"/>
      <c r="X1064" s="424"/>
      <c r="Y1064" s="425"/>
      <c r="Z1064" s="407"/>
      <c r="AA1064" s="408"/>
      <c r="AB1064" s="408"/>
      <c r="AC1064" s="408"/>
      <c r="AD1064" s="408"/>
      <c r="AE1064" s="408"/>
      <c r="AF1064" s="408"/>
      <c r="AG1064" s="408"/>
      <c r="AH1064" s="409"/>
    </row>
    <row r="1065" spans="1:36" x14ac:dyDescent="0.25">
      <c r="A1065" s="395" t="s">
        <v>234</v>
      </c>
      <c r="B1065" s="396"/>
      <c r="C1065" s="396"/>
      <c r="D1065" s="396"/>
      <c r="E1065" s="396"/>
      <c r="F1065" s="396"/>
      <c r="G1065" s="396"/>
      <c r="H1065" s="396"/>
      <c r="I1065" s="396"/>
      <c r="J1065" s="396"/>
      <c r="K1065" s="396"/>
      <c r="L1065" s="396"/>
      <c r="M1065" s="396"/>
      <c r="N1065" s="396"/>
      <c r="O1065" s="396"/>
      <c r="P1065" s="397"/>
      <c r="Q1065" s="392">
        <f>SUM(Q1066:Y1067)</f>
        <v>0</v>
      </c>
      <c r="R1065" s="393"/>
      <c r="S1065" s="393"/>
      <c r="T1065" s="393"/>
      <c r="U1065" s="393"/>
      <c r="V1065" s="393"/>
      <c r="W1065" s="393"/>
      <c r="X1065" s="393"/>
      <c r="Y1065" s="394"/>
      <c r="Z1065" s="392">
        <f>SUM(Z1066:AH1067)</f>
        <v>0</v>
      </c>
      <c r="AA1065" s="393"/>
      <c r="AB1065" s="393"/>
      <c r="AC1065" s="393"/>
      <c r="AD1065" s="393"/>
      <c r="AE1065" s="393"/>
      <c r="AF1065" s="393"/>
      <c r="AG1065" s="393"/>
      <c r="AH1065" s="394"/>
      <c r="AI1065" t="str">
        <f>IF(ROUND(Z1065-Pasíva!E59,0)=0,"","CHYBA")</f>
        <v/>
      </c>
      <c r="AJ1065" t="s">
        <v>1155</v>
      </c>
    </row>
    <row r="1066" spans="1:36" x14ac:dyDescent="0.25">
      <c r="A1066" s="389"/>
      <c r="B1066" s="390"/>
      <c r="C1066" s="390"/>
      <c r="D1066" s="390"/>
      <c r="E1066" s="390"/>
      <c r="F1066" s="390"/>
      <c r="G1066" s="390"/>
      <c r="H1066" s="390"/>
      <c r="I1066" s="390"/>
      <c r="J1066" s="390"/>
      <c r="K1066" s="390"/>
      <c r="L1066" s="390"/>
      <c r="M1066" s="390"/>
      <c r="N1066" s="390"/>
      <c r="O1066" s="390"/>
      <c r="P1066" s="391"/>
      <c r="Q1066" s="392">
        <v>0</v>
      </c>
      <c r="R1066" s="393"/>
      <c r="S1066" s="393"/>
      <c r="T1066" s="393"/>
      <c r="U1066" s="393"/>
      <c r="V1066" s="393"/>
      <c r="W1066" s="393"/>
      <c r="X1066" s="393"/>
      <c r="Y1066" s="394"/>
      <c r="Z1066" s="392">
        <v>0</v>
      </c>
      <c r="AA1066" s="393"/>
      <c r="AB1066" s="393"/>
      <c r="AC1066" s="393"/>
      <c r="AD1066" s="393"/>
      <c r="AE1066" s="393"/>
      <c r="AF1066" s="393"/>
      <c r="AG1066" s="393"/>
      <c r="AH1066" s="394"/>
      <c r="AI1066" t="str">
        <f>IF(ROUND(Q1065-Pasíva!D59,0)=0,"","CHYBA")</f>
        <v/>
      </c>
      <c r="AJ1066" t="s">
        <v>1155</v>
      </c>
    </row>
    <row r="1067" spans="1:36" x14ac:dyDescent="0.25">
      <c r="A1067" s="389"/>
      <c r="B1067" s="390"/>
      <c r="C1067" s="390"/>
      <c r="D1067" s="390"/>
      <c r="E1067" s="390"/>
      <c r="F1067" s="390"/>
      <c r="G1067" s="390"/>
      <c r="H1067" s="390"/>
      <c r="I1067" s="390"/>
      <c r="J1067" s="390"/>
      <c r="K1067" s="390"/>
      <c r="L1067" s="390"/>
      <c r="M1067" s="390"/>
      <c r="N1067" s="390"/>
      <c r="O1067" s="390"/>
      <c r="P1067" s="391"/>
      <c r="Q1067" s="392"/>
      <c r="R1067" s="393"/>
      <c r="S1067" s="393"/>
      <c r="T1067" s="393"/>
      <c r="U1067" s="393"/>
      <c r="V1067" s="393"/>
      <c r="W1067" s="393"/>
      <c r="X1067" s="393"/>
      <c r="Y1067" s="394"/>
      <c r="Z1067" s="392"/>
      <c r="AA1067" s="393"/>
      <c r="AB1067" s="393"/>
      <c r="AC1067" s="393"/>
      <c r="AD1067" s="393"/>
      <c r="AE1067" s="393"/>
      <c r="AF1067" s="393"/>
      <c r="AG1067" s="393"/>
      <c r="AH1067" s="394"/>
    </row>
    <row r="1068" spans="1:36" x14ac:dyDescent="0.25">
      <c r="A1068" s="395" t="s">
        <v>233</v>
      </c>
      <c r="B1068" s="396"/>
      <c r="C1068" s="396"/>
      <c r="D1068" s="396"/>
      <c r="E1068" s="396"/>
      <c r="F1068" s="396"/>
      <c r="G1068" s="396"/>
      <c r="H1068" s="396"/>
      <c r="I1068" s="396"/>
      <c r="J1068" s="396"/>
      <c r="K1068" s="396"/>
      <c r="L1068" s="396"/>
      <c r="M1068" s="396"/>
      <c r="N1068" s="396"/>
      <c r="O1068" s="396"/>
      <c r="P1068" s="397"/>
      <c r="Q1068" s="392">
        <v>0</v>
      </c>
      <c r="R1068" s="393"/>
      <c r="S1068" s="393"/>
      <c r="T1068" s="393"/>
      <c r="U1068" s="393"/>
      <c r="V1068" s="393"/>
      <c r="W1068" s="393"/>
      <c r="X1068" s="393"/>
      <c r="Y1068" s="394"/>
      <c r="Z1068" s="392">
        <f>SUM(Z1069:AH1070)</f>
        <v>812</v>
      </c>
      <c r="AA1068" s="393"/>
      <c r="AB1068" s="393"/>
      <c r="AC1068" s="393"/>
      <c r="AD1068" s="393"/>
      <c r="AE1068" s="393"/>
      <c r="AF1068" s="393"/>
      <c r="AG1068" s="393"/>
      <c r="AH1068" s="394"/>
      <c r="AJ1068" t="s">
        <v>1155</v>
      </c>
    </row>
    <row r="1069" spans="1:36" x14ac:dyDescent="0.25">
      <c r="A1069" s="389"/>
      <c r="B1069" s="390"/>
      <c r="C1069" s="390"/>
      <c r="D1069" s="390"/>
      <c r="E1069" s="390"/>
      <c r="F1069" s="390"/>
      <c r="G1069" s="390"/>
      <c r="H1069" s="390"/>
      <c r="I1069" s="390"/>
      <c r="J1069" s="390"/>
      <c r="K1069" s="390"/>
      <c r="L1069" s="390"/>
      <c r="M1069" s="390"/>
      <c r="N1069" s="390"/>
      <c r="O1069" s="390"/>
      <c r="P1069" s="391"/>
      <c r="Q1069" s="426">
        <v>0</v>
      </c>
      <c r="R1069" s="427"/>
      <c r="S1069" s="427"/>
      <c r="T1069" s="427"/>
      <c r="U1069" s="427"/>
      <c r="V1069" s="427"/>
      <c r="W1069" s="427"/>
      <c r="X1069" s="427"/>
      <c r="Y1069" s="428"/>
      <c r="Z1069" s="426">
        <v>812</v>
      </c>
      <c r="AA1069" s="427"/>
      <c r="AB1069" s="427"/>
      <c r="AC1069" s="427"/>
      <c r="AD1069" s="427"/>
      <c r="AE1069" s="427"/>
      <c r="AF1069" s="427"/>
      <c r="AG1069" s="427"/>
      <c r="AH1069" s="428"/>
      <c r="AJ1069" t="s">
        <v>1155</v>
      </c>
    </row>
    <row r="1070" spans="1:36" x14ac:dyDescent="0.25">
      <c r="A1070" s="389"/>
      <c r="B1070" s="390"/>
      <c r="C1070" s="390"/>
      <c r="D1070" s="390"/>
      <c r="E1070" s="390"/>
      <c r="F1070" s="390"/>
      <c r="G1070" s="390"/>
      <c r="H1070" s="390"/>
      <c r="I1070" s="390"/>
      <c r="J1070" s="390"/>
      <c r="K1070" s="390"/>
      <c r="L1070" s="390"/>
      <c r="M1070" s="390"/>
      <c r="N1070" s="390"/>
      <c r="O1070" s="390"/>
      <c r="P1070" s="391"/>
      <c r="Q1070" s="392"/>
      <c r="R1070" s="393"/>
      <c r="S1070" s="393"/>
      <c r="T1070" s="393"/>
      <c r="U1070" s="393"/>
      <c r="V1070" s="393"/>
      <c r="W1070" s="393"/>
      <c r="X1070" s="393"/>
      <c r="Y1070" s="394"/>
      <c r="Z1070" s="392"/>
      <c r="AA1070" s="393"/>
      <c r="AB1070" s="393"/>
      <c r="AC1070" s="393"/>
      <c r="AD1070" s="393"/>
      <c r="AE1070" s="393"/>
      <c r="AF1070" s="393"/>
      <c r="AG1070" s="393"/>
      <c r="AH1070" s="394"/>
    </row>
    <row r="1071" spans="1:36" x14ac:dyDescent="0.25">
      <c r="A1071" s="395" t="s">
        <v>235</v>
      </c>
      <c r="B1071" s="396"/>
      <c r="C1071" s="396"/>
      <c r="D1071" s="396"/>
      <c r="E1071" s="396"/>
      <c r="F1071" s="396"/>
      <c r="G1071" s="396"/>
      <c r="H1071" s="396"/>
      <c r="I1071" s="396"/>
      <c r="J1071" s="396"/>
      <c r="K1071" s="396"/>
      <c r="L1071" s="396"/>
      <c r="M1071" s="396"/>
      <c r="N1071" s="396"/>
      <c r="O1071" s="396"/>
      <c r="P1071" s="397"/>
      <c r="Q1071" s="392">
        <f>SUM(Q1072:Y1073)</f>
        <v>0</v>
      </c>
      <c r="R1071" s="393"/>
      <c r="S1071" s="393"/>
      <c r="T1071" s="393"/>
      <c r="U1071" s="393"/>
      <c r="V1071" s="393"/>
      <c r="W1071" s="393"/>
      <c r="X1071" s="393"/>
      <c r="Y1071" s="394"/>
      <c r="Z1071" s="392">
        <f>SUM(Z1072:AH1073)</f>
        <v>0</v>
      </c>
      <c r="AA1071" s="393"/>
      <c r="AB1071" s="393"/>
      <c r="AC1071" s="393"/>
      <c r="AD1071" s="393"/>
      <c r="AE1071" s="393"/>
      <c r="AF1071" s="393"/>
      <c r="AG1071" s="393"/>
      <c r="AH1071" s="394"/>
      <c r="AI1071" t="str">
        <f>IF(ROUND(Z1071-Pasíva!E613,0)=0,"","CHYBA")</f>
        <v/>
      </c>
      <c r="AJ1071" t="s">
        <v>1155</v>
      </c>
    </row>
    <row r="1072" spans="1:36" x14ac:dyDescent="0.25">
      <c r="A1072" s="429"/>
      <c r="B1072" s="430"/>
      <c r="C1072" s="430"/>
      <c r="D1072" s="430"/>
      <c r="E1072" s="430"/>
      <c r="F1072" s="430"/>
      <c r="G1072" s="430"/>
      <c r="H1072" s="430"/>
      <c r="I1072" s="430"/>
      <c r="J1072" s="430"/>
      <c r="K1072" s="430"/>
      <c r="L1072" s="430"/>
      <c r="M1072" s="430"/>
      <c r="N1072" s="430"/>
      <c r="O1072" s="430"/>
      <c r="P1072" s="431"/>
      <c r="Q1072" s="392"/>
      <c r="R1072" s="393"/>
      <c r="S1072" s="393"/>
      <c r="T1072" s="393"/>
      <c r="U1072" s="393"/>
      <c r="V1072" s="393"/>
      <c r="W1072" s="393"/>
      <c r="X1072" s="393"/>
      <c r="Y1072" s="394"/>
      <c r="Z1072" s="392"/>
      <c r="AA1072" s="393"/>
      <c r="AB1072" s="393"/>
      <c r="AC1072" s="393"/>
      <c r="AD1072" s="393"/>
      <c r="AE1072" s="393"/>
      <c r="AF1072" s="393"/>
      <c r="AG1072" s="393"/>
      <c r="AH1072" s="394"/>
      <c r="AI1072" t="str">
        <f>IF(ROUND(Q1071-Pasíva!D61,0)=0,"","CHYBA")</f>
        <v/>
      </c>
      <c r="AJ1072" t="s">
        <v>1155</v>
      </c>
    </row>
    <row r="1073" spans="1:36" x14ac:dyDescent="0.25">
      <c r="A1073" s="389"/>
      <c r="B1073" s="390"/>
      <c r="C1073" s="390"/>
      <c r="D1073" s="390"/>
      <c r="E1073" s="390"/>
      <c r="F1073" s="390"/>
      <c r="G1073" s="390"/>
      <c r="H1073" s="390"/>
      <c r="I1073" s="390"/>
      <c r="J1073" s="390"/>
      <c r="K1073" s="390"/>
      <c r="L1073" s="390"/>
      <c r="M1073" s="390"/>
      <c r="N1073" s="390"/>
      <c r="O1073" s="390"/>
      <c r="P1073" s="391"/>
      <c r="Q1073" s="392"/>
      <c r="R1073" s="393"/>
      <c r="S1073" s="393"/>
      <c r="T1073" s="393"/>
      <c r="U1073" s="393"/>
      <c r="V1073" s="393"/>
      <c r="W1073" s="393"/>
      <c r="X1073" s="393"/>
      <c r="Y1073" s="394"/>
      <c r="Z1073" s="392"/>
      <c r="AA1073" s="393"/>
      <c r="AB1073" s="393"/>
      <c r="AC1073" s="393"/>
      <c r="AD1073" s="393"/>
      <c r="AE1073" s="393"/>
      <c r="AF1073" s="393"/>
      <c r="AG1073" s="393"/>
      <c r="AH1073" s="394"/>
    </row>
    <row r="1074" spans="1:36" x14ac:dyDescent="0.25">
      <c r="A1074" s="395" t="s">
        <v>236</v>
      </c>
      <c r="B1074" s="396"/>
      <c r="C1074" s="396"/>
      <c r="D1074" s="396"/>
      <c r="E1074" s="396"/>
      <c r="F1074" s="396"/>
      <c r="G1074" s="396"/>
      <c r="H1074" s="396"/>
      <c r="I1074" s="396"/>
      <c r="J1074" s="396"/>
      <c r="K1074" s="396"/>
      <c r="L1074" s="396"/>
      <c r="M1074" s="396"/>
      <c r="N1074" s="396"/>
      <c r="O1074" s="396"/>
      <c r="P1074" s="397"/>
      <c r="Q1074" s="392">
        <f>SUM(Q1075:Y1076)</f>
        <v>0</v>
      </c>
      <c r="R1074" s="393"/>
      <c r="S1074" s="393"/>
      <c r="T1074" s="393"/>
      <c r="U1074" s="393"/>
      <c r="V1074" s="393"/>
      <c r="W1074" s="393"/>
      <c r="X1074" s="393"/>
      <c r="Y1074" s="394"/>
      <c r="Z1074" s="392">
        <f>SUM(Z1075:AH1076)</f>
        <v>0</v>
      </c>
      <c r="AA1074" s="393"/>
      <c r="AB1074" s="393"/>
      <c r="AC1074" s="393"/>
      <c r="AD1074" s="393"/>
      <c r="AE1074" s="393"/>
      <c r="AF1074" s="393"/>
      <c r="AG1074" s="393"/>
      <c r="AH1074" s="394"/>
      <c r="AI1074" t="str">
        <f>IF(ROUND(Z1074-Pasíva!E62,0)=0,"","CHYBA")</f>
        <v/>
      </c>
      <c r="AJ1074" t="s">
        <v>1155</v>
      </c>
    </row>
    <row r="1075" spans="1:36" x14ac:dyDescent="0.25">
      <c r="A1075" s="389"/>
      <c r="B1075" s="390"/>
      <c r="C1075" s="390"/>
      <c r="D1075" s="390"/>
      <c r="E1075" s="390"/>
      <c r="F1075" s="390"/>
      <c r="G1075" s="390"/>
      <c r="H1075" s="390"/>
      <c r="I1075" s="390"/>
      <c r="J1075" s="390"/>
      <c r="K1075" s="390"/>
      <c r="L1075" s="390"/>
      <c r="M1075" s="390"/>
      <c r="N1075" s="390"/>
      <c r="O1075" s="390"/>
      <c r="P1075" s="391"/>
      <c r="Q1075" s="392"/>
      <c r="R1075" s="393"/>
      <c r="S1075" s="393"/>
      <c r="T1075" s="393"/>
      <c r="U1075" s="393"/>
      <c r="V1075" s="393"/>
      <c r="W1075" s="393"/>
      <c r="X1075" s="393"/>
      <c r="Y1075" s="394"/>
      <c r="Z1075" s="392"/>
      <c r="AA1075" s="393"/>
      <c r="AB1075" s="393"/>
      <c r="AC1075" s="393"/>
      <c r="AD1075" s="393"/>
      <c r="AE1075" s="393"/>
      <c r="AF1075" s="393"/>
      <c r="AG1075" s="393"/>
      <c r="AH1075" s="394"/>
      <c r="AI1075" t="str">
        <f>IF(ROUND(Q1074-Pasíva!D62,0)=0,"","CHYBA")</f>
        <v/>
      </c>
      <c r="AJ1075" t="s">
        <v>1155</v>
      </c>
    </row>
    <row r="1076" spans="1:36" x14ac:dyDescent="0.25">
      <c r="A1076" s="389"/>
      <c r="B1076" s="390"/>
      <c r="C1076" s="390"/>
      <c r="D1076" s="390"/>
      <c r="E1076" s="390"/>
      <c r="F1076" s="390"/>
      <c r="G1076" s="390"/>
      <c r="H1076" s="390"/>
      <c r="I1076" s="390"/>
      <c r="J1076" s="390"/>
      <c r="K1076" s="390"/>
      <c r="L1076" s="390"/>
      <c r="M1076" s="390"/>
      <c r="N1076" s="390"/>
      <c r="O1076" s="390"/>
      <c r="P1076" s="391"/>
      <c r="Q1076" s="392"/>
      <c r="R1076" s="393"/>
      <c r="S1076" s="393"/>
      <c r="T1076" s="393"/>
      <c r="U1076" s="393"/>
      <c r="V1076" s="393"/>
      <c r="W1076" s="393"/>
      <c r="X1076" s="393"/>
      <c r="Y1076" s="394"/>
      <c r="Z1076" s="392"/>
      <c r="AA1076" s="393"/>
      <c r="AB1076" s="393"/>
      <c r="AC1076" s="393"/>
      <c r="AD1076" s="393"/>
      <c r="AE1076" s="393"/>
      <c r="AF1076" s="393"/>
      <c r="AG1076" s="393"/>
      <c r="AH1076" s="394"/>
    </row>
    <row r="1077" spans="1:36" x14ac:dyDescent="0.25">
      <c r="A1077" s="5"/>
      <c r="B1077" s="5"/>
      <c r="C1077" s="5"/>
      <c r="D1077" s="5"/>
      <c r="E1077" s="5"/>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row>
    <row r="1078" spans="1:36" x14ac:dyDescent="0.25">
      <c r="A1078" s="5"/>
      <c r="B1078" s="5"/>
      <c r="C1078" s="5"/>
      <c r="D1078" s="5"/>
      <c r="E1078" s="5"/>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row>
    <row r="1079" spans="1:36" x14ac:dyDescent="0.25">
      <c r="A1079" s="13" t="s">
        <v>237</v>
      </c>
      <c r="B1079" s="13"/>
      <c r="C1079" s="13"/>
      <c r="D1079" s="13" t="s">
        <v>238</v>
      </c>
      <c r="E1079" s="13"/>
      <c r="F1079" s="13"/>
      <c r="G1079" s="13"/>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row>
    <row r="1080" spans="1:36" x14ac:dyDescent="0.25">
      <c r="A1080" s="5"/>
      <c r="B1080" s="5"/>
      <c r="C1080" s="5"/>
      <c r="D1080" s="5"/>
      <c r="E1080" s="5"/>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row>
    <row r="1081" spans="1:36" x14ac:dyDescent="0.25">
      <c r="A1081" s="388" t="s">
        <v>1277</v>
      </c>
      <c r="B1081" s="388"/>
      <c r="C1081" s="388"/>
      <c r="D1081" s="388"/>
      <c r="E1081" s="388"/>
      <c r="F1081" s="388"/>
      <c r="G1081" s="388"/>
      <c r="H1081" s="388"/>
      <c r="I1081" s="388"/>
      <c r="J1081" s="388"/>
      <c r="K1081" s="388"/>
      <c r="L1081" s="388"/>
      <c r="M1081" s="388"/>
      <c r="N1081" s="388"/>
      <c r="O1081" s="388"/>
      <c r="P1081" s="388"/>
      <c r="Q1081" s="388"/>
      <c r="R1081" s="388"/>
      <c r="S1081" s="388"/>
      <c r="T1081" s="388"/>
      <c r="U1081" s="388"/>
      <c r="V1081" s="388"/>
      <c r="W1081" s="388"/>
      <c r="X1081" s="388"/>
      <c r="Y1081" s="388"/>
      <c r="Z1081" s="388"/>
      <c r="AA1081" s="388"/>
      <c r="AB1081" s="388"/>
      <c r="AC1081" s="388"/>
      <c r="AD1081" s="388"/>
      <c r="AE1081" s="388"/>
      <c r="AF1081" s="388"/>
      <c r="AG1081" s="388"/>
      <c r="AH1081" s="388"/>
    </row>
    <row r="1082" spans="1:36" ht="13.5" customHeight="1" x14ac:dyDescent="0.25">
      <c r="A1082" s="388"/>
      <c r="B1082" s="388"/>
      <c r="C1082" s="388"/>
      <c r="D1082" s="388"/>
      <c r="E1082" s="388"/>
      <c r="F1082" s="388"/>
      <c r="G1082" s="388"/>
      <c r="H1082" s="388"/>
      <c r="I1082" s="388"/>
      <c r="J1082" s="388"/>
      <c r="K1082" s="388"/>
      <c r="L1082" s="388"/>
      <c r="M1082" s="388"/>
      <c r="N1082" s="388"/>
      <c r="O1082" s="388"/>
      <c r="P1082" s="388"/>
      <c r="Q1082" s="388"/>
      <c r="R1082" s="388"/>
      <c r="S1082" s="388"/>
      <c r="T1082" s="388"/>
      <c r="U1082" s="388"/>
      <c r="V1082" s="388"/>
      <c r="W1082" s="388"/>
      <c r="X1082" s="388"/>
      <c r="Y1082" s="388"/>
      <c r="Z1082" s="388"/>
      <c r="AA1082" s="388"/>
      <c r="AB1082" s="388"/>
      <c r="AC1082" s="388"/>
      <c r="AD1082" s="388"/>
      <c r="AE1082" s="388"/>
      <c r="AF1082" s="388"/>
      <c r="AG1082" s="388"/>
      <c r="AH1082" s="388"/>
    </row>
    <row r="1083" spans="1:36" hidden="1" x14ac:dyDescent="0.25">
      <c r="A1083" s="388"/>
      <c r="B1083" s="388"/>
      <c r="C1083" s="388"/>
      <c r="D1083" s="388"/>
      <c r="E1083" s="388"/>
      <c r="F1083" s="388"/>
      <c r="G1083" s="388"/>
      <c r="H1083" s="388"/>
      <c r="I1083" s="388"/>
      <c r="J1083" s="388"/>
      <c r="K1083" s="388"/>
      <c r="L1083" s="388"/>
      <c r="M1083" s="388"/>
      <c r="N1083" s="388"/>
      <c r="O1083" s="388"/>
      <c r="P1083" s="388"/>
      <c r="Q1083" s="388"/>
      <c r="R1083" s="388"/>
      <c r="S1083" s="388"/>
      <c r="T1083" s="388"/>
      <c r="U1083" s="388"/>
      <c r="V1083" s="388"/>
      <c r="W1083" s="388"/>
      <c r="X1083" s="388"/>
      <c r="Y1083" s="388"/>
      <c r="Z1083" s="388"/>
      <c r="AA1083" s="388"/>
      <c r="AB1083" s="388"/>
      <c r="AC1083" s="388"/>
      <c r="AD1083" s="388"/>
      <c r="AE1083" s="388"/>
      <c r="AF1083" s="388"/>
      <c r="AG1083" s="388"/>
      <c r="AH1083" s="388"/>
    </row>
    <row r="1084" spans="1:36" hidden="1" x14ac:dyDescent="0.25">
      <c r="A1084" s="388"/>
      <c r="B1084" s="388"/>
      <c r="C1084" s="388"/>
      <c r="D1084" s="388"/>
      <c r="E1084" s="388"/>
      <c r="F1084" s="388"/>
      <c r="G1084" s="388"/>
      <c r="H1084" s="388"/>
      <c r="I1084" s="388"/>
      <c r="J1084" s="388"/>
      <c r="K1084" s="388"/>
      <c r="L1084" s="388"/>
      <c r="M1084" s="388"/>
      <c r="N1084" s="388"/>
      <c r="O1084" s="388"/>
      <c r="P1084" s="388"/>
      <c r="Q1084" s="388"/>
      <c r="R1084" s="388"/>
      <c r="S1084" s="388"/>
      <c r="T1084" s="388"/>
      <c r="U1084" s="388"/>
      <c r="V1084" s="388"/>
      <c r="W1084" s="388"/>
      <c r="X1084" s="388"/>
      <c r="Y1084" s="388"/>
      <c r="Z1084" s="388"/>
      <c r="AA1084" s="388"/>
      <c r="AB1084" s="388"/>
      <c r="AC1084" s="388"/>
      <c r="AD1084" s="388"/>
      <c r="AE1084" s="388"/>
      <c r="AF1084" s="388"/>
      <c r="AG1084" s="388"/>
      <c r="AH1084" s="388"/>
    </row>
    <row r="1085" spans="1:36" x14ac:dyDescent="0.25">
      <c r="A1085" s="5"/>
      <c r="B1085" s="5"/>
      <c r="C1085" s="5"/>
      <c r="D1085" s="5"/>
      <c r="E1085" s="5"/>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row>
    <row r="1086" spans="1:36" hidden="1" x14ac:dyDescent="0.25">
      <c r="A1086" s="5" t="s">
        <v>239</v>
      </c>
      <c r="B1086" s="5"/>
      <c r="C1086" s="5"/>
      <c r="D1086" s="5"/>
      <c r="E1086" s="5"/>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row>
    <row r="1087" spans="1:36" hidden="1" x14ac:dyDescent="0.25">
      <c r="A1087" s="5"/>
      <c r="B1087" s="5"/>
      <c r="C1087" s="5"/>
      <c r="D1087" s="5"/>
      <c r="E1087" s="5"/>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row>
    <row r="1088" spans="1:36" hidden="1" x14ac:dyDescent="0.25">
      <c r="A1088" s="420" t="s">
        <v>133</v>
      </c>
      <c r="B1088" s="421"/>
      <c r="C1088" s="421"/>
      <c r="D1088" s="421"/>
      <c r="E1088" s="421"/>
      <c r="F1088" s="421"/>
      <c r="G1088" s="421"/>
      <c r="H1088" s="421"/>
      <c r="I1088" s="421"/>
      <c r="J1088" s="421"/>
      <c r="K1088" s="421"/>
      <c r="L1088" s="422"/>
      <c r="M1088" s="410" t="s">
        <v>240</v>
      </c>
      <c r="N1088" s="411"/>
      <c r="O1088" s="411"/>
      <c r="P1088" s="411"/>
      <c r="Q1088" s="411"/>
      <c r="R1088" s="411"/>
      <c r="S1088" s="411"/>
      <c r="T1088" s="411"/>
      <c r="U1088" s="411"/>
      <c r="V1088" s="411"/>
      <c r="W1088" s="411"/>
      <c r="X1088" s="411"/>
      <c r="Y1088" s="411"/>
      <c r="Z1088" s="412"/>
      <c r="AA1088" s="401" t="s">
        <v>243</v>
      </c>
      <c r="AB1088" s="402"/>
      <c r="AC1088" s="402"/>
      <c r="AD1088" s="402"/>
      <c r="AE1088" s="402"/>
      <c r="AF1088" s="402"/>
      <c r="AG1088" s="402"/>
      <c r="AH1088" s="403"/>
    </row>
    <row r="1089" spans="1:34" hidden="1" x14ac:dyDescent="0.25">
      <c r="A1089" s="423"/>
      <c r="B1089" s="424"/>
      <c r="C1089" s="424"/>
      <c r="D1089" s="424"/>
      <c r="E1089" s="424"/>
      <c r="F1089" s="424"/>
      <c r="G1089" s="424"/>
      <c r="H1089" s="424"/>
      <c r="I1089" s="424"/>
      <c r="J1089" s="424"/>
      <c r="K1089" s="424"/>
      <c r="L1089" s="425"/>
      <c r="M1089" s="410" t="s">
        <v>241</v>
      </c>
      <c r="N1089" s="411"/>
      <c r="O1089" s="411"/>
      <c r="P1089" s="411"/>
      <c r="Q1089" s="411"/>
      <c r="R1089" s="411"/>
      <c r="S1089" s="412"/>
      <c r="T1089" s="410" t="s">
        <v>242</v>
      </c>
      <c r="U1089" s="411"/>
      <c r="V1089" s="411"/>
      <c r="W1089" s="411"/>
      <c r="X1089" s="411"/>
      <c r="Y1089" s="411"/>
      <c r="Z1089" s="412"/>
      <c r="AA1089" s="407"/>
      <c r="AB1089" s="408"/>
      <c r="AC1089" s="408"/>
      <c r="AD1089" s="408"/>
      <c r="AE1089" s="408"/>
      <c r="AF1089" s="408"/>
      <c r="AG1089" s="408"/>
      <c r="AH1089" s="409"/>
    </row>
    <row r="1090" spans="1:34" hidden="1" x14ac:dyDescent="0.25">
      <c r="A1090" s="366" t="s">
        <v>40</v>
      </c>
      <c r="B1090" s="367"/>
      <c r="C1090" s="367"/>
      <c r="D1090" s="367"/>
      <c r="E1090" s="367"/>
      <c r="F1090" s="367"/>
      <c r="G1090" s="367"/>
      <c r="H1090" s="367"/>
      <c r="I1090" s="367"/>
      <c r="J1090" s="367"/>
      <c r="K1090" s="367"/>
      <c r="L1090" s="368"/>
      <c r="M1090" s="366" t="s">
        <v>41</v>
      </c>
      <c r="N1090" s="367"/>
      <c r="O1090" s="367"/>
      <c r="P1090" s="367"/>
      <c r="Q1090" s="367"/>
      <c r="R1090" s="367"/>
      <c r="S1090" s="368"/>
      <c r="T1090" s="366" t="s">
        <v>42</v>
      </c>
      <c r="U1090" s="367"/>
      <c r="V1090" s="367"/>
      <c r="W1090" s="367"/>
      <c r="X1090" s="367"/>
      <c r="Y1090" s="367"/>
      <c r="Z1090" s="368"/>
      <c r="AA1090" s="366" t="s">
        <v>244</v>
      </c>
      <c r="AB1090" s="367"/>
      <c r="AC1090" s="367"/>
      <c r="AD1090" s="367"/>
      <c r="AE1090" s="367"/>
      <c r="AF1090" s="367"/>
      <c r="AG1090" s="367"/>
      <c r="AH1090" s="368"/>
    </row>
    <row r="1091" spans="1:34" hidden="1" x14ac:dyDescent="0.25">
      <c r="A1091" s="372" t="s">
        <v>245</v>
      </c>
      <c r="B1091" s="373"/>
      <c r="C1091" s="373"/>
      <c r="D1091" s="373"/>
      <c r="E1091" s="373"/>
      <c r="F1091" s="373"/>
      <c r="G1091" s="373"/>
      <c r="H1091" s="373"/>
      <c r="I1091" s="373"/>
      <c r="J1091" s="373"/>
      <c r="K1091" s="373"/>
      <c r="L1091" s="374"/>
      <c r="M1091" s="382">
        <f>SUM(M1092:S1094)</f>
        <v>0</v>
      </c>
      <c r="N1091" s="383"/>
      <c r="O1091" s="383"/>
      <c r="P1091" s="383"/>
      <c r="Q1091" s="383"/>
      <c r="R1091" s="383"/>
      <c r="S1091" s="384"/>
      <c r="T1091" s="382">
        <f>SUM(T1092:Z1094)</f>
        <v>0</v>
      </c>
      <c r="U1091" s="383"/>
      <c r="V1091" s="383"/>
      <c r="W1091" s="383"/>
      <c r="X1091" s="383"/>
      <c r="Y1091" s="383"/>
      <c r="Z1091" s="384"/>
      <c r="AA1091" s="382">
        <f>SUM(AA1092:AH1094)</f>
        <v>0</v>
      </c>
      <c r="AB1091" s="383"/>
      <c r="AC1091" s="383"/>
      <c r="AD1091" s="383"/>
      <c r="AE1091" s="383"/>
      <c r="AF1091" s="383"/>
      <c r="AG1091" s="383"/>
      <c r="AH1091" s="384"/>
    </row>
    <row r="1092" spans="1:34" hidden="1" x14ac:dyDescent="0.25">
      <c r="A1092" s="381"/>
      <c r="B1092" s="376"/>
      <c r="C1092" s="376"/>
      <c r="D1092" s="376"/>
      <c r="E1092" s="376"/>
      <c r="F1092" s="376"/>
      <c r="G1092" s="376"/>
      <c r="H1092" s="376"/>
      <c r="I1092" s="376"/>
      <c r="J1092" s="376"/>
      <c r="K1092" s="376"/>
      <c r="L1092" s="377"/>
      <c r="M1092" s="382"/>
      <c r="N1092" s="383"/>
      <c r="O1092" s="383"/>
      <c r="P1092" s="383"/>
      <c r="Q1092" s="383"/>
      <c r="R1092" s="383"/>
      <c r="S1092" s="384"/>
      <c r="T1092" s="382"/>
      <c r="U1092" s="383"/>
      <c r="V1092" s="383"/>
      <c r="W1092" s="383"/>
      <c r="X1092" s="383"/>
      <c r="Y1092" s="383"/>
      <c r="Z1092" s="384"/>
      <c r="AA1092" s="382"/>
      <c r="AB1092" s="383"/>
      <c r="AC1092" s="383"/>
      <c r="AD1092" s="383"/>
      <c r="AE1092" s="383"/>
      <c r="AF1092" s="383"/>
      <c r="AG1092" s="383"/>
      <c r="AH1092" s="384"/>
    </row>
    <row r="1093" spans="1:34" hidden="1" x14ac:dyDescent="0.25">
      <c r="A1093" s="381"/>
      <c r="B1093" s="376"/>
      <c r="C1093" s="376"/>
      <c r="D1093" s="376"/>
      <c r="E1093" s="376"/>
      <c r="F1093" s="376"/>
      <c r="G1093" s="376"/>
      <c r="H1093" s="376"/>
      <c r="I1093" s="376"/>
      <c r="J1093" s="376"/>
      <c r="K1093" s="376"/>
      <c r="L1093" s="377"/>
      <c r="M1093" s="382"/>
      <c r="N1093" s="383"/>
      <c r="O1093" s="383"/>
      <c r="P1093" s="383"/>
      <c r="Q1093" s="383"/>
      <c r="R1093" s="383"/>
      <c r="S1093" s="384"/>
      <c r="T1093" s="382"/>
      <c r="U1093" s="383"/>
      <c r="V1093" s="383"/>
      <c r="W1093" s="383"/>
      <c r="X1093" s="383"/>
      <c r="Y1093" s="383"/>
      <c r="Z1093" s="384"/>
      <c r="AA1093" s="382"/>
      <c r="AB1093" s="383"/>
      <c r="AC1093" s="383"/>
      <c r="AD1093" s="383"/>
      <c r="AE1093" s="383"/>
      <c r="AF1093" s="383"/>
      <c r="AG1093" s="383"/>
      <c r="AH1093" s="384"/>
    </row>
    <row r="1094" spans="1:34" hidden="1" x14ac:dyDescent="0.25">
      <c r="A1094" s="381"/>
      <c r="B1094" s="376"/>
      <c r="C1094" s="376"/>
      <c r="D1094" s="376"/>
      <c r="E1094" s="376"/>
      <c r="F1094" s="376"/>
      <c r="G1094" s="376"/>
      <c r="H1094" s="376"/>
      <c r="I1094" s="376"/>
      <c r="J1094" s="376"/>
      <c r="K1094" s="376"/>
      <c r="L1094" s="377"/>
      <c r="M1094" s="382"/>
      <c r="N1094" s="383"/>
      <c r="O1094" s="383"/>
      <c r="P1094" s="383"/>
      <c r="Q1094" s="383"/>
      <c r="R1094" s="383"/>
      <c r="S1094" s="384"/>
      <c r="T1094" s="382"/>
      <c r="U1094" s="383"/>
      <c r="V1094" s="383"/>
      <c r="W1094" s="383"/>
      <c r="X1094" s="383"/>
      <c r="Y1094" s="383"/>
      <c r="Z1094" s="384"/>
      <c r="AA1094" s="382"/>
      <c r="AB1094" s="383"/>
      <c r="AC1094" s="383"/>
      <c r="AD1094" s="383"/>
      <c r="AE1094" s="383"/>
      <c r="AF1094" s="383"/>
      <c r="AG1094" s="383"/>
      <c r="AH1094" s="384"/>
    </row>
    <row r="1095" spans="1:34" hidden="1" x14ac:dyDescent="0.25">
      <c r="A1095" s="372" t="s">
        <v>246</v>
      </c>
      <c r="B1095" s="373"/>
      <c r="C1095" s="373"/>
      <c r="D1095" s="373"/>
      <c r="E1095" s="373"/>
      <c r="F1095" s="373"/>
      <c r="G1095" s="373"/>
      <c r="H1095" s="373"/>
      <c r="I1095" s="373"/>
      <c r="J1095" s="373"/>
      <c r="K1095" s="373"/>
      <c r="L1095" s="374"/>
      <c r="M1095" s="382">
        <f>SUM(M1096:S1098)</f>
        <v>0</v>
      </c>
      <c r="N1095" s="383"/>
      <c r="O1095" s="383"/>
      <c r="P1095" s="383"/>
      <c r="Q1095" s="383"/>
      <c r="R1095" s="383"/>
      <c r="S1095" s="384"/>
      <c r="T1095" s="382">
        <f>SUM(T1096:Z1098)</f>
        <v>0</v>
      </c>
      <c r="U1095" s="383"/>
      <c r="V1095" s="383"/>
      <c r="W1095" s="383"/>
      <c r="X1095" s="383"/>
      <c r="Y1095" s="383"/>
      <c r="Z1095" s="384"/>
      <c r="AA1095" s="382">
        <f>SUM(AA1096:AH1098)</f>
        <v>0</v>
      </c>
      <c r="AB1095" s="383"/>
      <c r="AC1095" s="383"/>
      <c r="AD1095" s="383"/>
      <c r="AE1095" s="383"/>
      <c r="AF1095" s="383"/>
      <c r="AG1095" s="383"/>
      <c r="AH1095" s="384"/>
    </row>
    <row r="1096" spans="1:34" hidden="1" x14ac:dyDescent="0.25">
      <c r="A1096" s="381"/>
      <c r="B1096" s="376"/>
      <c r="C1096" s="376"/>
      <c r="D1096" s="376"/>
      <c r="E1096" s="376"/>
      <c r="F1096" s="376"/>
      <c r="G1096" s="376"/>
      <c r="H1096" s="376"/>
      <c r="I1096" s="376"/>
      <c r="J1096" s="376"/>
      <c r="K1096" s="376"/>
      <c r="L1096" s="377"/>
      <c r="M1096" s="382"/>
      <c r="N1096" s="383"/>
      <c r="O1096" s="383"/>
      <c r="P1096" s="383"/>
      <c r="Q1096" s="383"/>
      <c r="R1096" s="383"/>
      <c r="S1096" s="384"/>
      <c r="T1096" s="382"/>
      <c r="U1096" s="383"/>
      <c r="V1096" s="383"/>
      <c r="W1096" s="383"/>
      <c r="X1096" s="383"/>
      <c r="Y1096" s="383"/>
      <c r="Z1096" s="384"/>
      <c r="AA1096" s="382"/>
      <c r="AB1096" s="383"/>
      <c r="AC1096" s="383"/>
      <c r="AD1096" s="383"/>
      <c r="AE1096" s="383"/>
      <c r="AF1096" s="383"/>
      <c r="AG1096" s="383"/>
      <c r="AH1096" s="384"/>
    </row>
    <row r="1097" spans="1:34" hidden="1" x14ac:dyDescent="0.25">
      <c r="A1097" s="381"/>
      <c r="B1097" s="376"/>
      <c r="C1097" s="376"/>
      <c r="D1097" s="376"/>
      <c r="E1097" s="376"/>
      <c r="F1097" s="376"/>
      <c r="G1097" s="376"/>
      <c r="H1097" s="376"/>
      <c r="I1097" s="376"/>
      <c r="J1097" s="376"/>
      <c r="K1097" s="376"/>
      <c r="L1097" s="377"/>
      <c r="M1097" s="382"/>
      <c r="N1097" s="383"/>
      <c r="O1097" s="383"/>
      <c r="P1097" s="383"/>
      <c r="Q1097" s="383"/>
      <c r="R1097" s="383"/>
      <c r="S1097" s="384"/>
      <c r="T1097" s="382"/>
      <c r="U1097" s="383"/>
      <c r="V1097" s="383"/>
      <c r="W1097" s="383"/>
      <c r="X1097" s="383"/>
      <c r="Y1097" s="383"/>
      <c r="Z1097" s="384"/>
      <c r="AA1097" s="382"/>
      <c r="AB1097" s="383"/>
      <c r="AC1097" s="383"/>
      <c r="AD1097" s="383"/>
      <c r="AE1097" s="383"/>
      <c r="AF1097" s="383"/>
      <c r="AG1097" s="383"/>
      <c r="AH1097" s="384"/>
    </row>
    <row r="1098" spans="1:34" hidden="1" x14ac:dyDescent="0.25">
      <c r="A1098" s="381"/>
      <c r="B1098" s="376"/>
      <c r="C1098" s="376"/>
      <c r="D1098" s="376"/>
      <c r="E1098" s="376"/>
      <c r="F1098" s="376"/>
      <c r="G1098" s="376"/>
      <c r="H1098" s="376"/>
      <c r="I1098" s="376"/>
      <c r="J1098" s="376"/>
      <c r="K1098" s="376"/>
      <c r="L1098" s="377"/>
      <c r="M1098" s="382"/>
      <c r="N1098" s="383"/>
      <c r="O1098" s="383"/>
      <c r="P1098" s="383"/>
      <c r="Q1098" s="383"/>
      <c r="R1098" s="383"/>
      <c r="S1098" s="384"/>
      <c r="T1098" s="382"/>
      <c r="U1098" s="383"/>
      <c r="V1098" s="383"/>
      <c r="W1098" s="383"/>
      <c r="X1098" s="383"/>
      <c r="Y1098" s="383"/>
      <c r="Z1098" s="384"/>
      <c r="AA1098" s="382"/>
      <c r="AB1098" s="383"/>
      <c r="AC1098" s="383"/>
      <c r="AD1098" s="383"/>
      <c r="AE1098" s="383"/>
      <c r="AF1098" s="383"/>
      <c r="AG1098" s="383"/>
      <c r="AH1098" s="384"/>
    </row>
    <row r="1099" spans="1:34" hidden="1" x14ac:dyDescent="0.25">
      <c r="A1099" s="5"/>
      <c r="B1099" s="5"/>
      <c r="C1099" s="5"/>
      <c r="D1099" s="5"/>
      <c r="E1099" s="5"/>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row>
    <row r="1100" spans="1:34" hidden="1" x14ac:dyDescent="0.25">
      <c r="A1100" s="5"/>
      <c r="B1100" s="5"/>
      <c r="C1100" s="5"/>
      <c r="D1100" s="5"/>
      <c r="E1100" s="5"/>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row>
    <row r="1101" spans="1:34" hidden="1" x14ac:dyDescent="0.25">
      <c r="A1101" s="401" t="s">
        <v>133</v>
      </c>
      <c r="B1101" s="402"/>
      <c r="C1101" s="402"/>
      <c r="D1101" s="402"/>
      <c r="E1101" s="402"/>
      <c r="F1101" s="402"/>
      <c r="G1101" s="402"/>
      <c r="H1101" s="402"/>
      <c r="I1101" s="402"/>
      <c r="J1101" s="402"/>
      <c r="K1101" s="402"/>
      <c r="L1101" s="402"/>
      <c r="M1101" s="402"/>
      <c r="N1101" s="403"/>
      <c r="O1101" s="420" t="s">
        <v>58</v>
      </c>
      <c r="P1101" s="421"/>
      <c r="Q1101" s="421"/>
      <c r="R1101" s="421"/>
      <c r="S1101" s="421"/>
      <c r="T1101" s="421"/>
      <c r="U1101" s="421"/>
      <c r="V1101" s="421"/>
      <c r="W1101" s="421"/>
      <c r="X1101" s="422"/>
      <c r="Y1101" s="401" t="s">
        <v>59</v>
      </c>
      <c r="Z1101" s="402"/>
      <c r="AA1101" s="402"/>
      <c r="AB1101" s="402"/>
      <c r="AC1101" s="402"/>
      <c r="AD1101" s="402"/>
      <c r="AE1101" s="402"/>
      <c r="AF1101" s="402"/>
      <c r="AG1101" s="402"/>
      <c r="AH1101" s="403"/>
    </row>
    <row r="1102" spans="1:34" hidden="1" x14ac:dyDescent="0.25">
      <c r="A1102" s="404"/>
      <c r="B1102" s="405"/>
      <c r="C1102" s="405"/>
      <c r="D1102" s="405"/>
      <c r="E1102" s="405"/>
      <c r="F1102" s="405"/>
      <c r="G1102" s="405"/>
      <c r="H1102" s="405"/>
      <c r="I1102" s="405"/>
      <c r="J1102" s="405"/>
      <c r="K1102" s="405"/>
      <c r="L1102" s="405"/>
      <c r="M1102" s="405"/>
      <c r="N1102" s="406"/>
      <c r="O1102" s="423"/>
      <c r="P1102" s="424"/>
      <c r="Q1102" s="424"/>
      <c r="R1102" s="424"/>
      <c r="S1102" s="424"/>
      <c r="T1102" s="424"/>
      <c r="U1102" s="424"/>
      <c r="V1102" s="424"/>
      <c r="W1102" s="424"/>
      <c r="X1102" s="425"/>
      <c r="Y1102" s="407"/>
      <c r="Z1102" s="408"/>
      <c r="AA1102" s="408"/>
      <c r="AB1102" s="408"/>
      <c r="AC1102" s="408"/>
      <c r="AD1102" s="408"/>
      <c r="AE1102" s="408"/>
      <c r="AF1102" s="408"/>
      <c r="AG1102" s="408"/>
      <c r="AH1102" s="409"/>
    </row>
    <row r="1103" spans="1:34" hidden="1" x14ac:dyDescent="0.25">
      <c r="A1103" s="404"/>
      <c r="B1103" s="405"/>
      <c r="C1103" s="405"/>
      <c r="D1103" s="405"/>
      <c r="E1103" s="405"/>
      <c r="F1103" s="405"/>
      <c r="G1103" s="405"/>
      <c r="H1103" s="405"/>
      <c r="I1103" s="405"/>
      <c r="J1103" s="405"/>
      <c r="K1103" s="405"/>
      <c r="L1103" s="405"/>
      <c r="M1103" s="405"/>
      <c r="N1103" s="406"/>
      <c r="O1103" s="401" t="s">
        <v>247</v>
      </c>
      <c r="P1103" s="402"/>
      <c r="Q1103" s="402"/>
      <c r="R1103" s="402"/>
      <c r="S1103" s="402"/>
      <c r="T1103" s="402"/>
      <c r="U1103" s="402"/>
      <c r="V1103" s="402"/>
      <c r="W1103" s="402"/>
      <c r="X1103" s="403"/>
      <c r="Y1103" s="401" t="s">
        <v>248</v>
      </c>
      <c r="Z1103" s="402"/>
      <c r="AA1103" s="402"/>
      <c r="AB1103" s="402"/>
      <c r="AC1103" s="402"/>
      <c r="AD1103" s="402"/>
      <c r="AE1103" s="402"/>
      <c r="AF1103" s="402"/>
      <c r="AG1103" s="402"/>
      <c r="AH1103" s="403"/>
    </row>
    <row r="1104" spans="1:34" hidden="1" x14ac:dyDescent="0.25">
      <c r="A1104" s="404"/>
      <c r="B1104" s="405"/>
      <c r="C1104" s="405"/>
      <c r="D1104" s="405"/>
      <c r="E1104" s="405"/>
      <c r="F1104" s="405"/>
      <c r="G1104" s="405"/>
      <c r="H1104" s="405"/>
      <c r="I1104" s="405"/>
      <c r="J1104" s="405"/>
      <c r="K1104" s="405"/>
      <c r="L1104" s="405"/>
      <c r="M1104" s="405"/>
      <c r="N1104" s="406"/>
      <c r="O1104" s="407"/>
      <c r="P1104" s="408"/>
      <c r="Q1104" s="408"/>
      <c r="R1104" s="408"/>
      <c r="S1104" s="408"/>
      <c r="T1104" s="408"/>
      <c r="U1104" s="408"/>
      <c r="V1104" s="408"/>
      <c r="W1104" s="408"/>
      <c r="X1104" s="409"/>
      <c r="Y1104" s="407"/>
      <c r="Z1104" s="408"/>
      <c r="AA1104" s="408"/>
      <c r="AB1104" s="408"/>
      <c r="AC1104" s="408"/>
      <c r="AD1104" s="408"/>
      <c r="AE1104" s="408"/>
      <c r="AF1104" s="408"/>
      <c r="AG1104" s="408"/>
      <c r="AH1104" s="409"/>
    </row>
    <row r="1105" spans="1:34" hidden="1" x14ac:dyDescent="0.25">
      <c r="A1105" s="404"/>
      <c r="B1105" s="405"/>
      <c r="C1105" s="405"/>
      <c r="D1105" s="405"/>
      <c r="E1105" s="405"/>
      <c r="F1105" s="405"/>
      <c r="G1105" s="405"/>
      <c r="H1105" s="405"/>
      <c r="I1105" s="405"/>
      <c r="J1105" s="405"/>
      <c r="K1105" s="405"/>
      <c r="L1105" s="405"/>
      <c r="M1105" s="405"/>
      <c r="N1105" s="406"/>
      <c r="O1105" s="401" t="s">
        <v>249</v>
      </c>
      <c r="P1105" s="402"/>
      <c r="Q1105" s="402"/>
      <c r="R1105" s="402"/>
      <c r="S1105" s="403"/>
      <c r="T1105" s="401" t="s">
        <v>250</v>
      </c>
      <c r="U1105" s="402"/>
      <c r="V1105" s="402"/>
      <c r="W1105" s="402"/>
      <c r="X1105" s="403"/>
      <c r="Y1105" s="401" t="s">
        <v>249</v>
      </c>
      <c r="Z1105" s="402"/>
      <c r="AA1105" s="402"/>
      <c r="AB1105" s="402"/>
      <c r="AC1105" s="403"/>
      <c r="AD1105" s="401" t="s">
        <v>251</v>
      </c>
      <c r="AE1105" s="402"/>
      <c r="AF1105" s="402"/>
      <c r="AG1105" s="402"/>
      <c r="AH1105" s="403"/>
    </row>
    <row r="1106" spans="1:34" hidden="1" x14ac:dyDescent="0.25">
      <c r="A1106" s="407"/>
      <c r="B1106" s="408"/>
      <c r="C1106" s="408"/>
      <c r="D1106" s="408"/>
      <c r="E1106" s="408"/>
      <c r="F1106" s="408"/>
      <c r="G1106" s="408"/>
      <c r="H1106" s="408"/>
      <c r="I1106" s="408"/>
      <c r="J1106" s="408"/>
      <c r="K1106" s="408"/>
      <c r="L1106" s="408"/>
      <c r="M1106" s="408"/>
      <c r="N1106" s="409"/>
      <c r="O1106" s="407"/>
      <c r="P1106" s="408"/>
      <c r="Q1106" s="408"/>
      <c r="R1106" s="408"/>
      <c r="S1106" s="409"/>
      <c r="T1106" s="407"/>
      <c r="U1106" s="408"/>
      <c r="V1106" s="408"/>
      <c r="W1106" s="408"/>
      <c r="X1106" s="409"/>
      <c r="Y1106" s="407"/>
      <c r="Z1106" s="408"/>
      <c r="AA1106" s="408"/>
      <c r="AB1106" s="408"/>
      <c r="AC1106" s="409"/>
      <c r="AD1106" s="407"/>
      <c r="AE1106" s="408"/>
      <c r="AF1106" s="408"/>
      <c r="AG1106" s="408"/>
      <c r="AH1106" s="409"/>
    </row>
    <row r="1107" spans="1:34" hidden="1" x14ac:dyDescent="0.25">
      <c r="A1107" s="366" t="s">
        <v>40</v>
      </c>
      <c r="B1107" s="367"/>
      <c r="C1107" s="367"/>
      <c r="D1107" s="367"/>
      <c r="E1107" s="367"/>
      <c r="F1107" s="367"/>
      <c r="G1107" s="367"/>
      <c r="H1107" s="367"/>
      <c r="I1107" s="367"/>
      <c r="J1107" s="367"/>
      <c r="K1107" s="367"/>
      <c r="L1107" s="367"/>
      <c r="M1107" s="367"/>
      <c r="N1107" s="368"/>
      <c r="O1107" s="366" t="s">
        <v>111</v>
      </c>
      <c r="P1107" s="367"/>
      <c r="Q1107" s="367"/>
      <c r="R1107" s="367"/>
      <c r="S1107" s="368"/>
      <c r="T1107" s="366" t="s">
        <v>42</v>
      </c>
      <c r="U1107" s="367"/>
      <c r="V1107" s="367"/>
      <c r="W1107" s="367"/>
      <c r="X1107" s="368"/>
      <c r="Y1107" s="366" t="s">
        <v>43</v>
      </c>
      <c r="Z1107" s="367"/>
      <c r="AA1107" s="367"/>
      <c r="AB1107" s="367"/>
      <c r="AC1107" s="368"/>
      <c r="AD1107" s="366" t="s">
        <v>44</v>
      </c>
      <c r="AE1107" s="367"/>
      <c r="AF1107" s="367"/>
      <c r="AG1107" s="367"/>
      <c r="AH1107" s="368"/>
    </row>
    <row r="1108" spans="1:34" hidden="1" x14ac:dyDescent="0.25">
      <c r="A1108" s="385" t="s">
        <v>252</v>
      </c>
      <c r="B1108" s="386"/>
      <c r="C1108" s="386"/>
      <c r="D1108" s="386"/>
      <c r="E1108" s="386"/>
      <c r="F1108" s="386"/>
      <c r="G1108" s="386"/>
      <c r="H1108" s="386"/>
      <c r="I1108" s="386"/>
      <c r="J1108" s="386"/>
      <c r="K1108" s="386"/>
      <c r="L1108" s="386"/>
      <c r="M1108" s="386"/>
      <c r="N1108" s="387"/>
      <c r="O1108" s="382">
        <f>SUM(O1109:S1112)</f>
        <v>0</v>
      </c>
      <c r="P1108" s="383"/>
      <c r="Q1108" s="383"/>
      <c r="R1108" s="383"/>
      <c r="S1108" s="384"/>
      <c r="T1108" s="382">
        <f t="shared" ref="T1108" si="209">SUM(T1109:X1112)</f>
        <v>0</v>
      </c>
      <c r="U1108" s="383"/>
      <c r="V1108" s="383"/>
      <c r="W1108" s="383"/>
      <c r="X1108" s="384"/>
      <c r="Y1108" s="382">
        <f t="shared" ref="Y1108" si="210">SUM(Y1109:AC1112)</f>
        <v>0</v>
      </c>
      <c r="Z1108" s="383"/>
      <c r="AA1108" s="383"/>
      <c r="AB1108" s="383"/>
      <c r="AC1108" s="384"/>
      <c r="AD1108" s="382">
        <f t="shared" ref="AD1108" si="211">SUM(AD1109:AH1112)</f>
        <v>0</v>
      </c>
      <c r="AE1108" s="383"/>
      <c r="AF1108" s="383"/>
      <c r="AG1108" s="383"/>
      <c r="AH1108" s="384"/>
    </row>
    <row r="1109" spans="1:34" hidden="1" x14ac:dyDescent="0.25">
      <c r="A1109" s="416"/>
      <c r="B1109" s="417"/>
      <c r="C1109" s="417"/>
      <c r="D1109" s="417"/>
      <c r="E1109" s="417"/>
      <c r="F1109" s="417"/>
      <c r="G1109" s="417"/>
      <c r="H1109" s="417"/>
      <c r="I1109" s="417"/>
      <c r="J1109" s="417"/>
      <c r="K1109" s="417"/>
      <c r="L1109" s="417"/>
      <c r="M1109" s="417"/>
      <c r="N1109" s="418"/>
      <c r="O1109" s="382"/>
      <c r="P1109" s="383"/>
      <c r="Q1109" s="383"/>
      <c r="R1109" s="383"/>
      <c r="S1109" s="384"/>
      <c r="T1109" s="382"/>
      <c r="U1109" s="383"/>
      <c r="V1109" s="383"/>
      <c r="W1109" s="383"/>
      <c r="X1109" s="384"/>
      <c r="Y1109" s="382"/>
      <c r="Z1109" s="383"/>
      <c r="AA1109" s="383"/>
      <c r="AB1109" s="383"/>
      <c r="AC1109" s="384"/>
      <c r="AD1109" s="382"/>
      <c r="AE1109" s="383"/>
      <c r="AF1109" s="383"/>
      <c r="AG1109" s="383"/>
      <c r="AH1109" s="384"/>
    </row>
    <row r="1110" spans="1:34" hidden="1" x14ac:dyDescent="0.25">
      <c r="A1110" s="416"/>
      <c r="B1110" s="417"/>
      <c r="C1110" s="417"/>
      <c r="D1110" s="417"/>
      <c r="E1110" s="417"/>
      <c r="F1110" s="417"/>
      <c r="G1110" s="417"/>
      <c r="H1110" s="417"/>
      <c r="I1110" s="417"/>
      <c r="J1110" s="417"/>
      <c r="K1110" s="417"/>
      <c r="L1110" s="417"/>
      <c r="M1110" s="417"/>
      <c r="N1110" s="418"/>
      <c r="O1110" s="382"/>
      <c r="P1110" s="383"/>
      <c r="Q1110" s="383"/>
      <c r="R1110" s="383"/>
      <c r="S1110" s="384"/>
      <c r="T1110" s="382"/>
      <c r="U1110" s="383"/>
      <c r="V1110" s="383"/>
      <c r="W1110" s="383"/>
      <c r="X1110" s="384"/>
      <c r="Y1110" s="382"/>
      <c r="Z1110" s="383"/>
      <c r="AA1110" s="383"/>
      <c r="AB1110" s="383"/>
      <c r="AC1110" s="384"/>
      <c r="AD1110" s="382"/>
      <c r="AE1110" s="383"/>
      <c r="AF1110" s="383"/>
      <c r="AG1110" s="383"/>
      <c r="AH1110" s="384"/>
    </row>
    <row r="1111" spans="1:34" hidden="1" x14ac:dyDescent="0.25">
      <c r="A1111" s="416"/>
      <c r="B1111" s="417"/>
      <c r="C1111" s="417"/>
      <c r="D1111" s="417"/>
      <c r="E1111" s="417"/>
      <c r="F1111" s="417"/>
      <c r="G1111" s="417"/>
      <c r="H1111" s="417"/>
      <c r="I1111" s="417"/>
      <c r="J1111" s="417"/>
      <c r="K1111" s="417"/>
      <c r="L1111" s="417"/>
      <c r="M1111" s="417"/>
      <c r="N1111" s="418"/>
      <c r="O1111" s="382"/>
      <c r="P1111" s="383"/>
      <c r="Q1111" s="383"/>
      <c r="R1111" s="383"/>
      <c r="S1111" s="384"/>
      <c r="T1111" s="382"/>
      <c r="U1111" s="383"/>
      <c r="V1111" s="383"/>
      <c r="W1111" s="383"/>
      <c r="X1111" s="384"/>
      <c r="Y1111" s="382"/>
      <c r="Z1111" s="383"/>
      <c r="AA1111" s="383"/>
      <c r="AB1111" s="383"/>
      <c r="AC1111" s="384"/>
      <c r="AD1111" s="382"/>
      <c r="AE1111" s="383"/>
      <c r="AF1111" s="383"/>
      <c r="AG1111" s="383"/>
      <c r="AH1111" s="384"/>
    </row>
    <row r="1112" spans="1:34" hidden="1" x14ac:dyDescent="0.25">
      <c r="A1112" s="416"/>
      <c r="B1112" s="417"/>
      <c r="C1112" s="417"/>
      <c r="D1112" s="417"/>
      <c r="E1112" s="417"/>
      <c r="F1112" s="417"/>
      <c r="G1112" s="417"/>
      <c r="H1112" s="417"/>
      <c r="I1112" s="417"/>
      <c r="J1112" s="417"/>
      <c r="K1112" s="417"/>
      <c r="L1112" s="417"/>
      <c r="M1112" s="417"/>
      <c r="N1112" s="418"/>
      <c r="O1112" s="382"/>
      <c r="P1112" s="383"/>
      <c r="Q1112" s="383"/>
      <c r="R1112" s="383"/>
      <c r="S1112" s="384"/>
      <c r="T1112" s="382"/>
      <c r="U1112" s="383"/>
      <c r="V1112" s="383"/>
      <c r="W1112" s="383"/>
      <c r="X1112" s="384"/>
      <c r="Y1112" s="382"/>
      <c r="Z1112" s="383"/>
      <c r="AA1112" s="383"/>
      <c r="AB1112" s="383"/>
      <c r="AC1112" s="384"/>
      <c r="AD1112" s="382"/>
      <c r="AE1112" s="383"/>
      <c r="AF1112" s="383"/>
      <c r="AG1112" s="383"/>
      <c r="AH1112" s="384"/>
    </row>
    <row r="1113" spans="1:34" hidden="1" x14ac:dyDescent="0.25">
      <c r="A1113" s="385" t="s">
        <v>253</v>
      </c>
      <c r="B1113" s="386"/>
      <c r="C1113" s="386"/>
      <c r="D1113" s="386"/>
      <c r="E1113" s="386"/>
      <c r="F1113" s="386"/>
      <c r="G1113" s="386"/>
      <c r="H1113" s="386"/>
      <c r="I1113" s="386"/>
      <c r="J1113" s="386"/>
      <c r="K1113" s="386"/>
      <c r="L1113" s="386"/>
      <c r="M1113" s="386"/>
      <c r="N1113" s="387"/>
      <c r="O1113" s="382">
        <f>SUM(O1114:S1115)</f>
        <v>0</v>
      </c>
      <c r="P1113" s="383"/>
      <c r="Q1113" s="383"/>
      <c r="R1113" s="383"/>
      <c r="S1113" s="384"/>
      <c r="T1113" s="382">
        <f>SUM(T1114:X1115)</f>
        <v>0</v>
      </c>
      <c r="U1113" s="383"/>
      <c r="V1113" s="383"/>
      <c r="W1113" s="383"/>
      <c r="X1113" s="384"/>
      <c r="Y1113" s="382">
        <f>SUM(Y1114:AC1115)</f>
        <v>0</v>
      </c>
      <c r="Z1113" s="383"/>
      <c r="AA1113" s="383"/>
      <c r="AB1113" s="383"/>
      <c r="AC1113" s="384"/>
      <c r="AD1113" s="382">
        <f>SUM(AD1114:AH1115)</f>
        <v>0</v>
      </c>
      <c r="AE1113" s="383"/>
      <c r="AF1113" s="383"/>
      <c r="AG1113" s="383"/>
      <c r="AH1113" s="384"/>
    </row>
    <row r="1114" spans="1:34" hidden="1" x14ac:dyDescent="0.25">
      <c r="A1114" s="416"/>
      <c r="B1114" s="417"/>
      <c r="C1114" s="417"/>
      <c r="D1114" s="417"/>
      <c r="E1114" s="417"/>
      <c r="F1114" s="417"/>
      <c r="G1114" s="417"/>
      <c r="H1114" s="417"/>
      <c r="I1114" s="417"/>
      <c r="J1114" s="417"/>
      <c r="K1114" s="417"/>
      <c r="L1114" s="417"/>
      <c r="M1114" s="417"/>
      <c r="N1114" s="418"/>
      <c r="O1114" s="382"/>
      <c r="P1114" s="383"/>
      <c r="Q1114" s="383"/>
      <c r="R1114" s="383"/>
      <c r="S1114" s="384"/>
      <c r="T1114" s="382"/>
      <c r="U1114" s="383"/>
      <c r="V1114" s="383"/>
      <c r="W1114" s="383"/>
      <c r="X1114" s="384"/>
      <c r="Y1114" s="382"/>
      <c r="Z1114" s="383"/>
      <c r="AA1114" s="383"/>
      <c r="AB1114" s="383"/>
      <c r="AC1114" s="384"/>
      <c r="AD1114" s="382"/>
      <c r="AE1114" s="383"/>
      <c r="AF1114" s="383"/>
      <c r="AG1114" s="383"/>
      <c r="AH1114" s="384"/>
    </row>
    <row r="1115" spans="1:34" hidden="1" x14ac:dyDescent="0.25">
      <c r="A1115" s="416"/>
      <c r="B1115" s="417"/>
      <c r="C1115" s="417"/>
      <c r="D1115" s="417"/>
      <c r="E1115" s="417"/>
      <c r="F1115" s="417"/>
      <c r="G1115" s="417"/>
      <c r="H1115" s="417"/>
      <c r="I1115" s="417"/>
      <c r="J1115" s="417"/>
      <c r="K1115" s="417"/>
      <c r="L1115" s="417"/>
      <c r="M1115" s="417"/>
      <c r="N1115" s="418"/>
      <c r="O1115" s="382"/>
      <c r="P1115" s="383"/>
      <c r="Q1115" s="383"/>
      <c r="R1115" s="383"/>
      <c r="S1115" s="384"/>
      <c r="T1115" s="382"/>
      <c r="U1115" s="383"/>
      <c r="V1115" s="383"/>
      <c r="W1115" s="383"/>
      <c r="X1115" s="384"/>
      <c r="Y1115" s="382"/>
      <c r="Z1115" s="383"/>
      <c r="AA1115" s="383"/>
      <c r="AB1115" s="383"/>
      <c r="AC1115" s="384"/>
      <c r="AD1115" s="382"/>
      <c r="AE1115" s="383"/>
      <c r="AF1115" s="383"/>
      <c r="AG1115" s="383"/>
      <c r="AH1115" s="384"/>
    </row>
    <row r="1116" spans="1:34" hidden="1" x14ac:dyDescent="0.25">
      <c r="A1116" s="5"/>
      <c r="B1116" s="5"/>
      <c r="C1116" s="5"/>
      <c r="D1116" s="5"/>
      <c r="E1116" s="5"/>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row>
    <row r="1117" spans="1:34" hidden="1" x14ac:dyDescent="0.25">
      <c r="A1117" s="419" t="s">
        <v>1278</v>
      </c>
      <c r="B1117" s="419"/>
      <c r="C1117" s="419"/>
      <c r="D1117" s="419"/>
      <c r="E1117" s="419"/>
      <c r="F1117" s="419"/>
      <c r="G1117" s="419"/>
      <c r="H1117" s="419"/>
      <c r="I1117" s="419"/>
      <c r="J1117" s="419"/>
      <c r="K1117" s="419"/>
      <c r="L1117" s="419"/>
      <c r="M1117" s="419"/>
      <c r="N1117" s="419"/>
      <c r="O1117" s="419"/>
      <c r="P1117" s="419"/>
      <c r="Q1117" s="419"/>
      <c r="R1117" s="419"/>
      <c r="S1117" s="419"/>
      <c r="T1117" s="419"/>
      <c r="U1117" s="419"/>
      <c r="V1117" s="419"/>
      <c r="W1117" s="419"/>
      <c r="X1117" s="419"/>
      <c r="Y1117" s="419"/>
      <c r="Z1117" s="419"/>
      <c r="AA1117" s="419"/>
      <c r="AB1117" s="419"/>
      <c r="AC1117" s="419"/>
      <c r="AD1117" s="419"/>
      <c r="AE1117" s="419"/>
      <c r="AF1117" s="419"/>
      <c r="AG1117" s="419"/>
      <c r="AH1117" s="419"/>
    </row>
    <row r="1118" spans="1:34" hidden="1" x14ac:dyDescent="0.25">
      <c r="A1118" s="419"/>
      <c r="B1118" s="419"/>
      <c r="C1118" s="419"/>
      <c r="D1118" s="419"/>
      <c r="E1118" s="419"/>
      <c r="F1118" s="419"/>
      <c r="G1118" s="419"/>
      <c r="H1118" s="419"/>
      <c r="I1118" s="419"/>
      <c r="J1118" s="419"/>
      <c r="K1118" s="419"/>
      <c r="L1118" s="419"/>
      <c r="M1118" s="419"/>
      <c r="N1118" s="419"/>
      <c r="O1118" s="419"/>
      <c r="P1118" s="419"/>
      <c r="Q1118" s="419"/>
      <c r="R1118" s="419"/>
      <c r="S1118" s="419"/>
      <c r="T1118" s="419"/>
      <c r="U1118" s="419"/>
      <c r="V1118" s="419"/>
      <c r="W1118" s="419"/>
      <c r="X1118" s="419"/>
      <c r="Y1118" s="419"/>
      <c r="Z1118" s="419"/>
      <c r="AA1118" s="419"/>
      <c r="AB1118" s="419"/>
      <c r="AC1118" s="419"/>
      <c r="AD1118" s="419"/>
      <c r="AE1118" s="419"/>
      <c r="AF1118" s="419"/>
      <c r="AG1118" s="419"/>
      <c r="AH1118" s="419"/>
    </row>
    <row r="1119" spans="1:34" hidden="1" x14ac:dyDescent="0.25">
      <c r="A1119" s="419"/>
      <c r="B1119" s="419"/>
      <c r="C1119" s="419"/>
      <c r="D1119" s="419"/>
      <c r="E1119" s="419"/>
      <c r="F1119" s="419"/>
      <c r="G1119" s="419"/>
      <c r="H1119" s="419"/>
      <c r="I1119" s="419"/>
      <c r="J1119" s="419"/>
      <c r="K1119" s="419"/>
      <c r="L1119" s="419"/>
      <c r="M1119" s="419"/>
      <c r="N1119" s="419"/>
      <c r="O1119" s="419"/>
      <c r="P1119" s="419"/>
      <c r="Q1119" s="419"/>
      <c r="R1119" s="419"/>
      <c r="S1119" s="419"/>
      <c r="T1119" s="419"/>
      <c r="U1119" s="419"/>
      <c r="V1119" s="419"/>
      <c r="W1119" s="419"/>
      <c r="X1119" s="419"/>
      <c r="Y1119" s="419"/>
      <c r="Z1119" s="419"/>
      <c r="AA1119" s="419"/>
      <c r="AB1119" s="419"/>
      <c r="AC1119" s="419"/>
      <c r="AD1119" s="419"/>
      <c r="AE1119" s="419"/>
      <c r="AF1119" s="419"/>
      <c r="AG1119" s="419"/>
      <c r="AH1119" s="419"/>
    </row>
    <row r="1120" spans="1:34" hidden="1" x14ac:dyDescent="0.25">
      <c r="A1120" s="5"/>
      <c r="B1120" s="5"/>
      <c r="C1120" s="5"/>
      <c r="D1120" s="5"/>
      <c r="E1120" s="5"/>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row>
    <row r="1121" spans="1:34" hidden="1" x14ac:dyDescent="0.25">
      <c r="A1121" s="5" t="s">
        <v>254</v>
      </c>
      <c r="B1121" s="5"/>
      <c r="C1121" s="5"/>
      <c r="D1121" s="5"/>
      <c r="E1121" s="5"/>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row>
    <row r="1122" spans="1:34" hidden="1" x14ac:dyDescent="0.25">
      <c r="A1122" s="5"/>
      <c r="B1122" s="5"/>
      <c r="C1122" s="5"/>
      <c r="D1122" s="5"/>
      <c r="E1122" s="5"/>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row>
    <row r="1123" spans="1:34" hidden="1" x14ac:dyDescent="0.25">
      <c r="A1123" s="401" t="s">
        <v>255</v>
      </c>
      <c r="B1123" s="402"/>
      <c r="C1123" s="402"/>
      <c r="D1123" s="402"/>
      <c r="E1123" s="402"/>
      <c r="F1123" s="402"/>
      <c r="G1123" s="402"/>
      <c r="H1123" s="402"/>
      <c r="I1123" s="402"/>
      <c r="J1123" s="402"/>
      <c r="K1123" s="402"/>
      <c r="L1123" s="402"/>
      <c r="M1123" s="402"/>
      <c r="N1123" s="403"/>
      <c r="O1123" s="413" t="s">
        <v>256</v>
      </c>
      <c r="P1123" s="414"/>
      <c r="Q1123" s="414"/>
      <c r="R1123" s="414"/>
      <c r="S1123" s="414"/>
      <c r="T1123" s="414"/>
      <c r="U1123" s="414"/>
      <c r="V1123" s="414"/>
      <c r="W1123" s="414"/>
      <c r="X1123" s="414"/>
      <c r="Y1123" s="414"/>
      <c r="Z1123" s="414"/>
      <c r="AA1123" s="414"/>
      <c r="AB1123" s="414"/>
      <c r="AC1123" s="414"/>
      <c r="AD1123" s="414"/>
      <c r="AE1123" s="414"/>
      <c r="AF1123" s="414"/>
      <c r="AG1123" s="414"/>
      <c r="AH1123" s="415"/>
    </row>
    <row r="1124" spans="1:34" hidden="1" x14ac:dyDescent="0.25">
      <c r="A1124" s="404"/>
      <c r="B1124" s="405"/>
      <c r="C1124" s="405"/>
      <c r="D1124" s="405"/>
      <c r="E1124" s="405"/>
      <c r="F1124" s="405"/>
      <c r="G1124" s="405"/>
      <c r="H1124" s="405"/>
      <c r="I1124" s="405"/>
      <c r="J1124" s="405"/>
      <c r="K1124" s="405"/>
      <c r="L1124" s="405"/>
      <c r="M1124" s="405"/>
      <c r="N1124" s="406"/>
      <c r="O1124" s="401" t="s">
        <v>58</v>
      </c>
      <c r="P1124" s="402"/>
      <c r="Q1124" s="402"/>
      <c r="R1124" s="402"/>
      <c r="S1124" s="402"/>
      <c r="T1124" s="402"/>
      <c r="U1124" s="402"/>
      <c r="V1124" s="402"/>
      <c r="W1124" s="402"/>
      <c r="X1124" s="403"/>
      <c r="Y1124" s="401" t="s">
        <v>59</v>
      </c>
      <c r="Z1124" s="402"/>
      <c r="AA1124" s="402"/>
      <c r="AB1124" s="402"/>
      <c r="AC1124" s="402"/>
      <c r="AD1124" s="402"/>
      <c r="AE1124" s="402"/>
      <c r="AF1124" s="402"/>
      <c r="AG1124" s="402"/>
      <c r="AH1124" s="403"/>
    </row>
    <row r="1125" spans="1:34" hidden="1" x14ac:dyDescent="0.25">
      <c r="A1125" s="407"/>
      <c r="B1125" s="408"/>
      <c r="C1125" s="408"/>
      <c r="D1125" s="408"/>
      <c r="E1125" s="408"/>
      <c r="F1125" s="408"/>
      <c r="G1125" s="408"/>
      <c r="H1125" s="408"/>
      <c r="I1125" s="408"/>
      <c r="J1125" s="408"/>
      <c r="K1125" s="408"/>
      <c r="L1125" s="408"/>
      <c r="M1125" s="408"/>
      <c r="N1125" s="409"/>
      <c r="O1125" s="407"/>
      <c r="P1125" s="408"/>
      <c r="Q1125" s="408"/>
      <c r="R1125" s="408"/>
      <c r="S1125" s="408"/>
      <c r="T1125" s="408"/>
      <c r="U1125" s="408"/>
      <c r="V1125" s="408"/>
      <c r="W1125" s="408"/>
      <c r="X1125" s="409"/>
      <c r="Y1125" s="407"/>
      <c r="Z1125" s="408"/>
      <c r="AA1125" s="408"/>
      <c r="AB1125" s="408"/>
      <c r="AC1125" s="408"/>
      <c r="AD1125" s="408"/>
      <c r="AE1125" s="408"/>
      <c r="AF1125" s="408"/>
      <c r="AG1125" s="408"/>
      <c r="AH1125" s="409"/>
    </row>
    <row r="1126" spans="1:34" hidden="1" x14ac:dyDescent="0.25">
      <c r="A1126" s="410" t="s">
        <v>40</v>
      </c>
      <c r="B1126" s="411"/>
      <c r="C1126" s="411"/>
      <c r="D1126" s="411"/>
      <c r="E1126" s="411"/>
      <c r="F1126" s="411"/>
      <c r="G1126" s="411"/>
      <c r="H1126" s="411"/>
      <c r="I1126" s="411"/>
      <c r="J1126" s="411"/>
      <c r="K1126" s="411"/>
      <c r="L1126" s="411"/>
      <c r="M1126" s="411"/>
      <c r="N1126" s="412"/>
      <c r="O1126" s="410" t="s">
        <v>41</v>
      </c>
      <c r="P1126" s="411"/>
      <c r="Q1126" s="411"/>
      <c r="R1126" s="411"/>
      <c r="S1126" s="411"/>
      <c r="T1126" s="411"/>
      <c r="U1126" s="411"/>
      <c r="V1126" s="411"/>
      <c r="W1126" s="411"/>
      <c r="X1126" s="412"/>
      <c r="Y1126" s="410" t="s">
        <v>42</v>
      </c>
      <c r="Z1126" s="411"/>
      <c r="AA1126" s="411"/>
      <c r="AB1126" s="411"/>
      <c r="AC1126" s="411"/>
      <c r="AD1126" s="411"/>
      <c r="AE1126" s="411"/>
      <c r="AF1126" s="411"/>
      <c r="AG1126" s="411"/>
      <c r="AH1126" s="412"/>
    </row>
    <row r="1127" spans="1:34" hidden="1" x14ac:dyDescent="0.25">
      <c r="A1127" s="389" t="s">
        <v>257</v>
      </c>
      <c r="B1127" s="390"/>
      <c r="C1127" s="390"/>
      <c r="D1127" s="390"/>
      <c r="E1127" s="390"/>
      <c r="F1127" s="390"/>
      <c r="G1127" s="390"/>
      <c r="H1127" s="390"/>
      <c r="I1127" s="390"/>
      <c r="J1127" s="390"/>
      <c r="K1127" s="390"/>
      <c r="L1127" s="390"/>
      <c r="M1127" s="390"/>
      <c r="N1127" s="391"/>
      <c r="O1127" s="392"/>
      <c r="P1127" s="393"/>
      <c r="Q1127" s="393"/>
      <c r="R1127" s="393"/>
      <c r="S1127" s="393"/>
      <c r="T1127" s="393"/>
      <c r="U1127" s="393"/>
      <c r="V1127" s="393"/>
      <c r="W1127" s="393"/>
      <c r="X1127" s="394"/>
      <c r="Y1127" s="392"/>
      <c r="Z1127" s="393"/>
      <c r="AA1127" s="393"/>
      <c r="AB1127" s="393"/>
      <c r="AC1127" s="393"/>
      <c r="AD1127" s="393"/>
      <c r="AE1127" s="393"/>
      <c r="AF1127" s="393"/>
      <c r="AG1127" s="393"/>
      <c r="AH1127" s="394"/>
    </row>
    <row r="1128" spans="1:34" hidden="1" x14ac:dyDescent="0.25">
      <c r="A1128" s="389" t="s">
        <v>258</v>
      </c>
      <c r="B1128" s="390"/>
      <c r="C1128" s="390"/>
      <c r="D1128" s="390"/>
      <c r="E1128" s="390"/>
      <c r="F1128" s="390"/>
      <c r="G1128" s="390"/>
      <c r="H1128" s="390"/>
      <c r="I1128" s="390"/>
      <c r="J1128" s="390"/>
      <c r="K1128" s="390"/>
      <c r="L1128" s="390"/>
      <c r="M1128" s="390"/>
      <c r="N1128" s="391"/>
      <c r="O1128" s="392"/>
      <c r="P1128" s="393"/>
      <c r="Q1128" s="393"/>
      <c r="R1128" s="393"/>
      <c r="S1128" s="393"/>
      <c r="T1128" s="393"/>
      <c r="U1128" s="393"/>
      <c r="V1128" s="393"/>
      <c r="W1128" s="393"/>
      <c r="X1128" s="394"/>
      <c r="Y1128" s="392"/>
      <c r="Z1128" s="393"/>
      <c r="AA1128" s="393"/>
      <c r="AB1128" s="393"/>
      <c r="AC1128" s="393"/>
      <c r="AD1128" s="393"/>
      <c r="AE1128" s="393"/>
      <c r="AF1128" s="393"/>
      <c r="AG1128" s="393"/>
      <c r="AH1128" s="394"/>
    </row>
    <row r="1129" spans="1:34" hidden="1" x14ac:dyDescent="0.25">
      <c r="A1129" s="389" t="s">
        <v>259</v>
      </c>
      <c r="B1129" s="390"/>
      <c r="C1129" s="390"/>
      <c r="D1129" s="390"/>
      <c r="E1129" s="390"/>
      <c r="F1129" s="390"/>
      <c r="G1129" s="390"/>
      <c r="H1129" s="390"/>
      <c r="I1129" s="390"/>
      <c r="J1129" s="390"/>
      <c r="K1129" s="390"/>
      <c r="L1129" s="390"/>
      <c r="M1129" s="390"/>
      <c r="N1129" s="391"/>
      <c r="O1129" s="392"/>
      <c r="P1129" s="393"/>
      <c r="Q1129" s="393"/>
      <c r="R1129" s="393"/>
      <c r="S1129" s="393"/>
      <c r="T1129" s="393"/>
      <c r="U1129" s="393"/>
      <c r="V1129" s="393"/>
      <c r="W1129" s="393"/>
      <c r="X1129" s="394"/>
      <c r="Y1129" s="392"/>
      <c r="Z1129" s="393"/>
      <c r="AA1129" s="393"/>
      <c r="AB1129" s="393"/>
      <c r="AC1129" s="393"/>
      <c r="AD1129" s="393"/>
      <c r="AE1129" s="393"/>
      <c r="AF1129" s="393"/>
      <c r="AG1129" s="393"/>
      <c r="AH1129" s="394"/>
    </row>
    <row r="1130" spans="1:34" ht="27" hidden="1" customHeight="1" x14ac:dyDescent="0.25">
      <c r="A1130" s="389" t="s">
        <v>260</v>
      </c>
      <c r="B1130" s="390"/>
      <c r="C1130" s="390"/>
      <c r="D1130" s="390"/>
      <c r="E1130" s="390"/>
      <c r="F1130" s="390"/>
      <c r="G1130" s="390"/>
      <c r="H1130" s="390"/>
      <c r="I1130" s="390"/>
      <c r="J1130" s="390"/>
      <c r="K1130" s="390"/>
      <c r="L1130" s="390"/>
      <c r="M1130" s="390"/>
      <c r="N1130" s="391"/>
      <c r="O1130" s="392"/>
      <c r="P1130" s="393"/>
      <c r="Q1130" s="393"/>
      <c r="R1130" s="393"/>
      <c r="S1130" s="393"/>
      <c r="T1130" s="393"/>
      <c r="U1130" s="393"/>
      <c r="V1130" s="393"/>
      <c r="W1130" s="393"/>
      <c r="X1130" s="394"/>
      <c r="Y1130" s="392"/>
      <c r="Z1130" s="393"/>
      <c r="AA1130" s="393"/>
      <c r="AB1130" s="393"/>
      <c r="AC1130" s="393"/>
      <c r="AD1130" s="393"/>
      <c r="AE1130" s="393"/>
      <c r="AF1130" s="393"/>
      <c r="AG1130" s="393"/>
      <c r="AH1130" s="394"/>
    </row>
    <row r="1131" spans="1:34" hidden="1" x14ac:dyDescent="0.25">
      <c r="A1131" s="395" t="s">
        <v>39</v>
      </c>
      <c r="B1131" s="396"/>
      <c r="C1131" s="396"/>
      <c r="D1131" s="396"/>
      <c r="E1131" s="396"/>
      <c r="F1131" s="396"/>
      <c r="G1131" s="396"/>
      <c r="H1131" s="396"/>
      <c r="I1131" s="396"/>
      <c r="J1131" s="396"/>
      <c r="K1131" s="396"/>
      <c r="L1131" s="396"/>
      <c r="M1131" s="396"/>
      <c r="N1131" s="397"/>
      <c r="O1131" s="398">
        <f>SUM(O1127:X1130)</f>
        <v>0</v>
      </c>
      <c r="P1131" s="399"/>
      <c r="Q1131" s="399"/>
      <c r="R1131" s="399"/>
      <c r="S1131" s="399"/>
      <c r="T1131" s="399"/>
      <c r="U1131" s="399"/>
      <c r="V1131" s="399"/>
      <c r="W1131" s="399"/>
      <c r="X1131" s="400"/>
      <c r="Y1131" s="398">
        <f>SUM(Y1127:AH1130)</f>
        <v>0</v>
      </c>
      <c r="Z1131" s="399"/>
      <c r="AA1131" s="399"/>
      <c r="AB1131" s="399"/>
      <c r="AC1131" s="399"/>
      <c r="AD1131" s="399"/>
      <c r="AE1131" s="399"/>
      <c r="AF1131" s="399"/>
      <c r="AG1131" s="399"/>
      <c r="AH1131" s="400"/>
    </row>
    <row r="1132" spans="1:34" hidden="1" x14ac:dyDescent="0.25">
      <c r="A1132" s="5"/>
      <c r="B1132" s="5"/>
      <c r="C1132" s="5"/>
      <c r="D1132" s="5"/>
      <c r="E1132" s="5"/>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row>
    <row r="1133" spans="1:34" x14ac:dyDescent="0.25">
      <c r="A1133" s="5"/>
      <c r="B1133" s="5"/>
      <c r="C1133" s="5"/>
      <c r="D1133" s="5"/>
      <c r="E1133" s="5"/>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row>
    <row r="1134" spans="1:34" x14ac:dyDescent="0.25">
      <c r="A1134" s="5"/>
      <c r="B1134" s="5"/>
      <c r="C1134" s="5"/>
      <c r="D1134" s="5"/>
      <c r="E1134" s="5"/>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row>
    <row r="1135" spans="1:34" x14ac:dyDescent="0.25">
      <c r="A1135" s="13" t="s">
        <v>261</v>
      </c>
      <c r="B1135" s="13"/>
      <c r="C1135" s="13"/>
      <c r="D1135" s="13" t="s">
        <v>262</v>
      </c>
      <c r="E1135" s="13"/>
      <c r="F1135" s="13"/>
      <c r="G1135" s="13"/>
      <c r="H1135" s="13"/>
      <c r="I1135" s="13"/>
      <c r="J1135" s="13"/>
      <c r="K1135" s="13"/>
      <c r="L1135" s="13"/>
      <c r="M1135" s="13"/>
      <c r="N1135" s="13"/>
      <c r="O1135" s="13"/>
      <c r="P1135" s="13"/>
      <c r="Q1135" s="13"/>
      <c r="R1135" s="13"/>
      <c r="S1135" s="5"/>
      <c r="T1135" s="5"/>
      <c r="U1135" s="5"/>
      <c r="V1135" s="5"/>
      <c r="W1135" s="5"/>
      <c r="X1135" s="5"/>
      <c r="Y1135" s="5"/>
      <c r="Z1135" s="5"/>
      <c r="AA1135" s="5"/>
      <c r="AB1135" s="5"/>
      <c r="AC1135" s="5"/>
      <c r="AD1135" s="5"/>
      <c r="AE1135" s="5"/>
      <c r="AF1135" s="5"/>
      <c r="AG1135" s="5"/>
      <c r="AH1135" s="5"/>
    </row>
    <row r="1136" spans="1:34" x14ac:dyDescent="0.25">
      <c r="A1136" s="5"/>
      <c r="B1136" s="5"/>
      <c r="C1136" s="5"/>
      <c r="D1136" s="5"/>
      <c r="E1136" s="5"/>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row>
    <row r="1137" spans="1:38" x14ac:dyDescent="0.25">
      <c r="A1137" s="5" t="s">
        <v>263</v>
      </c>
      <c r="B1137" s="5"/>
      <c r="C1137" s="5"/>
      <c r="D1137" s="5"/>
      <c r="E1137" s="5"/>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row>
    <row r="1138" spans="1:38" x14ac:dyDescent="0.25">
      <c r="A1138" s="5"/>
      <c r="B1138" s="5"/>
      <c r="C1138" s="5"/>
      <c r="D1138" s="5"/>
      <c r="E1138" s="5"/>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row>
    <row r="1139" spans="1:38" ht="25.5" customHeight="1" x14ac:dyDescent="0.25">
      <c r="A1139" s="401" t="s">
        <v>133</v>
      </c>
      <c r="B1139" s="402"/>
      <c r="C1139" s="402"/>
      <c r="D1139" s="402"/>
      <c r="E1139" s="402"/>
      <c r="F1139" s="402"/>
      <c r="G1139" s="402"/>
      <c r="H1139" s="402"/>
      <c r="I1139" s="402"/>
      <c r="J1139" s="403"/>
      <c r="K1139" s="410" t="s">
        <v>58</v>
      </c>
      <c r="L1139" s="411"/>
      <c r="M1139" s="411"/>
      <c r="N1139" s="411"/>
      <c r="O1139" s="411"/>
      <c r="P1139" s="411"/>
      <c r="Q1139" s="411"/>
      <c r="R1139" s="411"/>
      <c r="S1139" s="411"/>
      <c r="T1139" s="411"/>
      <c r="U1139" s="411"/>
      <c r="V1139" s="412"/>
      <c r="W1139" s="413" t="s">
        <v>59</v>
      </c>
      <c r="X1139" s="414"/>
      <c r="Y1139" s="414"/>
      <c r="Z1139" s="414"/>
      <c r="AA1139" s="414"/>
      <c r="AB1139" s="414"/>
      <c r="AC1139" s="414"/>
      <c r="AD1139" s="414"/>
      <c r="AE1139" s="414"/>
      <c r="AF1139" s="414"/>
      <c r="AG1139" s="414"/>
      <c r="AH1139" s="415"/>
    </row>
    <row r="1140" spans="1:38" x14ac:dyDescent="0.25">
      <c r="A1140" s="404"/>
      <c r="B1140" s="405"/>
      <c r="C1140" s="405"/>
      <c r="D1140" s="405"/>
      <c r="E1140" s="405"/>
      <c r="F1140" s="405"/>
      <c r="G1140" s="405"/>
      <c r="H1140" s="405"/>
      <c r="I1140" s="405"/>
      <c r="J1140" s="406"/>
      <c r="K1140" s="410" t="s">
        <v>193</v>
      </c>
      <c r="L1140" s="411"/>
      <c r="M1140" s="411"/>
      <c r="N1140" s="411"/>
      <c r="O1140" s="411"/>
      <c r="P1140" s="411"/>
      <c r="Q1140" s="411"/>
      <c r="R1140" s="411"/>
      <c r="S1140" s="411"/>
      <c r="T1140" s="411"/>
      <c r="U1140" s="411"/>
      <c r="V1140" s="412"/>
      <c r="W1140" s="410" t="s">
        <v>193</v>
      </c>
      <c r="X1140" s="411"/>
      <c r="Y1140" s="411"/>
      <c r="Z1140" s="411"/>
      <c r="AA1140" s="411"/>
      <c r="AB1140" s="411"/>
      <c r="AC1140" s="411"/>
      <c r="AD1140" s="411"/>
      <c r="AE1140" s="411"/>
      <c r="AF1140" s="411"/>
      <c r="AG1140" s="411"/>
      <c r="AH1140" s="412"/>
    </row>
    <row r="1141" spans="1:38" x14ac:dyDescent="0.25">
      <c r="A1141" s="404"/>
      <c r="B1141" s="405"/>
      <c r="C1141" s="405"/>
      <c r="D1141" s="405"/>
      <c r="E1141" s="405"/>
      <c r="F1141" s="405"/>
      <c r="G1141" s="405"/>
      <c r="H1141" s="405"/>
      <c r="I1141" s="405"/>
      <c r="J1141" s="406"/>
      <c r="K1141" s="401" t="s">
        <v>264</v>
      </c>
      <c r="L1141" s="402"/>
      <c r="M1141" s="402"/>
      <c r="N1141" s="403"/>
      <c r="O1141" s="401" t="s">
        <v>265</v>
      </c>
      <c r="P1141" s="402"/>
      <c r="Q1141" s="402"/>
      <c r="R1141" s="403"/>
      <c r="S1141" s="401" t="s">
        <v>266</v>
      </c>
      <c r="T1141" s="402"/>
      <c r="U1141" s="402"/>
      <c r="V1141" s="403"/>
      <c r="W1141" s="401" t="s">
        <v>264</v>
      </c>
      <c r="X1141" s="402"/>
      <c r="Y1141" s="402"/>
      <c r="Z1141" s="403"/>
      <c r="AA1141" s="401" t="s">
        <v>265</v>
      </c>
      <c r="AB1141" s="402"/>
      <c r="AC1141" s="402"/>
      <c r="AD1141" s="403"/>
      <c r="AE1141" s="401" t="s">
        <v>266</v>
      </c>
      <c r="AF1141" s="402"/>
      <c r="AG1141" s="402"/>
      <c r="AH1141" s="403"/>
    </row>
    <row r="1142" spans="1:38" ht="39.75" customHeight="1" x14ac:dyDescent="0.25">
      <c r="A1142" s="407"/>
      <c r="B1142" s="408"/>
      <c r="C1142" s="408"/>
      <c r="D1142" s="408"/>
      <c r="E1142" s="408"/>
      <c r="F1142" s="408"/>
      <c r="G1142" s="408"/>
      <c r="H1142" s="408"/>
      <c r="I1142" s="408"/>
      <c r="J1142" s="409"/>
      <c r="K1142" s="407"/>
      <c r="L1142" s="408"/>
      <c r="M1142" s="408"/>
      <c r="N1142" s="409"/>
      <c r="O1142" s="407"/>
      <c r="P1142" s="408"/>
      <c r="Q1142" s="408"/>
      <c r="R1142" s="409"/>
      <c r="S1142" s="407"/>
      <c r="T1142" s="408"/>
      <c r="U1142" s="408"/>
      <c r="V1142" s="409"/>
      <c r="W1142" s="407"/>
      <c r="X1142" s="408"/>
      <c r="Y1142" s="408"/>
      <c r="Z1142" s="409"/>
      <c r="AA1142" s="407"/>
      <c r="AB1142" s="408"/>
      <c r="AC1142" s="408"/>
      <c r="AD1142" s="409"/>
      <c r="AE1142" s="407"/>
      <c r="AF1142" s="408"/>
      <c r="AG1142" s="408"/>
      <c r="AH1142" s="409"/>
    </row>
    <row r="1143" spans="1:38" x14ac:dyDescent="0.25">
      <c r="A1143" s="381" t="s">
        <v>267</v>
      </c>
      <c r="B1143" s="376"/>
      <c r="C1143" s="376"/>
      <c r="D1143" s="376"/>
      <c r="E1143" s="376"/>
      <c r="F1143" s="376"/>
      <c r="G1143" s="376"/>
      <c r="H1143" s="376"/>
      <c r="I1143" s="376"/>
      <c r="J1143" s="377"/>
      <c r="K1143" s="369">
        <v>160246</v>
      </c>
      <c r="L1143" s="370"/>
      <c r="M1143" s="370"/>
      <c r="N1143" s="371"/>
      <c r="O1143" s="369">
        <v>332570</v>
      </c>
      <c r="P1143" s="370"/>
      <c r="Q1143" s="370"/>
      <c r="R1143" s="371"/>
      <c r="S1143" s="382">
        <v>0</v>
      </c>
      <c r="T1143" s="383"/>
      <c r="U1143" s="383"/>
      <c r="V1143" s="384"/>
      <c r="W1143" s="369">
        <v>89445</v>
      </c>
      <c r="X1143" s="370"/>
      <c r="Y1143" s="370"/>
      <c r="Z1143" s="371"/>
      <c r="AA1143" s="369">
        <v>295633</v>
      </c>
      <c r="AB1143" s="370"/>
      <c r="AC1143" s="370"/>
      <c r="AD1143" s="371"/>
      <c r="AE1143" s="382">
        <v>0</v>
      </c>
      <c r="AF1143" s="383"/>
      <c r="AG1143" s="383"/>
      <c r="AH1143" s="384"/>
      <c r="AK1143" s="189"/>
      <c r="AL1143" s="189"/>
    </row>
    <row r="1144" spans="1:38" x14ac:dyDescent="0.25">
      <c r="A1144" s="381" t="s">
        <v>268</v>
      </c>
      <c r="B1144" s="376"/>
      <c r="C1144" s="376"/>
      <c r="D1144" s="376"/>
      <c r="E1144" s="376"/>
      <c r="F1144" s="376"/>
      <c r="G1144" s="376"/>
      <c r="H1144" s="376"/>
      <c r="I1144" s="376"/>
      <c r="J1144" s="377"/>
      <c r="K1144" s="369">
        <v>19765</v>
      </c>
      <c r="L1144" s="370"/>
      <c r="M1144" s="370"/>
      <c r="N1144" s="371"/>
      <c r="O1144" s="369">
        <v>17544</v>
      </c>
      <c r="P1144" s="370"/>
      <c r="Q1144" s="370"/>
      <c r="R1144" s="371"/>
      <c r="S1144" s="382"/>
      <c r="T1144" s="383"/>
      <c r="U1144" s="383"/>
      <c r="V1144" s="384"/>
      <c r="W1144" s="382">
        <v>17341</v>
      </c>
      <c r="X1144" s="383"/>
      <c r="Y1144" s="383"/>
      <c r="Z1144" s="384"/>
      <c r="AA1144" s="382">
        <v>23681</v>
      </c>
      <c r="AB1144" s="383"/>
      <c r="AC1144" s="383"/>
      <c r="AD1144" s="384"/>
      <c r="AE1144" s="382"/>
      <c r="AF1144" s="383"/>
      <c r="AG1144" s="383"/>
      <c r="AH1144" s="384"/>
    </row>
    <row r="1145" spans="1:38" x14ac:dyDescent="0.25">
      <c r="A1145" s="385" t="s">
        <v>39</v>
      </c>
      <c r="B1145" s="386"/>
      <c r="C1145" s="386"/>
      <c r="D1145" s="386"/>
      <c r="E1145" s="386"/>
      <c r="F1145" s="386"/>
      <c r="G1145" s="386"/>
      <c r="H1145" s="386"/>
      <c r="I1145" s="386"/>
      <c r="J1145" s="387"/>
      <c r="K1145" s="382">
        <f>SUM(K1143:N1144)</f>
        <v>180011</v>
      </c>
      <c r="L1145" s="383"/>
      <c r="M1145" s="383"/>
      <c r="N1145" s="384"/>
      <c r="O1145" s="382">
        <f t="shared" ref="O1145" si="212">SUM(O1143:R1144)</f>
        <v>350114</v>
      </c>
      <c r="P1145" s="383"/>
      <c r="Q1145" s="383"/>
      <c r="R1145" s="384"/>
      <c r="S1145" s="382">
        <f t="shared" ref="S1145" si="213">SUM(S1143:V1144)</f>
        <v>0</v>
      </c>
      <c r="T1145" s="383"/>
      <c r="U1145" s="383"/>
      <c r="V1145" s="384"/>
      <c r="W1145" s="382">
        <f>SUM(W1143:Z1144)</f>
        <v>106786</v>
      </c>
      <c r="X1145" s="383"/>
      <c r="Y1145" s="383"/>
      <c r="Z1145" s="384"/>
      <c r="AA1145" s="382">
        <f t="shared" ref="AA1145" si="214">SUM(AA1143:AD1144)</f>
        <v>319314</v>
      </c>
      <c r="AB1145" s="383"/>
      <c r="AC1145" s="383"/>
      <c r="AD1145" s="384"/>
      <c r="AE1145" s="382">
        <f t="shared" ref="AE1145" si="215">SUM(AE1143:AH1144)</f>
        <v>0</v>
      </c>
      <c r="AF1145" s="383"/>
      <c r="AG1145" s="383"/>
      <c r="AH1145" s="384"/>
    </row>
    <row r="1146" spans="1:38" x14ac:dyDescent="0.25">
      <c r="A1146" s="5"/>
      <c r="B1146" s="5"/>
      <c r="C1146" s="5"/>
      <c r="D1146" s="5"/>
      <c r="E1146" s="5"/>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row>
    <row r="1147" spans="1:38" x14ac:dyDescent="0.25">
      <c r="A1147" s="388" t="s">
        <v>1280</v>
      </c>
      <c r="B1147" s="388"/>
      <c r="C1147" s="388"/>
      <c r="D1147" s="388"/>
      <c r="E1147" s="388"/>
      <c r="F1147" s="388"/>
      <c r="G1147" s="388"/>
      <c r="H1147" s="388"/>
      <c r="I1147" s="388"/>
      <c r="J1147" s="388"/>
      <c r="K1147" s="388"/>
      <c r="L1147" s="388"/>
      <c r="M1147" s="388"/>
      <c r="N1147" s="388"/>
      <c r="O1147" s="388"/>
      <c r="P1147" s="388"/>
      <c r="Q1147" s="388"/>
      <c r="R1147" s="388"/>
      <c r="S1147" s="388"/>
      <c r="T1147" s="388"/>
      <c r="U1147" s="388"/>
      <c r="V1147" s="388"/>
      <c r="W1147" s="388"/>
      <c r="X1147" s="388"/>
      <c r="Y1147" s="388"/>
      <c r="Z1147" s="388"/>
      <c r="AA1147" s="388"/>
      <c r="AB1147" s="388"/>
      <c r="AC1147" s="388"/>
      <c r="AD1147" s="388"/>
      <c r="AE1147" s="388"/>
      <c r="AF1147" s="388"/>
      <c r="AG1147" s="388"/>
      <c r="AH1147" s="388"/>
    </row>
    <row r="1148" spans="1:38" x14ac:dyDescent="0.25">
      <c r="A1148" s="388"/>
      <c r="B1148" s="388"/>
      <c r="C1148" s="388"/>
      <c r="D1148" s="388"/>
      <c r="E1148" s="388"/>
      <c r="F1148" s="388"/>
      <c r="G1148" s="388"/>
      <c r="H1148" s="388"/>
      <c r="I1148" s="388"/>
      <c r="J1148" s="388"/>
      <c r="K1148" s="388"/>
      <c r="L1148" s="388"/>
      <c r="M1148" s="388"/>
      <c r="N1148" s="388"/>
      <c r="O1148" s="388"/>
      <c r="P1148" s="388"/>
      <c r="Q1148" s="388"/>
      <c r="R1148" s="388"/>
      <c r="S1148" s="388"/>
      <c r="T1148" s="388"/>
      <c r="U1148" s="388"/>
      <c r="V1148" s="388"/>
      <c r="W1148" s="388"/>
      <c r="X1148" s="388"/>
      <c r="Y1148" s="388"/>
      <c r="Z1148" s="388"/>
      <c r="AA1148" s="388"/>
      <c r="AB1148" s="388"/>
      <c r="AC1148" s="388"/>
      <c r="AD1148" s="388"/>
      <c r="AE1148" s="388"/>
      <c r="AF1148" s="388"/>
      <c r="AG1148" s="388"/>
      <c r="AH1148" s="388"/>
    </row>
    <row r="1149" spans="1:38" x14ac:dyDescent="0.25">
      <c r="A1149" s="135"/>
      <c r="B1149" s="135"/>
      <c r="C1149" s="135"/>
      <c r="D1149" s="135"/>
      <c r="E1149" s="135"/>
      <c r="F1149" s="135"/>
      <c r="G1149" s="135"/>
      <c r="H1149" s="135"/>
      <c r="I1149" s="135"/>
      <c r="J1149" s="135"/>
      <c r="K1149" s="135"/>
      <c r="L1149" s="135"/>
      <c r="M1149" s="135"/>
      <c r="N1149" s="135"/>
      <c r="O1149" s="135"/>
      <c r="P1149" s="135"/>
      <c r="Q1149" s="135"/>
      <c r="R1149" s="135"/>
      <c r="S1149" s="135"/>
      <c r="T1149" s="135"/>
      <c r="U1149" s="135"/>
      <c r="V1149" s="135"/>
      <c r="W1149" s="135"/>
      <c r="X1149" s="135"/>
      <c r="Y1149" s="135"/>
      <c r="Z1149" s="135"/>
      <c r="AA1149" s="135"/>
      <c r="AB1149" s="135"/>
      <c r="AC1149" s="135"/>
      <c r="AD1149" s="135"/>
      <c r="AE1149" s="135"/>
      <c r="AF1149" s="135"/>
      <c r="AG1149" s="135"/>
      <c r="AH1149" s="135"/>
    </row>
    <row r="1150" spans="1:38" x14ac:dyDescent="0.25">
      <c r="A1150" s="389" t="s">
        <v>270</v>
      </c>
      <c r="B1150" s="390"/>
      <c r="C1150" s="390"/>
      <c r="D1150" s="390"/>
      <c r="E1150" s="390"/>
      <c r="F1150" s="390"/>
      <c r="G1150" s="390"/>
      <c r="H1150" s="390"/>
      <c r="I1150" s="390"/>
      <c r="J1150" s="390"/>
      <c r="K1150" s="390"/>
      <c r="L1150" s="390"/>
      <c r="M1150" s="390"/>
      <c r="N1150" s="390"/>
      <c r="O1150" s="390"/>
      <c r="P1150" s="390"/>
      <c r="Q1150" s="390"/>
      <c r="R1150" s="390"/>
      <c r="S1150" s="391"/>
      <c r="T1150" s="381" t="s">
        <v>269</v>
      </c>
      <c r="U1150" s="376"/>
      <c r="V1150" s="376"/>
      <c r="W1150" s="376"/>
      <c r="X1150" s="376"/>
      <c r="Y1150" s="376"/>
      <c r="Z1150" s="376"/>
      <c r="AA1150" s="376"/>
      <c r="AB1150" s="376"/>
      <c r="AC1150" s="376"/>
      <c r="AD1150" s="376"/>
      <c r="AE1150" s="376"/>
      <c r="AF1150" s="376"/>
      <c r="AG1150" s="376"/>
      <c r="AH1150" s="377"/>
    </row>
    <row r="1151" spans="1:38" x14ac:dyDescent="0.25">
      <c r="A1151" s="372" t="s">
        <v>1281</v>
      </c>
      <c r="B1151" s="373"/>
      <c r="C1151" s="373"/>
      <c r="D1151" s="373"/>
      <c r="E1151" s="373"/>
      <c r="F1151" s="373"/>
      <c r="G1151" s="373"/>
      <c r="H1151" s="373"/>
      <c r="I1151" s="373"/>
      <c r="J1151" s="373"/>
      <c r="K1151" s="373"/>
      <c r="L1151" s="373"/>
      <c r="M1151" s="373"/>
      <c r="N1151" s="373"/>
      <c r="O1151" s="373"/>
      <c r="P1151" s="373"/>
      <c r="Q1151" s="373"/>
      <c r="R1151" s="373"/>
      <c r="S1151" s="374"/>
      <c r="T1151" s="375">
        <v>42597</v>
      </c>
      <c r="U1151" s="376"/>
      <c r="V1151" s="376"/>
      <c r="W1151" s="376"/>
      <c r="X1151" s="376"/>
      <c r="Y1151" s="376"/>
      <c r="Z1151" s="376"/>
      <c r="AA1151" s="376"/>
      <c r="AB1151" s="376"/>
      <c r="AC1151" s="376"/>
      <c r="AD1151" s="376"/>
      <c r="AE1151" s="376"/>
      <c r="AF1151" s="376"/>
      <c r="AG1151" s="376"/>
      <c r="AH1151" s="377"/>
    </row>
    <row r="1152" spans="1:38" x14ac:dyDescent="0.25">
      <c r="A1152" s="372" t="s">
        <v>1282</v>
      </c>
      <c r="B1152" s="373"/>
      <c r="C1152" s="373"/>
      <c r="D1152" s="373"/>
      <c r="E1152" s="373"/>
      <c r="F1152" s="373"/>
      <c r="G1152" s="373"/>
      <c r="H1152" s="373"/>
      <c r="I1152" s="373"/>
      <c r="J1152" s="373"/>
      <c r="K1152" s="373"/>
      <c r="L1152" s="373"/>
      <c r="M1152" s="373"/>
      <c r="N1152" s="373"/>
      <c r="O1152" s="373"/>
      <c r="P1152" s="373"/>
      <c r="Q1152" s="373"/>
      <c r="R1152" s="373"/>
      <c r="S1152" s="374"/>
      <c r="T1152" s="375">
        <v>42628</v>
      </c>
      <c r="U1152" s="376"/>
      <c r="V1152" s="376"/>
      <c r="W1152" s="376"/>
      <c r="X1152" s="376"/>
      <c r="Y1152" s="376"/>
      <c r="Z1152" s="376"/>
      <c r="AA1152" s="376"/>
      <c r="AB1152" s="376"/>
      <c r="AC1152" s="376"/>
      <c r="AD1152" s="376"/>
      <c r="AE1152" s="376"/>
      <c r="AF1152" s="376"/>
      <c r="AG1152" s="376"/>
      <c r="AH1152" s="377"/>
    </row>
    <row r="1153" spans="1:34" x14ac:dyDescent="0.25">
      <c r="A1153" s="372" t="s">
        <v>1282</v>
      </c>
      <c r="B1153" s="373"/>
      <c r="C1153" s="373"/>
      <c r="D1153" s="373"/>
      <c r="E1153" s="373"/>
      <c r="F1153" s="373"/>
      <c r="G1153" s="373"/>
      <c r="H1153" s="373"/>
      <c r="I1153" s="373"/>
      <c r="J1153" s="373"/>
      <c r="K1153" s="373"/>
      <c r="L1153" s="373"/>
      <c r="M1153" s="373"/>
      <c r="N1153" s="373"/>
      <c r="O1153" s="373"/>
      <c r="P1153" s="373"/>
      <c r="Q1153" s="373"/>
      <c r="R1153" s="373"/>
      <c r="S1153" s="374"/>
      <c r="T1153" s="375">
        <v>42628</v>
      </c>
      <c r="U1153" s="376"/>
      <c r="V1153" s="376"/>
      <c r="W1153" s="376"/>
      <c r="X1153" s="376"/>
      <c r="Y1153" s="376"/>
      <c r="Z1153" s="376"/>
      <c r="AA1153" s="376"/>
      <c r="AB1153" s="376"/>
      <c r="AC1153" s="376"/>
      <c r="AD1153" s="376"/>
      <c r="AE1153" s="376"/>
      <c r="AF1153" s="376"/>
      <c r="AG1153" s="376"/>
      <c r="AH1153" s="377"/>
    </row>
    <row r="1154" spans="1:34" x14ac:dyDescent="0.25">
      <c r="A1154" s="372" t="s">
        <v>1282</v>
      </c>
      <c r="B1154" s="373"/>
      <c r="C1154" s="373"/>
      <c r="D1154" s="373"/>
      <c r="E1154" s="373"/>
      <c r="F1154" s="373"/>
      <c r="G1154" s="373"/>
      <c r="H1154" s="373"/>
      <c r="I1154" s="373"/>
      <c r="J1154" s="373"/>
      <c r="K1154" s="373"/>
      <c r="L1154" s="373"/>
      <c r="M1154" s="373"/>
      <c r="N1154" s="373"/>
      <c r="O1154" s="373"/>
      <c r="P1154" s="373"/>
      <c r="Q1154" s="373"/>
      <c r="R1154" s="373"/>
      <c r="S1154" s="374"/>
      <c r="T1154" s="375">
        <v>42628</v>
      </c>
      <c r="U1154" s="376"/>
      <c r="V1154" s="376"/>
      <c r="W1154" s="376"/>
      <c r="X1154" s="376"/>
      <c r="Y1154" s="376"/>
      <c r="Z1154" s="376"/>
      <c r="AA1154" s="376"/>
      <c r="AB1154" s="376"/>
      <c r="AC1154" s="376"/>
      <c r="AD1154" s="376"/>
      <c r="AE1154" s="376"/>
      <c r="AF1154" s="376"/>
      <c r="AG1154" s="376"/>
      <c r="AH1154" s="377"/>
    </row>
    <row r="1155" spans="1:34" x14ac:dyDescent="0.25">
      <c r="A1155" s="372" t="s">
        <v>1282</v>
      </c>
      <c r="B1155" s="373"/>
      <c r="C1155" s="373"/>
      <c r="D1155" s="373"/>
      <c r="E1155" s="373"/>
      <c r="F1155" s="373"/>
      <c r="G1155" s="373"/>
      <c r="H1155" s="373"/>
      <c r="I1155" s="373"/>
      <c r="J1155" s="373"/>
      <c r="K1155" s="373"/>
      <c r="L1155" s="373"/>
      <c r="M1155" s="373"/>
      <c r="N1155" s="373"/>
      <c r="O1155" s="373"/>
      <c r="P1155" s="373"/>
      <c r="Q1155" s="373"/>
      <c r="R1155" s="373"/>
      <c r="S1155" s="374"/>
      <c r="T1155" s="375">
        <v>42628</v>
      </c>
      <c r="U1155" s="376"/>
      <c r="V1155" s="376"/>
      <c r="W1155" s="376"/>
      <c r="X1155" s="376"/>
      <c r="Y1155" s="376"/>
      <c r="Z1155" s="376"/>
      <c r="AA1155" s="376"/>
      <c r="AB1155" s="376"/>
      <c r="AC1155" s="376"/>
      <c r="AD1155" s="376"/>
      <c r="AE1155" s="376"/>
      <c r="AF1155" s="376"/>
      <c r="AG1155" s="376"/>
      <c r="AH1155" s="377"/>
    </row>
    <row r="1156" spans="1:34" x14ac:dyDescent="0.25">
      <c r="A1156" s="372" t="s">
        <v>1282</v>
      </c>
      <c r="B1156" s="373"/>
      <c r="C1156" s="373"/>
      <c r="D1156" s="373"/>
      <c r="E1156" s="373"/>
      <c r="F1156" s="373"/>
      <c r="G1156" s="373"/>
      <c r="H1156" s="373"/>
      <c r="I1156" s="373"/>
      <c r="J1156" s="373"/>
      <c r="K1156" s="373"/>
      <c r="L1156" s="373"/>
      <c r="M1156" s="373"/>
      <c r="N1156" s="373"/>
      <c r="O1156" s="373"/>
      <c r="P1156" s="373"/>
      <c r="Q1156" s="373"/>
      <c r="R1156" s="373"/>
      <c r="S1156" s="374"/>
      <c r="T1156" s="378" t="s">
        <v>1352</v>
      </c>
      <c r="U1156" s="379"/>
      <c r="V1156" s="379"/>
      <c r="W1156" s="379"/>
      <c r="X1156" s="379"/>
      <c r="Y1156" s="379"/>
      <c r="Z1156" s="379"/>
      <c r="AA1156" s="379"/>
      <c r="AB1156" s="379"/>
      <c r="AC1156" s="379"/>
      <c r="AD1156" s="379"/>
      <c r="AE1156" s="379"/>
      <c r="AF1156" s="379"/>
      <c r="AG1156" s="379"/>
      <c r="AH1156" s="380"/>
    </row>
    <row r="1157" spans="1:34" x14ac:dyDescent="0.25">
      <c r="A1157" s="372" t="s">
        <v>1283</v>
      </c>
      <c r="B1157" s="373"/>
      <c r="C1157" s="373"/>
      <c r="D1157" s="373"/>
      <c r="E1157" s="373"/>
      <c r="F1157" s="373"/>
      <c r="G1157" s="373"/>
      <c r="H1157" s="373"/>
      <c r="I1157" s="373"/>
      <c r="J1157" s="373"/>
      <c r="K1157" s="373"/>
      <c r="L1157" s="373"/>
      <c r="M1157" s="373"/>
      <c r="N1157" s="373"/>
      <c r="O1157" s="373"/>
      <c r="P1157" s="373"/>
      <c r="Q1157" s="373"/>
      <c r="R1157" s="373"/>
      <c r="S1157" s="374"/>
      <c r="T1157" s="375">
        <v>42931</v>
      </c>
      <c r="U1157" s="376"/>
      <c r="V1157" s="376"/>
      <c r="W1157" s="376"/>
      <c r="X1157" s="376"/>
      <c r="Y1157" s="376"/>
      <c r="Z1157" s="376"/>
      <c r="AA1157" s="376"/>
      <c r="AB1157" s="376"/>
      <c r="AC1157" s="376"/>
      <c r="AD1157" s="376"/>
      <c r="AE1157" s="376"/>
      <c r="AF1157" s="376"/>
      <c r="AG1157" s="376"/>
      <c r="AH1157" s="377"/>
    </row>
    <row r="1158" spans="1:34" x14ac:dyDescent="0.25">
      <c r="A1158" s="372" t="s">
        <v>1284</v>
      </c>
      <c r="B1158" s="373"/>
      <c r="C1158" s="373"/>
      <c r="D1158" s="373"/>
      <c r="E1158" s="373"/>
      <c r="F1158" s="373"/>
      <c r="G1158" s="373"/>
      <c r="H1158" s="373"/>
      <c r="I1158" s="373"/>
      <c r="J1158" s="373"/>
      <c r="K1158" s="373"/>
      <c r="L1158" s="373"/>
      <c r="M1158" s="373"/>
      <c r="N1158" s="373"/>
      <c r="O1158" s="373"/>
      <c r="P1158" s="373"/>
      <c r="Q1158" s="373"/>
      <c r="R1158" s="373"/>
      <c r="S1158" s="374"/>
      <c r="T1158" s="375">
        <v>42962</v>
      </c>
      <c r="U1158" s="376"/>
      <c r="V1158" s="376"/>
      <c r="W1158" s="376"/>
      <c r="X1158" s="376"/>
      <c r="Y1158" s="376"/>
      <c r="Z1158" s="376"/>
      <c r="AA1158" s="376"/>
      <c r="AB1158" s="376"/>
      <c r="AC1158" s="376"/>
      <c r="AD1158" s="376"/>
      <c r="AE1158" s="376"/>
      <c r="AF1158" s="376"/>
      <c r="AG1158" s="376"/>
      <c r="AH1158" s="377"/>
    </row>
    <row r="1159" spans="1:34" x14ac:dyDescent="0.25">
      <c r="A1159" s="372" t="s">
        <v>1283</v>
      </c>
      <c r="B1159" s="373"/>
      <c r="C1159" s="373"/>
      <c r="D1159" s="373"/>
      <c r="E1159" s="373"/>
      <c r="F1159" s="373"/>
      <c r="G1159" s="373"/>
      <c r="H1159" s="373"/>
      <c r="I1159" s="373"/>
      <c r="J1159" s="373"/>
      <c r="K1159" s="373"/>
      <c r="L1159" s="373"/>
      <c r="M1159" s="373"/>
      <c r="N1159" s="373"/>
      <c r="O1159" s="373"/>
      <c r="P1159" s="373"/>
      <c r="Q1159" s="373"/>
      <c r="R1159" s="373"/>
      <c r="S1159" s="374"/>
      <c r="T1159" s="375">
        <v>42781</v>
      </c>
      <c r="U1159" s="376"/>
      <c r="V1159" s="376"/>
      <c r="W1159" s="376"/>
      <c r="X1159" s="376"/>
      <c r="Y1159" s="376"/>
      <c r="Z1159" s="376"/>
      <c r="AA1159" s="376"/>
      <c r="AB1159" s="376"/>
      <c r="AC1159" s="376"/>
      <c r="AD1159" s="376"/>
      <c r="AE1159" s="376"/>
      <c r="AF1159" s="376"/>
      <c r="AG1159" s="376"/>
      <c r="AH1159" s="377"/>
    </row>
    <row r="1160" spans="1:34" x14ac:dyDescent="0.25">
      <c r="A1160" s="372" t="s">
        <v>1284</v>
      </c>
      <c r="B1160" s="373"/>
      <c r="C1160" s="373"/>
      <c r="D1160" s="373"/>
      <c r="E1160" s="373"/>
      <c r="F1160" s="373"/>
      <c r="G1160" s="373"/>
      <c r="H1160" s="373"/>
      <c r="I1160" s="373"/>
      <c r="J1160" s="373"/>
      <c r="K1160" s="373"/>
      <c r="L1160" s="373"/>
      <c r="M1160" s="373"/>
      <c r="N1160" s="373"/>
      <c r="O1160" s="373"/>
      <c r="P1160" s="373"/>
      <c r="Q1160" s="373"/>
      <c r="R1160" s="373"/>
      <c r="S1160" s="374"/>
      <c r="T1160" s="375">
        <v>42781</v>
      </c>
      <c r="U1160" s="376"/>
      <c r="V1160" s="376"/>
      <c r="W1160" s="376"/>
      <c r="X1160" s="376"/>
      <c r="Y1160" s="376"/>
      <c r="Z1160" s="376"/>
      <c r="AA1160" s="376"/>
      <c r="AB1160" s="376"/>
      <c r="AC1160" s="376"/>
      <c r="AD1160" s="376"/>
      <c r="AE1160" s="376"/>
      <c r="AF1160" s="376"/>
      <c r="AG1160" s="376"/>
      <c r="AH1160" s="377"/>
    </row>
    <row r="1161" spans="1:34" ht="12.75" customHeight="1" x14ac:dyDescent="0.25">
      <c r="A1161" s="372" t="s">
        <v>1282</v>
      </c>
      <c r="B1161" s="373"/>
      <c r="C1161" s="373"/>
      <c r="D1161" s="373"/>
      <c r="E1161" s="373"/>
      <c r="F1161" s="373"/>
      <c r="G1161" s="373"/>
      <c r="H1161" s="373"/>
      <c r="I1161" s="373"/>
      <c r="J1161" s="373"/>
      <c r="K1161" s="373"/>
      <c r="L1161" s="373"/>
      <c r="M1161" s="373"/>
      <c r="N1161" s="373"/>
      <c r="O1161" s="373"/>
      <c r="P1161" s="373"/>
      <c r="Q1161" s="373"/>
      <c r="R1161" s="373"/>
      <c r="S1161" s="374"/>
      <c r="T1161" s="375">
        <v>42781</v>
      </c>
      <c r="U1161" s="376"/>
      <c r="V1161" s="376"/>
      <c r="W1161" s="376"/>
      <c r="X1161" s="376"/>
      <c r="Y1161" s="376"/>
      <c r="Z1161" s="376"/>
      <c r="AA1161" s="376"/>
      <c r="AB1161" s="376"/>
      <c r="AC1161" s="376"/>
      <c r="AD1161" s="376"/>
      <c r="AE1161" s="376"/>
      <c r="AF1161" s="376"/>
      <c r="AG1161" s="376"/>
      <c r="AH1161" s="377"/>
    </row>
    <row r="1162" spans="1:34" ht="12.75" customHeight="1" x14ac:dyDescent="0.25">
      <c r="A1162" s="372" t="s">
        <v>1282</v>
      </c>
      <c r="B1162" s="373"/>
      <c r="C1162" s="373"/>
      <c r="D1162" s="373"/>
      <c r="E1162" s="373"/>
      <c r="F1162" s="373"/>
      <c r="G1162" s="373"/>
      <c r="H1162" s="373"/>
      <c r="I1162" s="373"/>
      <c r="J1162" s="373"/>
      <c r="K1162" s="373"/>
      <c r="L1162" s="373"/>
      <c r="M1162" s="373"/>
      <c r="N1162" s="373"/>
      <c r="O1162" s="373"/>
      <c r="P1162" s="373"/>
      <c r="Q1162" s="373"/>
      <c r="R1162" s="373"/>
      <c r="S1162" s="374"/>
      <c r="T1162" s="375">
        <v>42781</v>
      </c>
      <c r="U1162" s="376"/>
      <c r="V1162" s="376"/>
      <c r="W1162" s="376"/>
      <c r="X1162" s="376"/>
      <c r="Y1162" s="376"/>
      <c r="Z1162" s="376"/>
      <c r="AA1162" s="376"/>
      <c r="AB1162" s="376"/>
      <c r="AC1162" s="376"/>
      <c r="AD1162" s="376"/>
      <c r="AE1162" s="376"/>
      <c r="AF1162" s="376"/>
      <c r="AG1162" s="376"/>
      <c r="AH1162" s="377"/>
    </row>
    <row r="1163" spans="1:34" ht="12.75" customHeight="1" x14ac:dyDescent="0.25">
      <c r="A1163" s="372" t="s">
        <v>1354</v>
      </c>
      <c r="B1163" s="373"/>
      <c r="C1163" s="373"/>
      <c r="D1163" s="373"/>
      <c r="E1163" s="373"/>
      <c r="F1163" s="373"/>
      <c r="G1163" s="373"/>
      <c r="H1163" s="373"/>
      <c r="I1163" s="373"/>
      <c r="J1163" s="373"/>
      <c r="K1163" s="373"/>
      <c r="L1163" s="373"/>
      <c r="M1163" s="373"/>
      <c r="N1163" s="373"/>
      <c r="O1163" s="373"/>
      <c r="P1163" s="373"/>
      <c r="Q1163" s="373"/>
      <c r="R1163" s="373"/>
      <c r="S1163" s="374"/>
      <c r="T1163" s="375">
        <v>43033</v>
      </c>
      <c r="U1163" s="376"/>
      <c r="V1163" s="376"/>
      <c r="W1163" s="376"/>
      <c r="X1163" s="376"/>
      <c r="Y1163" s="376"/>
      <c r="Z1163" s="376"/>
      <c r="AA1163" s="376"/>
      <c r="AB1163" s="376"/>
      <c r="AC1163" s="376"/>
      <c r="AD1163" s="376"/>
      <c r="AE1163" s="376"/>
      <c r="AF1163" s="376"/>
      <c r="AG1163" s="376"/>
      <c r="AH1163" s="377"/>
    </row>
    <row r="1164" spans="1:34" ht="12.75" customHeight="1" x14ac:dyDescent="0.25">
      <c r="A1164" s="372" t="s">
        <v>1354</v>
      </c>
      <c r="B1164" s="373"/>
      <c r="C1164" s="373"/>
      <c r="D1164" s="373"/>
      <c r="E1164" s="373"/>
      <c r="F1164" s="373"/>
      <c r="G1164" s="373"/>
      <c r="H1164" s="373"/>
      <c r="I1164" s="373"/>
      <c r="J1164" s="373"/>
      <c r="K1164" s="373"/>
      <c r="L1164" s="373"/>
      <c r="M1164" s="373"/>
      <c r="N1164" s="373"/>
      <c r="O1164" s="373"/>
      <c r="P1164" s="373"/>
      <c r="Q1164" s="373"/>
      <c r="R1164" s="373"/>
      <c r="S1164" s="374"/>
      <c r="T1164" s="375">
        <v>43033</v>
      </c>
      <c r="U1164" s="376"/>
      <c r="V1164" s="376"/>
      <c r="W1164" s="376"/>
      <c r="X1164" s="376"/>
      <c r="Y1164" s="376"/>
      <c r="Z1164" s="376"/>
      <c r="AA1164" s="376"/>
      <c r="AB1164" s="376"/>
      <c r="AC1164" s="376"/>
      <c r="AD1164" s="376"/>
      <c r="AE1164" s="376"/>
      <c r="AF1164" s="376"/>
      <c r="AG1164" s="376"/>
      <c r="AH1164" s="377"/>
    </row>
    <row r="1165" spans="1:34" ht="12.75" customHeight="1" x14ac:dyDescent="0.25">
      <c r="A1165" s="372" t="s">
        <v>1355</v>
      </c>
      <c r="B1165" s="373"/>
      <c r="C1165" s="373"/>
      <c r="D1165" s="373"/>
      <c r="E1165" s="373"/>
      <c r="F1165" s="373"/>
      <c r="G1165" s="373"/>
      <c r="H1165" s="373"/>
      <c r="I1165" s="373"/>
      <c r="J1165" s="373"/>
      <c r="K1165" s="373"/>
      <c r="L1165" s="373"/>
      <c r="M1165" s="373"/>
      <c r="N1165" s="373"/>
      <c r="O1165" s="373"/>
      <c r="P1165" s="373"/>
      <c r="Q1165" s="373"/>
      <c r="R1165" s="373"/>
      <c r="S1165" s="374"/>
      <c r="T1165" s="375">
        <v>42661</v>
      </c>
      <c r="U1165" s="376"/>
      <c r="V1165" s="376"/>
      <c r="W1165" s="376"/>
      <c r="X1165" s="376"/>
      <c r="Y1165" s="376"/>
      <c r="Z1165" s="376"/>
      <c r="AA1165" s="376"/>
      <c r="AB1165" s="376"/>
      <c r="AC1165" s="376"/>
      <c r="AD1165" s="376"/>
      <c r="AE1165" s="376"/>
      <c r="AF1165" s="376"/>
      <c r="AG1165" s="376"/>
      <c r="AH1165" s="377"/>
    </row>
    <row r="1166" spans="1:34" x14ac:dyDescent="0.25">
      <c r="A1166" s="372" t="s">
        <v>1356</v>
      </c>
      <c r="B1166" s="373"/>
      <c r="C1166" s="373"/>
      <c r="D1166" s="373"/>
      <c r="E1166" s="373"/>
      <c r="F1166" s="373"/>
      <c r="G1166" s="373"/>
      <c r="H1166" s="373"/>
      <c r="I1166" s="373"/>
      <c r="J1166" s="373"/>
      <c r="K1166" s="373"/>
      <c r="L1166" s="373"/>
      <c r="M1166" s="373"/>
      <c r="N1166" s="373"/>
      <c r="O1166" s="373"/>
      <c r="P1166" s="373"/>
      <c r="Q1166" s="373"/>
      <c r="R1166" s="373"/>
      <c r="S1166" s="374"/>
      <c r="T1166" s="375">
        <v>42661</v>
      </c>
      <c r="U1166" s="376"/>
      <c r="V1166" s="376"/>
      <c r="W1166" s="376"/>
      <c r="X1166" s="376"/>
      <c r="Y1166" s="376"/>
      <c r="Z1166" s="376"/>
      <c r="AA1166" s="376"/>
      <c r="AB1166" s="376"/>
      <c r="AC1166" s="376"/>
      <c r="AD1166" s="376"/>
      <c r="AE1166" s="376"/>
      <c r="AF1166" s="376"/>
      <c r="AG1166" s="376"/>
      <c r="AH1166" s="377"/>
    </row>
    <row r="1167" spans="1:34" x14ac:dyDescent="0.25">
      <c r="A1167" s="182"/>
      <c r="B1167" s="182"/>
      <c r="C1167" s="182"/>
      <c r="D1167" s="182"/>
      <c r="E1167" s="182"/>
      <c r="F1167" s="182"/>
      <c r="G1167" s="182"/>
      <c r="H1167" s="182"/>
      <c r="I1167" s="182"/>
      <c r="J1167" s="182"/>
      <c r="K1167" s="182"/>
      <c r="L1167" s="182"/>
      <c r="M1167" s="182"/>
      <c r="N1167" s="182"/>
      <c r="O1167" s="182"/>
      <c r="P1167" s="182"/>
      <c r="Q1167" s="182"/>
      <c r="R1167" s="182"/>
      <c r="S1167" s="182"/>
      <c r="T1167" s="183"/>
      <c r="U1167" s="11"/>
      <c r="V1167" s="11"/>
      <c r="W1167" s="11"/>
      <c r="X1167" s="11"/>
      <c r="Y1167" s="11"/>
      <c r="Z1167" s="11"/>
      <c r="AA1167" s="11"/>
      <c r="AB1167" s="11"/>
      <c r="AC1167" s="11"/>
      <c r="AD1167" s="11"/>
      <c r="AE1167" s="11"/>
      <c r="AF1167" s="11"/>
      <c r="AG1167" s="11"/>
      <c r="AH1167" s="11"/>
    </row>
    <row r="1168" spans="1:34" x14ac:dyDescent="0.25">
      <c r="A1168" s="184" t="s">
        <v>1286</v>
      </c>
      <c r="B1168" s="185"/>
      <c r="C1168" s="185"/>
      <c r="D1168" s="185"/>
      <c r="E1168" s="185"/>
      <c r="F1168" s="185"/>
      <c r="G1168" s="185"/>
      <c r="H1168" s="185"/>
      <c r="I1168" s="185"/>
      <c r="J1168" s="182"/>
      <c r="K1168" s="182"/>
      <c r="L1168" s="182"/>
      <c r="M1168" s="182"/>
      <c r="N1168" s="182"/>
      <c r="O1168" s="182"/>
      <c r="P1168" s="182"/>
      <c r="Q1168" s="182"/>
      <c r="R1168" s="182"/>
      <c r="S1168" s="182"/>
      <c r="T1168" s="183"/>
      <c r="U1168" s="11"/>
      <c r="V1168" s="11"/>
      <c r="W1168" s="11"/>
      <c r="X1168" s="11"/>
      <c r="Y1168" s="11"/>
      <c r="Z1168" s="11"/>
      <c r="AA1168" s="11"/>
      <c r="AB1168" s="11"/>
      <c r="AC1168" s="11"/>
      <c r="AD1168" s="11"/>
      <c r="AE1168" s="11"/>
      <c r="AF1168" s="11"/>
      <c r="AG1168" s="11"/>
      <c r="AH1168" s="11"/>
    </row>
    <row r="1169" spans="1:34" x14ac:dyDescent="0.25">
      <c r="A1169" s="182"/>
      <c r="B1169" s="182"/>
      <c r="C1169" s="182"/>
      <c r="D1169" s="182"/>
      <c r="E1169" s="182"/>
      <c r="F1169" s="182"/>
      <c r="G1169" s="182"/>
      <c r="H1169" s="182"/>
      <c r="I1169" s="182"/>
      <c r="J1169" s="182"/>
      <c r="K1169" s="182"/>
      <c r="L1169" s="182"/>
      <c r="M1169" s="182"/>
      <c r="N1169" s="182"/>
      <c r="O1169" s="182"/>
      <c r="P1169" s="182"/>
      <c r="Q1169" s="182"/>
      <c r="R1169" s="182"/>
      <c r="S1169" s="182"/>
      <c r="T1169" s="183"/>
      <c r="U1169" s="11"/>
      <c r="V1169" s="11"/>
      <c r="W1169" s="11"/>
      <c r="X1169" s="11"/>
      <c r="Y1169" s="11"/>
      <c r="Z1169" s="11"/>
      <c r="AA1169" s="11"/>
      <c r="AB1169" s="11"/>
      <c r="AC1169" s="11"/>
      <c r="AD1169" s="11"/>
      <c r="AE1169" s="11"/>
      <c r="AF1169" s="11"/>
      <c r="AG1169" s="11"/>
      <c r="AH1169" s="11"/>
    </row>
    <row r="1170" spans="1:34" x14ac:dyDescent="0.25">
      <c r="A1170" s="5"/>
      <c r="B1170" s="5"/>
      <c r="C1170" s="5"/>
      <c r="D1170" s="5"/>
      <c r="E1170" s="5"/>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row>
    <row r="1171" spans="1:34" x14ac:dyDescent="0.25">
      <c r="A1171" s="388" t="s">
        <v>1303</v>
      </c>
      <c r="B1171" s="388"/>
      <c r="C1171" s="388"/>
      <c r="D1171" s="388"/>
      <c r="E1171" s="388"/>
      <c r="F1171" s="388"/>
      <c r="G1171" s="388"/>
      <c r="H1171" s="388"/>
      <c r="I1171" s="388"/>
      <c r="J1171" s="388"/>
      <c r="K1171" s="388"/>
      <c r="L1171" s="388"/>
      <c r="M1171" s="388"/>
      <c r="N1171" s="388"/>
      <c r="O1171" s="388"/>
      <c r="P1171" s="388"/>
      <c r="Q1171" s="388"/>
      <c r="R1171" s="388"/>
      <c r="S1171" s="388"/>
      <c r="T1171" s="388"/>
      <c r="U1171" s="388"/>
      <c r="V1171" s="388"/>
      <c r="W1171" s="388"/>
      <c r="X1171" s="388"/>
      <c r="Y1171" s="388"/>
      <c r="Z1171" s="388"/>
      <c r="AA1171" s="388"/>
      <c r="AB1171" s="388"/>
      <c r="AC1171" s="388"/>
      <c r="AD1171" s="388"/>
      <c r="AE1171" s="388"/>
      <c r="AF1171" s="388"/>
      <c r="AG1171" s="388"/>
      <c r="AH1171" s="388"/>
    </row>
    <row r="1172" spans="1:34" ht="7.5" customHeight="1" x14ac:dyDescent="0.25">
      <c r="A1172" s="7"/>
      <c r="B1172" s="7"/>
      <c r="C1172" s="7"/>
      <c r="D1172" s="7"/>
      <c r="E1172" s="7"/>
      <c r="F1172" s="7"/>
      <c r="G1172" s="7"/>
      <c r="H1172" s="7"/>
      <c r="I1172" s="7"/>
      <c r="J1172" s="7"/>
      <c r="K1172" s="7"/>
      <c r="L1172" s="7"/>
      <c r="M1172" s="7"/>
      <c r="N1172" s="7"/>
      <c r="O1172" s="7"/>
      <c r="P1172" s="7"/>
      <c r="Q1172" s="7"/>
      <c r="R1172" s="7"/>
      <c r="S1172" s="7"/>
      <c r="T1172" s="7"/>
      <c r="U1172" s="7"/>
      <c r="V1172" s="7"/>
      <c r="W1172" s="7"/>
      <c r="X1172" s="7"/>
      <c r="Y1172" s="7"/>
      <c r="Z1172" s="7"/>
      <c r="AA1172" s="7"/>
      <c r="AB1172" s="7"/>
      <c r="AC1172" s="7"/>
      <c r="AD1172" s="7"/>
      <c r="AE1172" s="7"/>
      <c r="AF1172" s="7"/>
      <c r="AG1172" s="7"/>
      <c r="AH1172" s="7"/>
    </row>
    <row r="1173" spans="1:34" ht="74.25" customHeight="1" x14ac:dyDescent="0.25">
      <c r="A1173" s="496" t="s">
        <v>1360</v>
      </c>
      <c r="B1173" s="496"/>
      <c r="C1173" s="496"/>
      <c r="D1173" s="496"/>
      <c r="E1173" s="496"/>
      <c r="F1173" s="496"/>
      <c r="G1173" s="496"/>
      <c r="H1173" s="496"/>
      <c r="I1173" s="496"/>
      <c r="J1173" s="496"/>
      <c r="K1173" s="496"/>
      <c r="L1173" s="496"/>
      <c r="M1173" s="496"/>
      <c r="N1173" s="496"/>
      <c r="O1173" s="496"/>
      <c r="P1173" s="496"/>
      <c r="Q1173" s="496"/>
      <c r="R1173" s="496"/>
      <c r="S1173" s="496"/>
      <c r="T1173" s="496"/>
      <c r="U1173" s="496"/>
      <c r="V1173" s="496"/>
      <c r="W1173" s="496"/>
      <c r="X1173" s="496"/>
      <c r="Y1173" s="496"/>
      <c r="Z1173" s="496"/>
      <c r="AA1173" s="496"/>
      <c r="AB1173" s="496"/>
      <c r="AC1173" s="496"/>
      <c r="AD1173" s="496"/>
      <c r="AE1173" s="496"/>
      <c r="AF1173" s="496"/>
      <c r="AG1173" s="496"/>
      <c r="AH1173" s="496"/>
    </row>
    <row r="1174" spans="1:34" x14ac:dyDescent="0.25">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row>
    <row r="1175" spans="1:34" hidden="1" x14ac:dyDescent="0.25">
      <c r="A1175" s="388" t="s">
        <v>271</v>
      </c>
      <c r="B1175" s="388"/>
      <c r="C1175" s="388"/>
      <c r="D1175" s="388"/>
      <c r="E1175" s="388"/>
      <c r="F1175" s="388"/>
      <c r="G1175" s="388"/>
      <c r="H1175" s="388"/>
      <c r="I1175" s="388"/>
      <c r="J1175" s="388"/>
      <c r="K1175" s="388"/>
      <c r="L1175" s="388"/>
      <c r="M1175" s="388"/>
      <c r="N1175" s="388"/>
      <c r="O1175" s="388"/>
      <c r="P1175" s="388"/>
      <c r="Q1175" s="388"/>
      <c r="R1175" s="388"/>
      <c r="S1175" s="388"/>
      <c r="T1175" s="388"/>
      <c r="U1175" s="388"/>
      <c r="V1175" s="388"/>
      <c r="W1175" s="388"/>
      <c r="X1175" s="388"/>
      <c r="Y1175" s="388"/>
      <c r="Z1175" s="388"/>
      <c r="AA1175" s="388"/>
      <c r="AB1175" s="388"/>
      <c r="AC1175" s="388"/>
      <c r="AD1175" s="388"/>
      <c r="AE1175" s="388"/>
      <c r="AF1175" s="388"/>
      <c r="AG1175" s="388"/>
      <c r="AH1175" s="388"/>
    </row>
    <row r="1176" spans="1:34" hidden="1" x14ac:dyDescent="0.25">
      <c r="A1176" s="388"/>
      <c r="B1176" s="388"/>
      <c r="C1176" s="388"/>
      <c r="D1176" s="388"/>
      <c r="E1176" s="388"/>
      <c r="F1176" s="388"/>
      <c r="G1176" s="388"/>
      <c r="H1176" s="388"/>
      <c r="I1176" s="388"/>
      <c r="J1176" s="388"/>
      <c r="K1176" s="388"/>
      <c r="L1176" s="388"/>
      <c r="M1176" s="388"/>
      <c r="N1176" s="388"/>
      <c r="O1176" s="388"/>
      <c r="P1176" s="388"/>
      <c r="Q1176" s="388"/>
      <c r="R1176" s="388"/>
      <c r="S1176" s="388"/>
      <c r="T1176" s="388"/>
      <c r="U1176" s="388"/>
      <c r="V1176" s="388"/>
      <c r="W1176" s="388"/>
      <c r="X1176" s="388"/>
      <c r="Y1176" s="388"/>
      <c r="Z1176" s="388"/>
      <c r="AA1176" s="388"/>
      <c r="AB1176" s="388"/>
      <c r="AC1176" s="388"/>
      <c r="AD1176" s="388"/>
      <c r="AE1176" s="388"/>
      <c r="AF1176" s="388"/>
      <c r="AG1176" s="388"/>
      <c r="AH1176" s="388"/>
    </row>
    <row r="1177" spans="1:34" x14ac:dyDescent="0.25">
      <c r="A1177" s="5"/>
      <c r="B1177" s="5"/>
      <c r="C1177" s="5"/>
      <c r="D1177" s="5"/>
      <c r="E1177" s="5"/>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row>
    <row r="1178" spans="1:34" x14ac:dyDescent="0.25">
      <c r="A1178" s="388" t="s">
        <v>1287</v>
      </c>
      <c r="B1178" s="388"/>
      <c r="C1178" s="388"/>
      <c r="D1178" s="388"/>
      <c r="E1178" s="388"/>
      <c r="F1178" s="388"/>
      <c r="G1178" s="388"/>
      <c r="H1178" s="388"/>
      <c r="I1178" s="388"/>
      <c r="J1178" s="388"/>
      <c r="K1178" s="388"/>
      <c r="L1178" s="388"/>
      <c r="M1178" s="388"/>
      <c r="N1178" s="388"/>
      <c r="O1178" s="388"/>
      <c r="P1178" s="388"/>
      <c r="Q1178" s="388"/>
      <c r="R1178" s="388"/>
      <c r="S1178" s="388"/>
      <c r="T1178" s="388"/>
      <c r="U1178" s="388"/>
      <c r="V1178" s="388"/>
      <c r="W1178" s="388"/>
      <c r="X1178" s="388"/>
      <c r="Y1178" s="388"/>
      <c r="Z1178" s="388"/>
      <c r="AA1178" s="388"/>
      <c r="AB1178" s="388"/>
      <c r="AC1178" s="388"/>
      <c r="AD1178" s="388"/>
      <c r="AE1178" s="388"/>
      <c r="AF1178" s="388"/>
      <c r="AG1178" s="388"/>
      <c r="AH1178" s="388"/>
    </row>
    <row r="1179" spans="1:34" x14ac:dyDescent="0.25">
      <c r="A1179" s="388"/>
      <c r="B1179" s="388"/>
      <c r="C1179" s="388"/>
      <c r="D1179" s="388"/>
      <c r="E1179" s="388"/>
      <c r="F1179" s="388"/>
      <c r="G1179" s="388"/>
      <c r="H1179" s="388"/>
      <c r="I1179" s="388"/>
      <c r="J1179" s="388"/>
      <c r="K1179" s="388"/>
      <c r="L1179" s="388"/>
      <c r="M1179" s="388"/>
      <c r="N1179" s="388"/>
      <c r="O1179" s="388"/>
      <c r="P1179" s="388"/>
      <c r="Q1179" s="388"/>
      <c r="R1179" s="388"/>
      <c r="S1179" s="388"/>
      <c r="T1179" s="388"/>
      <c r="U1179" s="388"/>
      <c r="V1179" s="388"/>
      <c r="W1179" s="388"/>
      <c r="X1179" s="388"/>
      <c r="Y1179" s="388"/>
      <c r="Z1179" s="388"/>
      <c r="AA1179" s="388"/>
      <c r="AB1179" s="388"/>
      <c r="AC1179" s="388"/>
      <c r="AD1179" s="388"/>
      <c r="AE1179" s="388"/>
      <c r="AF1179" s="388"/>
      <c r="AG1179" s="388"/>
      <c r="AH1179" s="388"/>
    </row>
    <row r="1180" spans="1:34" x14ac:dyDescent="0.25">
      <c r="A1180" s="5"/>
      <c r="B1180" s="5"/>
      <c r="C1180" s="5"/>
      <c r="D1180" s="5"/>
      <c r="E1180" s="5"/>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row>
    <row r="1181" spans="1:34" hidden="1" x14ac:dyDescent="0.25">
      <c r="A1181" s="388" t="s">
        <v>1288</v>
      </c>
      <c r="B1181" s="388"/>
      <c r="C1181" s="388"/>
      <c r="D1181" s="388"/>
      <c r="E1181" s="388"/>
      <c r="F1181" s="388"/>
      <c r="G1181" s="388"/>
      <c r="H1181" s="388"/>
      <c r="I1181" s="388"/>
      <c r="J1181" s="388"/>
      <c r="K1181" s="388"/>
      <c r="L1181" s="388"/>
      <c r="M1181" s="388"/>
      <c r="N1181" s="388"/>
      <c r="O1181" s="388"/>
      <c r="P1181" s="388"/>
      <c r="Q1181" s="388"/>
      <c r="R1181" s="388"/>
      <c r="S1181" s="388"/>
      <c r="T1181" s="388"/>
      <c r="U1181" s="388"/>
      <c r="V1181" s="388"/>
      <c r="W1181" s="388"/>
      <c r="X1181" s="388"/>
      <c r="Y1181" s="388"/>
      <c r="Z1181" s="388"/>
      <c r="AA1181" s="388"/>
      <c r="AB1181" s="388"/>
      <c r="AC1181" s="388"/>
      <c r="AD1181" s="388"/>
      <c r="AE1181" s="388"/>
      <c r="AF1181" s="388"/>
      <c r="AG1181" s="388"/>
      <c r="AH1181" s="388"/>
    </row>
    <row r="1182" spans="1:34" hidden="1" x14ac:dyDescent="0.25">
      <c r="A1182" s="388"/>
      <c r="B1182" s="388"/>
      <c r="C1182" s="388"/>
      <c r="D1182" s="388"/>
      <c r="E1182" s="388"/>
      <c r="F1182" s="388"/>
      <c r="G1182" s="388"/>
      <c r="H1182" s="388"/>
      <c r="I1182" s="388"/>
      <c r="J1182" s="388"/>
      <c r="K1182" s="388"/>
      <c r="L1182" s="388"/>
      <c r="M1182" s="388"/>
      <c r="N1182" s="388"/>
      <c r="O1182" s="388"/>
      <c r="P1182" s="388"/>
      <c r="Q1182" s="388"/>
      <c r="R1182" s="388"/>
      <c r="S1182" s="388"/>
      <c r="T1182" s="388"/>
      <c r="U1182" s="388"/>
      <c r="V1182" s="388"/>
      <c r="W1182" s="388"/>
      <c r="X1182" s="388"/>
      <c r="Y1182" s="388"/>
      <c r="Z1182" s="388"/>
      <c r="AA1182" s="388"/>
      <c r="AB1182" s="388"/>
      <c r="AC1182" s="388"/>
      <c r="AD1182" s="388"/>
      <c r="AE1182" s="388"/>
      <c r="AF1182" s="388"/>
      <c r="AG1182" s="388"/>
      <c r="AH1182" s="388"/>
    </row>
    <row r="1183" spans="1:34" x14ac:dyDescent="0.25">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row>
    <row r="1184" spans="1:34" hidden="1" x14ac:dyDescent="0.25">
      <c r="A1184" s="388" t="s">
        <v>272</v>
      </c>
      <c r="B1184" s="388"/>
      <c r="C1184" s="388"/>
      <c r="D1184" s="388"/>
      <c r="E1184" s="388"/>
      <c r="F1184" s="388"/>
      <c r="G1184" s="388"/>
      <c r="H1184" s="388"/>
      <c r="I1184" s="388"/>
      <c r="J1184" s="388"/>
      <c r="K1184" s="388"/>
      <c r="L1184" s="388"/>
      <c r="M1184" s="388"/>
      <c r="N1184" s="388"/>
      <c r="O1184" s="388"/>
      <c r="P1184" s="388"/>
      <c r="Q1184" s="388"/>
      <c r="R1184" s="388"/>
      <c r="S1184" s="388"/>
      <c r="T1184" s="388"/>
      <c r="U1184" s="388"/>
      <c r="V1184" s="388"/>
      <c r="W1184" s="388"/>
      <c r="X1184" s="388"/>
      <c r="Y1184" s="388"/>
      <c r="Z1184" s="388"/>
      <c r="AA1184" s="388"/>
      <c r="AB1184" s="388"/>
      <c r="AC1184" s="388"/>
      <c r="AD1184" s="388"/>
      <c r="AE1184" s="388"/>
      <c r="AF1184" s="388"/>
      <c r="AG1184" s="388"/>
      <c r="AH1184" s="388"/>
    </row>
    <row r="1185" spans="1:40" hidden="1" x14ac:dyDescent="0.25">
      <c r="A1185" s="388"/>
      <c r="B1185" s="388"/>
      <c r="C1185" s="388"/>
      <c r="D1185" s="388"/>
      <c r="E1185" s="388"/>
      <c r="F1185" s="388"/>
      <c r="G1185" s="388"/>
      <c r="H1185" s="388"/>
      <c r="I1185" s="388"/>
      <c r="J1185" s="388"/>
      <c r="K1185" s="388"/>
      <c r="L1185" s="388"/>
      <c r="M1185" s="388"/>
      <c r="N1185" s="388"/>
      <c r="O1185" s="388"/>
      <c r="P1185" s="388"/>
      <c r="Q1185" s="388"/>
      <c r="R1185" s="388"/>
      <c r="S1185" s="388"/>
      <c r="T1185" s="388"/>
      <c r="U1185" s="388"/>
      <c r="V1185" s="388"/>
      <c r="W1185" s="388"/>
      <c r="X1185" s="388"/>
      <c r="Y1185" s="388"/>
      <c r="Z1185" s="388"/>
      <c r="AA1185" s="388"/>
      <c r="AB1185" s="388"/>
      <c r="AC1185" s="388"/>
      <c r="AD1185" s="388"/>
      <c r="AE1185" s="388"/>
      <c r="AF1185" s="388"/>
      <c r="AG1185" s="388"/>
      <c r="AH1185" s="388"/>
    </row>
    <row r="1186" spans="1:40" x14ac:dyDescent="0.25">
      <c r="A1186" s="137"/>
      <c r="B1186" s="137"/>
      <c r="C1186" s="137"/>
      <c r="D1186" s="137"/>
      <c r="E1186" s="137"/>
      <c r="F1186" s="137"/>
      <c r="G1186" s="137"/>
      <c r="H1186" s="137"/>
      <c r="I1186" s="137"/>
      <c r="J1186" s="137"/>
      <c r="K1186" s="137"/>
      <c r="L1186" s="137"/>
      <c r="M1186" s="137"/>
      <c r="N1186" s="137"/>
      <c r="O1186" s="137"/>
      <c r="P1186" s="137"/>
      <c r="Q1186" s="137"/>
      <c r="R1186" s="137"/>
      <c r="S1186" s="137"/>
      <c r="T1186" s="137"/>
      <c r="U1186" s="137"/>
      <c r="V1186" s="137"/>
      <c r="W1186" s="137"/>
      <c r="X1186" s="137"/>
      <c r="Y1186" s="137"/>
      <c r="Z1186" s="137"/>
      <c r="AA1186" s="137"/>
      <c r="AB1186" s="137"/>
      <c r="AC1186" s="137"/>
      <c r="AD1186" s="137"/>
      <c r="AE1186" s="137"/>
      <c r="AF1186" s="137"/>
      <c r="AG1186" s="137"/>
      <c r="AH1186" s="137"/>
    </row>
    <row r="1187" spans="1:40" x14ac:dyDescent="0.25">
      <c r="A1187" s="5" t="s">
        <v>282</v>
      </c>
      <c r="B1187" s="5"/>
      <c r="C1187" s="5"/>
      <c r="D1187" s="5"/>
      <c r="E1187" s="5"/>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row>
    <row r="1188" spans="1:40" x14ac:dyDescent="0.25">
      <c r="A1188" s="5"/>
      <c r="B1188" s="5"/>
      <c r="C1188" s="5"/>
      <c r="D1188" s="5"/>
      <c r="E1188" s="5"/>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row>
    <row r="1189" spans="1:40" x14ac:dyDescent="0.25">
      <c r="A1189" s="508" t="s">
        <v>133</v>
      </c>
      <c r="B1189" s="509"/>
      <c r="C1189" s="509"/>
      <c r="D1189" s="509"/>
      <c r="E1189" s="509"/>
      <c r="F1189" s="509"/>
      <c r="G1189" s="509"/>
      <c r="H1189" s="509"/>
      <c r="I1189" s="509"/>
      <c r="J1189" s="509"/>
      <c r="K1189" s="509"/>
      <c r="L1189" s="509"/>
      <c r="M1189" s="509"/>
      <c r="N1189" s="509"/>
      <c r="O1189" s="509"/>
      <c r="P1189" s="509"/>
      <c r="Q1189" s="509"/>
      <c r="R1189" s="510"/>
      <c r="S1189" s="508" t="s">
        <v>58</v>
      </c>
      <c r="T1189" s="509"/>
      <c r="U1189" s="509"/>
      <c r="V1189" s="509"/>
      <c r="W1189" s="509"/>
      <c r="X1189" s="509"/>
      <c r="Y1189" s="509"/>
      <c r="Z1189" s="510"/>
      <c r="AA1189" s="508" t="s">
        <v>59</v>
      </c>
      <c r="AB1189" s="509"/>
      <c r="AC1189" s="509"/>
      <c r="AD1189" s="509"/>
      <c r="AE1189" s="509"/>
      <c r="AF1189" s="509"/>
      <c r="AG1189" s="509"/>
      <c r="AH1189" s="510"/>
    </row>
    <row r="1190" spans="1:40" x14ac:dyDescent="0.25">
      <c r="A1190" s="511"/>
      <c r="B1190" s="512"/>
      <c r="C1190" s="512"/>
      <c r="D1190" s="512"/>
      <c r="E1190" s="512"/>
      <c r="F1190" s="512"/>
      <c r="G1190" s="512"/>
      <c r="H1190" s="512"/>
      <c r="I1190" s="512"/>
      <c r="J1190" s="512"/>
      <c r="K1190" s="512"/>
      <c r="L1190" s="512"/>
      <c r="M1190" s="512"/>
      <c r="N1190" s="512"/>
      <c r="O1190" s="512"/>
      <c r="P1190" s="512"/>
      <c r="Q1190" s="512"/>
      <c r="R1190" s="513"/>
      <c r="S1190" s="511"/>
      <c r="T1190" s="512"/>
      <c r="U1190" s="512"/>
      <c r="V1190" s="512"/>
      <c r="W1190" s="512"/>
      <c r="X1190" s="512"/>
      <c r="Y1190" s="512"/>
      <c r="Z1190" s="513"/>
      <c r="AA1190" s="511"/>
      <c r="AB1190" s="512"/>
      <c r="AC1190" s="512"/>
      <c r="AD1190" s="512"/>
      <c r="AE1190" s="512"/>
      <c r="AF1190" s="512"/>
      <c r="AG1190" s="512"/>
      <c r="AH1190" s="513"/>
    </row>
    <row r="1191" spans="1:40" x14ac:dyDescent="0.25">
      <c r="A1191" s="381" t="s">
        <v>273</v>
      </c>
      <c r="B1191" s="376"/>
      <c r="C1191" s="376"/>
      <c r="D1191" s="376"/>
      <c r="E1191" s="376"/>
      <c r="F1191" s="376"/>
      <c r="G1191" s="376"/>
      <c r="H1191" s="376"/>
      <c r="I1191" s="376"/>
      <c r="J1191" s="376"/>
      <c r="K1191" s="376"/>
      <c r="L1191" s="376"/>
      <c r="M1191" s="376"/>
      <c r="N1191" s="376"/>
      <c r="O1191" s="376"/>
      <c r="P1191" s="376"/>
      <c r="Q1191" s="376"/>
      <c r="R1191" s="377"/>
      <c r="S1191" s="392"/>
      <c r="T1191" s="393"/>
      <c r="U1191" s="393"/>
      <c r="V1191" s="393"/>
      <c r="W1191" s="393"/>
      <c r="X1191" s="393"/>
      <c r="Y1191" s="393"/>
      <c r="Z1191" s="394"/>
      <c r="AA1191" s="392"/>
      <c r="AB1191" s="393"/>
      <c r="AC1191" s="393"/>
      <c r="AD1191" s="393"/>
      <c r="AE1191" s="393"/>
      <c r="AF1191" s="393"/>
      <c r="AG1191" s="393"/>
      <c r="AH1191" s="394"/>
    </row>
    <row r="1192" spans="1:40" x14ac:dyDescent="0.25">
      <c r="A1192" s="381" t="s">
        <v>274</v>
      </c>
      <c r="B1192" s="376"/>
      <c r="C1192" s="376"/>
      <c r="D1192" s="376"/>
      <c r="E1192" s="376"/>
      <c r="F1192" s="376"/>
      <c r="G1192" s="376"/>
      <c r="H1192" s="376"/>
      <c r="I1192" s="376"/>
      <c r="J1192" s="376"/>
      <c r="K1192" s="376"/>
      <c r="L1192" s="376"/>
      <c r="M1192" s="376"/>
      <c r="N1192" s="376"/>
      <c r="O1192" s="376"/>
      <c r="P1192" s="376"/>
      <c r="Q1192" s="376"/>
      <c r="R1192" s="377"/>
      <c r="S1192" s="392">
        <v>73500</v>
      </c>
      <c r="T1192" s="393"/>
      <c r="U1192" s="393"/>
      <c r="V1192" s="393"/>
      <c r="W1192" s="393"/>
      <c r="X1192" s="393"/>
      <c r="Y1192" s="393"/>
      <c r="Z1192" s="394"/>
      <c r="AA1192" s="426">
        <v>73500</v>
      </c>
      <c r="AB1192" s="427"/>
      <c r="AC1192" s="427"/>
      <c r="AD1192" s="427"/>
      <c r="AE1192" s="427"/>
      <c r="AF1192" s="427"/>
      <c r="AG1192" s="427"/>
      <c r="AH1192" s="428"/>
    </row>
    <row r="1193" spans="1:40" x14ac:dyDescent="0.25">
      <c r="A1193" s="381" t="s">
        <v>275</v>
      </c>
      <c r="B1193" s="376"/>
      <c r="C1193" s="376"/>
      <c r="D1193" s="376"/>
      <c r="E1193" s="376"/>
      <c r="F1193" s="376"/>
      <c r="G1193" s="376"/>
      <c r="H1193" s="376"/>
      <c r="I1193" s="376"/>
      <c r="J1193" s="376"/>
      <c r="K1193" s="376"/>
      <c r="L1193" s="376"/>
      <c r="M1193" s="376"/>
      <c r="N1193" s="376"/>
      <c r="O1193" s="376"/>
      <c r="P1193" s="376"/>
      <c r="Q1193" s="376"/>
      <c r="R1193" s="377"/>
      <c r="S1193" s="392"/>
      <c r="T1193" s="393"/>
      <c r="U1193" s="393"/>
      <c r="V1193" s="393"/>
      <c r="W1193" s="393"/>
      <c r="X1193" s="393"/>
      <c r="Y1193" s="393"/>
      <c r="Z1193" s="394"/>
      <c r="AA1193" s="392"/>
      <c r="AB1193" s="393"/>
      <c r="AC1193" s="393"/>
      <c r="AD1193" s="393"/>
      <c r="AE1193" s="393"/>
      <c r="AF1193" s="393"/>
      <c r="AG1193" s="393"/>
      <c r="AH1193" s="394"/>
    </row>
    <row r="1194" spans="1:40" x14ac:dyDescent="0.25">
      <c r="A1194" s="381" t="s">
        <v>276</v>
      </c>
      <c r="B1194" s="376"/>
      <c r="C1194" s="376"/>
      <c r="D1194" s="376"/>
      <c r="E1194" s="376"/>
      <c r="F1194" s="376"/>
      <c r="G1194" s="376"/>
      <c r="H1194" s="376"/>
      <c r="I1194" s="376"/>
      <c r="J1194" s="376"/>
      <c r="K1194" s="376"/>
      <c r="L1194" s="376"/>
      <c r="M1194" s="376"/>
      <c r="N1194" s="376"/>
      <c r="O1194" s="376"/>
      <c r="P1194" s="376"/>
      <c r="Q1194" s="376"/>
      <c r="R1194" s="377"/>
      <c r="S1194" s="392"/>
      <c r="T1194" s="393"/>
      <c r="U1194" s="393"/>
      <c r="V1194" s="393"/>
      <c r="W1194" s="393"/>
      <c r="X1194" s="393"/>
      <c r="Y1194" s="393"/>
      <c r="Z1194" s="394"/>
      <c r="AA1194" s="392"/>
      <c r="AB1194" s="393"/>
      <c r="AC1194" s="393"/>
      <c r="AD1194" s="393"/>
      <c r="AE1194" s="393"/>
      <c r="AF1194" s="393"/>
      <c r="AG1194" s="393"/>
      <c r="AH1194" s="394"/>
    </row>
    <row r="1195" spans="1:40" x14ac:dyDescent="0.25">
      <c r="A1195" s="381" t="s">
        <v>280</v>
      </c>
      <c r="B1195" s="376"/>
      <c r="C1195" s="376"/>
      <c r="D1195" s="376"/>
      <c r="E1195" s="376"/>
      <c r="F1195" s="376"/>
      <c r="G1195" s="376"/>
      <c r="H1195" s="376"/>
      <c r="I1195" s="376"/>
      <c r="J1195" s="376"/>
      <c r="K1195" s="376"/>
      <c r="L1195" s="376"/>
      <c r="M1195" s="376"/>
      <c r="N1195" s="376"/>
      <c r="O1195" s="376"/>
      <c r="P1195" s="376"/>
      <c r="Q1195" s="376"/>
      <c r="R1195" s="377"/>
      <c r="S1195" s="392"/>
      <c r="T1195" s="393"/>
      <c r="U1195" s="393"/>
      <c r="V1195" s="393"/>
      <c r="W1195" s="393"/>
      <c r="X1195" s="393"/>
      <c r="Y1195" s="393"/>
      <c r="Z1195" s="394"/>
      <c r="AA1195" s="392"/>
      <c r="AB1195" s="393"/>
      <c r="AC1195" s="393"/>
      <c r="AD1195" s="393"/>
      <c r="AE1195" s="393"/>
      <c r="AF1195" s="393"/>
      <c r="AG1195" s="393"/>
      <c r="AH1195" s="394"/>
    </row>
    <row r="1196" spans="1:40" s="2" customFormat="1" x14ac:dyDescent="0.25">
      <c r="A1196" s="627" t="s">
        <v>277</v>
      </c>
      <c r="B1196" s="628"/>
      <c r="C1196" s="628"/>
      <c r="D1196" s="628"/>
      <c r="E1196" s="628"/>
      <c r="F1196" s="628"/>
      <c r="G1196" s="628"/>
      <c r="H1196" s="628"/>
      <c r="I1196" s="628"/>
      <c r="J1196" s="628"/>
      <c r="K1196" s="628"/>
      <c r="L1196" s="628"/>
      <c r="M1196" s="628"/>
      <c r="N1196" s="628"/>
      <c r="O1196" s="628"/>
      <c r="P1196" s="628"/>
      <c r="Q1196" s="628"/>
      <c r="R1196" s="629"/>
      <c r="S1196" s="426"/>
      <c r="T1196" s="427"/>
      <c r="U1196" s="427"/>
      <c r="V1196" s="427"/>
      <c r="W1196" s="427"/>
      <c r="X1196" s="427"/>
      <c r="Y1196" s="427"/>
      <c r="Z1196" s="428"/>
      <c r="AA1196" s="426"/>
      <c r="AB1196" s="427"/>
      <c r="AC1196" s="427"/>
      <c r="AD1196" s="427"/>
      <c r="AE1196" s="427"/>
      <c r="AF1196" s="427"/>
      <c r="AG1196" s="427"/>
      <c r="AH1196" s="428"/>
    </row>
    <row r="1197" spans="1:40" x14ac:dyDescent="0.25">
      <c r="A1197" s="381" t="s">
        <v>278</v>
      </c>
      <c r="B1197" s="376"/>
      <c r="C1197" s="376"/>
      <c r="D1197" s="376"/>
      <c r="E1197" s="376"/>
      <c r="F1197" s="376"/>
      <c r="G1197" s="376"/>
      <c r="H1197" s="376"/>
      <c r="I1197" s="376"/>
      <c r="J1197" s="376"/>
      <c r="K1197" s="376"/>
      <c r="L1197" s="376"/>
      <c r="M1197" s="376"/>
      <c r="N1197" s="376"/>
      <c r="O1197" s="376"/>
      <c r="P1197" s="376"/>
      <c r="Q1197" s="376"/>
      <c r="R1197" s="377"/>
      <c r="S1197" s="392"/>
      <c r="T1197" s="393"/>
      <c r="U1197" s="393"/>
      <c r="V1197" s="393"/>
      <c r="W1197" s="393"/>
      <c r="X1197" s="393"/>
      <c r="Y1197" s="393"/>
      <c r="Z1197" s="394"/>
      <c r="AA1197" s="392"/>
      <c r="AB1197" s="393"/>
      <c r="AC1197" s="393"/>
      <c r="AD1197" s="393"/>
      <c r="AE1197" s="393"/>
      <c r="AF1197" s="393"/>
      <c r="AG1197" s="393"/>
      <c r="AH1197" s="394"/>
    </row>
    <row r="1198" spans="1:40" x14ac:dyDescent="0.25">
      <c r="A1198" s="381" t="s">
        <v>279</v>
      </c>
      <c r="B1198" s="376"/>
      <c r="C1198" s="376"/>
      <c r="D1198" s="376"/>
      <c r="E1198" s="376"/>
      <c r="F1198" s="376"/>
      <c r="G1198" s="376"/>
      <c r="H1198" s="376"/>
      <c r="I1198" s="376"/>
      <c r="J1198" s="376"/>
      <c r="K1198" s="376"/>
      <c r="L1198" s="376"/>
      <c r="M1198" s="376"/>
      <c r="N1198" s="376"/>
      <c r="O1198" s="376"/>
      <c r="P1198" s="376"/>
      <c r="Q1198" s="376"/>
      <c r="R1198" s="377"/>
      <c r="S1198" s="426">
        <v>15656</v>
      </c>
      <c r="T1198" s="427"/>
      <c r="U1198" s="427"/>
      <c r="V1198" s="427"/>
      <c r="W1198" s="427"/>
      <c r="X1198" s="427"/>
      <c r="Y1198" s="427"/>
      <c r="Z1198" s="428"/>
      <c r="AA1198" s="630">
        <v>0</v>
      </c>
      <c r="AB1198" s="631"/>
      <c r="AC1198" s="631"/>
      <c r="AD1198" s="631"/>
      <c r="AE1198" s="631"/>
      <c r="AF1198" s="631"/>
      <c r="AG1198" s="631"/>
      <c r="AH1198" s="632"/>
      <c r="AL1198" s="2"/>
      <c r="AM1198" s="2"/>
      <c r="AN1198" s="2"/>
    </row>
    <row r="1199" spans="1:40" x14ac:dyDescent="0.25">
      <c r="A1199" s="381" t="s">
        <v>281</v>
      </c>
      <c r="B1199" s="376"/>
      <c r="C1199" s="376"/>
      <c r="D1199" s="376"/>
      <c r="E1199" s="376"/>
      <c r="F1199" s="376"/>
      <c r="G1199" s="376"/>
      <c r="H1199" s="376"/>
      <c r="I1199" s="376"/>
      <c r="J1199" s="376"/>
      <c r="K1199" s="376"/>
      <c r="L1199" s="376"/>
      <c r="M1199" s="376"/>
      <c r="N1199" s="376"/>
      <c r="O1199" s="376"/>
      <c r="P1199" s="376"/>
      <c r="Q1199" s="376"/>
      <c r="R1199" s="377"/>
      <c r="S1199" s="392"/>
      <c r="T1199" s="393"/>
      <c r="U1199" s="393"/>
      <c r="V1199" s="393"/>
      <c r="W1199" s="393"/>
      <c r="X1199" s="393"/>
      <c r="Y1199" s="393"/>
      <c r="Z1199" s="394"/>
      <c r="AA1199" s="392"/>
      <c r="AB1199" s="393"/>
      <c r="AC1199" s="393"/>
      <c r="AD1199" s="393"/>
      <c r="AE1199" s="393"/>
      <c r="AF1199" s="393"/>
      <c r="AG1199" s="393"/>
      <c r="AH1199" s="394"/>
      <c r="AL1199" s="2"/>
      <c r="AM1199" s="2"/>
      <c r="AN1199" s="2"/>
    </row>
    <row r="1200" spans="1:40" x14ac:dyDescent="0.25">
      <c r="A1200" s="5"/>
      <c r="B1200" s="5"/>
      <c r="C1200" s="5"/>
      <c r="D1200" s="5"/>
      <c r="E1200" s="5"/>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row>
    <row r="1201" spans="1:34" hidden="1" x14ac:dyDescent="0.25">
      <c r="A1201" s="5" t="s">
        <v>283</v>
      </c>
      <c r="B1201" s="5"/>
      <c r="C1201" s="5"/>
      <c r="D1201" s="5"/>
      <c r="E1201" s="5"/>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row>
    <row r="1202" spans="1:34" hidden="1" x14ac:dyDescent="0.25">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row>
    <row r="1203" spans="1:34" hidden="1" x14ac:dyDescent="0.25">
      <c r="A1203" s="401" t="s">
        <v>284</v>
      </c>
      <c r="B1203" s="402"/>
      <c r="C1203" s="402"/>
      <c r="D1203" s="402"/>
      <c r="E1203" s="402"/>
      <c r="F1203" s="402"/>
      <c r="G1203" s="402"/>
      <c r="H1203" s="402"/>
      <c r="I1203" s="402"/>
      <c r="J1203" s="402"/>
      <c r="K1203" s="402"/>
      <c r="L1203" s="402"/>
      <c r="M1203" s="402"/>
      <c r="N1203" s="403"/>
      <c r="O1203" s="413" t="s">
        <v>58</v>
      </c>
      <c r="P1203" s="414"/>
      <c r="Q1203" s="414"/>
      <c r="R1203" s="414"/>
      <c r="S1203" s="414"/>
      <c r="T1203" s="414"/>
      <c r="U1203" s="414"/>
      <c r="V1203" s="414"/>
      <c r="W1203" s="414"/>
      <c r="X1203" s="414"/>
      <c r="Y1203" s="414"/>
      <c r="Z1203" s="414"/>
      <c r="AA1203" s="414"/>
      <c r="AB1203" s="414"/>
      <c r="AC1203" s="414"/>
      <c r="AD1203" s="414"/>
      <c r="AE1203" s="414"/>
      <c r="AF1203" s="414"/>
      <c r="AG1203" s="414"/>
      <c r="AH1203" s="415"/>
    </row>
    <row r="1204" spans="1:34" hidden="1" x14ac:dyDescent="0.25">
      <c r="A1204" s="407"/>
      <c r="B1204" s="408"/>
      <c r="C1204" s="408"/>
      <c r="D1204" s="408"/>
      <c r="E1204" s="408"/>
      <c r="F1204" s="408"/>
      <c r="G1204" s="408"/>
      <c r="H1204" s="408"/>
      <c r="I1204" s="408"/>
      <c r="J1204" s="408"/>
      <c r="K1204" s="408"/>
      <c r="L1204" s="408"/>
      <c r="M1204" s="408"/>
      <c r="N1204" s="409"/>
      <c r="O1204" s="366" t="s">
        <v>285</v>
      </c>
      <c r="P1204" s="367"/>
      <c r="Q1204" s="367"/>
      <c r="R1204" s="367"/>
      <c r="S1204" s="367"/>
      <c r="T1204" s="367"/>
      <c r="U1204" s="367"/>
      <c r="V1204" s="367"/>
      <c r="W1204" s="367"/>
      <c r="X1204" s="368"/>
      <c r="Y1204" s="366" t="s">
        <v>286</v>
      </c>
      <c r="Z1204" s="367"/>
      <c r="AA1204" s="367"/>
      <c r="AB1204" s="367"/>
      <c r="AC1204" s="367"/>
      <c r="AD1204" s="367"/>
      <c r="AE1204" s="367"/>
      <c r="AF1204" s="367"/>
      <c r="AG1204" s="367"/>
      <c r="AH1204" s="368"/>
    </row>
    <row r="1205" spans="1:34" hidden="1" x14ac:dyDescent="0.25">
      <c r="A1205" s="389" t="s">
        <v>287</v>
      </c>
      <c r="B1205" s="390"/>
      <c r="C1205" s="390"/>
      <c r="D1205" s="390"/>
      <c r="E1205" s="390"/>
      <c r="F1205" s="390"/>
      <c r="G1205" s="390"/>
      <c r="H1205" s="390"/>
      <c r="I1205" s="390"/>
      <c r="J1205" s="390"/>
      <c r="K1205" s="390"/>
      <c r="L1205" s="390"/>
      <c r="M1205" s="390"/>
      <c r="N1205" s="391"/>
      <c r="O1205" s="633"/>
      <c r="P1205" s="634"/>
      <c r="Q1205" s="634"/>
      <c r="R1205" s="634"/>
      <c r="S1205" s="634"/>
      <c r="T1205" s="634"/>
      <c r="U1205" s="634"/>
      <c r="V1205" s="634"/>
      <c r="W1205" s="634"/>
      <c r="X1205" s="635"/>
      <c r="Y1205" s="633"/>
      <c r="Z1205" s="634"/>
      <c r="AA1205" s="634"/>
      <c r="AB1205" s="634"/>
      <c r="AC1205" s="634"/>
      <c r="AD1205" s="634"/>
      <c r="AE1205" s="634"/>
      <c r="AF1205" s="634"/>
      <c r="AG1205" s="634"/>
      <c r="AH1205" s="635"/>
    </row>
    <row r="1206" spans="1:34" hidden="1" x14ac:dyDescent="0.25">
      <c r="A1206" s="389" t="s">
        <v>288</v>
      </c>
      <c r="B1206" s="390"/>
      <c r="C1206" s="390"/>
      <c r="D1206" s="390"/>
      <c r="E1206" s="390"/>
      <c r="F1206" s="390"/>
      <c r="G1206" s="390"/>
      <c r="H1206" s="390"/>
      <c r="I1206" s="390"/>
      <c r="J1206" s="390"/>
      <c r="K1206" s="390"/>
      <c r="L1206" s="390"/>
      <c r="M1206" s="390"/>
      <c r="N1206" s="391"/>
      <c r="O1206" s="633"/>
      <c r="P1206" s="634"/>
      <c r="Q1206" s="634"/>
      <c r="R1206" s="634"/>
      <c r="S1206" s="634"/>
      <c r="T1206" s="634"/>
      <c r="U1206" s="634"/>
      <c r="V1206" s="634"/>
      <c r="W1206" s="634"/>
      <c r="X1206" s="635"/>
      <c r="Y1206" s="633"/>
      <c r="Z1206" s="634"/>
      <c r="AA1206" s="634"/>
      <c r="AB1206" s="634"/>
      <c r="AC1206" s="634"/>
      <c r="AD1206" s="634"/>
      <c r="AE1206" s="634"/>
      <c r="AF1206" s="634"/>
      <c r="AG1206" s="634"/>
      <c r="AH1206" s="635"/>
    </row>
    <row r="1207" spans="1:34" hidden="1" x14ac:dyDescent="0.25">
      <c r="A1207" s="389" t="s">
        <v>289</v>
      </c>
      <c r="B1207" s="390"/>
      <c r="C1207" s="390"/>
      <c r="D1207" s="390"/>
      <c r="E1207" s="390"/>
      <c r="F1207" s="390"/>
      <c r="G1207" s="390"/>
      <c r="H1207" s="390"/>
      <c r="I1207" s="390"/>
      <c r="J1207" s="390"/>
      <c r="K1207" s="390"/>
      <c r="L1207" s="390"/>
      <c r="M1207" s="390"/>
      <c r="N1207" s="391"/>
      <c r="O1207" s="633"/>
      <c r="P1207" s="634"/>
      <c r="Q1207" s="634"/>
      <c r="R1207" s="634"/>
      <c r="S1207" s="634"/>
      <c r="T1207" s="634"/>
      <c r="U1207" s="634"/>
      <c r="V1207" s="634"/>
      <c r="W1207" s="634"/>
      <c r="X1207" s="635"/>
      <c r="Y1207" s="633"/>
      <c r="Z1207" s="634"/>
      <c r="AA1207" s="634"/>
      <c r="AB1207" s="634"/>
      <c r="AC1207" s="634"/>
      <c r="AD1207" s="634"/>
      <c r="AE1207" s="634"/>
      <c r="AF1207" s="634"/>
      <c r="AG1207" s="634"/>
      <c r="AH1207" s="635"/>
    </row>
    <row r="1208" spans="1:34" hidden="1" x14ac:dyDescent="0.25">
      <c r="A1208" s="389" t="s">
        <v>290</v>
      </c>
      <c r="B1208" s="390"/>
      <c r="C1208" s="390"/>
      <c r="D1208" s="390"/>
      <c r="E1208" s="390"/>
      <c r="F1208" s="390"/>
      <c r="G1208" s="390"/>
      <c r="H1208" s="390"/>
      <c r="I1208" s="390"/>
      <c r="J1208" s="390"/>
      <c r="K1208" s="390"/>
      <c r="L1208" s="390"/>
      <c r="M1208" s="390"/>
      <c r="N1208" s="391"/>
      <c r="O1208" s="633"/>
      <c r="P1208" s="634"/>
      <c r="Q1208" s="634"/>
      <c r="R1208" s="634"/>
      <c r="S1208" s="634"/>
      <c r="T1208" s="634"/>
      <c r="U1208" s="634"/>
      <c r="V1208" s="634"/>
      <c r="W1208" s="634"/>
      <c r="X1208" s="635"/>
      <c r="Y1208" s="633"/>
      <c r="Z1208" s="634"/>
      <c r="AA1208" s="634"/>
      <c r="AB1208" s="634"/>
      <c r="AC1208" s="634"/>
      <c r="AD1208" s="634"/>
      <c r="AE1208" s="634"/>
      <c r="AF1208" s="634"/>
      <c r="AG1208" s="634"/>
      <c r="AH1208" s="635"/>
    </row>
    <row r="1209" spans="1:34" hidden="1" x14ac:dyDescent="0.25">
      <c r="A1209" s="389" t="s">
        <v>291</v>
      </c>
      <c r="B1209" s="390"/>
      <c r="C1209" s="390"/>
      <c r="D1209" s="390"/>
      <c r="E1209" s="390"/>
      <c r="F1209" s="390"/>
      <c r="G1209" s="390"/>
      <c r="H1209" s="390"/>
      <c r="I1209" s="390"/>
      <c r="J1209" s="390"/>
      <c r="K1209" s="390"/>
      <c r="L1209" s="390"/>
      <c r="M1209" s="390"/>
      <c r="N1209" s="391"/>
      <c r="O1209" s="633"/>
      <c r="P1209" s="634"/>
      <c r="Q1209" s="634"/>
      <c r="R1209" s="634"/>
      <c r="S1209" s="634"/>
      <c r="T1209" s="634"/>
      <c r="U1209" s="634"/>
      <c r="V1209" s="634"/>
      <c r="W1209" s="634"/>
      <c r="X1209" s="635"/>
      <c r="Y1209" s="633"/>
      <c r="Z1209" s="634"/>
      <c r="AA1209" s="634"/>
      <c r="AB1209" s="634"/>
      <c r="AC1209" s="634"/>
      <c r="AD1209" s="634"/>
      <c r="AE1209" s="634"/>
      <c r="AF1209" s="634"/>
      <c r="AG1209" s="634"/>
      <c r="AH1209" s="635"/>
    </row>
    <row r="1210" spans="1:34" hidden="1" x14ac:dyDescent="0.25">
      <c r="A1210" s="389" t="s">
        <v>292</v>
      </c>
      <c r="B1210" s="390"/>
      <c r="C1210" s="390"/>
      <c r="D1210" s="390"/>
      <c r="E1210" s="390"/>
      <c r="F1210" s="390"/>
      <c r="G1210" s="390"/>
      <c r="H1210" s="390"/>
      <c r="I1210" s="390"/>
      <c r="J1210" s="390"/>
      <c r="K1210" s="390"/>
      <c r="L1210" s="390"/>
      <c r="M1210" s="390"/>
      <c r="N1210" s="391"/>
      <c r="O1210" s="633"/>
      <c r="P1210" s="634"/>
      <c r="Q1210" s="634"/>
      <c r="R1210" s="634"/>
      <c r="S1210" s="634"/>
      <c r="T1210" s="634"/>
      <c r="U1210" s="634"/>
      <c r="V1210" s="634"/>
      <c r="W1210" s="634"/>
      <c r="X1210" s="635"/>
      <c r="Y1210" s="633"/>
      <c r="Z1210" s="634"/>
      <c r="AA1210" s="634"/>
      <c r="AB1210" s="634"/>
      <c r="AC1210" s="634"/>
      <c r="AD1210" s="634"/>
      <c r="AE1210" s="634"/>
      <c r="AF1210" s="634"/>
      <c r="AG1210" s="634"/>
      <c r="AH1210" s="635"/>
    </row>
    <row r="1211" spans="1:34" hidden="1" x14ac:dyDescent="0.25">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row>
    <row r="1212" spans="1:34" hidden="1" x14ac:dyDescent="0.25">
      <c r="A1212" s="401" t="s">
        <v>284</v>
      </c>
      <c r="B1212" s="402"/>
      <c r="C1212" s="402"/>
      <c r="D1212" s="402"/>
      <c r="E1212" s="402"/>
      <c r="F1212" s="402"/>
      <c r="G1212" s="402"/>
      <c r="H1212" s="402"/>
      <c r="I1212" s="402"/>
      <c r="J1212" s="402"/>
      <c r="K1212" s="402"/>
      <c r="L1212" s="402"/>
      <c r="M1212" s="402"/>
      <c r="N1212" s="403"/>
      <c r="O1212" s="413" t="s">
        <v>59</v>
      </c>
      <c r="P1212" s="414"/>
      <c r="Q1212" s="414"/>
      <c r="R1212" s="414"/>
      <c r="S1212" s="414"/>
      <c r="T1212" s="414"/>
      <c r="U1212" s="414"/>
      <c r="V1212" s="414"/>
      <c r="W1212" s="414"/>
      <c r="X1212" s="414"/>
      <c r="Y1212" s="414"/>
      <c r="Z1212" s="414"/>
      <c r="AA1212" s="414"/>
      <c r="AB1212" s="414"/>
      <c r="AC1212" s="414"/>
      <c r="AD1212" s="414"/>
      <c r="AE1212" s="414"/>
      <c r="AF1212" s="414"/>
      <c r="AG1212" s="414"/>
      <c r="AH1212" s="415"/>
    </row>
    <row r="1213" spans="1:34" hidden="1" x14ac:dyDescent="0.25">
      <c r="A1213" s="407"/>
      <c r="B1213" s="408"/>
      <c r="C1213" s="408"/>
      <c r="D1213" s="408"/>
      <c r="E1213" s="408"/>
      <c r="F1213" s="408"/>
      <c r="G1213" s="408"/>
      <c r="H1213" s="408"/>
      <c r="I1213" s="408"/>
      <c r="J1213" s="408"/>
      <c r="K1213" s="408"/>
      <c r="L1213" s="408"/>
      <c r="M1213" s="408"/>
      <c r="N1213" s="409"/>
      <c r="O1213" s="366" t="s">
        <v>285</v>
      </c>
      <c r="P1213" s="367"/>
      <c r="Q1213" s="367"/>
      <c r="R1213" s="367"/>
      <c r="S1213" s="367"/>
      <c r="T1213" s="367"/>
      <c r="U1213" s="367"/>
      <c r="V1213" s="367"/>
      <c r="W1213" s="367"/>
      <c r="X1213" s="368"/>
      <c r="Y1213" s="366" t="s">
        <v>286</v>
      </c>
      <c r="Z1213" s="367"/>
      <c r="AA1213" s="367"/>
      <c r="AB1213" s="367"/>
      <c r="AC1213" s="367"/>
      <c r="AD1213" s="367"/>
      <c r="AE1213" s="367"/>
      <c r="AF1213" s="367"/>
      <c r="AG1213" s="367"/>
      <c r="AH1213" s="368"/>
    </row>
    <row r="1214" spans="1:34" hidden="1" x14ac:dyDescent="0.25">
      <c r="A1214" s="389" t="s">
        <v>287</v>
      </c>
      <c r="B1214" s="390"/>
      <c r="C1214" s="390"/>
      <c r="D1214" s="390"/>
      <c r="E1214" s="390"/>
      <c r="F1214" s="390"/>
      <c r="G1214" s="390"/>
      <c r="H1214" s="390"/>
      <c r="I1214" s="390"/>
      <c r="J1214" s="390"/>
      <c r="K1214" s="390"/>
      <c r="L1214" s="390"/>
      <c r="M1214" s="390"/>
      <c r="N1214" s="391"/>
      <c r="O1214" s="633"/>
      <c r="P1214" s="634"/>
      <c r="Q1214" s="634"/>
      <c r="R1214" s="634"/>
      <c r="S1214" s="634"/>
      <c r="T1214" s="634"/>
      <c r="U1214" s="634"/>
      <c r="V1214" s="634"/>
      <c r="W1214" s="634"/>
      <c r="X1214" s="635"/>
      <c r="Y1214" s="633"/>
      <c r="Z1214" s="634"/>
      <c r="AA1214" s="634"/>
      <c r="AB1214" s="634"/>
      <c r="AC1214" s="634"/>
      <c r="AD1214" s="634"/>
      <c r="AE1214" s="634"/>
      <c r="AF1214" s="634"/>
      <c r="AG1214" s="634"/>
      <c r="AH1214" s="635"/>
    </row>
    <row r="1215" spans="1:34" hidden="1" x14ac:dyDescent="0.25">
      <c r="A1215" s="389" t="s">
        <v>288</v>
      </c>
      <c r="B1215" s="390"/>
      <c r="C1215" s="390"/>
      <c r="D1215" s="390"/>
      <c r="E1215" s="390"/>
      <c r="F1215" s="390"/>
      <c r="G1215" s="390"/>
      <c r="H1215" s="390"/>
      <c r="I1215" s="390"/>
      <c r="J1215" s="390"/>
      <c r="K1215" s="390"/>
      <c r="L1215" s="390"/>
      <c r="M1215" s="390"/>
      <c r="N1215" s="391"/>
      <c r="O1215" s="633"/>
      <c r="P1215" s="634"/>
      <c r="Q1215" s="634"/>
      <c r="R1215" s="634"/>
      <c r="S1215" s="634"/>
      <c r="T1215" s="634"/>
      <c r="U1215" s="634"/>
      <c r="V1215" s="634"/>
      <c r="W1215" s="634"/>
      <c r="X1215" s="635"/>
      <c r="Y1215" s="633"/>
      <c r="Z1215" s="634"/>
      <c r="AA1215" s="634"/>
      <c r="AB1215" s="634"/>
      <c r="AC1215" s="634"/>
      <c r="AD1215" s="634"/>
      <c r="AE1215" s="634"/>
      <c r="AF1215" s="634"/>
      <c r="AG1215" s="634"/>
      <c r="AH1215" s="635"/>
    </row>
    <row r="1216" spans="1:34" hidden="1" x14ac:dyDescent="0.25">
      <c r="A1216" s="389" t="s">
        <v>289</v>
      </c>
      <c r="B1216" s="390"/>
      <c r="C1216" s="390"/>
      <c r="D1216" s="390"/>
      <c r="E1216" s="390"/>
      <c r="F1216" s="390"/>
      <c r="G1216" s="390"/>
      <c r="H1216" s="390"/>
      <c r="I1216" s="390"/>
      <c r="J1216" s="390"/>
      <c r="K1216" s="390"/>
      <c r="L1216" s="390"/>
      <c r="M1216" s="390"/>
      <c r="N1216" s="391"/>
      <c r="O1216" s="633"/>
      <c r="P1216" s="634"/>
      <c r="Q1216" s="634"/>
      <c r="R1216" s="634"/>
      <c r="S1216" s="634"/>
      <c r="T1216" s="634"/>
      <c r="U1216" s="634"/>
      <c r="V1216" s="634"/>
      <c r="W1216" s="634"/>
      <c r="X1216" s="635"/>
      <c r="Y1216" s="633"/>
      <c r="Z1216" s="634"/>
      <c r="AA1216" s="634"/>
      <c r="AB1216" s="634"/>
      <c r="AC1216" s="634"/>
      <c r="AD1216" s="634"/>
      <c r="AE1216" s="634"/>
      <c r="AF1216" s="634"/>
      <c r="AG1216" s="634"/>
      <c r="AH1216" s="635"/>
    </row>
    <row r="1217" spans="1:34" hidden="1" x14ac:dyDescent="0.25">
      <c r="A1217" s="389" t="s">
        <v>290</v>
      </c>
      <c r="B1217" s="390"/>
      <c r="C1217" s="390"/>
      <c r="D1217" s="390"/>
      <c r="E1217" s="390"/>
      <c r="F1217" s="390"/>
      <c r="G1217" s="390"/>
      <c r="H1217" s="390"/>
      <c r="I1217" s="390"/>
      <c r="J1217" s="390"/>
      <c r="K1217" s="390"/>
      <c r="L1217" s="390"/>
      <c r="M1217" s="390"/>
      <c r="N1217" s="391"/>
      <c r="O1217" s="633"/>
      <c r="P1217" s="634"/>
      <c r="Q1217" s="634"/>
      <c r="R1217" s="634"/>
      <c r="S1217" s="634"/>
      <c r="T1217" s="634"/>
      <c r="U1217" s="634"/>
      <c r="V1217" s="634"/>
      <c r="W1217" s="634"/>
      <c r="X1217" s="635"/>
      <c r="Y1217" s="633"/>
      <c r="Z1217" s="634"/>
      <c r="AA1217" s="634"/>
      <c r="AB1217" s="634"/>
      <c r="AC1217" s="634"/>
      <c r="AD1217" s="634"/>
      <c r="AE1217" s="634"/>
      <c r="AF1217" s="634"/>
      <c r="AG1217" s="634"/>
      <c r="AH1217" s="635"/>
    </row>
    <row r="1218" spans="1:34" hidden="1" x14ac:dyDescent="0.25">
      <c r="A1218" s="389" t="s">
        <v>291</v>
      </c>
      <c r="B1218" s="390"/>
      <c r="C1218" s="390"/>
      <c r="D1218" s="390"/>
      <c r="E1218" s="390"/>
      <c r="F1218" s="390"/>
      <c r="G1218" s="390"/>
      <c r="H1218" s="390"/>
      <c r="I1218" s="390"/>
      <c r="J1218" s="390"/>
      <c r="K1218" s="390"/>
      <c r="L1218" s="390"/>
      <c r="M1218" s="390"/>
      <c r="N1218" s="391"/>
      <c r="O1218" s="633"/>
      <c r="P1218" s="634"/>
      <c r="Q1218" s="634"/>
      <c r="R1218" s="634"/>
      <c r="S1218" s="634"/>
      <c r="T1218" s="634"/>
      <c r="U1218" s="634"/>
      <c r="V1218" s="634"/>
      <c r="W1218" s="634"/>
      <c r="X1218" s="635"/>
      <c r="Y1218" s="633"/>
      <c r="Z1218" s="634"/>
      <c r="AA1218" s="634"/>
      <c r="AB1218" s="634"/>
      <c r="AC1218" s="634"/>
      <c r="AD1218" s="634"/>
      <c r="AE1218" s="634"/>
      <c r="AF1218" s="634"/>
      <c r="AG1218" s="634"/>
      <c r="AH1218" s="635"/>
    </row>
    <row r="1219" spans="1:34" hidden="1" x14ac:dyDescent="0.25">
      <c r="A1219" s="389" t="s">
        <v>292</v>
      </c>
      <c r="B1219" s="390"/>
      <c r="C1219" s="390"/>
      <c r="D1219" s="390"/>
      <c r="E1219" s="390"/>
      <c r="F1219" s="390"/>
      <c r="G1219" s="390"/>
      <c r="H1219" s="390"/>
      <c r="I1219" s="390"/>
      <c r="J1219" s="390"/>
      <c r="K1219" s="390"/>
      <c r="L1219" s="390"/>
      <c r="M1219" s="390"/>
      <c r="N1219" s="391"/>
      <c r="O1219" s="633"/>
      <c r="P1219" s="634"/>
      <c r="Q1219" s="634"/>
      <c r="R1219" s="634"/>
      <c r="S1219" s="634"/>
      <c r="T1219" s="634"/>
      <c r="U1219" s="634"/>
      <c r="V1219" s="634"/>
      <c r="W1219" s="634"/>
      <c r="X1219" s="635"/>
      <c r="Y1219" s="633"/>
      <c r="Z1219" s="634"/>
      <c r="AA1219" s="634"/>
      <c r="AB1219" s="634"/>
      <c r="AC1219" s="634"/>
      <c r="AD1219" s="634"/>
      <c r="AE1219" s="634"/>
      <c r="AF1219" s="634"/>
      <c r="AG1219" s="634"/>
      <c r="AH1219" s="635"/>
    </row>
    <row r="1220" spans="1:34" hidden="1" x14ac:dyDescent="0.25">
      <c r="A1220" s="5"/>
      <c r="B1220" s="5"/>
      <c r="C1220" s="5"/>
      <c r="D1220" s="5"/>
      <c r="E1220" s="5"/>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row>
    <row r="1221" spans="1:34" hidden="1" x14ac:dyDescent="0.25">
      <c r="A1221" s="388" t="s">
        <v>293</v>
      </c>
      <c r="B1221" s="388"/>
      <c r="C1221" s="388"/>
      <c r="D1221" s="388"/>
      <c r="E1221" s="388"/>
      <c r="F1221" s="388"/>
      <c r="G1221" s="388"/>
      <c r="H1221" s="388"/>
      <c r="I1221" s="388"/>
      <c r="J1221" s="388"/>
      <c r="K1221" s="388"/>
      <c r="L1221" s="388"/>
      <c r="M1221" s="388"/>
      <c r="N1221" s="388"/>
      <c r="O1221" s="388"/>
      <c r="P1221" s="388"/>
      <c r="Q1221" s="388"/>
      <c r="R1221" s="388"/>
      <c r="S1221" s="388"/>
      <c r="T1221" s="388"/>
      <c r="U1221" s="388"/>
      <c r="V1221" s="388"/>
      <c r="W1221" s="388"/>
      <c r="X1221" s="388"/>
      <c r="Y1221" s="388"/>
      <c r="Z1221" s="388"/>
      <c r="AA1221" s="388"/>
      <c r="AB1221" s="388"/>
      <c r="AC1221" s="388"/>
      <c r="AD1221" s="388"/>
      <c r="AE1221" s="388"/>
      <c r="AF1221" s="388"/>
      <c r="AG1221" s="388"/>
      <c r="AH1221" s="388"/>
    </row>
    <row r="1222" spans="1:34" hidden="1" x14ac:dyDescent="0.25">
      <c r="A1222" s="5"/>
      <c r="B1222" s="5"/>
      <c r="C1222" s="5"/>
      <c r="D1222" s="5"/>
      <c r="E1222" s="5"/>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row>
    <row r="1223" spans="1:34" hidden="1" x14ac:dyDescent="0.25">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row>
    <row r="1224" spans="1:34" hidden="1" x14ac:dyDescent="0.25">
      <c r="A1224" s="5"/>
      <c r="B1224" s="5"/>
      <c r="C1224" s="5"/>
      <c r="D1224" s="5"/>
      <c r="E1224" s="5"/>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row>
    <row r="1225" spans="1:34" hidden="1" x14ac:dyDescent="0.25">
      <c r="A1225" s="5"/>
      <c r="B1225" s="5"/>
      <c r="C1225" s="5"/>
      <c r="D1225" s="5"/>
      <c r="E1225" s="5"/>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row>
    <row r="1226" spans="1:34" hidden="1" x14ac:dyDescent="0.25">
      <c r="A1226" s="5"/>
      <c r="B1226" s="5"/>
      <c r="C1226" s="5"/>
      <c r="D1226" s="5"/>
      <c r="E1226" s="5"/>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row>
    <row r="1227" spans="1:34" hidden="1" x14ac:dyDescent="0.25">
      <c r="A1227" s="5" t="s">
        <v>294</v>
      </c>
      <c r="B1227" s="5"/>
      <c r="C1227" s="5"/>
      <c r="D1227" s="5"/>
      <c r="E1227" s="5"/>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row>
    <row r="1228" spans="1:34" hidden="1" x14ac:dyDescent="0.25">
      <c r="A1228" s="5"/>
      <c r="B1228" s="5"/>
      <c r="C1228" s="5"/>
      <c r="D1228" s="5"/>
      <c r="E1228" s="5"/>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row>
    <row r="1229" spans="1:34" hidden="1" x14ac:dyDescent="0.25">
      <c r="A1229" s="401" t="s">
        <v>295</v>
      </c>
      <c r="B1229" s="402"/>
      <c r="C1229" s="402"/>
      <c r="D1229" s="402"/>
      <c r="E1229" s="402"/>
      <c r="F1229" s="402"/>
      <c r="G1229" s="402"/>
      <c r="H1229" s="402"/>
      <c r="I1229" s="402"/>
      <c r="J1229" s="402"/>
      <c r="K1229" s="402"/>
      <c r="L1229" s="402"/>
      <c r="M1229" s="402"/>
      <c r="N1229" s="403"/>
      <c r="O1229" s="401" t="s">
        <v>58</v>
      </c>
      <c r="P1229" s="402"/>
      <c r="Q1229" s="402"/>
      <c r="R1229" s="402"/>
      <c r="S1229" s="402"/>
      <c r="T1229" s="402"/>
      <c r="U1229" s="402"/>
      <c r="V1229" s="402"/>
      <c r="W1229" s="402"/>
      <c r="X1229" s="403"/>
      <c r="Y1229" s="402" t="s">
        <v>59</v>
      </c>
      <c r="Z1229" s="402"/>
      <c r="AA1229" s="402"/>
      <c r="AB1229" s="402"/>
      <c r="AC1229" s="402"/>
      <c r="AD1229" s="402"/>
      <c r="AE1229" s="402"/>
      <c r="AF1229" s="402"/>
      <c r="AG1229" s="402"/>
      <c r="AH1229" s="403"/>
    </row>
    <row r="1230" spans="1:34" hidden="1" x14ac:dyDescent="0.25">
      <c r="A1230" s="407"/>
      <c r="B1230" s="408"/>
      <c r="C1230" s="408"/>
      <c r="D1230" s="408"/>
      <c r="E1230" s="408"/>
      <c r="F1230" s="408"/>
      <c r="G1230" s="408"/>
      <c r="H1230" s="408"/>
      <c r="I1230" s="408"/>
      <c r="J1230" s="408"/>
      <c r="K1230" s="408"/>
      <c r="L1230" s="408"/>
      <c r="M1230" s="408"/>
      <c r="N1230" s="409"/>
      <c r="O1230" s="407"/>
      <c r="P1230" s="408"/>
      <c r="Q1230" s="408"/>
      <c r="R1230" s="408"/>
      <c r="S1230" s="408"/>
      <c r="T1230" s="408"/>
      <c r="U1230" s="408"/>
      <c r="V1230" s="408"/>
      <c r="W1230" s="408"/>
      <c r="X1230" s="409"/>
      <c r="Y1230" s="408"/>
      <c r="Z1230" s="408"/>
      <c r="AA1230" s="408"/>
      <c r="AB1230" s="408"/>
      <c r="AC1230" s="408"/>
      <c r="AD1230" s="408"/>
      <c r="AE1230" s="408"/>
      <c r="AF1230" s="408"/>
      <c r="AG1230" s="408"/>
      <c r="AH1230" s="409"/>
    </row>
    <row r="1231" spans="1:34" hidden="1" x14ac:dyDescent="0.25">
      <c r="A1231" s="389" t="s">
        <v>296</v>
      </c>
      <c r="B1231" s="390"/>
      <c r="C1231" s="390"/>
      <c r="D1231" s="390"/>
      <c r="E1231" s="390"/>
      <c r="F1231" s="390"/>
      <c r="G1231" s="390"/>
      <c r="H1231" s="390"/>
      <c r="I1231" s="390"/>
      <c r="J1231" s="390"/>
      <c r="K1231" s="390"/>
      <c r="L1231" s="390"/>
      <c r="M1231" s="390"/>
      <c r="N1231" s="391"/>
      <c r="O1231" s="633"/>
      <c r="P1231" s="634"/>
      <c r="Q1231" s="634"/>
      <c r="R1231" s="634"/>
      <c r="S1231" s="634"/>
      <c r="T1231" s="634"/>
      <c r="U1231" s="634"/>
      <c r="V1231" s="634"/>
      <c r="W1231" s="634"/>
      <c r="X1231" s="635"/>
      <c r="Y1231" s="633"/>
      <c r="Z1231" s="634"/>
      <c r="AA1231" s="634"/>
      <c r="AB1231" s="634"/>
      <c r="AC1231" s="634"/>
      <c r="AD1231" s="634"/>
      <c r="AE1231" s="634"/>
      <c r="AF1231" s="634"/>
      <c r="AG1231" s="634"/>
      <c r="AH1231" s="635"/>
    </row>
    <row r="1232" spans="1:34" hidden="1" x14ac:dyDescent="0.25">
      <c r="A1232" s="389" t="s">
        <v>297</v>
      </c>
      <c r="B1232" s="390"/>
      <c r="C1232" s="390"/>
      <c r="D1232" s="390"/>
      <c r="E1232" s="390"/>
      <c r="F1232" s="390"/>
      <c r="G1232" s="390"/>
      <c r="H1232" s="390"/>
      <c r="I1232" s="390"/>
      <c r="J1232" s="390"/>
      <c r="K1232" s="390"/>
      <c r="L1232" s="390"/>
      <c r="M1232" s="390"/>
      <c r="N1232" s="391"/>
      <c r="O1232" s="633"/>
      <c r="P1232" s="634"/>
      <c r="Q1232" s="634"/>
      <c r="R1232" s="634"/>
      <c r="S1232" s="634"/>
      <c r="T1232" s="634"/>
      <c r="U1232" s="634"/>
      <c r="V1232" s="634"/>
      <c r="W1232" s="634"/>
      <c r="X1232" s="635"/>
      <c r="Y1232" s="633"/>
      <c r="Z1232" s="634"/>
      <c r="AA1232" s="634"/>
      <c r="AB1232" s="634"/>
      <c r="AC1232" s="634"/>
      <c r="AD1232" s="634"/>
      <c r="AE1232" s="634"/>
      <c r="AF1232" s="634"/>
      <c r="AG1232" s="634"/>
      <c r="AH1232" s="635"/>
    </row>
    <row r="1233" spans="1:34" hidden="1" x14ac:dyDescent="0.25">
      <c r="A1233" s="389" t="s">
        <v>298</v>
      </c>
      <c r="B1233" s="390"/>
      <c r="C1233" s="390"/>
      <c r="D1233" s="390"/>
      <c r="E1233" s="390"/>
      <c r="F1233" s="390"/>
      <c r="G1233" s="390"/>
      <c r="H1233" s="390"/>
      <c r="I1233" s="390"/>
      <c r="J1233" s="390"/>
      <c r="K1233" s="390"/>
      <c r="L1233" s="390"/>
      <c r="M1233" s="390"/>
      <c r="N1233" s="391"/>
      <c r="O1233" s="633"/>
      <c r="P1233" s="634"/>
      <c r="Q1233" s="634"/>
      <c r="R1233" s="634"/>
      <c r="S1233" s="634"/>
      <c r="T1233" s="634"/>
      <c r="U1233" s="634"/>
      <c r="V1233" s="634"/>
      <c r="W1233" s="634"/>
      <c r="X1233" s="635"/>
      <c r="Y1233" s="633"/>
      <c r="Z1233" s="634"/>
      <c r="AA1233" s="634"/>
      <c r="AB1233" s="634"/>
      <c r="AC1233" s="634"/>
      <c r="AD1233" s="634"/>
      <c r="AE1233" s="634"/>
      <c r="AF1233" s="634"/>
      <c r="AG1233" s="634"/>
      <c r="AH1233" s="635"/>
    </row>
    <row r="1234" spans="1:34" ht="29.25" hidden="1" customHeight="1" x14ac:dyDescent="0.25">
      <c r="A1234" s="389" t="s">
        <v>299</v>
      </c>
      <c r="B1234" s="390"/>
      <c r="C1234" s="390"/>
      <c r="D1234" s="390"/>
      <c r="E1234" s="390"/>
      <c r="F1234" s="390"/>
      <c r="G1234" s="390"/>
      <c r="H1234" s="390"/>
      <c r="I1234" s="390"/>
      <c r="J1234" s="390"/>
      <c r="K1234" s="390"/>
      <c r="L1234" s="390"/>
      <c r="M1234" s="390"/>
      <c r="N1234" s="391"/>
      <c r="O1234" s="633"/>
      <c r="P1234" s="634"/>
      <c r="Q1234" s="634"/>
      <c r="R1234" s="634"/>
      <c r="S1234" s="634"/>
      <c r="T1234" s="634"/>
      <c r="U1234" s="634"/>
      <c r="V1234" s="634"/>
      <c r="W1234" s="634"/>
      <c r="X1234" s="635"/>
      <c r="Y1234" s="633"/>
      <c r="Z1234" s="634"/>
      <c r="AA1234" s="634"/>
      <c r="AB1234" s="634"/>
      <c r="AC1234" s="634"/>
      <c r="AD1234" s="634"/>
      <c r="AE1234" s="634"/>
      <c r="AF1234" s="634"/>
      <c r="AG1234" s="634"/>
      <c r="AH1234" s="635"/>
    </row>
    <row r="1235" spans="1:34" hidden="1" x14ac:dyDescent="0.25">
      <c r="A1235" s="389" t="s">
        <v>300</v>
      </c>
      <c r="B1235" s="390"/>
      <c r="C1235" s="390"/>
      <c r="D1235" s="390"/>
      <c r="E1235" s="390"/>
      <c r="F1235" s="390"/>
      <c r="G1235" s="390"/>
      <c r="H1235" s="390"/>
      <c r="I1235" s="390"/>
      <c r="J1235" s="390"/>
      <c r="K1235" s="390"/>
      <c r="L1235" s="390"/>
      <c r="M1235" s="390"/>
      <c r="N1235" s="391"/>
      <c r="O1235" s="633"/>
      <c r="P1235" s="634"/>
      <c r="Q1235" s="634"/>
      <c r="R1235" s="634"/>
      <c r="S1235" s="634"/>
      <c r="T1235" s="634"/>
      <c r="U1235" s="634"/>
      <c r="V1235" s="634"/>
      <c r="W1235" s="634"/>
      <c r="X1235" s="635"/>
      <c r="Y1235" s="633"/>
      <c r="Z1235" s="634"/>
      <c r="AA1235" s="634"/>
      <c r="AB1235" s="634"/>
      <c r="AC1235" s="634"/>
      <c r="AD1235" s="634"/>
      <c r="AE1235" s="634"/>
      <c r="AF1235" s="634"/>
      <c r="AG1235" s="634"/>
      <c r="AH1235" s="635"/>
    </row>
    <row r="1236" spans="1:34" hidden="1" x14ac:dyDescent="0.25">
      <c r="A1236" s="389" t="s">
        <v>301</v>
      </c>
      <c r="B1236" s="390"/>
      <c r="C1236" s="390"/>
      <c r="D1236" s="390"/>
      <c r="E1236" s="390"/>
      <c r="F1236" s="390"/>
      <c r="G1236" s="390"/>
      <c r="H1236" s="390"/>
      <c r="I1236" s="390"/>
      <c r="J1236" s="390"/>
      <c r="K1236" s="390"/>
      <c r="L1236" s="390"/>
      <c r="M1236" s="390"/>
      <c r="N1236" s="391"/>
      <c r="O1236" s="633"/>
      <c r="P1236" s="634"/>
      <c r="Q1236" s="634"/>
      <c r="R1236" s="634"/>
      <c r="S1236" s="634"/>
      <c r="T1236" s="634"/>
      <c r="U1236" s="634"/>
      <c r="V1236" s="634"/>
      <c r="W1236" s="634"/>
      <c r="X1236" s="635"/>
      <c r="Y1236" s="633"/>
      <c r="Z1236" s="634"/>
      <c r="AA1236" s="634"/>
      <c r="AB1236" s="634"/>
      <c r="AC1236" s="634"/>
      <c r="AD1236" s="634"/>
      <c r="AE1236" s="634"/>
      <c r="AF1236" s="634"/>
      <c r="AG1236" s="634"/>
      <c r="AH1236" s="635"/>
    </row>
    <row r="1237" spans="1:34" hidden="1" x14ac:dyDescent="0.25">
      <c r="A1237" s="389" t="s">
        <v>302</v>
      </c>
      <c r="B1237" s="390"/>
      <c r="C1237" s="390"/>
      <c r="D1237" s="390"/>
      <c r="E1237" s="390"/>
      <c r="F1237" s="390"/>
      <c r="G1237" s="390"/>
      <c r="H1237" s="390"/>
      <c r="I1237" s="390"/>
      <c r="J1237" s="390"/>
      <c r="K1237" s="390"/>
      <c r="L1237" s="390"/>
      <c r="M1237" s="390"/>
      <c r="N1237" s="391"/>
      <c r="O1237" s="633"/>
      <c r="P1237" s="634"/>
      <c r="Q1237" s="634"/>
      <c r="R1237" s="634"/>
      <c r="S1237" s="634"/>
      <c r="T1237" s="634"/>
      <c r="U1237" s="634"/>
      <c r="V1237" s="634"/>
      <c r="W1237" s="634"/>
      <c r="X1237" s="635"/>
      <c r="Y1237" s="633"/>
      <c r="Z1237" s="634"/>
      <c r="AA1237" s="634"/>
      <c r="AB1237" s="634"/>
      <c r="AC1237" s="634"/>
      <c r="AD1237" s="634"/>
      <c r="AE1237" s="634"/>
      <c r="AF1237" s="634"/>
      <c r="AG1237" s="634"/>
      <c r="AH1237" s="635"/>
    </row>
    <row r="1238" spans="1:34" hidden="1" x14ac:dyDescent="0.25">
      <c r="A1238" s="5"/>
      <c r="B1238" s="5"/>
      <c r="C1238" s="5"/>
      <c r="D1238" s="5"/>
      <c r="E1238" s="5"/>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row>
    <row r="1239" spans="1:34" hidden="1" x14ac:dyDescent="0.25">
      <c r="A1239" s="388" t="s">
        <v>303</v>
      </c>
      <c r="B1239" s="388"/>
      <c r="C1239" s="388"/>
      <c r="D1239" s="388"/>
      <c r="E1239" s="388"/>
      <c r="F1239" s="388"/>
      <c r="G1239" s="388"/>
      <c r="H1239" s="388"/>
      <c r="I1239" s="388"/>
      <c r="J1239" s="388"/>
      <c r="K1239" s="388"/>
      <c r="L1239" s="388"/>
      <c r="M1239" s="388"/>
      <c r="N1239" s="388"/>
      <c r="O1239" s="388"/>
      <c r="P1239" s="388"/>
      <c r="Q1239" s="388"/>
      <c r="R1239" s="388"/>
      <c r="S1239" s="388"/>
      <c r="T1239" s="388"/>
      <c r="U1239" s="388"/>
      <c r="V1239" s="388"/>
      <c r="W1239" s="388"/>
      <c r="X1239" s="388"/>
      <c r="Y1239" s="388"/>
      <c r="Z1239" s="388"/>
      <c r="AA1239" s="388"/>
      <c r="AB1239" s="388"/>
      <c r="AC1239" s="388"/>
      <c r="AD1239" s="388"/>
      <c r="AE1239" s="388"/>
      <c r="AF1239" s="388"/>
      <c r="AG1239" s="388"/>
      <c r="AH1239" s="388"/>
    </row>
    <row r="1240" spans="1:34" hidden="1" x14ac:dyDescent="0.25">
      <c r="A1240" s="5"/>
      <c r="B1240" s="5"/>
      <c r="C1240" s="5"/>
      <c r="D1240" s="5"/>
      <c r="E1240" s="5"/>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row>
    <row r="1241" spans="1:34" hidden="1" x14ac:dyDescent="0.25">
      <c r="A1241" s="5"/>
      <c r="B1241" s="5"/>
      <c r="C1241" s="5"/>
      <c r="D1241" s="5"/>
      <c r="E1241" s="5"/>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row>
    <row r="1242" spans="1:34" hidden="1" x14ac:dyDescent="0.25">
      <c r="A1242" s="388" t="s">
        <v>304</v>
      </c>
      <c r="B1242" s="388"/>
      <c r="C1242" s="388"/>
      <c r="D1242" s="388"/>
      <c r="E1242" s="388"/>
      <c r="F1242" s="388"/>
      <c r="G1242" s="388"/>
      <c r="H1242" s="388"/>
      <c r="I1242" s="388"/>
      <c r="J1242" s="388"/>
      <c r="K1242" s="388"/>
      <c r="L1242" s="388"/>
      <c r="M1242" s="388"/>
      <c r="N1242" s="388"/>
      <c r="O1242" s="388"/>
      <c r="P1242" s="388"/>
      <c r="Q1242" s="388"/>
      <c r="R1242" s="388"/>
      <c r="S1242" s="388"/>
      <c r="T1242" s="388"/>
      <c r="U1242" s="388"/>
      <c r="V1242" s="388"/>
      <c r="W1242" s="388"/>
      <c r="X1242" s="388"/>
      <c r="Y1242" s="388"/>
      <c r="Z1242" s="388"/>
      <c r="AA1242" s="388"/>
      <c r="AB1242" s="388"/>
      <c r="AC1242" s="388"/>
      <c r="AD1242" s="388"/>
      <c r="AE1242" s="388"/>
      <c r="AF1242" s="388"/>
      <c r="AG1242" s="388"/>
      <c r="AH1242" s="388"/>
    </row>
    <row r="1243" spans="1:34" hidden="1" x14ac:dyDescent="0.25">
      <c r="A1243" s="388"/>
      <c r="B1243" s="388"/>
      <c r="C1243" s="388"/>
      <c r="D1243" s="388"/>
      <c r="E1243" s="388"/>
      <c r="F1243" s="388"/>
      <c r="G1243" s="388"/>
      <c r="H1243" s="388"/>
      <c r="I1243" s="388"/>
      <c r="J1243" s="388"/>
      <c r="K1243" s="388"/>
      <c r="L1243" s="388"/>
      <c r="M1243" s="388"/>
      <c r="N1243" s="388"/>
      <c r="O1243" s="388"/>
      <c r="P1243" s="388"/>
      <c r="Q1243" s="388"/>
      <c r="R1243" s="388"/>
      <c r="S1243" s="388"/>
      <c r="T1243" s="388"/>
      <c r="U1243" s="388"/>
      <c r="V1243" s="388"/>
      <c r="W1243" s="388"/>
      <c r="X1243" s="388"/>
      <c r="Y1243" s="388"/>
      <c r="Z1243" s="388"/>
      <c r="AA1243" s="388"/>
      <c r="AB1243" s="388"/>
      <c r="AC1243" s="388"/>
      <c r="AD1243" s="388"/>
      <c r="AE1243" s="388"/>
      <c r="AF1243" s="388"/>
      <c r="AG1243" s="388"/>
      <c r="AH1243" s="388"/>
    </row>
    <row r="1244" spans="1:34" hidden="1" x14ac:dyDescent="0.25">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row>
    <row r="1245" spans="1:34" hidden="1" x14ac:dyDescent="0.25">
      <c r="A1245" s="5"/>
      <c r="B1245" s="5"/>
      <c r="C1245" s="5"/>
      <c r="D1245" s="5"/>
      <c r="E1245" s="5"/>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row>
    <row r="1246" spans="1:34" x14ac:dyDescent="0.25">
      <c r="A1246" s="742" t="s">
        <v>1357</v>
      </c>
      <c r="B1246" s="742"/>
      <c r="C1246" s="742"/>
      <c r="D1246" s="742"/>
      <c r="E1246" s="742"/>
      <c r="F1246" s="742"/>
      <c r="G1246" s="742"/>
      <c r="H1246" s="742"/>
      <c r="I1246" s="742"/>
      <c r="J1246" s="742"/>
      <c r="K1246" s="742"/>
      <c r="L1246" s="742"/>
      <c r="M1246" s="742"/>
      <c r="N1246" s="742"/>
      <c r="O1246" s="742"/>
      <c r="P1246" s="742"/>
      <c r="Q1246" s="742"/>
      <c r="R1246" s="742"/>
      <c r="S1246" s="742"/>
      <c r="T1246" s="742"/>
      <c r="U1246" s="742"/>
      <c r="V1246" s="742"/>
      <c r="W1246" s="742"/>
      <c r="X1246" s="742"/>
      <c r="Y1246" s="742"/>
      <c r="Z1246" s="742"/>
      <c r="AA1246" s="742"/>
      <c r="AB1246" s="742"/>
      <c r="AC1246" s="742"/>
      <c r="AD1246" s="742"/>
      <c r="AE1246" s="742"/>
      <c r="AF1246" s="742"/>
      <c r="AG1246" s="742"/>
      <c r="AH1246" s="742"/>
    </row>
    <row r="1247" spans="1:34" x14ac:dyDescent="0.25">
      <c r="A1247" s="742"/>
      <c r="B1247" s="742"/>
      <c r="C1247" s="742"/>
      <c r="D1247" s="742"/>
      <c r="E1247" s="742"/>
      <c r="F1247" s="742"/>
      <c r="G1247" s="742"/>
      <c r="H1247" s="742"/>
      <c r="I1247" s="742"/>
      <c r="J1247" s="742"/>
      <c r="K1247" s="742"/>
      <c r="L1247" s="742"/>
      <c r="M1247" s="742"/>
      <c r="N1247" s="742"/>
      <c r="O1247" s="742"/>
      <c r="P1247" s="742"/>
      <c r="Q1247" s="742"/>
      <c r="R1247" s="742"/>
      <c r="S1247" s="742"/>
      <c r="T1247" s="742"/>
      <c r="U1247" s="742"/>
      <c r="V1247" s="742"/>
      <c r="W1247" s="742"/>
      <c r="X1247" s="742"/>
      <c r="Y1247" s="742"/>
      <c r="Z1247" s="742"/>
      <c r="AA1247" s="742"/>
      <c r="AB1247" s="742"/>
      <c r="AC1247" s="742"/>
      <c r="AD1247" s="742"/>
      <c r="AE1247" s="742"/>
      <c r="AF1247" s="742"/>
      <c r="AG1247" s="742"/>
      <c r="AH1247" s="742"/>
    </row>
    <row r="1248" spans="1:34" x14ac:dyDescent="0.25">
      <c r="A1248" s="7"/>
      <c r="B1248" s="7"/>
      <c r="C1248" s="7"/>
      <c r="D1248" s="7"/>
      <c r="E1248" s="7"/>
      <c r="F1248" s="7"/>
      <c r="G1248" s="7"/>
      <c r="H1248" s="7"/>
      <c r="I1248" s="7"/>
      <c r="J1248" s="7"/>
      <c r="K1248" s="7"/>
      <c r="L1248" s="7"/>
      <c r="M1248" s="7"/>
      <c r="N1248" s="7"/>
      <c r="O1248" s="7"/>
      <c r="P1248" s="7"/>
      <c r="Q1248" s="7"/>
      <c r="R1248" s="7"/>
      <c r="S1248" s="7"/>
      <c r="T1248" s="7"/>
      <c r="U1248" s="7"/>
      <c r="V1248" s="7"/>
      <c r="W1248" s="7"/>
      <c r="X1248" s="7"/>
      <c r="Y1248" s="7"/>
      <c r="Z1248" s="7"/>
      <c r="AA1248" s="7"/>
      <c r="AB1248" s="7"/>
      <c r="AC1248" s="7"/>
      <c r="AD1248" s="7"/>
      <c r="AE1248" s="7"/>
      <c r="AF1248" s="7"/>
      <c r="AG1248" s="7"/>
      <c r="AH1248" s="7"/>
    </row>
    <row r="1249" spans="1:34" x14ac:dyDescent="0.25">
      <c r="A1249" s="191" t="s">
        <v>1314</v>
      </c>
      <c r="B1249" s="191"/>
      <c r="C1249" s="5"/>
      <c r="D1249" s="5"/>
      <c r="E1249" s="5"/>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row>
    <row r="1250" spans="1:34" x14ac:dyDescent="0.25">
      <c r="A1250" s="5"/>
      <c r="B1250" s="5"/>
      <c r="C1250" s="5"/>
      <c r="D1250" s="5"/>
      <c r="E1250" s="5"/>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row>
    <row r="1251" spans="1:34" x14ac:dyDescent="0.25">
      <c r="A1251" s="419" t="s">
        <v>1353</v>
      </c>
      <c r="B1251" s="419"/>
      <c r="C1251" s="419"/>
      <c r="D1251" s="419"/>
      <c r="E1251" s="419"/>
      <c r="F1251" s="419"/>
      <c r="G1251" s="419"/>
      <c r="H1251" s="419"/>
      <c r="I1251" s="419"/>
      <c r="J1251" s="419"/>
      <c r="K1251" s="419"/>
      <c r="L1251" s="419"/>
      <c r="M1251" s="419"/>
      <c r="N1251" s="419"/>
      <c r="O1251" s="419"/>
      <c r="P1251" s="419"/>
      <c r="Q1251" s="419"/>
      <c r="R1251" s="419"/>
      <c r="S1251" s="419"/>
      <c r="T1251" s="419"/>
      <c r="U1251" s="419"/>
      <c r="V1251" s="419"/>
      <c r="W1251" s="419"/>
      <c r="X1251" s="419"/>
      <c r="Y1251" s="419"/>
      <c r="Z1251" s="419"/>
      <c r="AA1251" s="419"/>
      <c r="AB1251" s="419"/>
      <c r="AC1251" s="419"/>
      <c r="AD1251" s="419"/>
      <c r="AE1251" s="419"/>
      <c r="AF1251" s="419"/>
      <c r="AG1251" s="419"/>
      <c r="AH1251" s="419"/>
    </row>
    <row r="1252" spans="1:34" x14ac:dyDescent="0.25">
      <c r="A1252" s="419"/>
      <c r="B1252" s="419"/>
      <c r="C1252" s="419"/>
      <c r="D1252" s="419"/>
      <c r="E1252" s="419"/>
      <c r="F1252" s="419"/>
      <c r="G1252" s="419"/>
      <c r="H1252" s="419"/>
      <c r="I1252" s="419"/>
      <c r="J1252" s="419"/>
      <c r="K1252" s="419"/>
      <c r="L1252" s="419"/>
      <c r="M1252" s="419"/>
      <c r="N1252" s="419"/>
      <c r="O1252" s="419"/>
      <c r="P1252" s="419"/>
      <c r="Q1252" s="419"/>
      <c r="R1252" s="419"/>
      <c r="S1252" s="419"/>
      <c r="T1252" s="419"/>
      <c r="U1252" s="419"/>
      <c r="V1252" s="419"/>
      <c r="W1252" s="419"/>
      <c r="X1252" s="419"/>
      <c r="Y1252" s="419"/>
      <c r="Z1252" s="419"/>
      <c r="AA1252" s="419"/>
      <c r="AB1252" s="419"/>
      <c r="AC1252" s="419"/>
      <c r="AD1252" s="419"/>
      <c r="AE1252" s="419"/>
      <c r="AF1252" s="419"/>
      <c r="AG1252" s="419"/>
      <c r="AH1252" s="419"/>
    </row>
    <row r="1253" spans="1:34" x14ac:dyDescent="0.25">
      <c r="A1253" s="419"/>
      <c r="B1253" s="419"/>
      <c r="C1253" s="419"/>
      <c r="D1253" s="419"/>
      <c r="E1253" s="419"/>
      <c r="F1253" s="419"/>
      <c r="G1253" s="419"/>
      <c r="H1253" s="419"/>
      <c r="I1253" s="419"/>
      <c r="J1253" s="419"/>
      <c r="K1253" s="419"/>
      <c r="L1253" s="419"/>
      <c r="M1253" s="419"/>
      <c r="N1253" s="419"/>
      <c r="O1253" s="419"/>
      <c r="P1253" s="419"/>
      <c r="Q1253" s="419"/>
      <c r="R1253" s="419"/>
      <c r="S1253" s="419"/>
      <c r="T1253" s="419"/>
      <c r="U1253" s="419"/>
      <c r="V1253" s="419"/>
      <c r="W1253" s="419"/>
      <c r="X1253" s="419"/>
      <c r="Y1253" s="419"/>
      <c r="Z1253" s="419"/>
      <c r="AA1253" s="419"/>
      <c r="AB1253" s="419"/>
      <c r="AC1253" s="419"/>
      <c r="AD1253" s="419"/>
      <c r="AE1253" s="419"/>
      <c r="AF1253" s="419"/>
      <c r="AG1253" s="419"/>
      <c r="AH1253" s="419"/>
    </row>
    <row r="1254" spans="1:34" x14ac:dyDescent="0.25">
      <c r="A1254" s="419"/>
      <c r="B1254" s="419"/>
      <c r="C1254" s="419"/>
      <c r="D1254" s="419"/>
      <c r="E1254" s="419"/>
      <c r="F1254" s="419"/>
      <c r="G1254" s="419"/>
      <c r="H1254" s="419"/>
      <c r="I1254" s="419"/>
      <c r="J1254" s="419"/>
      <c r="K1254" s="419"/>
      <c r="L1254" s="419"/>
      <c r="M1254" s="419"/>
      <c r="N1254" s="419"/>
      <c r="O1254" s="419"/>
      <c r="P1254" s="419"/>
      <c r="Q1254" s="419"/>
      <c r="R1254" s="419"/>
      <c r="S1254" s="419"/>
      <c r="T1254" s="419"/>
      <c r="U1254" s="419"/>
      <c r="V1254" s="419"/>
      <c r="W1254" s="419"/>
      <c r="X1254" s="419"/>
      <c r="Y1254" s="419"/>
      <c r="Z1254" s="419"/>
      <c r="AA1254" s="419"/>
      <c r="AB1254" s="419"/>
      <c r="AC1254" s="419"/>
      <c r="AD1254" s="419"/>
      <c r="AE1254" s="419"/>
      <c r="AF1254" s="419"/>
      <c r="AG1254" s="419"/>
      <c r="AH1254" s="419"/>
    </row>
    <row r="1255" spans="1:34" x14ac:dyDescent="0.25">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row>
    <row r="1256" spans="1:34" x14ac:dyDescent="0.25">
      <c r="A1256" s="13" t="s">
        <v>305</v>
      </c>
      <c r="B1256" s="13"/>
      <c r="C1256" s="13"/>
      <c r="D1256" s="13" t="s">
        <v>306</v>
      </c>
      <c r="E1256" s="13"/>
      <c r="F1256" s="13"/>
      <c r="G1256" s="13"/>
      <c r="H1256" s="13"/>
      <c r="I1256" s="13"/>
      <c r="J1256" s="13"/>
      <c r="K1256" s="13"/>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row>
    <row r="1257" spans="1:34" x14ac:dyDescent="0.25">
      <c r="A1257" s="5"/>
      <c r="B1257" s="5"/>
      <c r="C1257" s="5"/>
      <c r="D1257" s="5"/>
      <c r="E1257" s="5"/>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row>
    <row r="1258" spans="1:34" x14ac:dyDescent="0.25">
      <c r="A1258" s="15" t="s">
        <v>307</v>
      </c>
      <c r="B1258" s="5"/>
      <c r="C1258" s="5"/>
      <c r="D1258" s="5"/>
      <c r="E1258" s="5"/>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row>
    <row r="1259" spans="1:34" x14ac:dyDescent="0.25">
      <c r="A1259" s="5"/>
      <c r="B1259" s="5"/>
      <c r="C1259" s="5"/>
      <c r="D1259" s="5"/>
      <c r="E1259" s="5"/>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row>
    <row r="1260" spans="1:34" x14ac:dyDescent="0.25">
      <c r="A1260" s="388" t="s">
        <v>308</v>
      </c>
      <c r="B1260" s="388"/>
      <c r="C1260" s="388"/>
      <c r="D1260" s="388"/>
      <c r="E1260" s="388"/>
      <c r="F1260" s="388"/>
      <c r="G1260" s="388"/>
      <c r="H1260" s="388"/>
      <c r="I1260" s="388"/>
      <c r="J1260" s="388"/>
      <c r="K1260" s="388"/>
      <c r="L1260" s="388"/>
      <c r="M1260" s="388"/>
      <c r="N1260" s="388"/>
      <c r="O1260" s="388"/>
      <c r="P1260" s="388"/>
      <c r="Q1260" s="388"/>
      <c r="R1260" s="388"/>
      <c r="S1260" s="388"/>
      <c r="T1260" s="388"/>
      <c r="U1260" s="388"/>
      <c r="V1260" s="388"/>
      <c r="W1260" s="388"/>
      <c r="X1260" s="388"/>
      <c r="Y1260" s="388"/>
      <c r="Z1260" s="388"/>
      <c r="AA1260" s="388"/>
      <c r="AB1260" s="388"/>
      <c r="AC1260" s="388"/>
      <c r="AD1260" s="388"/>
      <c r="AE1260" s="388"/>
      <c r="AF1260" s="388"/>
      <c r="AG1260" s="388"/>
      <c r="AH1260" s="388"/>
    </row>
    <row r="1261" spans="1:34" x14ac:dyDescent="0.25">
      <c r="A1261" s="388"/>
      <c r="B1261" s="388"/>
      <c r="C1261" s="388"/>
      <c r="D1261" s="388"/>
      <c r="E1261" s="388"/>
      <c r="F1261" s="388"/>
      <c r="G1261" s="388"/>
      <c r="H1261" s="388"/>
      <c r="I1261" s="388"/>
      <c r="J1261" s="388"/>
      <c r="K1261" s="388"/>
      <c r="L1261" s="388"/>
      <c r="M1261" s="388"/>
      <c r="N1261" s="388"/>
      <c r="O1261" s="388"/>
      <c r="P1261" s="388"/>
      <c r="Q1261" s="388"/>
      <c r="R1261" s="388"/>
      <c r="S1261" s="388"/>
      <c r="T1261" s="388"/>
      <c r="U1261" s="388"/>
      <c r="V1261" s="388"/>
      <c r="W1261" s="388"/>
      <c r="X1261" s="388"/>
      <c r="Y1261" s="388"/>
      <c r="Z1261" s="388"/>
      <c r="AA1261" s="388"/>
      <c r="AB1261" s="388"/>
      <c r="AC1261" s="388"/>
      <c r="AD1261" s="388"/>
      <c r="AE1261" s="388"/>
      <c r="AF1261" s="388"/>
      <c r="AG1261" s="388"/>
      <c r="AH1261" s="388"/>
    </row>
    <row r="1262" spans="1:34" x14ac:dyDescent="0.25">
      <c r="A1262" s="5"/>
      <c r="B1262" s="5"/>
      <c r="C1262" s="5"/>
      <c r="D1262" s="5"/>
      <c r="E1262" s="5"/>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row>
    <row r="1263" spans="1:34" ht="33" customHeight="1" x14ac:dyDescent="0.25">
      <c r="A1263" s="401" t="s">
        <v>309</v>
      </c>
      <c r="B1263" s="402"/>
      <c r="C1263" s="402"/>
      <c r="D1263" s="402"/>
      <c r="E1263" s="402"/>
      <c r="F1263" s="402"/>
      <c r="G1263" s="402"/>
      <c r="H1263" s="402"/>
      <c r="I1263" s="402"/>
      <c r="J1263" s="403"/>
      <c r="K1263" s="413" t="s">
        <v>310</v>
      </c>
      <c r="L1263" s="414"/>
      <c r="M1263" s="414"/>
      <c r="N1263" s="414"/>
      <c r="O1263" s="414"/>
      <c r="P1263" s="414"/>
      <c r="Q1263" s="414"/>
      <c r="R1263" s="415"/>
      <c r="S1263" s="413" t="s">
        <v>311</v>
      </c>
      <c r="T1263" s="414"/>
      <c r="U1263" s="414"/>
      <c r="V1263" s="414"/>
      <c r="W1263" s="414"/>
      <c r="X1263" s="414"/>
      <c r="Y1263" s="414"/>
      <c r="Z1263" s="415"/>
      <c r="AA1263" s="413" t="s">
        <v>312</v>
      </c>
      <c r="AB1263" s="414"/>
      <c r="AC1263" s="414"/>
      <c r="AD1263" s="414"/>
      <c r="AE1263" s="414"/>
      <c r="AF1263" s="414"/>
      <c r="AG1263" s="414"/>
      <c r="AH1263" s="415"/>
    </row>
    <row r="1264" spans="1:34" ht="68.25" customHeight="1" x14ac:dyDescent="0.25">
      <c r="A1264" s="407"/>
      <c r="B1264" s="408"/>
      <c r="C1264" s="408"/>
      <c r="D1264" s="408"/>
      <c r="E1264" s="408"/>
      <c r="F1264" s="408"/>
      <c r="G1264" s="408"/>
      <c r="H1264" s="408"/>
      <c r="I1264" s="408"/>
      <c r="J1264" s="409"/>
      <c r="K1264" s="413" t="s">
        <v>58</v>
      </c>
      <c r="L1264" s="414"/>
      <c r="M1264" s="414"/>
      <c r="N1264" s="415"/>
      <c r="O1264" s="413" t="s">
        <v>313</v>
      </c>
      <c r="P1264" s="414"/>
      <c r="Q1264" s="414"/>
      <c r="R1264" s="415"/>
      <c r="S1264" s="413" t="s">
        <v>58</v>
      </c>
      <c r="T1264" s="414"/>
      <c r="U1264" s="414"/>
      <c r="V1264" s="415"/>
      <c r="W1264" s="413" t="s">
        <v>313</v>
      </c>
      <c r="X1264" s="414"/>
      <c r="Y1264" s="414"/>
      <c r="Z1264" s="415"/>
      <c r="AA1264" s="413" t="s">
        <v>58</v>
      </c>
      <c r="AB1264" s="414"/>
      <c r="AC1264" s="414"/>
      <c r="AD1264" s="415"/>
      <c r="AE1264" s="413" t="s">
        <v>313</v>
      </c>
      <c r="AF1264" s="414"/>
      <c r="AG1264" s="414"/>
      <c r="AH1264" s="415"/>
    </row>
    <row r="1265" spans="1:36" x14ac:dyDescent="0.25">
      <c r="A1265" s="366" t="s">
        <v>40</v>
      </c>
      <c r="B1265" s="367"/>
      <c r="C1265" s="367"/>
      <c r="D1265" s="367"/>
      <c r="E1265" s="367"/>
      <c r="F1265" s="367"/>
      <c r="G1265" s="367"/>
      <c r="H1265" s="367"/>
      <c r="I1265" s="367"/>
      <c r="J1265" s="368"/>
      <c r="K1265" s="448" t="s">
        <v>111</v>
      </c>
      <c r="L1265" s="449"/>
      <c r="M1265" s="449"/>
      <c r="N1265" s="450"/>
      <c r="O1265" s="448" t="s">
        <v>42</v>
      </c>
      <c r="P1265" s="449"/>
      <c r="Q1265" s="449"/>
      <c r="R1265" s="450"/>
      <c r="S1265" s="448" t="s">
        <v>43</v>
      </c>
      <c r="T1265" s="449"/>
      <c r="U1265" s="449"/>
      <c r="V1265" s="450"/>
      <c r="W1265" s="448" t="s">
        <v>44</v>
      </c>
      <c r="X1265" s="449"/>
      <c r="Y1265" s="449"/>
      <c r="Z1265" s="450"/>
      <c r="AA1265" s="448" t="s">
        <v>45</v>
      </c>
      <c r="AB1265" s="449"/>
      <c r="AC1265" s="449"/>
      <c r="AD1265" s="450"/>
      <c r="AE1265" s="448" t="s">
        <v>46</v>
      </c>
      <c r="AF1265" s="449"/>
      <c r="AG1265" s="449"/>
      <c r="AH1265" s="450"/>
    </row>
    <row r="1266" spans="1:36" x14ac:dyDescent="0.25">
      <c r="A1266" s="381" t="s">
        <v>1222</v>
      </c>
      <c r="B1266" s="376"/>
      <c r="C1266" s="376"/>
      <c r="D1266" s="376"/>
      <c r="E1266" s="376"/>
      <c r="F1266" s="376"/>
      <c r="G1266" s="376"/>
      <c r="H1266" s="376"/>
      <c r="I1266" s="376"/>
      <c r="J1266" s="377"/>
      <c r="K1266" s="382">
        <v>828400</v>
      </c>
      <c r="L1266" s="613"/>
      <c r="M1266" s="613"/>
      <c r="N1266" s="614"/>
      <c r="O1266" s="382">
        <v>894203</v>
      </c>
      <c r="P1266" s="613"/>
      <c r="Q1266" s="613"/>
      <c r="R1266" s="614"/>
      <c r="S1266" s="636"/>
      <c r="T1266" s="613"/>
      <c r="U1266" s="613"/>
      <c r="V1266" s="614"/>
      <c r="W1266" s="636"/>
      <c r="X1266" s="613"/>
      <c r="Y1266" s="613"/>
      <c r="Z1266" s="614"/>
      <c r="AA1266" s="636"/>
      <c r="AB1266" s="613"/>
      <c r="AC1266" s="613"/>
      <c r="AD1266" s="614"/>
      <c r="AE1266" s="636"/>
      <c r="AF1266" s="613"/>
      <c r="AG1266" s="613"/>
      <c r="AH1266" s="614"/>
    </row>
    <row r="1267" spans="1:36" x14ac:dyDescent="0.25">
      <c r="A1267" s="381" t="s">
        <v>1223</v>
      </c>
      <c r="B1267" s="376"/>
      <c r="C1267" s="376"/>
      <c r="D1267" s="376"/>
      <c r="E1267" s="376"/>
      <c r="F1267" s="376"/>
      <c r="G1267" s="376"/>
      <c r="H1267" s="376"/>
      <c r="I1267" s="376"/>
      <c r="J1267" s="377"/>
      <c r="K1267" s="382">
        <v>1007804</v>
      </c>
      <c r="L1267" s="613"/>
      <c r="M1267" s="613"/>
      <c r="N1267" s="614"/>
      <c r="O1267" s="382">
        <v>1008992</v>
      </c>
      <c r="P1267" s="613"/>
      <c r="Q1267" s="613"/>
      <c r="R1267" s="614"/>
      <c r="S1267" s="636"/>
      <c r="T1267" s="613"/>
      <c r="U1267" s="613"/>
      <c r="V1267" s="614"/>
      <c r="W1267" s="636"/>
      <c r="X1267" s="613"/>
      <c r="Y1267" s="613"/>
      <c r="Z1267" s="614"/>
      <c r="AA1267" s="636"/>
      <c r="AB1267" s="613"/>
      <c r="AC1267" s="613"/>
      <c r="AD1267" s="614"/>
      <c r="AE1267" s="636"/>
      <c r="AF1267" s="613"/>
      <c r="AG1267" s="613"/>
      <c r="AH1267" s="614"/>
    </row>
    <row r="1268" spans="1:36" x14ac:dyDescent="0.25">
      <c r="A1268" s="381" t="s">
        <v>522</v>
      </c>
      <c r="B1268" s="376"/>
      <c r="C1268" s="376"/>
      <c r="D1268" s="376"/>
      <c r="E1268" s="376"/>
      <c r="F1268" s="376"/>
      <c r="G1268" s="376"/>
      <c r="H1268" s="376"/>
      <c r="I1268" s="376"/>
      <c r="J1268" s="377"/>
      <c r="K1268" s="636"/>
      <c r="L1268" s="613"/>
      <c r="M1268" s="613"/>
      <c r="N1268" s="614"/>
      <c r="O1268" s="636"/>
      <c r="P1268" s="613"/>
      <c r="Q1268" s="613"/>
      <c r="R1268" s="614"/>
      <c r="S1268" s="636"/>
      <c r="T1268" s="613"/>
      <c r="U1268" s="613"/>
      <c r="V1268" s="614"/>
      <c r="W1268" s="636"/>
      <c r="X1268" s="613"/>
      <c r="Y1268" s="613"/>
      <c r="Z1268" s="614"/>
      <c r="AA1268" s="636"/>
      <c r="AB1268" s="613"/>
      <c r="AC1268" s="613"/>
      <c r="AD1268" s="614"/>
      <c r="AE1268" s="636"/>
      <c r="AF1268" s="613"/>
      <c r="AG1268" s="613"/>
      <c r="AH1268" s="614"/>
      <c r="AI1268" s="2"/>
    </row>
    <row r="1269" spans="1:36" x14ac:dyDescent="0.25">
      <c r="A1269" s="381"/>
      <c r="B1269" s="376"/>
      <c r="C1269" s="376"/>
      <c r="D1269" s="376"/>
      <c r="E1269" s="376"/>
      <c r="F1269" s="376"/>
      <c r="G1269" s="376"/>
      <c r="H1269" s="376"/>
      <c r="I1269" s="376"/>
      <c r="J1269" s="377"/>
      <c r="K1269" s="636"/>
      <c r="L1269" s="613"/>
      <c r="M1269" s="613"/>
      <c r="N1269" s="614"/>
      <c r="O1269" s="636"/>
      <c r="P1269" s="613"/>
      <c r="Q1269" s="613"/>
      <c r="R1269" s="614"/>
      <c r="S1269" s="636"/>
      <c r="T1269" s="613"/>
      <c r="U1269" s="613"/>
      <c r="V1269" s="614"/>
      <c r="W1269" s="636"/>
      <c r="X1269" s="613"/>
      <c r="Y1269" s="613"/>
      <c r="Z1269" s="614"/>
      <c r="AA1269" s="636"/>
      <c r="AB1269" s="613"/>
      <c r="AC1269" s="613"/>
      <c r="AD1269" s="614"/>
      <c r="AE1269" s="636"/>
      <c r="AF1269" s="613"/>
      <c r="AG1269" s="613"/>
      <c r="AH1269" s="614"/>
      <c r="AI1269" t="str">
        <f>IF(ROUND(O1270+W1270+AE1270-VZAS!E3-VZAS!E7,0)=0,"","CHYBA")</f>
        <v/>
      </c>
      <c r="AJ1269" t="s">
        <v>1155</v>
      </c>
    </row>
    <row r="1270" spans="1:36" x14ac:dyDescent="0.25">
      <c r="A1270" s="381" t="s">
        <v>39</v>
      </c>
      <c r="B1270" s="376"/>
      <c r="C1270" s="376"/>
      <c r="D1270" s="376"/>
      <c r="E1270" s="376"/>
      <c r="F1270" s="376"/>
      <c r="G1270" s="376"/>
      <c r="H1270" s="376"/>
      <c r="I1270" s="376"/>
      <c r="J1270" s="377"/>
      <c r="K1270" s="636">
        <f>SUM(K1266:N1269)</f>
        <v>1836204</v>
      </c>
      <c r="L1270" s="613"/>
      <c r="M1270" s="613"/>
      <c r="N1270" s="614"/>
      <c r="O1270" s="636">
        <f>SUM(O1266:R1269)</f>
        <v>1903195</v>
      </c>
      <c r="P1270" s="613"/>
      <c r="Q1270" s="613"/>
      <c r="R1270" s="614"/>
      <c r="S1270" s="636">
        <f t="shared" ref="S1270" si="216">SUM(S1266:V1269)</f>
        <v>0</v>
      </c>
      <c r="T1270" s="613"/>
      <c r="U1270" s="613"/>
      <c r="V1270" s="614"/>
      <c r="W1270" s="636">
        <f t="shared" ref="W1270" si="217">SUM(W1266:Z1269)</f>
        <v>0</v>
      </c>
      <c r="X1270" s="613"/>
      <c r="Y1270" s="613"/>
      <c r="Z1270" s="614"/>
      <c r="AA1270" s="636">
        <f t="shared" ref="AA1270" si="218">SUM(AA1266:AD1269)</f>
        <v>0</v>
      </c>
      <c r="AB1270" s="613"/>
      <c r="AC1270" s="613"/>
      <c r="AD1270" s="614"/>
      <c r="AE1270" s="636">
        <f t="shared" ref="AE1270" si="219">SUM(AE1266:AH1269)</f>
        <v>0</v>
      </c>
      <c r="AF1270" s="613"/>
      <c r="AG1270" s="613"/>
      <c r="AH1270" s="614"/>
      <c r="AI1270" t="str">
        <f>IF(ROUND(K1270+S1270+AA1270-VZAS!D3-VZAS!D7,0)=0,"","CHYBA")</f>
        <v/>
      </c>
      <c r="AJ1270" t="s">
        <v>1155</v>
      </c>
    </row>
    <row r="1271" spans="1:36" x14ac:dyDescent="0.25">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row>
    <row r="1272" spans="1:36" x14ac:dyDescent="0.25">
      <c r="A1272" s="388" t="s">
        <v>1289</v>
      </c>
      <c r="B1272" s="388"/>
      <c r="C1272" s="388"/>
      <c r="D1272" s="388"/>
      <c r="E1272" s="388"/>
      <c r="F1272" s="388"/>
      <c r="G1272" s="388"/>
      <c r="H1272" s="388"/>
      <c r="I1272" s="388"/>
      <c r="J1272" s="388"/>
      <c r="K1272" s="388"/>
      <c r="L1272" s="388"/>
      <c r="M1272" s="388"/>
      <c r="N1272" s="388"/>
      <c r="O1272" s="388"/>
      <c r="P1272" s="388"/>
      <c r="Q1272" s="388"/>
      <c r="R1272" s="388"/>
      <c r="S1272" s="388"/>
      <c r="T1272" s="388"/>
      <c r="U1272" s="388"/>
      <c r="V1272" s="388"/>
      <c r="W1272" s="388"/>
      <c r="X1272" s="388"/>
      <c r="Y1272" s="388"/>
      <c r="Z1272" s="388"/>
      <c r="AA1272" s="388"/>
      <c r="AB1272" s="388"/>
      <c r="AC1272" s="388"/>
      <c r="AD1272" s="388"/>
      <c r="AE1272" s="388"/>
      <c r="AF1272" s="388"/>
      <c r="AG1272" s="388"/>
      <c r="AH1272" s="388"/>
    </row>
    <row r="1273" spans="1:36" x14ac:dyDescent="0.25">
      <c r="A1273" s="388"/>
      <c r="B1273" s="388"/>
      <c r="C1273" s="388"/>
      <c r="D1273" s="388"/>
      <c r="E1273" s="388"/>
      <c r="F1273" s="388"/>
      <c r="G1273" s="388"/>
      <c r="H1273" s="388"/>
      <c r="I1273" s="388"/>
      <c r="J1273" s="388"/>
      <c r="K1273" s="388"/>
      <c r="L1273" s="388"/>
      <c r="M1273" s="388"/>
      <c r="N1273" s="388"/>
      <c r="O1273" s="388"/>
      <c r="P1273" s="388"/>
      <c r="Q1273" s="388"/>
      <c r="R1273" s="388"/>
      <c r="S1273" s="388"/>
      <c r="T1273" s="388"/>
      <c r="U1273" s="388"/>
      <c r="V1273" s="388"/>
      <c r="W1273" s="388"/>
      <c r="X1273" s="388"/>
      <c r="Y1273" s="388"/>
      <c r="Z1273" s="388"/>
      <c r="AA1273" s="388"/>
      <c r="AB1273" s="388"/>
      <c r="AC1273" s="388"/>
      <c r="AD1273" s="388"/>
      <c r="AE1273" s="388"/>
      <c r="AF1273" s="388"/>
      <c r="AG1273" s="388"/>
      <c r="AH1273" s="388"/>
    </row>
    <row r="1274" spans="1:36" x14ac:dyDescent="0.25">
      <c r="A1274" s="388"/>
      <c r="B1274" s="388"/>
      <c r="C1274" s="388"/>
      <c r="D1274" s="388"/>
      <c r="E1274" s="388"/>
      <c r="F1274" s="388"/>
      <c r="G1274" s="388"/>
      <c r="H1274" s="388"/>
      <c r="I1274" s="388"/>
      <c r="J1274" s="388"/>
      <c r="K1274" s="388"/>
      <c r="L1274" s="388"/>
      <c r="M1274" s="388"/>
      <c r="N1274" s="388"/>
      <c r="O1274" s="388"/>
      <c r="P1274" s="388"/>
      <c r="Q1274" s="388"/>
      <c r="R1274" s="388"/>
      <c r="S1274" s="388"/>
      <c r="T1274" s="388"/>
      <c r="U1274" s="388"/>
      <c r="V1274" s="388"/>
      <c r="W1274" s="388"/>
      <c r="X1274" s="388"/>
      <c r="Y1274" s="388"/>
      <c r="Z1274" s="388"/>
      <c r="AA1274" s="388"/>
      <c r="AB1274" s="388"/>
      <c r="AC1274" s="388"/>
      <c r="AD1274" s="388"/>
      <c r="AE1274" s="388"/>
      <c r="AF1274" s="388"/>
      <c r="AG1274" s="388"/>
      <c r="AH1274" s="388"/>
    </row>
    <row r="1275" spans="1:36" x14ac:dyDescent="0.25">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row>
    <row r="1276" spans="1:36" x14ac:dyDescent="0.25">
      <c r="A1276" s="15" t="s">
        <v>314</v>
      </c>
      <c r="B1276" s="5"/>
      <c r="C1276" s="5"/>
      <c r="D1276" s="5"/>
      <c r="E1276" s="5"/>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row>
    <row r="1277" spans="1:36" x14ac:dyDescent="0.25">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row>
    <row r="1278" spans="1:36" x14ac:dyDescent="0.25">
      <c r="A1278" s="5" t="s">
        <v>1304</v>
      </c>
      <c r="B1278" s="5"/>
      <c r="C1278" s="5"/>
      <c r="D1278" s="5"/>
      <c r="E1278" s="5"/>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row>
    <row r="1279" spans="1:36" hidden="1" x14ac:dyDescent="0.25">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row>
    <row r="1280" spans="1:36" ht="27.75" hidden="1" customHeight="1" x14ac:dyDescent="0.25">
      <c r="A1280" s="420" t="s">
        <v>133</v>
      </c>
      <c r="B1280" s="421"/>
      <c r="C1280" s="421"/>
      <c r="D1280" s="421"/>
      <c r="E1280" s="421"/>
      <c r="F1280" s="421"/>
      <c r="G1280" s="421"/>
      <c r="H1280" s="421"/>
      <c r="I1280" s="422"/>
      <c r="J1280" s="413" t="s">
        <v>58</v>
      </c>
      <c r="K1280" s="414"/>
      <c r="L1280" s="414"/>
      <c r="M1280" s="414"/>
      <c r="N1280" s="415"/>
      <c r="O1280" s="413" t="s">
        <v>59</v>
      </c>
      <c r="P1280" s="414"/>
      <c r="Q1280" s="414"/>
      <c r="R1280" s="414"/>
      <c r="S1280" s="414"/>
      <c r="T1280" s="414"/>
      <c r="U1280" s="414"/>
      <c r="V1280" s="414"/>
      <c r="W1280" s="414"/>
      <c r="X1280" s="415"/>
      <c r="Y1280" s="413" t="s">
        <v>315</v>
      </c>
      <c r="Z1280" s="414"/>
      <c r="AA1280" s="414"/>
      <c r="AB1280" s="414"/>
      <c r="AC1280" s="414"/>
      <c r="AD1280" s="414"/>
      <c r="AE1280" s="414"/>
      <c r="AF1280" s="414"/>
      <c r="AG1280" s="414"/>
      <c r="AH1280" s="415"/>
    </row>
    <row r="1281" spans="1:36" ht="45" hidden="1" customHeight="1" x14ac:dyDescent="0.25">
      <c r="A1281" s="423"/>
      <c r="B1281" s="424"/>
      <c r="C1281" s="424"/>
      <c r="D1281" s="424"/>
      <c r="E1281" s="424"/>
      <c r="F1281" s="424"/>
      <c r="G1281" s="424"/>
      <c r="H1281" s="424"/>
      <c r="I1281" s="425"/>
      <c r="J1281" s="413" t="s">
        <v>316</v>
      </c>
      <c r="K1281" s="414"/>
      <c r="L1281" s="414"/>
      <c r="M1281" s="414"/>
      <c r="N1281" s="415"/>
      <c r="O1281" s="413" t="s">
        <v>316</v>
      </c>
      <c r="P1281" s="414"/>
      <c r="Q1281" s="414"/>
      <c r="R1281" s="414"/>
      <c r="S1281" s="415"/>
      <c r="T1281" s="413" t="s">
        <v>317</v>
      </c>
      <c r="U1281" s="414"/>
      <c r="V1281" s="414"/>
      <c r="W1281" s="414"/>
      <c r="X1281" s="415"/>
      <c r="Y1281" s="413" t="s">
        <v>58</v>
      </c>
      <c r="Z1281" s="414"/>
      <c r="AA1281" s="414"/>
      <c r="AB1281" s="414"/>
      <c r="AC1281" s="415"/>
      <c r="AD1281" s="413" t="s">
        <v>318</v>
      </c>
      <c r="AE1281" s="414"/>
      <c r="AF1281" s="414"/>
      <c r="AG1281" s="414"/>
      <c r="AH1281" s="415"/>
    </row>
    <row r="1282" spans="1:36" hidden="1" x14ac:dyDescent="0.25">
      <c r="A1282" s="366" t="s">
        <v>40</v>
      </c>
      <c r="B1282" s="367"/>
      <c r="C1282" s="367"/>
      <c r="D1282" s="367"/>
      <c r="E1282" s="367"/>
      <c r="F1282" s="367"/>
      <c r="G1282" s="367"/>
      <c r="H1282" s="367"/>
      <c r="I1282" s="368"/>
      <c r="J1282" s="366" t="s">
        <v>111</v>
      </c>
      <c r="K1282" s="367"/>
      <c r="L1282" s="367"/>
      <c r="M1282" s="367"/>
      <c r="N1282" s="368"/>
      <c r="O1282" s="366" t="s">
        <v>42</v>
      </c>
      <c r="P1282" s="367"/>
      <c r="Q1282" s="367"/>
      <c r="R1282" s="367"/>
      <c r="S1282" s="368"/>
      <c r="T1282" s="366" t="s">
        <v>43</v>
      </c>
      <c r="U1282" s="367"/>
      <c r="V1282" s="367"/>
      <c r="W1282" s="367"/>
      <c r="X1282" s="368"/>
      <c r="Y1282" s="366" t="s">
        <v>44</v>
      </c>
      <c r="Z1282" s="367"/>
      <c r="AA1282" s="367"/>
      <c r="AB1282" s="367"/>
      <c r="AC1282" s="368"/>
      <c r="AD1282" s="587" t="s">
        <v>45</v>
      </c>
      <c r="AE1282" s="588"/>
      <c r="AF1282" s="588"/>
      <c r="AG1282" s="588"/>
      <c r="AH1282" s="589"/>
    </row>
    <row r="1283" spans="1:36" ht="27.75" hidden="1" customHeight="1" x14ac:dyDescent="0.25">
      <c r="A1283" s="448" t="s">
        <v>319</v>
      </c>
      <c r="B1283" s="449"/>
      <c r="C1283" s="449"/>
      <c r="D1283" s="449"/>
      <c r="E1283" s="449"/>
      <c r="F1283" s="449"/>
      <c r="G1283" s="449"/>
      <c r="H1283" s="449"/>
      <c r="I1283" s="450"/>
      <c r="J1283" s="636"/>
      <c r="K1283" s="613"/>
      <c r="L1283" s="613"/>
      <c r="M1283" s="613"/>
      <c r="N1283" s="614"/>
      <c r="O1283" s="636"/>
      <c r="P1283" s="613"/>
      <c r="Q1283" s="613"/>
      <c r="R1283" s="613"/>
      <c r="S1283" s="614"/>
      <c r="T1283" s="636"/>
      <c r="U1283" s="613"/>
      <c r="V1283" s="613"/>
      <c r="W1283" s="613"/>
      <c r="X1283" s="614"/>
      <c r="Y1283" s="637"/>
      <c r="Z1283" s="638"/>
      <c r="AA1283" s="638"/>
      <c r="AB1283" s="638"/>
      <c r="AC1283" s="639"/>
      <c r="AD1283" s="637"/>
      <c r="AE1283" s="638"/>
      <c r="AF1283" s="638"/>
      <c r="AG1283" s="638"/>
      <c r="AH1283" s="639"/>
    </row>
    <row r="1284" spans="1:36" hidden="1" x14ac:dyDescent="0.25">
      <c r="A1284" s="448" t="s">
        <v>320</v>
      </c>
      <c r="B1284" s="449"/>
      <c r="C1284" s="449"/>
      <c r="D1284" s="449"/>
      <c r="E1284" s="449"/>
      <c r="F1284" s="449"/>
      <c r="G1284" s="449"/>
      <c r="H1284" s="449"/>
      <c r="I1284" s="450"/>
      <c r="J1284" s="636"/>
      <c r="K1284" s="613"/>
      <c r="L1284" s="613"/>
      <c r="M1284" s="613"/>
      <c r="N1284" s="614"/>
      <c r="O1284" s="636"/>
      <c r="P1284" s="613"/>
      <c r="Q1284" s="613"/>
      <c r="R1284" s="613"/>
      <c r="S1284" s="614"/>
      <c r="T1284" s="636"/>
      <c r="U1284" s="613"/>
      <c r="V1284" s="613"/>
      <c r="W1284" s="613"/>
      <c r="X1284" s="614"/>
      <c r="Y1284" s="637"/>
      <c r="Z1284" s="638"/>
      <c r="AA1284" s="638"/>
      <c r="AB1284" s="638"/>
      <c r="AC1284" s="639"/>
      <c r="AD1284" s="637"/>
      <c r="AE1284" s="638"/>
      <c r="AF1284" s="638"/>
      <c r="AG1284" s="638"/>
      <c r="AH1284" s="639"/>
    </row>
    <row r="1285" spans="1:36" hidden="1" x14ac:dyDescent="0.25">
      <c r="A1285" s="448" t="s">
        <v>321</v>
      </c>
      <c r="B1285" s="449"/>
      <c r="C1285" s="449"/>
      <c r="D1285" s="449"/>
      <c r="E1285" s="449"/>
      <c r="F1285" s="449"/>
      <c r="G1285" s="449"/>
      <c r="H1285" s="449"/>
      <c r="I1285" s="450"/>
      <c r="J1285" s="636"/>
      <c r="K1285" s="613"/>
      <c r="L1285" s="613"/>
      <c r="M1285" s="613"/>
      <c r="N1285" s="614"/>
      <c r="O1285" s="636"/>
      <c r="P1285" s="613"/>
      <c r="Q1285" s="613"/>
      <c r="R1285" s="613"/>
      <c r="S1285" s="614"/>
      <c r="T1285" s="636"/>
      <c r="U1285" s="613"/>
      <c r="V1285" s="613"/>
      <c r="W1285" s="613"/>
      <c r="X1285" s="614"/>
      <c r="Y1285" s="637"/>
      <c r="Z1285" s="638"/>
      <c r="AA1285" s="638"/>
      <c r="AB1285" s="638"/>
      <c r="AC1285" s="639"/>
      <c r="AD1285" s="637"/>
      <c r="AE1285" s="638"/>
      <c r="AF1285" s="638"/>
      <c r="AG1285" s="638"/>
      <c r="AH1285" s="639"/>
    </row>
    <row r="1286" spans="1:36" hidden="1" x14ac:dyDescent="0.25">
      <c r="A1286" s="413" t="s">
        <v>39</v>
      </c>
      <c r="B1286" s="414"/>
      <c r="C1286" s="414"/>
      <c r="D1286" s="414"/>
      <c r="E1286" s="414"/>
      <c r="F1286" s="414"/>
      <c r="G1286" s="414"/>
      <c r="H1286" s="414"/>
      <c r="I1286" s="415"/>
      <c r="J1286" s="640">
        <f>SUM(J1283:N1285)</f>
        <v>0</v>
      </c>
      <c r="K1286" s="641"/>
      <c r="L1286" s="641"/>
      <c r="M1286" s="641"/>
      <c r="N1286" s="642"/>
      <c r="O1286" s="640">
        <f t="shared" ref="O1286" si="220">SUM(O1283:S1285)</f>
        <v>0</v>
      </c>
      <c r="P1286" s="641"/>
      <c r="Q1286" s="641"/>
      <c r="R1286" s="641"/>
      <c r="S1286" s="642"/>
      <c r="T1286" s="640">
        <f t="shared" ref="T1286" si="221">SUM(T1283:X1285)</f>
        <v>0</v>
      </c>
      <c r="U1286" s="641"/>
      <c r="V1286" s="641"/>
      <c r="W1286" s="641"/>
      <c r="X1286" s="642"/>
      <c r="Y1286" s="643"/>
      <c r="Z1286" s="644"/>
      <c r="AA1286" s="644"/>
      <c r="AB1286" s="644"/>
      <c r="AC1286" s="645"/>
      <c r="AD1286" s="643"/>
      <c r="AE1286" s="644"/>
      <c r="AF1286" s="644"/>
      <c r="AG1286" s="644"/>
      <c r="AH1286" s="645"/>
    </row>
    <row r="1287" spans="1:36" hidden="1" x14ac:dyDescent="0.25">
      <c r="A1287" s="448" t="s">
        <v>322</v>
      </c>
      <c r="B1287" s="449"/>
      <c r="C1287" s="449"/>
      <c r="D1287" s="449"/>
      <c r="E1287" s="449"/>
      <c r="F1287" s="449"/>
      <c r="G1287" s="449"/>
      <c r="H1287" s="449"/>
      <c r="I1287" s="450"/>
      <c r="J1287" s="366" t="s">
        <v>30</v>
      </c>
      <c r="K1287" s="367"/>
      <c r="L1287" s="367"/>
      <c r="M1287" s="367"/>
      <c r="N1287" s="368"/>
      <c r="O1287" s="366" t="s">
        <v>30</v>
      </c>
      <c r="P1287" s="367"/>
      <c r="Q1287" s="367"/>
      <c r="R1287" s="367"/>
      <c r="S1287" s="368"/>
      <c r="T1287" s="366" t="s">
        <v>30</v>
      </c>
      <c r="U1287" s="367"/>
      <c r="V1287" s="367"/>
      <c r="W1287" s="367"/>
      <c r="X1287" s="368"/>
      <c r="Y1287" s="637"/>
      <c r="Z1287" s="638"/>
      <c r="AA1287" s="638"/>
      <c r="AB1287" s="638"/>
      <c r="AC1287" s="639"/>
      <c r="AD1287" s="637"/>
      <c r="AE1287" s="638"/>
      <c r="AF1287" s="638"/>
      <c r="AG1287" s="638"/>
      <c r="AH1287" s="639"/>
    </row>
    <row r="1288" spans="1:36" hidden="1" x14ac:dyDescent="0.25">
      <c r="A1288" s="448" t="s">
        <v>323</v>
      </c>
      <c r="B1288" s="449"/>
      <c r="C1288" s="449"/>
      <c r="D1288" s="449"/>
      <c r="E1288" s="449"/>
      <c r="F1288" s="449"/>
      <c r="G1288" s="449"/>
      <c r="H1288" s="449"/>
      <c r="I1288" s="450"/>
      <c r="J1288" s="366" t="s">
        <v>30</v>
      </c>
      <c r="K1288" s="367"/>
      <c r="L1288" s="367"/>
      <c r="M1288" s="367"/>
      <c r="N1288" s="368"/>
      <c r="O1288" s="366" t="s">
        <v>30</v>
      </c>
      <c r="P1288" s="367"/>
      <c r="Q1288" s="367"/>
      <c r="R1288" s="367"/>
      <c r="S1288" s="368"/>
      <c r="T1288" s="366" t="s">
        <v>30</v>
      </c>
      <c r="U1288" s="367"/>
      <c r="V1288" s="367"/>
      <c r="W1288" s="367"/>
      <c r="X1288" s="368"/>
      <c r="Y1288" s="637"/>
      <c r="Z1288" s="638"/>
      <c r="AA1288" s="638"/>
      <c r="AB1288" s="638"/>
      <c r="AC1288" s="639"/>
      <c r="AD1288" s="637"/>
      <c r="AE1288" s="638"/>
      <c r="AF1288" s="638"/>
      <c r="AG1288" s="638"/>
      <c r="AH1288" s="639"/>
    </row>
    <row r="1289" spans="1:36" hidden="1" x14ac:dyDescent="0.25">
      <c r="A1289" s="448" t="s">
        <v>324</v>
      </c>
      <c r="B1289" s="449"/>
      <c r="C1289" s="449"/>
      <c r="D1289" s="449"/>
      <c r="E1289" s="449"/>
      <c r="F1289" s="449"/>
      <c r="G1289" s="449"/>
      <c r="H1289" s="449"/>
      <c r="I1289" s="450"/>
      <c r="J1289" s="366" t="s">
        <v>30</v>
      </c>
      <c r="K1289" s="367"/>
      <c r="L1289" s="367"/>
      <c r="M1289" s="367"/>
      <c r="N1289" s="368"/>
      <c r="O1289" s="366" t="s">
        <v>30</v>
      </c>
      <c r="P1289" s="367"/>
      <c r="Q1289" s="367"/>
      <c r="R1289" s="367"/>
      <c r="S1289" s="368"/>
      <c r="T1289" s="366" t="s">
        <v>30</v>
      </c>
      <c r="U1289" s="367"/>
      <c r="V1289" s="367"/>
      <c r="W1289" s="367"/>
      <c r="X1289" s="368"/>
      <c r="Y1289" s="637"/>
      <c r="Z1289" s="638"/>
      <c r="AA1289" s="638"/>
      <c r="AB1289" s="638"/>
      <c r="AC1289" s="639"/>
      <c r="AD1289" s="637"/>
      <c r="AE1289" s="638"/>
      <c r="AF1289" s="638"/>
      <c r="AG1289" s="638"/>
      <c r="AH1289" s="639"/>
    </row>
    <row r="1290" spans="1:36" hidden="1" x14ac:dyDescent="0.25">
      <c r="A1290" s="448" t="s">
        <v>145</v>
      </c>
      <c r="B1290" s="449"/>
      <c r="C1290" s="449"/>
      <c r="D1290" s="449"/>
      <c r="E1290" s="449"/>
      <c r="F1290" s="449"/>
      <c r="G1290" s="449"/>
      <c r="H1290" s="449"/>
      <c r="I1290" s="450"/>
      <c r="J1290" s="366" t="s">
        <v>30</v>
      </c>
      <c r="K1290" s="367"/>
      <c r="L1290" s="367"/>
      <c r="M1290" s="367"/>
      <c r="N1290" s="368"/>
      <c r="O1290" s="366" t="s">
        <v>30</v>
      </c>
      <c r="P1290" s="367"/>
      <c r="Q1290" s="367"/>
      <c r="R1290" s="367"/>
      <c r="S1290" s="368"/>
      <c r="T1290" s="366" t="s">
        <v>30</v>
      </c>
      <c r="U1290" s="367"/>
      <c r="V1290" s="367"/>
      <c r="W1290" s="367"/>
      <c r="X1290" s="368"/>
      <c r="Y1290" s="637"/>
      <c r="Z1290" s="638"/>
      <c r="AA1290" s="638"/>
      <c r="AB1290" s="638"/>
      <c r="AC1290" s="639"/>
      <c r="AD1290" s="637"/>
      <c r="AE1290" s="638"/>
      <c r="AF1290" s="638"/>
      <c r="AG1290" s="638"/>
      <c r="AH1290" s="639"/>
      <c r="AI1290" t="str">
        <f>IF(ROUND(AD1291-VZAS!E8,0)=0,"","CHYBA")</f>
        <v/>
      </c>
      <c r="AJ1290" t="s">
        <v>1155</v>
      </c>
    </row>
    <row r="1291" spans="1:36" ht="44.25" hidden="1" customHeight="1" x14ac:dyDescent="0.25">
      <c r="A1291" s="413" t="s">
        <v>325</v>
      </c>
      <c r="B1291" s="414"/>
      <c r="C1291" s="414"/>
      <c r="D1291" s="414"/>
      <c r="E1291" s="414"/>
      <c r="F1291" s="414"/>
      <c r="G1291" s="414"/>
      <c r="H1291" s="414"/>
      <c r="I1291" s="415"/>
      <c r="J1291" s="366" t="s">
        <v>30</v>
      </c>
      <c r="K1291" s="367"/>
      <c r="L1291" s="367"/>
      <c r="M1291" s="367"/>
      <c r="N1291" s="368"/>
      <c r="O1291" s="366" t="s">
        <v>30</v>
      </c>
      <c r="P1291" s="367"/>
      <c r="Q1291" s="367"/>
      <c r="R1291" s="367"/>
      <c r="S1291" s="368"/>
      <c r="T1291" s="366" t="s">
        <v>30</v>
      </c>
      <c r="U1291" s="367"/>
      <c r="V1291" s="367"/>
      <c r="W1291" s="367"/>
      <c r="X1291" s="368"/>
      <c r="Y1291" s="643">
        <f>SUM(Y1286:AC1290)</f>
        <v>0</v>
      </c>
      <c r="Z1291" s="644"/>
      <c r="AA1291" s="644"/>
      <c r="AB1291" s="644"/>
      <c r="AC1291" s="645"/>
      <c r="AD1291" s="643">
        <f>SUM(AD1286:AH1290)</f>
        <v>0</v>
      </c>
      <c r="AE1291" s="644"/>
      <c r="AF1291" s="644"/>
      <c r="AG1291" s="644"/>
      <c r="AH1291" s="645"/>
      <c r="AI1291" t="str">
        <f>IF(ROUND(Y1291-VZAS!D8,0)=0,"","CHYBA")</f>
        <v/>
      </c>
      <c r="AJ1291" t="s">
        <v>1155</v>
      </c>
    </row>
    <row r="1292" spans="1:36" hidden="1" x14ac:dyDescent="0.25">
      <c r="A1292" s="5"/>
      <c r="B1292" s="5"/>
      <c r="C1292" s="5"/>
      <c r="D1292" s="5"/>
      <c r="E1292" s="5"/>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row>
    <row r="1293" spans="1:36" hidden="1" x14ac:dyDescent="0.25">
      <c r="A1293" s="5"/>
      <c r="B1293" s="5"/>
      <c r="C1293" s="5"/>
      <c r="D1293" s="5"/>
      <c r="E1293" s="5"/>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row>
    <row r="1294" spans="1:36" hidden="1" x14ac:dyDescent="0.25">
      <c r="A1294" s="5"/>
      <c r="B1294" s="5"/>
      <c r="C1294" s="5"/>
      <c r="D1294" s="5"/>
      <c r="E1294" s="5"/>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row>
    <row r="1295" spans="1:36" hidden="1" x14ac:dyDescent="0.25">
      <c r="A1295" s="5"/>
      <c r="B1295" s="5"/>
      <c r="C1295" s="5"/>
      <c r="D1295" s="5"/>
      <c r="E1295" s="5"/>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row>
    <row r="1296" spans="1:36" hidden="1" x14ac:dyDescent="0.25">
      <c r="A1296" s="5"/>
      <c r="B1296" s="5"/>
      <c r="C1296" s="5"/>
      <c r="D1296" s="5"/>
      <c r="E1296" s="5"/>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row>
    <row r="1297" spans="1:36" hidden="1" x14ac:dyDescent="0.25">
      <c r="A1297" s="5"/>
      <c r="B1297" s="5"/>
      <c r="C1297" s="5"/>
      <c r="D1297" s="5"/>
      <c r="E1297" s="5"/>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row>
    <row r="1298" spans="1:36" hidden="1" x14ac:dyDescent="0.25">
      <c r="A1298" s="5"/>
      <c r="B1298" s="5"/>
      <c r="C1298" s="5"/>
      <c r="D1298" s="5"/>
      <c r="E1298" s="5"/>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row>
    <row r="1299" spans="1:36" hidden="1" x14ac:dyDescent="0.25">
      <c r="A1299" s="5"/>
      <c r="B1299" s="5"/>
      <c r="C1299" s="5"/>
      <c r="D1299" s="5"/>
      <c r="E1299" s="5"/>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row>
    <row r="1300" spans="1:36" hidden="1" x14ac:dyDescent="0.25">
      <c r="A1300" s="5"/>
      <c r="B1300" s="5"/>
      <c r="C1300" s="5"/>
      <c r="D1300" s="5"/>
      <c r="E1300" s="5"/>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row>
    <row r="1301" spans="1:36" hidden="1" x14ac:dyDescent="0.25">
      <c r="A1301" s="5"/>
      <c r="B1301" s="5"/>
      <c r="C1301" s="5"/>
      <c r="D1301" s="5"/>
      <c r="E1301" s="5"/>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row>
    <row r="1302" spans="1:36" x14ac:dyDescent="0.25">
      <c r="A1302" s="5"/>
      <c r="B1302" s="5"/>
      <c r="C1302" s="5"/>
      <c r="D1302" s="5"/>
      <c r="E1302" s="5"/>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row>
    <row r="1303" spans="1:36" x14ac:dyDescent="0.25">
      <c r="A1303" s="15" t="s">
        <v>326</v>
      </c>
      <c r="B1303" s="15"/>
      <c r="C1303" s="15"/>
      <c r="D1303" s="15"/>
      <c r="E1303" s="15"/>
      <c r="F1303" s="15"/>
      <c r="G1303" s="15"/>
      <c r="H1303" s="15"/>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5"/>
      <c r="AF1303" s="5"/>
      <c r="AG1303" s="5"/>
      <c r="AH1303" s="5"/>
    </row>
    <row r="1304" spans="1:36" x14ac:dyDescent="0.25">
      <c r="A1304" s="5"/>
      <c r="B1304" s="5"/>
      <c r="C1304" s="5"/>
      <c r="D1304" s="5"/>
      <c r="E1304" s="5"/>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row>
    <row r="1305" spans="1:36" x14ac:dyDescent="0.25">
      <c r="A1305" s="388" t="s">
        <v>327</v>
      </c>
      <c r="B1305" s="388"/>
      <c r="C1305" s="388"/>
      <c r="D1305" s="388"/>
      <c r="E1305" s="388"/>
      <c r="F1305" s="388"/>
      <c r="G1305" s="388"/>
      <c r="H1305" s="388"/>
      <c r="I1305" s="388"/>
      <c r="J1305" s="388"/>
      <c r="K1305" s="388"/>
      <c r="L1305" s="388"/>
      <c r="M1305" s="388"/>
      <c r="N1305" s="388"/>
      <c r="O1305" s="388"/>
      <c r="P1305" s="388"/>
      <c r="Q1305" s="388"/>
      <c r="R1305" s="388"/>
      <c r="S1305" s="388"/>
      <c r="T1305" s="388"/>
      <c r="U1305" s="388"/>
      <c r="V1305" s="388"/>
      <c r="W1305" s="388"/>
      <c r="X1305" s="388"/>
      <c r="Y1305" s="388"/>
      <c r="Z1305" s="388"/>
      <c r="AA1305" s="388"/>
      <c r="AB1305" s="388"/>
      <c r="AC1305" s="388"/>
      <c r="AD1305" s="388"/>
      <c r="AE1305" s="388"/>
      <c r="AF1305" s="388"/>
      <c r="AG1305" s="388"/>
      <c r="AH1305" s="388"/>
    </row>
    <row r="1306" spans="1:36" x14ac:dyDescent="0.25">
      <c r="A1306" s="388"/>
      <c r="B1306" s="388"/>
      <c r="C1306" s="388"/>
      <c r="D1306" s="388"/>
      <c r="E1306" s="388"/>
      <c r="F1306" s="388"/>
      <c r="G1306" s="388"/>
      <c r="H1306" s="388"/>
      <c r="I1306" s="388"/>
      <c r="J1306" s="388"/>
      <c r="K1306" s="388"/>
      <c r="L1306" s="388"/>
      <c r="M1306" s="388"/>
      <c r="N1306" s="388"/>
      <c r="O1306" s="388"/>
      <c r="P1306" s="388"/>
      <c r="Q1306" s="388"/>
      <c r="R1306" s="388"/>
      <c r="S1306" s="388"/>
      <c r="T1306" s="388"/>
      <c r="U1306" s="388"/>
      <c r="V1306" s="388"/>
      <c r="W1306" s="388"/>
      <c r="X1306" s="388"/>
      <c r="Y1306" s="388"/>
      <c r="Z1306" s="388"/>
      <c r="AA1306" s="388"/>
      <c r="AB1306" s="388"/>
      <c r="AC1306" s="388"/>
      <c r="AD1306" s="388"/>
      <c r="AE1306" s="388"/>
      <c r="AF1306" s="388"/>
      <c r="AG1306" s="388"/>
      <c r="AH1306" s="388"/>
    </row>
    <row r="1307" spans="1:36" x14ac:dyDescent="0.25">
      <c r="A1307" s="5"/>
      <c r="B1307" s="5"/>
      <c r="C1307" s="5"/>
      <c r="D1307" s="5"/>
      <c r="E1307" s="5"/>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row>
    <row r="1308" spans="1:36" ht="30.75" customHeight="1" x14ac:dyDescent="0.25">
      <c r="A1308" s="413" t="s">
        <v>133</v>
      </c>
      <c r="B1308" s="414"/>
      <c r="C1308" s="414"/>
      <c r="D1308" s="414"/>
      <c r="E1308" s="414"/>
      <c r="F1308" s="414"/>
      <c r="G1308" s="414"/>
      <c r="H1308" s="414"/>
      <c r="I1308" s="414"/>
      <c r="J1308" s="414"/>
      <c r="K1308" s="414"/>
      <c r="L1308" s="414"/>
      <c r="M1308" s="414"/>
      <c r="N1308" s="414"/>
      <c r="O1308" s="414"/>
      <c r="P1308" s="415"/>
      <c r="Q1308" s="413" t="s">
        <v>58</v>
      </c>
      <c r="R1308" s="414"/>
      <c r="S1308" s="414"/>
      <c r="T1308" s="414"/>
      <c r="U1308" s="414"/>
      <c r="V1308" s="414"/>
      <c r="W1308" s="414"/>
      <c r="X1308" s="414"/>
      <c r="Y1308" s="415"/>
      <c r="Z1308" s="413" t="s">
        <v>59</v>
      </c>
      <c r="AA1308" s="414"/>
      <c r="AB1308" s="414"/>
      <c r="AC1308" s="414"/>
      <c r="AD1308" s="414"/>
      <c r="AE1308" s="414"/>
      <c r="AF1308" s="414"/>
      <c r="AG1308" s="414"/>
      <c r="AH1308" s="415"/>
    </row>
    <row r="1309" spans="1:36" x14ac:dyDescent="0.25">
      <c r="A1309" s="372" t="s">
        <v>328</v>
      </c>
      <c r="B1309" s="373"/>
      <c r="C1309" s="373"/>
      <c r="D1309" s="373"/>
      <c r="E1309" s="373"/>
      <c r="F1309" s="373"/>
      <c r="G1309" s="373"/>
      <c r="H1309" s="373"/>
      <c r="I1309" s="373"/>
      <c r="J1309" s="373"/>
      <c r="K1309" s="373"/>
      <c r="L1309" s="373"/>
      <c r="M1309" s="373"/>
      <c r="N1309" s="373"/>
      <c r="O1309" s="373"/>
      <c r="P1309" s="374"/>
      <c r="Q1309" s="382">
        <f>SUM(Q1310:Y1312)</f>
        <v>0</v>
      </c>
      <c r="R1309" s="383"/>
      <c r="S1309" s="383"/>
      <c r="T1309" s="383"/>
      <c r="U1309" s="383"/>
      <c r="V1309" s="383"/>
      <c r="W1309" s="383"/>
      <c r="X1309" s="383"/>
      <c r="Y1309" s="384"/>
      <c r="Z1309" s="517">
        <f>SUM(Z1310:AH1312)</f>
        <v>0</v>
      </c>
      <c r="AA1309" s="518"/>
      <c r="AB1309" s="518"/>
      <c r="AC1309" s="518"/>
      <c r="AD1309" s="518"/>
      <c r="AE1309" s="518"/>
      <c r="AF1309" s="518"/>
      <c r="AG1309" s="518"/>
      <c r="AH1309" s="519"/>
      <c r="AI1309" t="str">
        <f>IF(ROUND(Z1309-VZAS!E9,0)=0,"","CHYBA")</f>
        <v/>
      </c>
      <c r="AJ1309" t="s">
        <v>1155</v>
      </c>
    </row>
    <row r="1310" spans="1:36" x14ac:dyDescent="0.25">
      <c r="A1310" s="366"/>
      <c r="B1310" s="367"/>
      <c r="C1310" s="367"/>
      <c r="D1310" s="367"/>
      <c r="E1310" s="367"/>
      <c r="F1310" s="367"/>
      <c r="G1310" s="367"/>
      <c r="H1310" s="367"/>
      <c r="I1310" s="367"/>
      <c r="J1310" s="367"/>
      <c r="K1310" s="367"/>
      <c r="L1310" s="367"/>
      <c r="M1310" s="367"/>
      <c r="N1310" s="367"/>
      <c r="O1310" s="367"/>
      <c r="P1310" s="368"/>
      <c r="Q1310" s="382"/>
      <c r="R1310" s="383"/>
      <c r="S1310" s="383"/>
      <c r="T1310" s="383"/>
      <c r="U1310" s="383"/>
      <c r="V1310" s="383"/>
      <c r="W1310" s="383"/>
      <c r="X1310" s="383"/>
      <c r="Y1310" s="384"/>
      <c r="Z1310" s="382"/>
      <c r="AA1310" s="383"/>
      <c r="AB1310" s="383"/>
      <c r="AC1310" s="383"/>
      <c r="AD1310" s="383"/>
      <c r="AE1310" s="383"/>
      <c r="AF1310" s="383"/>
      <c r="AG1310" s="383"/>
      <c r="AH1310" s="384"/>
      <c r="AI1310" t="str">
        <f>IF(ROUND(Q1309-VZAS!D9,0)=0,"","CHYBA")</f>
        <v/>
      </c>
      <c r="AJ1310" t="s">
        <v>1155</v>
      </c>
    </row>
    <row r="1311" spans="1:36" x14ac:dyDescent="0.25">
      <c r="A1311" s="366"/>
      <c r="B1311" s="367"/>
      <c r="C1311" s="367"/>
      <c r="D1311" s="367"/>
      <c r="E1311" s="367"/>
      <c r="F1311" s="367"/>
      <c r="G1311" s="367"/>
      <c r="H1311" s="367"/>
      <c r="I1311" s="367"/>
      <c r="J1311" s="367"/>
      <c r="K1311" s="367"/>
      <c r="L1311" s="367"/>
      <c r="M1311" s="367"/>
      <c r="N1311" s="367"/>
      <c r="O1311" s="367"/>
      <c r="P1311" s="368"/>
      <c r="Q1311" s="382"/>
      <c r="R1311" s="383"/>
      <c r="S1311" s="383"/>
      <c r="T1311" s="383"/>
      <c r="U1311" s="383"/>
      <c r="V1311" s="383"/>
      <c r="W1311" s="383"/>
      <c r="X1311" s="383"/>
      <c r="Y1311" s="384"/>
      <c r="Z1311" s="382"/>
      <c r="AA1311" s="383"/>
      <c r="AB1311" s="383"/>
      <c r="AC1311" s="383"/>
      <c r="AD1311" s="383"/>
      <c r="AE1311" s="383"/>
      <c r="AF1311" s="383"/>
      <c r="AG1311" s="383"/>
      <c r="AH1311" s="384"/>
    </row>
    <row r="1312" spans="1:36" x14ac:dyDescent="0.25">
      <c r="A1312" s="366"/>
      <c r="B1312" s="367"/>
      <c r="C1312" s="367"/>
      <c r="D1312" s="367"/>
      <c r="E1312" s="367"/>
      <c r="F1312" s="367"/>
      <c r="G1312" s="367"/>
      <c r="H1312" s="367"/>
      <c r="I1312" s="367"/>
      <c r="J1312" s="367"/>
      <c r="K1312" s="367"/>
      <c r="L1312" s="367"/>
      <c r="M1312" s="367"/>
      <c r="N1312" s="367"/>
      <c r="O1312" s="367"/>
      <c r="P1312" s="368"/>
      <c r="Q1312" s="382"/>
      <c r="R1312" s="383"/>
      <c r="S1312" s="383"/>
      <c r="T1312" s="383"/>
      <c r="U1312" s="383"/>
      <c r="V1312" s="383"/>
      <c r="W1312" s="383"/>
      <c r="X1312" s="383"/>
      <c r="Y1312" s="384"/>
      <c r="Z1312" s="382"/>
      <c r="AA1312" s="383"/>
      <c r="AB1312" s="383"/>
      <c r="AC1312" s="383"/>
      <c r="AD1312" s="383"/>
      <c r="AE1312" s="383"/>
      <c r="AF1312" s="383"/>
      <c r="AG1312" s="383"/>
      <c r="AH1312" s="384"/>
    </row>
    <row r="1313" spans="1:36" ht="28.5" customHeight="1" x14ac:dyDescent="0.25">
      <c r="A1313" s="389" t="s">
        <v>329</v>
      </c>
      <c r="B1313" s="390"/>
      <c r="C1313" s="390"/>
      <c r="D1313" s="390"/>
      <c r="E1313" s="390"/>
      <c r="F1313" s="390"/>
      <c r="G1313" s="390"/>
      <c r="H1313" s="390"/>
      <c r="I1313" s="390"/>
      <c r="J1313" s="390"/>
      <c r="K1313" s="390"/>
      <c r="L1313" s="390"/>
      <c r="M1313" s="390"/>
      <c r="N1313" s="390"/>
      <c r="O1313" s="390"/>
      <c r="P1313" s="391"/>
      <c r="Q1313" s="369">
        <f>SUM(Q1314:Y1316)</f>
        <v>17856</v>
      </c>
      <c r="R1313" s="370"/>
      <c r="S1313" s="370"/>
      <c r="T1313" s="370"/>
      <c r="U1313" s="370"/>
      <c r="V1313" s="370"/>
      <c r="W1313" s="370"/>
      <c r="X1313" s="370"/>
      <c r="Y1313" s="371"/>
      <c r="Z1313" s="369">
        <f>SUM(Z1314:AH1316)</f>
        <v>20581</v>
      </c>
      <c r="AA1313" s="370"/>
      <c r="AB1313" s="370"/>
      <c r="AC1313" s="370"/>
      <c r="AD1313" s="370"/>
      <c r="AE1313" s="370"/>
      <c r="AF1313" s="370"/>
      <c r="AG1313" s="370"/>
      <c r="AH1313" s="371"/>
      <c r="AI1313" t="str">
        <f>IF(ROUND(Z1313-VZAS!E21-VZAS!E24,0)=0,"","CHYBA")</f>
        <v/>
      </c>
      <c r="AJ1313" t="s">
        <v>1155</v>
      </c>
    </row>
    <row r="1314" spans="1:36" x14ac:dyDescent="0.25">
      <c r="A1314" s="366" t="s">
        <v>1224</v>
      </c>
      <c r="B1314" s="367"/>
      <c r="C1314" s="367"/>
      <c r="D1314" s="367"/>
      <c r="E1314" s="367"/>
      <c r="F1314" s="367"/>
      <c r="G1314" s="367"/>
      <c r="H1314" s="367"/>
      <c r="I1314" s="367"/>
      <c r="J1314" s="367"/>
      <c r="K1314" s="367"/>
      <c r="L1314" s="367"/>
      <c r="M1314" s="367"/>
      <c r="N1314" s="367"/>
      <c r="O1314" s="367"/>
      <c r="P1314" s="368"/>
      <c r="Q1314" s="369">
        <v>9754</v>
      </c>
      <c r="R1314" s="370"/>
      <c r="S1314" s="370"/>
      <c r="T1314" s="370"/>
      <c r="U1314" s="370"/>
      <c r="V1314" s="370"/>
      <c r="W1314" s="370"/>
      <c r="X1314" s="370"/>
      <c r="Y1314" s="371"/>
      <c r="Z1314" s="369">
        <v>8515</v>
      </c>
      <c r="AA1314" s="370"/>
      <c r="AB1314" s="370"/>
      <c r="AC1314" s="370"/>
      <c r="AD1314" s="370"/>
      <c r="AE1314" s="370"/>
      <c r="AF1314" s="370"/>
      <c r="AG1314" s="370"/>
      <c r="AH1314" s="371"/>
      <c r="AI1314" s="189"/>
    </row>
    <row r="1315" spans="1:36" x14ac:dyDescent="0.25">
      <c r="A1315" s="366" t="s">
        <v>1225</v>
      </c>
      <c r="B1315" s="367"/>
      <c r="C1315" s="367"/>
      <c r="D1315" s="367"/>
      <c r="E1315" s="367"/>
      <c r="F1315" s="367"/>
      <c r="G1315" s="367"/>
      <c r="H1315" s="367"/>
      <c r="I1315" s="367"/>
      <c r="J1315" s="367"/>
      <c r="K1315" s="367"/>
      <c r="L1315" s="367"/>
      <c r="M1315" s="367"/>
      <c r="N1315" s="367"/>
      <c r="O1315" s="367"/>
      <c r="P1315" s="368"/>
      <c r="Q1315" s="369">
        <v>5681</v>
      </c>
      <c r="R1315" s="370"/>
      <c r="S1315" s="370"/>
      <c r="T1315" s="370"/>
      <c r="U1315" s="370"/>
      <c r="V1315" s="370"/>
      <c r="W1315" s="370"/>
      <c r="X1315" s="370"/>
      <c r="Y1315" s="371"/>
      <c r="Z1315" s="369">
        <v>9702</v>
      </c>
      <c r="AA1315" s="370"/>
      <c r="AB1315" s="370"/>
      <c r="AC1315" s="370"/>
      <c r="AD1315" s="370"/>
      <c r="AE1315" s="370"/>
      <c r="AF1315" s="370"/>
      <c r="AG1315" s="370"/>
      <c r="AH1315" s="371"/>
      <c r="AI1315" s="190"/>
    </row>
    <row r="1316" spans="1:36" x14ac:dyDescent="0.25">
      <c r="A1316" s="646" t="s">
        <v>1335</v>
      </c>
      <c r="B1316" s="647"/>
      <c r="C1316" s="647"/>
      <c r="D1316" s="647"/>
      <c r="E1316" s="647"/>
      <c r="F1316" s="647"/>
      <c r="G1316" s="647"/>
      <c r="H1316" s="647"/>
      <c r="I1316" s="647"/>
      <c r="J1316" s="647"/>
      <c r="K1316" s="647"/>
      <c r="L1316" s="647"/>
      <c r="M1316" s="647"/>
      <c r="N1316" s="647"/>
      <c r="O1316" s="647"/>
      <c r="P1316" s="648"/>
      <c r="Q1316" s="382">
        <v>2421</v>
      </c>
      <c r="R1316" s="383"/>
      <c r="S1316" s="383"/>
      <c r="T1316" s="383"/>
      <c r="U1316" s="383"/>
      <c r="V1316" s="383"/>
      <c r="W1316" s="383"/>
      <c r="X1316" s="383"/>
      <c r="Y1316" s="384"/>
      <c r="Z1316" s="382">
        <v>2364</v>
      </c>
      <c r="AA1316" s="383"/>
      <c r="AB1316" s="383"/>
      <c r="AC1316" s="383"/>
      <c r="AD1316" s="383"/>
      <c r="AE1316" s="383"/>
      <c r="AF1316" s="383"/>
      <c r="AG1316" s="383"/>
      <c r="AH1316" s="384"/>
      <c r="AJ1316" t="s">
        <v>1155</v>
      </c>
    </row>
    <row r="1317" spans="1:36" x14ac:dyDescent="0.25">
      <c r="A1317" s="389" t="s">
        <v>330</v>
      </c>
      <c r="B1317" s="390"/>
      <c r="C1317" s="390"/>
      <c r="D1317" s="390"/>
      <c r="E1317" s="390"/>
      <c r="F1317" s="390"/>
      <c r="G1317" s="390"/>
      <c r="H1317" s="390"/>
      <c r="I1317" s="390"/>
      <c r="J1317" s="390"/>
      <c r="K1317" s="390"/>
      <c r="L1317" s="390"/>
      <c r="M1317" s="390"/>
      <c r="N1317" s="390"/>
      <c r="O1317" s="390"/>
      <c r="P1317" s="391"/>
      <c r="Q1317" s="382">
        <v>101</v>
      </c>
      <c r="R1317" s="383"/>
      <c r="S1317" s="383"/>
      <c r="T1317" s="383"/>
      <c r="U1317" s="383"/>
      <c r="V1317" s="383"/>
      <c r="W1317" s="383"/>
      <c r="X1317" s="383"/>
      <c r="Y1317" s="384"/>
      <c r="Z1317" s="382">
        <v>103</v>
      </c>
      <c r="AA1317" s="383"/>
      <c r="AB1317" s="383"/>
      <c r="AC1317" s="383"/>
      <c r="AD1317" s="383"/>
      <c r="AE1317" s="383"/>
      <c r="AF1317" s="383"/>
      <c r="AG1317" s="383"/>
      <c r="AH1317" s="384"/>
      <c r="AI1317" t="str">
        <f>IF(ROUND(Q1317-VZAS!D29-VZAS!D33-VZAS!D37-VZAS!D39-VZAS!D42-VZAS!D44-VZAS!D46-VZAS!D48,0)=0,"","CHYBA")</f>
        <v/>
      </c>
      <c r="AJ1317" t="s">
        <v>1155</v>
      </c>
    </row>
    <row r="1318" spans="1:36" x14ac:dyDescent="0.25">
      <c r="A1318" s="649" t="s">
        <v>331</v>
      </c>
      <c r="B1318" s="650"/>
      <c r="C1318" s="650"/>
      <c r="D1318" s="650"/>
      <c r="E1318" s="650"/>
      <c r="F1318" s="650"/>
      <c r="G1318" s="650"/>
      <c r="H1318" s="650"/>
      <c r="I1318" s="650"/>
      <c r="J1318" s="650"/>
      <c r="K1318" s="650"/>
      <c r="L1318" s="650"/>
      <c r="M1318" s="650"/>
      <c r="N1318" s="650"/>
      <c r="O1318" s="650"/>
      <c r="P1318" s="651"/>
      <c r="Q1318" s="382">
        <v>98</v>
      </c>
      <c r="R1318" s="383"/>
      <c r="S1318" s="383"/>
      <c r="T1318" s="383"/>
      <c r="U1318" s="383"/>
      <c r="V1318" s="383"/>
      <c r="W1318" s="383"/>
      <c r="X1318" s="383"/>
      <c r="Y1318" s="384"/>
      <c r="Z1318" s="382">
        <v>90</v>
      </c>
      <c r="AA1318" s="383"/>
      <c r="AB1318" s="383"/>
      <c r="AC1318" s="383"/>
      <c r="AD1318" s="383"/>
      <c r="AE1318" s="383"/>
      <c r="AF1318" s="383"/>
      <c r="AG1318" s="383"/>
      <c r="AH1318" s="384"/>
    </row>
    <row r="1319" spans="1:36" ht="27.75" customHeight="1" x14ac:dyDescent="0.25">
      <c r="A1319" s="649" t="s">
        <v>332</v>
      </c>
      <c r="B1319" s="650"/>
      <c r="C1319" s="650"/>
      <c r="D1319" s="650"/>
      <c r="E1319" s="650"/>
      <c r="F1319" s="650"/>
      <c r="G1319" s="650"/>
      <c r="H1319" s="650"/>
      <c r="I1319" s="650"/>
      <c r="J1319" s="650"/>
      <c r="K1319" s="650"/>
      <c r="L1319" s="650"/>
      <c r="M1319" s="650"/>
      <c r="N1319" s="650"/>
      <c r="O1319" s="650"/>
      <c r="P1319" s="651"/>
      <c r="Q1319" s="382">
        <v>98</v>
      </c>
      <c r="R1319" s="383"/>
      <c r="S1319" s="383"/>
      <c r="T1319" s="383"/>
      <c r="U1319" s="383"/>
      <c r="V1319" s="383"/>
      <c r="W1319" s="383"/>
      <c r="X1319" s="383"/>
      <c r="Y1319" s="384"/>
      <c r="Z1319" s="382">
        <v>90</v>
      </c>
      <c r="AA1319" s="383"/>
      <c r="AB1319" s="383"/>
      <c r="AC1319" s="383"/>
      <c r="AD1319" s="383"/>
      <c r="AE1319" s="383"/>
      <c r="AF1319" s="383"/>
      <c r="AG1319" s="383"/>
      <c r="AH1319" s="384"/>
    </row>
    <row r="1320" spans="1:36" x14ac:dyDescent="0.25">
      <c r="A1320" s="649" t="s">
        <v>333</v>
      </c>
      <c r="B1320" s="650"/>
      <c r="C1320" s="650"/>
      <c r="D1320" s="650"/>
      <c r="E1320" s="650"/>
      <c r="F1320" s="650"/>
      <c r="G1320" s="650"/>
      <c r="H1320" s="650"/>
      <c r="I1320" s="650"/>
      <c r="J1320" s="650"/>
      <c r="K1320" s="650"/>
      <c r="L1320" s="650"/>
      <c r="M1320" s="650"/>
      <c r="N1320" s="650"/>
      <c r="O1320" s="650"/>
      <c r="P1320" s="651"/>
      <c r="Q1320" s="382"/>
      <c r="R1320" s="383"/>
      <c r="S1320" s="383"/>
      <c r="T1320" s="383"/>
      <c r="U1320" s="383"/>
      <c r="V1320" s="383"/>
      <c r="W1320" s="383"/>
      <c r="X1320" s="383"/>
      <c r="Y1320" s="384"/>
      <c r="Z1320" s="382"/>
      <c r="AA1320" s="383"/>
      <c r="AB1320" s="383"/>
      <c r="AC1320" s="383"/>
      <c r="AD1320" s="383"/>
      <c r="AE1320" s="383"/>
      <c r="AF1320" s="383"/>
      <c r="AG1320" s="383"/>
      <c r="AH1320" s="384"/>
    </row>
    <row r="1321" spans="1:36" x14ac:dyDescent="0.25">
      <c r="A1321" s="366" t="s">
        <v>1226</v>
      </c>
      <c r="B1321" s="367"/>
      <c r="C1321" s="367"/>
      <c r="D1321" s="367"/>
      <c r="E1321" s="367"/>
      <c r="F1321" s="367"/>
      <c r="G1321" s="367"/>
      <c r="H1321" s="367"/>
      <c r="I1321" s="367"/>
      <c r="J1321" s="367"/>
      <c r="K1321" s="367"/>
      <c r="L1321" s="367"/>
      <c r="M1321" s="367"/>
      <c r="N1321" s="367"/>
      <c r="O1321" s="367"/>
      <c r="P1321" s="368"/>
      <c r="Q1321" s="382">
        <v>3</v>
      </c>
      <c r="R1321" s="383"/>
      <c r="S1321" s="383"/>
      <c r="T1321" s="383"/>
      <c r="U1321" s="383"/>
      <c r="V1321" s="383"/>
      <c r="W1321" s="383"/>
      <c r="X1321" s="383"/>
      <c r="Y1321" s="384"/>
      <c r="Z1321" s="382">
        <v>13</v>
      </c>
      <c r="AA1321" s="383"/>
      <c r="AB1321" s="383"/>
      <c r="AC1321" s="383"/>
      <c r="AD1321" s="383"/>
      <c r="AE1321" s="383"/>
      <c r="AF1321" s="383"/>
      <c r="AG1321" s="383"/>
      <c r="AH1321" s="384"/>
    </row>
    <row r="1322" spans="1:36" x14ac:dyDescent="0.25">
      <c r="A1322" s="366" t="s">
        <v>1227</v>
      </c>
      <c r="B1322" s="367"/>
      <c r="C1322" s="367"/>
      <c r="D1322" s="367"/>
      <c r="E1322" s="367"/>
      <c r="F1322" s="367"/>
      <c r="G1322" s="367"/>
      <c r="H1322" s="367"/>
      <c r="I1322" s="367"/>
      <c r="J1322" s="367"/>
      <c r="K1322" s="367"/>
      <c r="L1322" s="367"/>
      <c r="M1322" s="367"/>
      <c r="N1322" s="367"/>
      <c r="O1322" s="367"/>
      <c r="P1322" s="368"/>
      <c r="Q1322" s="382"/>
      <c r="R1322" s="383"/>
      <c r="S1322" s="383"/>
      <c r="T1322" s="383"/>
      <c r="U1322" s="383"/>
      <c r="V1322" s="383"/>
      <c r="W1322" s="383"/>
      <c r="X1322" s="383"/>
      <c r="Y1322" s="384"/>
      <c r="Z1322" s="382"/>
      <c r="AA1322" s="383"/>
      <c r="AB1322" s="383"/>
      <c r="AC1322" s="383"/>
      <c r="AD1322" s="383"/>
      <c r="AE1322" s="383"/>
      <c r="AF1322" s="383"/>
      <c r="AG1322" s="383"/>
      <c r="AH1322" s="384"/>
    </row>
    <row r="1323" spans="1:36" x14ac:dyDescent="0.25">
      <c r="A1323" s="366"/>
      <c r="B1323" s="367"/>
      <c r="C1323" s="367"/>
      <c r="D1323" s="367"/>
      <c r="E1323" s="367"/>
      <c r="F1323" s="367"/>
      <c r="G1323" s="367"/>
      <c r="H1323" s="367"/>
      <c r="I1323" s="367"/>
      <c r="J1323" s="367"/>
      <c r="K1323" s="367"/>
      <c r="L1323" s="367"/>
      <c r="M1323" s="367"/>
      <c r="N1323" s="367"/>
      <c r="O1323" s="367"/>
      <c r="P1323" s="368"/>
      <c r="Q1323" s="382"/>
      <c r="R1323" s="383"/>
      <c r="S1323" s="383"/>
      <c r="T1323" s="383"/>
      <c r="U1323" s="383"/>
      <c r="V1323" s="383"/>
      <c r="W1323" s="383"/>
      <c r="X1323" s="383"/>
      <c r="Y1323" s="384"/>
      <c r="Z1323" s="382"/>
      <c r="AA1323" s="383"/>
      <c r="AB1323" s="383"/>
      <c r="AC1323" s="383"/>
      <c r="AD1323" s="383"/>
      <c r="AE1323" s="383"/>
      <c r="AF1323" s="383"/>
      <c r="AG1323" s="383"/>
      <c r="AH1323" s="384"/>
    </row>
    <row r="1324" spans="1:36" x14ac:dyDescent="0.25">
      <c r="A1324" s="381" t="s">
        <v>334</v>
      </c>
      <c r="B1324" s="376"/>
      <c r="C1324" s="376"/>
      <c r="D1324" s="376"/>
      <c r="E1324" s="376"/>
      <c r="F1324" s="376"/>
      <c r="G1324" s="376"/>
      <c r="H1324" s="376"/>
      <c r="I1324" s="376"/>
      <c r="J1324" s="376"/>
      <c r="K1324" s="376"/>
      <c r="L1324" s="376"/>
      <c r="M1324" s="376"/>
      <c r="N1324" s="376"/>
      <c r="O1324" s="376"/>
      <c r="P1324" s="377"/>
      <c r="Q1324" s="382">
        <f>SUM(Q1325:Y1327)</f>
        <v>0</v>
      </c>
      <c r="R1324" s="383"/>
      <c r="S1324" s="383"/>
      <c r="T1324" s="383"/>
      <c r="U1324" s="383"/>
      <c r="V1324" s="383"/>
      <c r="W1324" s="383"/>
      <c r="X1324" s="383"/>
      <c r="Y1324" s="384"/>
      <c r="Z1324" s="382">
        <f>SUM(Z1325:AH1327)</f>
        <v>0</v>
      </c>
      <c r="AA1324" s="383"/>
      <c r="AB1324" s="383"/>
      <c r="AC1324" s="383"/>
      <c r="AD1324" s="383"/>
      <c r="AE1324" s="383"/>
      <c r="AF1324" s="383"/>
      <c r="AG1324" s="383"/>
      <c r="AH1324" s="384"/>
      <c r="AI1324" t="str">
        <f>IF(ROUND(Z1324-VZAS!E56,0)=0,"","CHYBA")</f>
        <v/>
      </c>
      <c r="AJ1324" t="s">
        <v>1155</v>
      </c>
    </row>
    <row r="1325" spans="1:36" x14ac:dyDescent="0.25">
      <c r="A1325" s="366"/>
      <c r="B1325" s="367"/>
      <c r="C1325" s="367"/>
      <c r="D1325" s="367"/>
      <c r="E1325" s="367"/>
      <c r="F1325" s="367"/>
      <c r="G1325" s="367"/>
      <c r="H1325" s="367"/>
      <c r="I1325" s="367"/>
      <c r="J1325" s="367"/>
      <c r="K1325" s="367"/>
      <c r="L1325" s="367"/>
      <c r="M1325" s="367"/>
      <c r="N1325" s="367"/>
      <c r="O1325" s="367"/>
      <c r="P1325" s="368"/>
      <c r="Q1325" s="382"/>
      <c r="R1325" s="383"/>
      <c r="S1325" s="383"/>
      <c r="T1325" s="383"/>
      <c r="U1325" s="383"/>
      <c r="V1325" s="383"/>
      <c r="W1325" s="383"/>
      <c r="X1325" s="383"/>
      <c r="Y1325" s="384"/>
      <c r="Z1325" s="382"/>
      <c r="AA1325" s="383"/>
      <c r="AB1325" s="383"/>
      <c r="AC1325" s="383"/>
      <c r="AD1325" s="383"/>
      <c r="AE1325" s="383"/>
      <c r="AF1325" s="383"/>
      <c r="AG1325" s="383"/>
      <c r="AH1325" s="384"/>
      <c r="AI1325" t="str">
        <f>IF(ROUND(Q1324-VZAS!D56,0)=0,"","CHYBA")</f>
        <v/>
      </c>
      <c r="AJ1325" t="s">
        <v>1155</v>
      </c>
    </row>
    <row r="1326" spans="1:36" x14ac:dyDescent="0.25">
      <c r="A1326" s="366"/>
      <c r="B1326" s="367"/>
      <c r="C1326" s="367"/>
      <c r="D1326" s="367"/>
      <c r="E1326" s="367"/>
      <c r="F1326" s="367"/>
      <c r="G1326" s="367"/>
      <c r="H1326" s="367"/>
      <c r="I1326" s="367"/>
      <c r="J1326" s="367"/>
      <c r="K1326" s="367"/>
      <c r="L1326" s="367"/>
      <c r="M1326" s="367"/>
      <c r="N1326" s="367"/>
      <c r="O1326" s="367"/>
      <c r="P1326" s="368"/>
      <c r="Q1326" s="382"/>
      <c r="R1326" s="383"/>
      <c r="S1326" s="383"/>
      <c r="T1326" s="383"/>
      <c r="U1326" s="383"/>
      <c r="V1326" s="383"/>
      <c r="W1326" s="383"/>
      <c r="X1326" s="383"/>
      <c r="Y1326" s="384"/>
      <c r="Z1326" s="382"/>
      <c r="AA1326" s="383"/>
      <c r="AB1326" s="383"/>
      <c r="AC1326" s="383"/>
      <c r="AD1326" s="383"/>
      <c r="AE1326" s="383"/>
      <c r="AF1326" s="383"/>
      <c r="AG1326" s="383"/>
      <c r="AH1326" s="384"/>
    </row>
    <row r="1327" spans="1:36" x14ac:dyDescent="0.25">
      <c r="A1327" s="366"/>
      <c r="B1327" s="367"/>
      <c r="C1327" s="367"/>
      <c r="D1327" s="367"/>
      <c r="E1327" s="367"/>
      <c r="F1327" s="367"/>
      <c r="G1327" s="367"/>
      <c r="H1327" s="367"/>
      <c r="I1327" s="367"/>
      <c r="J1327" s="367"/>
      <c r="K1327" s="367"/>
      <c r="L1327" s="367"/>
      <c r="M1327" s="367"/>
      <c r="N1327" s="367"/>
      <c r="O1327" s="367"/>
      <c r="P1327" s="368"/>
      <c r="Q1327" s="382"/>
      <c r="R1327" s="383"/>
      <c r="S1327" s="383"/>
      <c r="T1327" s="383"/>
      <c r="U1327" s="383"/>
      <c r="V1327" s="383"/>
      <c r="W1327" s="383"/>
      <c r="X1327" s="383"/>
      <c r="Y1327" s="384"/>
      <c r="Z1327" s="382"/>
      <c r="AA1327" s="383"/>
      <c r="AB1327" s="383"/>
      <c r="AC1327" s="383"/>
      <c r="AD1327" s="383"/>
      <c r="AE1327" s="383"/>
      <c r="AF1327" s="383"/>
      <c r="AG1327" s="383"/>
      <c r="AH1327" s="384"/>
    </row>
    <row r="1328" spans="1:36" x14ac:dyDescent="0.25">
      <c r="A1328" s="5"/>
      <c r="B1328" s="5"/>
      <c r="C1328" s="5"/>
      <c r="D1328" s="5"/>
      <c r="E1328" s="5"/>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row>
    <row r="1329" spans="1:38" x14ac:dyDescent="0.25">
      <c r="A1329" s="5" t="s">
        <v>335</v>
      </c>
      <c r="B1329" s="5"/>
      <c r="C1329" s="5"/>
      <c r="D1329" s="5"/>
      <c r="E1329" s="5"/>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row>
    <row r="1330" spans="1:38" x14ac:dyDescent="0.25">
      <c r="A1330" s="5"/>
      <c r="B1330" s="5"/>
      <c r="C1330" s="5"/>
      <c r="D1330" s="5"/>
      <c r="E1330" s="5"/>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row>
    <row r="1331" spans="1:38" ht="29.25" customHeight="1" x14ac:dyDescent="0.25">
      <c r="A1331" s="366" t="s">
        <v>133</v>
      </c>
      <c r="B1331" s="367"/>
      <c r="C1331" s="367"/>
      <c r="D1331" s="367"/>
      <c r="E1331" s="367"/>
      <c r="F1331" s="367"/>
      <c r="G1331" s="367"/>
      <c r="H1331" s="367"/>
      <c r="I1331" s="367"/>
      <c r="J1331" s="367"/>
      <c r="K1331" s="367"/>
      <c r="L1331" s="367"/>
      <c r="M1331" s="367"/>
      <c r="N1331" s="367"/>
      <c r="O1331" s="367"/>
      <c r="P1331" s="368"/>
      <c r="Q1331" s="655" t="s">
        <v>137</v>
      </c>
      <c r="R1331" s="656"/>
      <c r="S1331" s="656"/>
      <c r="T1331" s="656"/>
      <c r="U1331" s="656"/>
      <c r="V1331" s="656"/>
      <c r="W1331" s="656"/>
      <c r="X1331" s="656"/>
      <c r="Y1331" s="657"/>
      <c r="Z1331" s="658" t="s">
        <v>59</v>
      </c>
      <c r="AA1331" s="659"/>
      <c r="AB1331" s="659"/>
      <c r="AC1331" s="659"/>
      <c r="AD1331" s="659"/>
      <c r="AE1331" s="659"/>
      <c r="AF1331" s="659"/>
      <c r="AG1331" s="659"/>
      <c r="AH1331" s="660"/>
    </row>
    <row r="1332" spans="1:38" x14ac:dyDescent="0.25">
      <c r="A1332" s="381" t="s">
        <v>336</v>
      </c>
      <c r="B1332" s="376"/>
      <c r="C1332" s="376"/>
      <c r="D1332" s="376"/>
      <c r="E1332" s="376"/>
      <c r="F1332" s="376"/>
      <c r="G1332" s="376"/>
      <c r="H1332" s="376"/>
      <c r="I1332" s="376"/>
      <c r="J1332" s="376"/>
      <c r="K1332" s="376"/>
      <c r="L1332" s="376"/>
      <c r="M1332" s="376"/>
      <c r="N1332" s="376"/>
      <c r="O1332" s="376"/>
      <c r="P1332" s="377"/>
      <c r="Q1332" s="382">
        <v>0</v>
      </c>
      <c r="R1332" s="383"/>
      <c r="S1332" s="383"/>
      <c r="T1332" s="383"/>
      <c r="U1332" s="383"/>
      <c r="V1332" s="383"/>
      <c r="W1332" s="383"/>
      <c r="X1332" s="383"/>
      <c r="Y1332" s="384"/>
      <c r="Z1332" s="382">
        <v>0</v>
      </c>
      <c r="AA1332" s="383"/>
      <c r="AB1332" s="383"/>
      <c r="AC1332" s="383"/>
      <c r="AD1332" s="383"/>
      <c r="AE1332" s="383"/>
      <c r="AF1332" s="383"/>
      <c r="AG1332" s="383"/>
      <c r="AH1332" s="384"/>
    </row>
    <row r="1333" spans="1:38" x14ac:dyDescent="0.25">
      <c r="A1333" s="381" t="s">
        <v>337</v>
      </c>
      <c r="B1333" s="376"/>
      <c r="C1333" s="376"/>
      <c r="D1333" s="376"/>
      <c r="E1333" s="376"/>
      <c r="F1333" s="376"/>
      <c r="G1333" s="376"/>
      <c r="H1333" s="376"/>
      <c r="I1333" s="376"/>
      <c r="J1333" s="376"/>
      <c r="K1333" s="376"/>
      <c r="L1333" s="376"/>
      <c r="M1333" s="376"/>
      <c r="N1333" s="376"/>
      <c r="O1333" s="376"/>
      <c r="P1333" s="377"/>
      <c r="Q1333" s="382">
        <v>1836204</v>
      </c>
      <c r="R1333" s="383"/>
      <c r="S1333" s="383"/>
      <c r="T1333" s="383"/>
      <c r="U1333" s="383"/>
      <c r="V1333" s="383"/>
      <c r="W1333" s="383"/>
      <c r="X1333" s="383"/>
      <c r="Y1333" s="384"/>
      <c r="Z1333" s="382">
        <v>1903195</v>
      </c>
      <c r="AA1333" s="383"/>
      <c r="AB1333" s="383"/>
      <c r="AC1333" s="383"/>
      <c r="AD1333" s="383"/>
      <c r="AE1333" s="383"/>
      <c r="AF1333" s="383"/>
      <c r="AG1333" s="383"/>
      <c r="AH1333" s="384"/>
    </row>
    <row r="1334" spans="1:38" x14ac:dyDescent="0.25">
      <c r="A1334" s="381" t="s">
        <v>338</v>
      </c>
      <c r="B1334" s="376"/>
      <c r="C1334" s="376"/>
      <c r="D1334" s="376"/>
      <c r="E1334" s="376"/>
      <c r="F1334" s="376"/>
      <c r="G1334" s="376"/>
      <c r="H1334" s="376"/>
      <c r="I1334" s="376"/>
      <c r="J1334" s="376"/>
      <c r="K1334" s="376"/>
      <c r="L1334" s="376"/>
      <c r="M1334" s="376"/>
      <c r="N1334" s="376"/>
      <c r="O1334" s="376"/>
      <c r="P1334" s="377"/>
      <c r="Q1334" s="382">
        <v>0</v>
      </c>
      <c r="R1334" s="383"/>
      <c r="S1334" s="383"/>
      <c r="T1334" s="383"/>
      <c r="U1334" s="383"/>
      <c r="V1334" s="383"/>
      <c r="W1334" s="383"/>
      <c r="X1334" s="383"/>
      <c r="Y1334" s="384"/>
      <c r="Z1334" s="382">
        <v>0</v>
      </c>
      <c r="AA1334" s="383"/>
      <c r="AB1334" s="383"/>
      <c r="AC1334" s="383"/>
      <c r="AD1334" s="383"/>
      <c r="AE1334" s="383"/>
      <c r="AF1334" s="383"/>
      <c r="AG1334" s="383"/>
      <c r="AH1334" s="384"/>
    </row>
    <row r="1335" spans="1:38" x14ac:dyDescent="0.25">
      <c r="A1335" s="381" t="s">
        <v>339</v>
      </c>
      <c r="B1335" s="376"/>
      <c r="C1335" s="376"/>
      <c r="D1335" s="376"/>
      <c r="E1335" s="376"/>
      <c r="F1335" s="376"/>
      <c r="G1335" s="376"/>
      <c r="H1335" s="376"/>
      <c r="I1335" s="376"/>
      <c r="J1335" s="376"/>
      <c r="K1335" s="376"/>
      <c r="L1335" s="376"/>
      <c r="M1335" s="376"/>
      <c r="N1335" s="376"/>
      <c r="O1335" s="376"/>
      <c r="P1335" s="377"/>
      <c r="Q1335" s="382">
        <v>0</v>
      </c>
      <c r="R1335" s="383"/>
      <c r="S1335" s="383"/>
      <c r="T1335" s="383"/>
      <c r="U1335" s="383"/>
      <c r="V1335" s="383"/>
      <c r="W1335" s="383"/>
      <c r="X1335" s="383"/>
      <c r="Y1335" s="384"/>
      <c r="Z1335" s="382">
        <v>0</v>
      </c>
      <c r="AA1335" s="383"/>
      <c r="AB1335" s="383"/>
      <c r="AC1335" s="383"/>
      <c r="AD1335" s="383"/>
      <c r="AE1335" s="383"/>
      <c r="AF1335" s="383"/>
      <c r="AG1335" s="383"/>
      <c r="AH1335" s="384"/>
    </row>
    <row r="1336" spans="1:38" x14ac:dyDescent="0.25">
      <c r="A1336" s="381" t="s">
        <v>1313</v>
      </c>
      <c r="B1336" s="376"/>
      <c r="C1336" s="376"/>
      <c r="D1336" s="376"/>
      <c r="E1336" s="376"/>
      <c r="F1336" s="376"/>
      <c r="G1336" s="376"/>
      <c r="H1336" s="376"/>
      <c r="I1336" s="376"/>
      <c r="J1336" s="376"/>
      <c r="K1336" s="376"/>
      <c r="L1336" s="376"/>
      <c r="M1336" s="376"/>
      <c r="N1336" s="376"/>
      <c r="O1336" s="376"/>
      <c r="P1336" s="377"/>
      <c r="Q1336" s="382">
        <v>2421</v>
      </c>
      <c r="R1336" s="383"/>
      <c r="S1336" s="383"/>
      <c r="T1336" s="383"/>
      <c r="U1336" s="383"/>
      <c r="V1336" s="383"/>
      <c r="W1336" s="383"/>
      <c r="X1336" s="383"/>
      <c r="Y1336" s="384"/>
      <c r="Z1336" s="664">
        <v>2363</v>
      </c>
      <c r="AA1336" s="665"/>
      <c r="AB1336" s="665"/>
      <c r="AC1336" s="665"/>
      <c r="AD1336" s="665"/>
      <c r="AE1336" s="665"/>
      <c r="AF1336" s="665"/>
      <c r="AG1336" s="665"/>
      <c r="AH1336" s="666"/>
    </row>
    <row r="1337" spans="1:38" x14ac:dyDescent="0.25">
      <c r="A1337" s="667" t="s">
        <v>340</v>
      </c>
      <c r="B1337" s="668"/>
      <c r="C1337" s="668"/>
      <c r="D1337" s="668"/>
      <c r="E1337" s="668"/>
      <c r="F1337" s="668"/>
      <c r="G1337" s="668"/>
      <c r="H1337" s="668"/>
      <c r="I1337" s="668"/>
      <c r="J1337" s="668"/>
      <c r="K1337" s="668"/>
      <c r="L1337" s="668"/>
      <c r="M1337" s="668"/>
      <c r="N1337" s="668"/>
      <c r="O1337" s="668"/>
      <c r="P1337" s="669"/>
      <c r="Q1337" s="670">
        <v>15435</v>
      </c>
      <c r="R1337" s="671"/>
      <c r="S1337" s="671"/>
      <c r="T1337" s="671"/>
      <c r="U1337" s="671"/>
      <c r="V1337" s="671"/>
      <c r="W1337" s="671"/>
      <c r="X1337" s="671"/>
      <c r="Y1337" s="672"/>
      <c r="Z1337" s="670">
        <v>18217</v>
      </c>
      <c r="AA1337" s="671"/>
      <c r="AB1337" s="671"/>
      <c r="AC1337" s="671"/>
      <c r="AD1337" s="671"/>
      <c r="AE1337" s="671"/>
      <c r="AF1337" s="671"/>
      <c r="AG1337" s="671"/>
      <c r="AH1337" s="672"/>
      <c r="AI1337" s="2"/>
      <c r="AJ1337" t="s">
        <v>1155</v>
      </c>
      <c r="AL1337" s="154"/>
    </row>
    <row r="1338" spans="1:38" x14ac:dyDescent="0.25">
      <c r="A1338" s="385" t="s">
        <v>341</v>
      </c>
      <c r="B1338" s="386"/>
      <c r="C1338" s="386"/>
      <c r="D1338" s="386"/>
      <c r="E1338" s="386"/>
      <c r="F1338" s="386"/>
      <c r="G1338" s="386"/>
      <c r="H1338" s="386"/>
      <c r="I1338" s="386"/>
      <c r="J1338" s="386"/>
      <c r="K1338" s="386"/>
      <c r="L1338" s="386"/>
      <c r="M1338" s="386"/>
      <c r="N1338" s="386"/>
      <c r="O1338" s="386"/>
      <c r="P1338" s="387"/>
      <c r="Q1338" s="382">
        <f>SUM(Q1332:Y1337)</f>
        <v>1854060</v>
      </c>
      <c r="R1338" s="383"/>
      <c r="S1338" s="383"/>
      <c r="T1338" s="383"/>
      <c r="U1338" s="383"/>
      <c r="V1338" s="383"/>
      <c r="W1338" s="383"/>
      <c r="X1338" s="383"/>
      <c r="Y1338" s="384"/>
      <c r="Z1338" s="652">
        <f>SUM(Z1332:AH1337)</f>
        <v>1923775</v>
      </c>
      <c r="AA1338" s="653"/>
      <c r="AB1338" s="653"/>
      <c r="AC1338" s="653"/>
      <c r="AD1338" s="653"/>
      <c r="AE1338" s="653"/>
      <c r="AF1338" s="653"/>
      <c r="AG1338" s="653"/>
      <c r="AH1338" s="654"/>
      <c r="AI1338" s="2"/>
      <c r="AJ1338" t="s">
        <v>1155</v>
      </c>
    </row>
    <row r="1339" spans="1:38" x14ac:dyDescent="0.25">
      <c r="A1339" s="5"/>
      <c r="B1339" s="5"/>
      <c r="C1339" s="5"/>
      <c r="D1339" s="5"/>
      <c r="E1339" s="5"/>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2"/>
    </row>
    <row r="1340" spans="1:38" x14ac:dyDescent="0.25">
      <c r="A1340" s="388" t="s">
        <v>342</v>
      </c>
      <c r="B1340" s="388"/>
      <c r="C1340" s="388"/>
      <c r="D1340" s="388"/>
      <c r="E1340" s="388"/>
      <c r="F1340" s="388"/>
      <c r="G1340" s="388"/>
      <c r="H1340" s="388"/>
      <c r="I1340" s="388"/>
      <c r="J1340" s="388"/>
      <c r="K1340" s="388"/>
      <c r="L1340" s="388"/>
      <c r="M1340" s="388"/>
      <c r="N1340" s="388"/>
      <c r="O1340" s="388"/>
      <c r="P1340" s="388"/>
      <c r="Q1340" s="388"/>
      <c r="R1340" s="388"/>
      <c r="S1340" s="388"/>
      <c r="T1340" s="388"/>
      <c r="U1340" s="388"/>
      <c r="V1340" s="388"/>
      <c r="W1340" s="388"/>
      <c r="X1340" s="388"/>
      <c r="Y1340" s="388"/>
      <c r="Z1340" s="388"/>
      <c r="AA1340" s="388"/>
      <c r="AB1340" s="388"/>
      <c r="AC1340" s="388"/>
      <c r="AD1340" s="388"/>
      <c r="AE1340" s="388"/>
      <c r="AF1340" s="388"/>
      <c r="AG1340" s="388"/>
      <c r="AH1340" s="388"/>
    </row>
    <row r="1341" spans="1:38" x14ac:dyDescent="0.25">
      <c r="A1341" s="5"/>
      <c r="B1341" s="5"/>
      <c r="C1341" s="5"/>
      <c r="D1341" s="5"/>
      <c r="E1341" s="5"/>
      <c r="F1341" s="5"/>
      <c r="G1341" s="5"/>
      <c r="H1341" s="5"/>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row>
    <row r="1342" spans="1:38" x14ac:dyDescent="0.25">
      <c r="A1342" s="15" t="s">
        <v>343</v>
      </c>
      <c r="B1342" s="5"/>
      <c r="C1342" s="5"/>
      <c r="D1342" s="5"/>
      <c r="E1342" s="5"/>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row>
    <row r="1343" spans="1:38" x14ac:dyDescent="0.25">
      <c r="A1343" s="5"/>
      <c r="B1343" s="5"/>
      <c r="C1343" s="5"/>
      <c r="D1343" s="5"/>
      <c r="E1343" s="5"/>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row>
    <row r="1344" spans="1:38" x14ac:dyDescent="0.25">
      <c r="A1344" s="388" t="s">
        <v>344</v>
      </c>
      <c r="B1344" s="388"/>
      <c r="C1344" s="388"/>
      <c r="D1344" s="388"/>
      <c r="E1344" s="388"/>
      <c r="F1344" s="388"/>
      <c r="G1344" s="388"/>
      <c r="H1344" s="388"/>
      <c r="I1344" s="388"/>
      <c r="J1344" s="388"/>
      <c r="K1344" s="388"/>
      <c r="L1344" s="388"/>
      <c r="M1344" s="388"/>
      <c r="N1344" s="388"/>
      <c r="O1344" s="388"/>
      <c r="P1344" s="388"/>
      <c r="Q1344" s="388"/>
      <c r="R1344" s="388"/>
      <c r="S1344" s="388"/>
      <c r="T1344" s="388"/>
      <c r="U1344" s="388"/>
      <c r="V1344" s="388"/>
      <c r="W1344" s="388"/>
      <c r="X1344" s="388"/>
      <c r="Y1344" s="388"/>
      <c r="Z1344" s="388"/>
      <c r="AA1344" s="388"/>
      <c r="AB1344" s="388"/>
      <c r="AC1344" s="388"/>
      <c r="AD1344" s="388"/>
      <c r="AE1344" s="388"/>
      <c r="AF1344" s="388"/>
      <c r="AG1344" s="388"/>
      <c r="AH1344" s="388"/>
    </row>
    <row r="1345" spans="1:36" x14ac:dyDescent="0.25">
      <c r="A1345" s="388"/>
      <c r="B1345" s="388"/>
      <c r="C1345" s="388"/>
      <c r="D1345" s="388"/>
      <c r="E1345" s="388"/>
      <c r="F1345" s="388"/>
      <c r="G1345" s="388"/>
      <c r="H1345" s="388"/>
      <c r="I1345" s="388"/>
      <c r="J1345" s="388"/>
      <c r="K1345" s="388"/>
      <c r="L1345" s="388"/>
      <c r="M1345" s="388"/>
      <c r="N1345" s="388"/>
      <c r="O1345" s="388"/>
      <c r="P1345" s="388"/>
      <c r="Q1345" s="388"/>
      <c r="R1345" s="388"/>
      <c r="S1345" s="388"/>
      <c r="T1345" s="388"/>
      <c r="U1345" s="388"/>
      <c r="V1345" s="388"/>
      <c r="W1345" s="388"/>
      <c r="X1345" s="388"/>
      <c r="Y1345" s="388"/>
      <c r="Z1345" s="388"/>
      <c r="AA1345" s="388"/>
      <c r="AB1345" s="388"/>
      <c r="AC1345" s="388"/>
      <c r="AD1345" s="388"/>
      <c r="AE1345" s="388"/>
      <c r="AF1345" s="388"/>
      <c r="AG1345" s="388"/>
      <c r="AH1345" s="388"/>
    </row>
    <row r="1346" spans="1:36" x14ac:dyDescent="0.25">
      <c r="A1346" s="5"/>
      <c r="B1346" s="5"/>
      <c r="C1346" s="5"/>
      <c r="D1346" s="5"/>
      <c r="E1346" s="5"/>
      <c r="F1346" s="5"/>
      <c r="G1346" s="5"/>
      <c r="H1346" s="5"/>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row>
    <row r="1347" spans="1:36" ht="41.25" customHeight="1" x14ac:dyDescent="0.25">
      <c r="A1347" s="661" t="s">
        <v>133</v>
      </c>
      <c r="B1347" s="662"/>
      <c r="C1347" s="662"/>
      <c r="D1347" s="662"/>
      <c r="E1347" s="662"/>
      <c r="F1347" s="662"/>
      <c r="G1347" s="662"/>
      <c r="H1347" s="662"/>
      <c r="I1347" s="662"/>
      <c r="J1347" s="662"/>
      <c r="K1347" s="662"/>
      <c r="L1347" s="662"/>
      <c r="M1347" s="662"/>
      <c r="N1347" s="662"/>
      <c r="O1347" s="662"/>
      <c r="P1347" s="662"/>
      <c r="Q1347" s="662"/>
      <c r="R1347" s="662"/>
      <c r="S1347" s="662"/>
      <c r="T1347" s="663"/>
      <c r="U1347" s="413" t="s">
        <v>58</v>
      </c>
      <c r="V1347" s="414"/>
      <c r="W1347" s="414"/>
      <c r="X1347" s="414"/>
      <c r="Y1347" s="414"/>
      <c r="Z1347" s="414"/>
      <c r="AA1347" s="415"/>
      <c r="AB1347" s="413" t="s">
        <v>59</v>
      </c>
      <c r="AC1347" s="414"/>
      <c r="AD1347" s="414"/>
      <c r="AE1347" s="414"/>
      <c r="AF1347" s="414"/>
      <c r="AG1347" s="414"/>
      <c r="AH1347" s="415"/>
      <c r="AJ1347" t="s">
        <v>1155</v>
      </c>
    </row>
    <row r="1348" spans="1:36" ht="20.25" customHeight="1" x14ac:dyDescent="0.25">
      <c r="A1348" s="395" t="s">
        <v>345</v>
      </c>
      <c r="B1348" s="396"/>
      <c r="C1348" s="396"/>
      <c r="D1348" s="396"/>
      <c r="E1348" s="396"/>
      <c r="F1348" s="396"/>
      <c r="G1348" s="396"/>
      <c r="H1348" s="396"/>
      <c r="I1348" s="396"/>
      <c r="J1348" s="396"/>
      <c r="K1348" s="396"/>
      <c r="L1348" s="396"/>
      <c r="M1348" s="396"/>
      <c r="N1348" s="396"/>
      <c r="O1348" s="396"/>
      <c r="P1348" s="396"/>
      <c r="Q1348" s="396"/>
      <c r="R1348" s="396"/>
      <c r="S1348" s="396"/>
      <c r="T1348" s="397"/>
      <c r="U1348" s="457">
        <f>SUM(U1349:AA1355)</f>
        <v>447903</v>
      </c>
      <c r="V1348" s="458"/>
      <c r="W1348" s="458"/>
      <c r="X1348" s="458"/>
      <c r="Y1348" s="458"/>
      <c r="Z1348" s="458"/>
      <c r="AA1348" s="459"/>
      <c r="AB1348" s="457">
        <f>SUM(AB1349:AH1355)</f>
        <v>449112</v>
      </c>
      <c r="AC1348" s="458"/>
      <c r="AD1348" s="458"/>
      <c r="AE1348" s="458"/>
      <c r="AF1348" s="458"/>
      <c r="AG1348" s="458"/>
      <c r="AH1348" s="459"/>
      <c r="AI1348" t="str">
        <f>IF(ROUND(U1348-VZAS!D12,0)=0,"","CHYBA")</f>
        <v/>
      </c>
      <c r="AJ1348" t="s">
        <v>1155</v>
      </c>
    </row>
    <row r="1349" spans="1:36" x14ac:dyDescent="0.25">
      <c r="A1349" s="389" t="s">
        <v>346</v>
      </c>
      <c r="B1349" s="390"/>
      <c r="C1349" s="390"/>
      <c r="D1349" s="390"/>
      <c r="E1349" s="390"/>
      <c r="F1349" s="390"/>
      <c r="G1349" s="390"/>
      <c r="H1349" s="390"/>
      <c r="I1349" s="390"/>
      <c r="J1349" s="390"/>
      <c r="K1349" s="390"/>
      <c r="L1349" s="390"/>
      <c r="M1349" s="390"/>
      <c r="N1349" s="390"/>
      <c r="O1349" s="390"/>
      <c r="P1349" s="390"/>
      <c r="Q1349" s="390"/>
      <c r="R1349" s="390"/>
      <c r="S1349" s="390"/>
      <c r="T1349" s="391"/>
      <c r="U1349" s="457"/>
      <c r="V1349" s="458"/>
      <c r="W1349" s="458"/>
      <c r="X1349" s="458"/>
      <c r="Y1349" s="458"/>
      <c r="Z1349" s="458"/>
      <c r="AA1349" s="459"/>
      <c r="AB1349" s="457"/>
      <c r="AC1349" s="458"/>
      <c r="AD1349" s="458"/>
      <c r="AE1349" s="458"/>
      <c r="AF1349" s="458"/>
      <c r="AG1349" s="458"/>
      <c r="AH1349" s="459"/>
    </row>
    <row r="1350" spans="1:36" x14ac:dyDescent="0.25">
      <c r="A1350" s="649" t="s">
        <v>347</v>
      </c>
      <c r="B1350" s="650"/>
      <c r="C1350" s="650"/>
      <c r="D1350" s="650"/>
      <c r="E1350" s="650"/>
      <c r="F1350" s="650"/>
      <c r="G1350" s="650"/>
      <c r="H1350" s="650"/>
      <c r="I1350" s="650"/>
      <c r="J1350" s="650"/>
      <c r="K1350" s="650"/>
      <c r="L1350" s="650"/>
      <c r="M1350" s="650"/>
      <c r="N1350" s="650"/>
      <c r="O1350" s="650"/>
      <c r="P1350" s="650"/>
      <c r="Q1350" s="650"/>
      <c r="R1350" s="650"/>
      <c r="S1350" s="650"/>
      <c r="T1350" s="651"/>
      <c r="U1350" s="457">
        <v>3500</v>
      </c>
      <c r="V1350" s="458"/>
      <c r="W1350" s="458"/>
      <c r="X1350" s="458"/>
      <c r="Y1350" s="458"/>
      <c r="Z1350" s="458"/>
      <c r="AA1350" s="459"/>
      <c r="AB1350" s="457">
        <v>3000</v>
      </c>
      <c r="AC1350" s="458"/>
      <c r="AD1350" s="458"/>
      <c r="AE1350" s="458"/>
      <c r="AF1350" s="458"/>
      <c r="AG1350" s="458"/>
      <c r="AH1350" s="459"/>
    </row>
    <row r="1351" spans="1:36" x14ac:dyDescent="0.25">
      <c r="A1351" s="649" t="s">
        <v>348</v>
      </c>
      <c r="B1351" s="650"/>
      <c r="C1351" s="650"/>
      <c r="D1351" s="650"/>
      <c r="E1351" s="650"/>
      <c r="F1351" s="650"/>
      <c r="G1351" s="650"/>
      <c r="H1351" s="650"/>
      <c r="I1351" s="650"/>
      <c r="J1351" s="650"/>
      <c r="K1351" s="650"/>
      <c r="L1351" s="650"/>
      <c r="M1351" s="650"/>
      <c r="N1351" s="650"/>
      <c r="O1351" s="650"/>
      <c r="P1351" s="650"/>
      <c r="Q1351" s="650"/>
      <c r="R1351" s="650"/>
      <c r="S1351" s="650"/>
      <c r="T1351" s="651"/>
      <c r="U1351" s="457"/>
      <c r="V1351" s="458"/>
      <c r="W1351" s="458"/>
      <c r="X1351" s="458"/>
      <c r="Y1351" s="458"/>
      <c r="Z1351" s="458"/>
      <c r="AA1351" s="459"/>
      <c r="AB1351" s="457"/>
      <c r="AC1351" s="458"/>
      <c r="AD1351" s="458"/>
      <c r="AE1351" s="458"/>
      <c r="AF1351" s="458"/>
      <c r="AG1351" s="458"/>
      <c r="AH1351" s="459"/>
    </row>
    <row r="1352" spans="1:36" x14ac:dyDescent="0.25">
      <c r="A1352" s="649" t="s">
        <v>349</v>
      </c>
      <c r="B1352" s="650"/>
      <c r="C1352" s="650"/>
      <c r="D1352" s="650"/>
      <c r="E1352" s="650"/>
      <c r="F1352" s="650"/>
      <c r="G1352" s="650"/>
      <c r="H1352" s="650"/>
      <c r="I1352" s="650"/>
      <c r="J1352" s="650"/>
      <c r="K1352" s="650"/>
      <c r="L1352" s="650"/>
      <c r="M1352" s="650"/>
      <c r="N1352" s="650"/>
      <c r="O1352" s="650"/>
      <c r="P1352" s="650"/>
      <c r="Q1352" s="650"/>
      <c r="R1352" s="650"/>
      <c r="S1352" s="650"/>
      <c r="T1352" s="651"/>
      <c r="U1352" s="457"/>
      <c r="V1352" s="458"/>
      <c r="W1352" s="458"/>
      <c r="X1352" s="458"/>
      <c r="Y1352" s="458"/>
      <c r="Z1352" s="458"/>
      <c r="AA1352" s="459"/>
      <c r="AB1352" s="457"/>
      <c r="AC1352" s="458"/>
      <c r="AD1352" s="458"/>
      <c r="AE1352" s="458"/>
      <c r="AF1352" s="458"/>
      <c r="AG1352" s="458"/>
      <c r="AH1352" s="459"/>
    </row>
    <row r="1353" spans="1:36" x14ac:dyDescent="0.25">
      <c r="A1353" s="649" t="s">
        <v>350</v>
      </c>
      <c r="B1353" s="650"/>
      <c r="C1353" s="650"/>
      <c r="D1353" s="650"/>
      <c r="E1353" s="650"/>
      <c r="F1353" s="650"/>
      <c r="G1353" s="650"/>
      <c r="H1353" s="650"/>
      <c r="I1353" s="650"/>
      <c r="J1353" s="650"/>
      <c r="K1353" s="650"/>
      <c r="L1353" s="650"/>
      <c r="M1353" s="650"/>
      <c r="N1353" s="650"/>
      <c r="O1353" s="650"/>
      <c r="P1353" s="650"/>
      <c r="Q1353" s="650"/>
      <c r="R1353" s="650"/>
      <c r="S1353" s="650"/>
      <c r="T1353" s="651"/>
      <c r="U1353" s="457"/>
      <c r="V1353" s="458"/>
      <c r="W1353" s="458"/>
      <c r="X1353" s="458"/>
      <c r="Y1353" s="458"/>
      <c r="Z1353" s="458"/>
      <c r="AA1353" s="459"/>
      <c r="AB1353" s="457"/>
      <c r="AC1353" s="458"/>
      <c r="AD1353" s="458"/>
      <c r="AE1353" s="458"/>
      <c r="AF1353" s="458"/>
      <c r="AG1353" s="458"/>
      <c r="AH1353" s="459"/>
    </row>
    <row r="1354" spans="1:36" x14ac:dyDescent="0.25">
      <c r="A1354" s="649" t="s">
        <v>351</v>
      </c>
      <c r="B1354" s="650"/>
      <c r="C1354" s="650"/>
      <c r="D1354" s="650"/>
      <c r="E1354" s="650"/>
      <c r="F1354" s="650"/>
      <c r="G1354" s="650"/>
      <c r="H1354" s="650"/>
      <c r="I1354" s="650"/>
      <c r="J1354" s="650"/>
      <c r="K1354" s="650"/>
      <c r="L1354" s="650"/>
      <c r="M1354" s="650"/>
      <c r="N1354" s="650"/>
      <c r="O1354" s="650"/>
      <c r="P1354" s="650"/>
      <c r="Q1354" s="650"/>
      <c r="R1354" s="650"/>
      <c r="S1354" s="650"/>
      <c r="T1354" s="651"/>
      <c r="U1354" s="457"/>
      <c r="V1354" s="458"/>
      <c r="W1354" s="458"/>
      <c r="X1354" s="458"/>
      <c r="Y1354" s="458"/>
      <c r="Z1354" s="458"/>
      <c r="AA1354" s="459"/>
      <c r="AB1354" s="457"/>
      <c r="AC1354" s="458"/>
      <c r="AD1354" s="458"/>
      <c r="AE1354" s="458"/>
      <c r="AF1354" s="458"/>
      <c r="AG1354" s="458"/>
      <c r="AH1354" s="459"/>
    </row>
    <row r="1355" spans="1:36" x14ac:dyDescent="0.25">
      <c r="A1355" s="389" t="s">
        <v>352</v>
      </c>
      <c r="B1355" s="390"/>
      <c r="C1355" s="390"/>
      <c r="D1355" s="390"/>
      <c r="E1355" s="390"/>
      <c r="F1355" s="390"/>
      <c r="G1355" s="390"/>
      <c r="H1355" s="390"/>
      <c r="I1355" s="390"/>
      <c r="J1355" s="390"/>
      <c r="K1355" s="390"/>
      <c r="L1355" s="390"/>
      <c r="M1355" s="390"/>
      <c r="N1355" s="390"/>
      <c r="O1355" s="390"/>
      <c r="P1355" s="390"/>
      <c r="Q1355" s="390"/>
      <c r="R1355" s="390"/>
      <c r="S1355" s="390"/>
      <c r="T1355" s="391"/>
      <c r="U1355" s="457">
        <f>SUM(U1356:AA1365)</f>
        <v>444403</v>
      </c>
      <c r="V1355" s="458"/>
      <c r="W1355" s="458"/>
      <c r="X1355" s="458"/>
      <c r="Y1355" s="458"/>
      <c r="Z1355" s="458"/>
      <c r="AA1355" s="459"/>
      <c r="AB1355" s="457">
        <f>SUM(AB1356:AH1365)</f>
        <v>446112</v>
      </c>
      <c r="AC1355" s="458"/>
      <c r="AD1355" s="458"/>
      <c r="AE1355" s="458"/>
      <c r="AF1355" s="458"/>
      <c r="AG1355" s="458"/>
      <c r="AH1355" s="459"/>
    </row>
    <row r="1356" spans="1:36" x14ac:dyDescent="0.25">
      <c r="A1356" s="381" t="s">
        <v>1305</v>
      </c>
      <c r="B1356" s="376"/>
      <c r="C1356" s="376"/>
      <c r="D1356" s="376"/>
      <c r="E1356" s="376"/>
      <c r="F1356" s="376"/>
      <c r="G1356" s="376"/>
      <c r="H1356" s="376"/>
      <c r="I1356" s="376"/>
      <c r="J1356" s="376"/>
      <c r="K1356" s="376"/>
      <c r="L1356" s="376"/>
      <c r="M1356" s="376"/>
      <c r="N1356" s="376"/>
      <c r="O1356" s="376"/>
      <c r="P1356" s="376"/>
      <c r="Q1356" s="376"/>
      <c r="R1356" s="376"/>
      <c r="S1356" s="376"/>
      <c r="T1356" s="377"/>
      <c r="U1356" s="457">
        <v>30629</v>
      </c>
      <c r="V1356" s="458"/>
      <c r="W1356" s="458"/>
      <c r="X1356" s="458"/>
      <c r="Y1356" s="458"/>
      <c r="Z1356" s="458"/>
      <c r="AA1356" s="459"/>
      <c r="AB1356" s="457">
        <v>34188</v>
      </c>
      <c r="AC1356" s="458"/>
      <c r="AD1356" s="458"/>
      <c r="AE1356" s="458"/>
      <c r="AF1356" s="458"/>
      <c r="AG1356" s="458"/>
      <c r="AH1356" s="459"/>
    </row>
    <row r="1357" spans="1:36" x14ac:dyDescent="0.25">
      <c r="A1357" s="381" t="s">
        <v>1308</v>
      </c>
      <c r="B1357" s="376"/>
      <c r="C1357" s="376"/>
      <c r="D1357" s="376"/>
      <c r="E1357" s="376"/>
      <c r="F1357" s="376"/>
      <c r="G1357" s="376"/>
      <c r="H1357" s="376"/>
      <c r="I1357" s="376"/>
      <c r="J1357" s="376"/>
      <c r="K1357" s="376"/>
      <c r="L1357" s="376"/>
      <c r="M1357" s="376"/>
      <c r="N1357" s="376"/>
      <c r="O1357" s="376"/>
      <c r="P1357" s="376"/>
      <c r="Q1357" s="376"/>
      <c r="R1357" s="376"/>
      <c r="S1357" s="376"/>
      <c r="T1357" s="377"/>
      <c r="U1357" s="457">
        <v>242</v>
      </c>
      <c r="V1357" s="458"/>
      <c r="W1357" s="458"/>
      <c r="X1357" s="458"/>
      <c r="Y1357" s="458"/>
      <c r="Z1357" s="458"/>
      <c r="AA1357" s="459"/>
      <c r="AB1357" s="457">
        <v>25</v>
      </c>
      <c r="AC1357" s="458"/>
      <c r="AD1357" s="458"/>
      <c r="AE1357" s="458"/>
      <c r="AF1357" s="458"/>
      <c r="AG1357" s="458"/>
      <c r="AH1357" s="459"/>
    </row>
    <row r="1358" spans="1:36" x14ac:dyDescent="0.25">
      <c r="A1358" s="381" t="s">
        <v>1306</v>
      </c>
      <c r="B1358" s="376"/>
      <c r="C1358" s="376"/>
      <c r="D1358" s="376"/>
      <c r="E1358" s="376"/>
      <c r="F1358" s="376"/>
      <c r="G1358" s="376"/>
      <c r="H1358" s="376"/>
      <c r="I1358" s="376"/>
      <c r="J1358" s="376"/>
      <c r="K1358" s="376"/>
      <c r="L1358" s="376"/>
      <c r="M1358" s="376"/>
      <c r="N1358" s="376"/>
      <c r="O1358" s="376"/>
      <c r="P1358" s="376"/>
      <c r="Q1358" s="376"/>
      <c r="R1358" s="376"/>
      <c r="S1358" s="376"/>
      <c r="T1358" s="377"/>
      <c r="U1358" s="457">
        <v>155584</v>
      </c>
      <c r="V1358" s="458"/>
      <c r="W1358" s="458"/>
      <c r="X1358" s="458"/>
      <c r="Y1358" s="458"/>
      <c r="Z1358" s="458"/>
      <c r="AA1358" s="459"/>
      <c r="AB1358" s="457">
        <v>166752</v>
      </c>
      <c r="AC1358" s="458"/>
      <c r="AD1358" s="458"/>
      <c r="AE1358" s="458"/>
      <c r="AF1358" s="458"/>
      <c r="AG1358" s="458"/>
      <c r="AH1358" s="459"/>
    </row>
    <row r="1359" spans="1:36" x14ac:dyDescent="0.25">
      <c r="A1359" s="381" t="s">
        <v>1307</v>
      </c>
      <c r="B1359" s="376"/>
      <c r="C1359" s="376"/>
      <c r="D1359" s="376"/>
      <c r="E1359" s="376"/>
      <c r="F1359" s="376"/>
      <c r="G1359" s="376"/>
      <c r="H1359" s="376"/>
      <c r="I1359" s="376"/>
      <c r="J1359" s="376"/>
      <c r="K1359" s="376"/>
      <c r="L1359" s="376"/>
      <c r="M1359" s="376"/>
      <c r="N1359" s="376"/>
      <c r="O1359" s="376"/>
      <c r="P1359" s="376"/>
      <c r="Q1359" s="376"/>
      <c r="R1359" s="376"/>
      <c r="S1359" s="376"/>
      <c r="T1359" s="377"/>
      <c r="U1359" s="457">
        <v>167159</v>
      </c>
      <c r="V1359" s="458"/>
      <c r="W1359" s="458"/>
      <c r="X1359" s="458"/>
      <c r="Y1359" s="458"/>
      <c r="Z1359" s="458"/>
      <c r="AA1359" s="459"/>
      <c r="AB1359" s="457">
        <v>179144</v>
      </c>
      <c r="AC1359" s="458"/>
      <c r="AD1359" s="458"/>
      <c r="AE1359" s="458"/>
      <c r="AF1359" s="458"/>
      <c r="AG1359" s="458"/>
      <c r="AH1359" s="459"/>
    </row>
    <row r="1360" spans="1:36" x14ac:dyDescent="0.25">
      <c r="A1360" s="381" t="s">
        <v>1310</v>
      </c>
      <c r="B1360" s="376"/>
      <c r="C1360" s="376"/>
      <c r="D1360" s="376"/>
      <c r="E1360" s="376"/>
      <c r="F1360" s="376"/>
      <c r="G1360" s="376"/>
      <c r="H1360" s="376"/>
      <c r="I1360" s="376"/>
      <c r="J1360" s="376"/>
      <c r="K1360" s="376"/>
      <c r="L1360" s="376"/>
      <c r="M1360" s="376"/>
      <c r="N1360" s="376"/>
      <c r="O1360" s="376"/>
      <c r="P1360" s="376"/>
      <c r="Q1360" s="376"/>
      <c r="R1360" s="376"/>
      <c r="S1360" s="376"/>
      <c r="T1360" s="377"/>
      <c r="U1360" s="457">
        <v>17412</v>
      </c>
      <c r="V1360" s="458"/>
      <c r="W1360" s="458"/>
      <c r="X1360" s="458"/>
      <c r="Y1360" s="458"/>
      <c r="Z1360" s="458"/>
      <c r="AA1360" s="459"/>
      <c r="AB1360" s="457">
        <v>17904</v>
      </c>
      <c r="AC1360" s="458"/>
      <c r="AD1360" s="458"/>
      <c r="AE1360" s="458"/>
      <c r="AF1360" s="458"/>
      <c r="AG1360" s="458"/>
      <c r="AH1360" s="459"/>
    </row>
    <row r="1361" spans="1:36" x14ac:dyDescent="0.25">
      <c r="A1361" s="381" t="s">
        <v>1329</v>
      </c>
      <c r="B1361" s="376"/>
      <c r="C1361" s="376"/>
      <c r="D1361" s="376"/>
      <c r="E1361" s="376"/>
      <c r="F1361" s="376"/>
      <c r="G1361" s="376"/>
      <c r="H1361" s="376"/>
      <c r="I1361" s="376"/>
      <c r="J1361" s="376"/>
      <c r="K1361" s="376"/>
      <c r="L1361" s="376"/>
      <c r="M1361" s="376"/>
      <c r="N1361" s="376"/>
      <c r="O1361" s="376"/>
      <c r="P1361" s="376"/>
      <c r="Q1361" s="376"/>
      <c r="R1361" s="376"/>
      <c r="S1361" s="376"/>
      <c r="T1361" s="377"/>
      <c r="U1361" s="457">
        <v>5115</v>
      </c>
      <c r="V1361" s="458"/>
      <c r="W1361" s="458"/>
      <c r="X1361" s="458"/>
      <c r="Y1361" s="458"/>
      <c r="Z1361" s="458"/>
      <c r="AA1361" s="459"/>
      <c r="AB1361" s="457">
        <v>10737</v>
      </c>
      <c r="AC1361" s="458"/>
      <c r="AD1361" s="458"/>
      <c r="AE1361" s="458"/>
      <c r="AF1361" s="458"/>
      <c r="AG1361" s="458"/>
      <c r="AH1361" s="459"/>
    </row>
    <row r="1362" spans="1:36" x14ac:dyDescent="0.25">
      <c r="A1362" s="381" t="s">
        <v>1328</v>
      </c>
      <c r="B1362" s="376"/>
      <c r="C1362" s="376"/>
      <c r="D1362" s="376"/>
      <c r="E1362" s="376"/>
      <c r="F1362" s="376"/>
      <c r="G1362" s="376"/>
      <c r="H1362" s="376"/>
      <c r="I1362" s="376"/>
      <c r="J1362" s="376"/>
      <c r="K1362" s="376"/>
      <c r="L1362" s="376"/>
      <c r="M1362" s="376"/>
      <c r="N1362" s="376"/>
      <c r="O1362" s="376"/>
      <c r="P1362" s="376"/>
      <c r="Q1362" s="376"/>
      <c r="R1362" s="376"/>
      <c r="S1362" s="376"/>
      <c r="T1362" s="377"/>
      <c r="U1362" s="457">
        <v>14341</v>
      </c>
      <c r="V1362" s="458"/>
      <c r="W1362" s="458"/>
      <c r="X1362" s="458"/>
      <c r="Y1362" s="458"/>
      <c r="Z1362" s="458"/>
      <c r="AA1362" s="459"/>
      <c r="AB1362" s="457">
        <v>3050</v>
      </c>
      <c r="AC1362" s="458"/>
      <c r="AD1362" s="458"/>
      <c r="AE1362" s="458"/>
      <c r="AF1362" s="458"/>
      <c r="AG1362" s="458"/>
      <c r="AH1362" s="459"/>
    </row>
    <row r="1363" spans="1:36" ht="15.75" customHeight="1" x14ac:dyDescent="0.25">
      <c r="A1363" s="381" t="s">
        <v>1327</v>
      </c>
      <c r="B1363" s="376"/>
      <c r="C1363" s="376"/>
      <c r="D1363" s="376"/>
      <c r="E1363" s="376"/>
      <c r="F1363" s="376"/>
      <c r="G1363" s="376"/>
      <c r="H1363" s="376"/>
      <c r="I1363" s="376"/>
      <c r="J1363" s="376"/>
      <c r="K1363" s="376"/>
      <c r="L1363" s="376"/>
      <c r="M1363" s="376"/>
      <c r="N1363" s="376"/>
      <c r="O1363" s="376"/>
      <c r="P1363" s="376"/>
      <c r="Q1363" s="376"/>
      <c r="R1363" s="376"/>
      <c r="S1363" s="376"/>
      <c r="T1363" s="377"/>
      <c r="U1363" s="457">
        <v>7020</v>
      </c>
      <c r="V1363" s="458"/>
      <c r="W1363" s="458"/>
      <c r="X1363" s="458"/>
      <c r="Y1363" s="458"/>
      <c r="Z1363" s="458"/>
      <c r="AA1363" s="459"/>
      <c r="AB1363" s="457">
        <v>6660</v>
      </c>
      <c r="AC1363" s="458"/>
      <c r="AD1363" s="458"/>
      <c r="AE1363" s="458"/>
      <c r="AF1363" s="458"/>
      <c r="AG1363" s="458"/>
      <c r="AH1363" s="459"/>
    </row>
    <row r="1364" spans="1:36" ht="15.75" customHeight="1" x14ac:dyDescent="0.25">
      <c r="A1364" s="381" t="s">
        <v>1330</v>
      </c>
      <c r="B1364" s="376"/>
      <c r="C1364" s="376"/>
      <c r="D1364" s="376"/>
      <c r="E1364" s="376"/>
      <c r="F1364" s="376"/>
      <c r="G1364" s="376"/>
      <c r="H1364" s="376"/>
      <c r="I1364" s="376"/>
      <c r="J1364" s="376"/>
      <c r="K1364" s="376"/>
      <c r="L1364" s="376"/>
      <c r="M1364" s="376"/>
      <c r="N1364" s="376"/>
      <c r="O1364" s="376"/>
      <c r="P1364" s="376"/>
      <c r="Q1364" s="376"/>
      <c r="R1364" s="376"/>
      <c r="S1364" s="376"/>
      <c r="T1364" s="377"/>
      <c r="U1364" s="457">
        <v>14356</v>
      </c>
      <c r="V1364" s="458"/>
      <c r="W1364" s="458"/>
      <c r="X1364" s="458"/>
      <c r="Y1364" s="458"/>
      <c r="Z1364" s="458"/>
      <c r="AA1364" s="459"/>
      <c r="AB1364" s="457">
        <v>14176</v>
      </c>
      <c r="AC1364" s="458"/>
      <c r="AD1364" s="458"/>
      <c r="AE1364" s="458"/>
      <c r="AF1364" s="458"/>
      <c r="AG1364" s="458"/>
      <c r="AH1364" s="459"/>
    </row>
    <row r="1365" spans="1:36" x14ac:dyDescent="0.25">
      <c r="A1365" s="389" t="s">
        <v>1309</v>
      </c>
      <c r="B1365" s="390"/>
      <c r="C1365" s="390"/>
      <c r="D1365" s="390"/>
      <c r="E1365" s="390"/>
      <c r="F1365" s="390"/>
      <c r="G1365" s="390"/>
      <c r="H1365" s="390"/>
      <c r="I1365" s="390"/>
      <c r="J1365" s="390"/>
      <c r="K1365" s="390"/>
      <c r="L1365" s="390"/>
      <c r="M1365" s="390"/>
      <c r="N1365" s="390"/>
      <c r="O1365" s="390"/>
      <c r="P1365" s="390"/>
      <c r="Q1365" s="390"/>
      <c r="R1365" s="390"/>
      <c r="S1365" s="390"/>
      <c r="T1365" s="391"/>
      <c r="U1365" s="457">
        <v>32545</v>
      </c>
      <c r="V1365" s="458"/>
      <c r="W1365" s="458"/>
      <c r="X1365" s="458"/>
      <c r="Y1365" s="458"/>
      <c r="Z1365" s="458"/>
      <c r="AA1365" s="459"/>
      <c r="AB1365" s="457">
        <v>13476</v>
      </c>
      <c r="AC1365" s="458"/>
      <c r="AD1365" s="458"/>
      <c r="AE1365" s="458"/>
      <c r="AF1365" s="458"/>
      <c r="AG1365" s="458"/>
      <c r="AH1365" s="459"/>
    </row>
    <row r="1366" spans="1:36" ht="15" hidden="1" customHeight="1" x14ac:dyDescent="0.25">
      <c r="A1366" s="195"/>
      <c r="B1366" s="196"/>
      <c r="C1366" s="196"/>
      <c r="D1366" s="196"/>
      <c r="E1366" s="196"/>
      <c r="F1366" s="196"/>
      <c r="G1366" s="196"/>
      <c r="H1366" s="196"/>
      <c r="I1366" s="196"/>
      <c r="J1366" s="196"/>
      <c r="K1366" s="196"/>
      <c r="L1366" s="196"/>
      <c r="M1366" s="196"/>
      <c r="N1366" s="196"/>
      <c r="O1366" s="196"/>
      <c r="P1366" s="196"/>
      <c r="Q1366" s="196"/>
      <c r="R1366" s="196"/>
      <c r="S1366" s="196"/>
      <c r="T1366" s="197"/>
      <c r="U1366" s="192"/>
      <c r="V1366" s="193"/>
      <c r="W1366" s="193"/>
      <c r="X1366" s="193"/>
      <c r="Y1366" s="193"/>
      <c r="Z1366" s="193"/>
      <c r="AA1366" s="194"/>
      <c r="AB1366" s="208"/>
      <c r="AC1366" s="209"/>
      <c r="AD1366" s="209"/>
      <c r="AE1366" s="209"/>
      <c r="AF1366" s="209"/>
      <c r="AG1366" s="209"/>
      <c r="AH1366" s="210"/>
    </row>
    <row r="1367" spans="1:36" ht="15" hidden="1" customHeight="1" x14ac:dyDescent="0.25">
      <c r="A1367" s="195"/>
      <c r="B1367" s="196"/>
      <c r="C1367" s="196"/>
      <c r="D1367" s="196"/>
      <c r="E1367" s="196"/>
      <c r="F1367" s="196"/>
      <c r="G1367" s="196"/>
      <c r="H1367" s="196"/>
      <c r="I1367" s="196"/>
      <c r="J1367" s="196"/>
      <c r="K1367" s="196"/>
      <c r="L1367" s="196"/>
      <c r="M1367" s="196"/>
      <c r="N1367" s="196"/>
      <c r="O1367" s="196"/>
      <c r="P1367" s="196"/>
      <c r="Q1367" s="196"/>
      <c r="R1367" s="196"/>
      <c r="S1367" s="196"/>
      <c r="T1367" s="197"/>
      <c r="U1367" s="192"/>
      <c r="V1367" s="193"/>
      <c r="W1367" s="193"/>
      <c r="X1367" s="193"/>
      <c r="Y1367" s="193"/>
      <c r="Z1367" s="193"/>
      <c r="AA1367" s="194"/>
      <c r="AB1367" s="208"/>
      <c r="AC1367" s="209"/>
      <c r="AD1367" s="209"/>
      <c r="AE1367" s="209"/>
      <c r="AF1367" s="209"/>
      <c r="AG1367" s="209"/>
      <c r="AH1367" s="210"/>
    </row>
    <row r="1368" spans="1:36" ht="28.5" customHeight="1" x14ac:dyDescent="0.25">
      <c r="A1368" s="389"/>
      <c r="B1368" s="390"/>
      <c r="C1368" s="390"/>
      <c r="D1368" s="390"/>
      <c r="E1368" s="390"/>
      <c r="F1368" s="390"/>
      <c r="G1368" s="390"/>
      <c r="H1368" s="390"/>
      <c r="I1368" s="390"/>
      <c r="J1368" s="390"/>
      <c r="K1368" s="390"/>
      <c r="L1368" s="390"/>
      <c r="M1368" s="390"/>
      <c r="N1368" s="390"/>
      <c r="O1368" s="390"/>
      <c r="P1368" s="390"/>
      <c r="Q1368" s="390"/>
      <c r="R1368" s="390"/>
      <c r="S1368" s="390"/>
      <c r="T1368" s="391"/>
      <c r="U1368" s="457"/>
      <c r="V1368" s="458"/>
      <c r="W1368" s="458"/>
      <c r="X1368" s="458"/>
      <c r="Y1368" s="458"/>
      <c r="Z1368" s="458"/>
      <c r="AA1368" s="459"/>
      <c r="AB1368" s="457"/>
      <c r="AC1368" s="458"/>
      <c r="AD1368" s="458"/>
      <c r="AE1368" s="458"/>
      <c r="AF1368" s="458"/>
      <c r="AG1368" s="458"/>
      <c r="AH1368" s="459"/>
    </row>
    <row r="1369" spans="1:36" ht="28.5" customHeight="1" x14ac:dyDescent="0.25">
      <c r="A1369" s="395" t="s">
        <v>353</v>
      </c>
      <c r="B1369" s="396"/>
      <c r="C1369" s="396"/>
      <c r="D1369" s="396"/>
      <c r="E1369" s="396"/>
      <c r="F1369" s="396"/>
      <c r="G1369" s="396"/>
      <c r="H1369" s="396"/>
      <c r="I1369" s="396"/>
      <c r="J1369" s="396"/>
      <c r="K1369" s="396"/>
      <c r="L1369" s="396"/>
      <c r="M1369" s="396"/>
      <c r="N1369" s="396"/>
      <c r="O1369" s="396"/>
      <c r="P1369" s="396"/>
      <c r="Q1369" s="396"/>
      <c r="R1369" s="396"/>
      <c r="S1369" s="396"/>
      <c r="T1369" s="397"/>
      <c r="U1369" s="457">
        <f>SUM(U1370:AA1371)</f>
        <v>32294</v>
      </c>
      <c r="V1369" s="458"/>
      <c r="W1369" s="458"/>
      <c r="X1369" s="458"/>
      <c r="Y1369" s="458"/>
      <c r="Z1369" s="458"/>
      <c r="AA1369" s="459"/>
      <c r="AB1369" s="457">
        <f>SUM(AB1370:AH1371)</f>
        <v>36224</v>
      </c>
      <c r="AC1369" s="458"/>
      <c r="AD1369" s="458"/>
      <c r="AE1369" s="458"/>
      <c r="AF1369" s="458"/>
      <c r="AG1369" s="458"/>
      <c r="AH1369" s="459"/>
      <c r="AI1369" t="str">
        <f>IF(ROUND(AB1369-VZAS!E25,0)=0,"","CHYBA")</f>
        <v/>
      </c>
      <c r="AJ1369" t="s">
        <v>1155</v>
      </c>
    </row>
    <row r="1370" spans="1:36" x14ac:dyDescent="0.25">
      <c r="A1370" s="389" t="s">
        <v>1311</v>
      </c>
      <c r="B1370" s="390"/>
      <c r="C1370" s="390"/>
      <c r="D1370" s="390"/>
      <c r="E1370" s="390"/>
      <c r="F1370" s="390"/>
      <c r="G1370" s="390"/>
      <c r="H1370" s="390"/>
      <c r="I1370" s="390"/>
      <c r="J1370" s="390"/>
      <c r="K1370" s="390"/>
      <c r="L1370" s="390"/>
      <c r="M1370" s="390"/>
      <c r="N1370" s="390"/>
      <c r="O1370" s="390"/>
      <c r="P1370" s="390"/>
      <c r="Q1370" s="390"/>
      <c r="R1370" s="390"/>
      <c r="S1370" s="390"/>
      <c r="T1370" s="391"/>
      <c r="U1370" s="457">
        <v>30792</v>
      </c>
      <c r="V1370" s="458"/>
      <c r="W1370" s="458"/>
      <c r="X1370" s="458"/>
      <c r="Y1370" s="458"/>
      <c r="Z1370" s="458"/>
      <c r="AA1370" s="459"/>
      <c r="AB1370" s="457">
        <v>33786</v>
      </c>
      <c r="AC1370" s="458"/>
      <c r="AD1370" s="458"/>
      <c r="AE1370" s="458"/>
      <c r="AF1370" s="458"/>
      <c r="AG1370" s="458"/>
      <c r="AH1370" s="459"/>
      <c r="AI1370" t="str">
        <f>IF(ROUND(U1369-VZAS!D25,0)=0,"","CHYBA")</f>
        <v/>
      </c>
      <c r="AJ1370" t="s">
        <v>1155</v>
      </c>
    </row>
    <row r="1371" spans="1:36" x14ac:dyDescent="0.25">
      <c r="A1371" s="389" t="s">
        <v>1309</v>
      </c>
      <c r="B1371" s="390"/>
      <c r="C1371" s="390"/>
      <c r="D1371" s="390"/>
      <c r="E1371" s="390"/>
      <c r="F1371" s="390"/>
      <c r="G1371" s="390"/>
      <c r="H1371" s="390"/>
      <c r="I1371" s="390"/>
      <c r="J1371" s="390"/>
      <c r="K1371" s="390"/>
      <c r="L1371" s="390"/>
      <c r="M1371" s="390"/>
      <c r="N1371" s="390"/>
      <c r="O1371" s="390"/>
      <c r="P1371" s="390"/>
      <c r="Q1371" s="390"/>
      <c r="R1371" s="390"/>
      <c r="S1371" s="390"/>
      <c r="T1371" s="391"/>
      <c r="U1371" s="457">
        <v>1502</v>
      </c>
      <c r="V1371" s="458"/>
      <c r="W1371" s="458"/>
      <c r="X1371" s="458"/>
      <c r="Y1371" s="458"/>
      <c r="Z1371" s="458"/>
      <c r="AA1371" s="459"/>
      <c r="AB1371" s="457">
        <f>2053+385</f>
        <v>2438</v>
      </c>
      <c r="AC1371" s="458"/>
      <c r="AD1371" s="458"/>
      <c r="AE1371" s="458"/>
      <c r="AF1371" s="458"/>
      <c r="AG1371" s="458"/>
      <c r="AH1371" s="459"/>
    </row>
    <row r="1372" spans="1:36" x14ac:dyDescent="0.25">
      <c r="A1372" s="395" t="s">
        <v>354</v>
      </c>
      <c r="B1372" s="396"/>
      <c r="C1372" s="396"/>
      <c r="D1372" s="396"/>
      <c r="E1372" s="396"/>
      <c r="F1372" s="396"/>
      <c r="G1372" s="396"/>
      <c r="H1372" s="396"/>
      <c r="I1372" s="396"/>
      <c r="J1372" s="396"/>
      <c r="K1372" s="396"/>
      <c r="L1372" s="396"/>
      <c r="M1372" s="396"/>
      <c r="N1372" s="396"/>
      <c r="O1372" s="396"/>
      <c r="P1372" s="396"/>
      <c r="Q1372" s="396"/>
      <c r="R1372" s="396"/>
      <c r="S1372" s="396"/>
      <c r="T1372" s="397"/>
      <c r="U1372" s="673">
        <v>21136</v>
      </c>
      <c r="V1372" s="674"/>
      <c r="W1372" s="674"/>
      <c r="X1372" s="674"/>
      <c r="Y1372" s="674"/>
      <c r="Z1372" s="674"/>
      <c r="AA1372" s="675"/>
      <c r="AB1372" s="457">
        <v>25996</v>
      </c>
      <c r="AC1372" s="458"/>
      <c r="AD1372" s="458"/>
      <c r="AE1372" s="458"/>
      <c r="AF1372" s="458"/>
      <c r="AG1372" s="458"/>
      <c r="AH1372" s="459"/>
      <c r="AI1372" t="str">
        <f>IF(ROUND(AB1372-VZAS!E32-VZAS!E38-VZAS!E40-VZAS!E41-VZAS!E43-VZAS!E45-VZAS!E47-VZAS!E49,0)=0,"","CHYBA")</f>
        <v/>
      </c>
      <c r="AJ1372" t="s">
        <v>1155</v>
      </c>
    </row>
    <row r="1373" spans="1:36" x14ac:dyDescent="0.25">
      <c r="A1373" s="389" t="s">
        <v>355</v>
      </c>
      <c r="B1373" s="390"/>
      <c r="C1373" s="390"/>
      <c r="D1373" s="390"/>
      <c r="E1373" s="390"/>
      <c r="F1373" s="390"/>
      <c r="G1373" s="390"/>
      <c r="H1373" s="390"/>
      <c r="I1373" s="390"/>
      <c r="J1373" s="390"/>
      <c r="K1373" s="390"/>
      <c r="L1373" s="390"/>
      <c r="M1373" s="390"/>
      <c r="N1373" s="390"/>
      <c r="O1373" s="390"/>
      <c r="P1373" s="390"/>
      <c r="Q1373" s="390"/>
      <c r="R1373" s="390"/>
      <c r="S1373" s="390"/>
      <c r="T1373" s="391"/>
      <c r="U1373" s="457">
        <v>1116</v>
      </c>
      <c r="V1373" s="458"/>
      <c r="W1373" s="458"/>
      <c r="X1373" s="458"/>
      <c r="Y1373" s="458"/>
      <c r="Z1373" s="458"/>
      <c r="AA1373" s="459"/>
      <c r="AB1373" s="457">
        <v>660</v>
      </c>
      <c r="AC1373" s="458"/>
      <c r="AD1373" s="458"/>
      <c r="AE1373" s="458"/>
      <c r="AF1373" s="458"/>
      <c r="AG1373" s="458"/>
      <c r="AH1373" s="459"/>
      <c r="AJ1373" t="s">
        <v>1155</v>
      </c>
    </row>
    <row r="1374" spans="1:36" x14ac:dyDescent="0.25">
      <c r="A1374" s="649" t="s">
        <v>356</v>
      </c>
      <c r="B1374" s="650"/>
      <c r="C1374" s="650"/>
      <c r="D1374" s="650"/>
      <c r="E1374" s="650"/>
      <c r="F1374" s="650"/>
      <c r="G1374" s="650"/>
      <c r="H1374" s="650"/>
      <c r="I1374" s="650"/>
      <c r="J1374" s="650"/>
      <c r="K1374" s="650"/>
      <c r="L1374" s="650"/>
      <c r="M1374" s="650"/>
      <c r="N1374" s="650"/>
      <c r="O1374" s="650"/>
      <c r="P1374" s="650"/>
      <c r="Q1374" s="650"/>
      <c r="R1374" s="650"/>
      <c r="S1374" s="650"/>
      <c r="T1374" s="651"/>
      <c r="U1374" s="457">
        <v>1116</v>
      </c>
      <c r="V1374" s="458"/>
      <c r="W1374" s="458"/>
      <c r="X1374" s="458"/>
      <c r="Y1374" s="458"/>
      <c r="Z1374" s="458"/>
      <c r="AA1374" s="459"/>
      <c r="AB1374" s="457">
        <v>660</v>
      </c>
      <c r="AC1374" s="458"/>
      <c r="AD1374" s="458"/>
      <c r="AE1374" s="458"/>
      <c r="AF1374" s="458"/>
      <c r="AG1374" s="458"/>
      <c r="AH1374" s="459"/>
    </row>
    <row r="1375" spans="1:36" x14ac:dyDescent="0.25">
      <c r="A1375" s="389" t="s">
        <v>357</v>
      </c>
      <c r="B1375" s="390"/>
      <c r="C1375" s="390"/>
      <c r="D1375" s="390"/>
      <c r="E1375" s="390"/>
      <c r="F1375" s="390"/>
      <c r="G1375" s="390"/>
      <c r="H1375" s="390"/>
      <c r="I1375" s="390"/>
      <c r="J1375" s="390"/>
      <c r="K1375" s="390"/>
      <c r="L1375" s="390"/>
      <c r="M1375" s="390"/>
      <c r="N1375" s="390"/>
      <c r="O1375" s="390"/>
      <c r="P1375" s="390"/>
      <c r="Q1375" s="390"/>
      <c r="R1375" s="390"/>
      <c r="S1375" s="390"/>
      <c r="T1375" s="391"/>
      <c r="U1375" s="457">
        <v>20020</v>
      </c>
      <c r="V1375" s="458"/>
      <c r="W1375" s="458"/>
      <c r="X1375" s="458"/>
      <c r="Y1375" s="458"/>
      <c r="Z1375" s="458"/>
      <c r="AA1375" s="459"/>
      <c r="AB1375" s="457">
        <v>25336</v>
      </c>
      <c r="AC1375" s="458"/>
      <c r="AD1375" s="458"/>
      <c r="AE1375" s="458"/>
      <c r="AF1375" s="458"/>
      <c r="AG1375" s="458"/>
      <c r="AH1375" s="459"/>
    </row>
    <row r="1376" spans="1:36" x14ac:dyDescent="0.25">
      <c r="A1376" s="389" t="s">
        <v>1290</v>
      </c>
      <c r="B1376" s="390"/>
      <c r="C1376" s="390"/>
      <c r="D1376" s="390"/>
      <c r="E1376" s="390"/>
      <c r="F1376" s="390"/>
      <c r="G1376" s="390"/>
      <c r="H1376" s="390"/>
      <c r="I1376" s="390"/>
      <c r="J1376" s="390"/>
      <c r="K1376" s="390"/>
      <c r="L1376" s="390"/>
      <c r="M1376" s="390"/>
      <c r="N1376" s="390"/>
      <c r="O1376" s="390"/>
      <c r="P1376" s="390"/>
      <c r="Q1376" s="390"/>
      <c r="R1376" s="390"/>
      <c r="S1376" s="390"/>
      <c r="T1376" s="391"/>
      <c r="U1376" s="457">
        <v>18696</v>
      </c>
      <c r="V1376" s="458"/>
      <c r="W1376" s="458"/>
      <c r="X1376" s="458"/>
      <c r="Y1376" s="458"/>
      <c r="Z1376" s="458"/>
      <c r="AA1376" s="459"/>
      <c r="AB1376" s="457">
        <v>24125</v>
      </c>
      <c r="AC1376" s="458"/>
      <c r="AD1376" s="458"/>
      <c r="AE1376" s="458"/>
      <c r="AF1376" s="458"/>
      <c r="AG1376" s="458"/>
      <c r="AH1376" s="459"/>
    </row>
    <row r="1377" spans="1:36" x14ac:dyDescent="0.25">
      <c r="A1377" s="389" t="s">
        <v>1291</v>
      </c>
      <c r="B1377" s="390"/>
      <c r="C1377" s="390"/>
      <c r="D1377" s="390"/>
      <c r="E1377" s="390"/>
      <c r="F1377" s="390"/>
      <c r="G1377" s="390"/>
      <c r="H1377" s="390"/>
      <c r="I1377" s="390"/>
      <c r="J1377" s="390"/>
      <c r="K1377" s="390"/>
      <c r="L1377" s="390"/>
      <c r="M1377" s="390"/>
      <c r="N1377" s="390"/>
      <c r="O1377" s="390"/>
      <c r="P1377" s="390"/>
      <c r="Q1377" s="390"/>
      <c r="R1377" s="390"/>
      <c r="S1377" s="390"/>
      <c r="T1377" s="391"/>
      <c r="U1377" s="457">
        <v>1324</v>
      </c>
      <c r="V1377" s="458"/>
      <c r="W1377" s="458"/>
      <c r="X1377" s="458"/>
      <c r="Y1377" s="458"/>
      <c r="Z1377" s="458"/>
      <c r="AA1377" s="459"/>
      <c r="AB1377" s="457">
        <v>1211</v>
      </c>
      <c r="AC1377" s="458"/>
      <c r="AD1377" s="458"/>
      <c r="AE1377" s="458"/>
      <c r="AF1377" s="458"/>
      <c r="AG1377" s="458"/>
      <c r="AH1377" s="459"/>
    </row>
    <row r="1378" spans="1:36" x14ac:dyDescent="0.25">
      <c r="A1378" s="395" t="s">
        <v>358</v>
      </c>
      <c r="B1378" s="396"/>
      <c r="C1378" s="396"/>
      <c r="D1378" s="396"/>
      <c r="E1378" s="396"/>
      <c r="F1378" s="396"/>
      <c r="G1378" s="396"/>
      <c r="H1378" s="396"/>
      <c r="I1378" s="396"/>
      <c r="J1378" s="396"/>
      <c r="K1378" s="396"/>
      <c r="L1378" s="396"/>
      <c r="M1378" s="396"/>
      <c r="N1378" s="396"/>
      <c r="O1378" s="396"/>
      <c r="P1378" s="396"/>
      <c r="Q1378" s="396"/>
      <c r="R1378" s="396"/>
      <c r="S1378" s="396"/>
      <c r="T1378" s="397"/>
      <c r="U1378" s="457"/>
      <c r="V1378" s="458"/>
      <c r="W1378" s="458"/>
      <c r="X1378" s="458"/>
      <c r="Y1378" s="458"/>
      <c r="Z1378" s="458"/>
      <c r="AA1378" s="459"/>
      <c r="AB1378" s="457"/>
      <c r="AC1378" s="458"/>
      <c r="AD1378" s="458"/>
      <c r="AE1378" s="458"/>
      <c r="AF1378" s="458"/>
      <c r="AG1378" s="458"/>
      <c r="AH1378" s="459"/>
      <c r="AI1378" t="str">
        <f>IF(ROUND(AB1378-VZAS!E57,0)=0,"","CHYBA")</f>
        <v/>
      </c>
      <c r="AJ1378" t="s">
        <v>1155</v>
      </c>
    </row>
    <row r="1379" spans="1:36" x14ac:dyDescent="0.25">
      <c r="A1379" s="389"/>
      <c r="B1379" s="390"/>
      <c r="C1379" s="390"/>
      <c r="D1379" s="390"/>
      <c r="E1379" s="390"/>
      <c r="F1379" s="390"/>
      <c r="G1379" s="390"/>
      <c r="H1379" s="390"/>
      <c r="I1379" s="390"/>
      <c r="J1379" s="390"/>
      <c r="K1379" s="390"/>
      <c r="L1379" s="390"/>
      <c r="M1379" s="390"/>
      <c r="N1379" s="390"/>
      <c r="O1379" s="390"/>
      <c r="P1379" s="390"/>
      <c r="Q1379" s="390"/>
      <c r="R1379" s="390"/>
      <c r="S1379" s="390"/>
      <c r="T1379" s="391"/>
      <c r="U1379" s="457"/>
      <c r="V1379" s="458"/>
      <c r="W1379" s="458"/>
      <c r="X1379" s="458"/>
      <c r="Y1379" s="458"/>
      <c r="Z1379" s="458"/>
      <c r="AA1379" s="459"/>
      <c r="AB1379" s="457"/>
      <c r="AC1379" s="458"/>
      <c r="AD1379" s="458"/>
      <c r="AE1379" s="458"/>
      <c r="AF1379" s="458"/>
      <c r="AG1379" s="458"/>
      <c r="AH1379" s="459"/>
      <c r="AI1379" t="str">
        <f>IF(ROUND(U1378-VZAS!D57,0)=0,"","CHYBA")</f>
        <v/>
      </c>
      <c r="AJ1379" t="s">
        <v>1155</v>
      </c>
    </row>
    <row r="1380" spans="1:36" x14ac:dyDescent="0.25">
      <c r="A1380" s="389"/>
      <c r="B1380" s="390"/>
      <c r="C1380" s="390"/>
      <c r="D1380" s="390"/>
      <c r="E1380" s="390"/>
      <c r="F1380" s="390"/>
      <c r="G1380" s="390"/>
      <c r="H1380" s="390"/>
      <c r="I1380" s="390"/>
      <c r="J1380" s="390"/>
      <c r="K1380" s="390"/>
      <c r="L1380" s="390"/>
      <c r="M1380" s="390"/>
      <c r="N1380" s="390"/>
      <c r="O1380" s="390"/>
      <c r="P1380" s="390"/>
      <c r="Q1380" s="390"/>
      <c r="R1380" s="390"/>
      <c r="S1380" s="390"/>
      <c r="T1380" s="391"/>
      <c r="U1380" s="457"/>
      <c r="V1380" s="458"/>
      <c r="W1380" s="458"/>
      <c r="X1380" s="458"/>
      <c r="Y1380" s="458"/>
      <c r="Z1380" s="458"/>
      <c r="AA1380" s="459"/>
      <c r="AB1380" s="457"/>
      <c r="AC1380" s="458"/>
      <c r="AD1380" s="458"/>
      <c r="AE1380" s="458"/>
      <c r="AF1380" s="458"/>
      <c r="AG1380" s="458"/>
      <c r="AH1380" s="459"/>
    </row>
    <row r="1381" spans="1:36" x14ac:dyDescent="0.25">
      <c r="A1381" s="5"/>
      <c r="B1381" s="5"/>
      <c r="C1381" s="5"/>
      <c r="D1381" s="5"/>
      <c r="E1381" s="5"/>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row>
    <row r="1382" spans="1:36" x14ac:dyDescent="0.25">
      <c r="A1382" s="388" t="s">
        <v>359</v>
      </c>
      <c r="B1382" s="388"/>
      <c r="C1382" s="388"/>
      <c r="D1382" s="388"/>
      <c r="E1382" s="388"/>
      <c r="F1382" s="388"/>
      <c r="G1382" s="388"/>
      <c r="H1382" s="388"/>
      <c r="I1382" s="388"/>
      <c r="J1382" s="388"/>
      <c r="K1382" s="388"/>
      <c r="L1382" s="388"/>
      <c r="M1382" s="388"/>
      <c r="N1382" s="388"/>
      <c r="O1382" s="388"/>
      <c r="P1382" s="388"/>
      <c r="Q1382" s="388"/>
      <c r="R1382" s="388"/>
      <c r="S1382" s="388"/>
      <c r="T1382" s="388"/>
      <c r="U1382" s="388"/>
      <c r="V1382" s="388"/>
      <c r="W1382" s="388"/>
      <c r="X1382" s="388"/>
      <c r="Y1382" s="388"/>
      <c r="Z1382" s="388"/>
      <c r="AA1382" s="388"/>
      <c r="AB1382" s="388"/>
      <c r="AC1382" s="388"/>
      <c r="AD1382" s="388"/>
      <c r="AE1382" s="388"/>
      <c r="AF1382" s="388"/>
      <c r="AG1382" s="388"/>
      <c r="AH1382" s="388"/>
    </row>
    <row r="1383" spans="1:36" x14ac:dyDescent="0.25">
      <c r="A1383" s="5"/>
      <c r="B1383" s="5"/>
      <c r="C1383" s="5"/>
      <c r="D1383" s="5"/>
      <c r="E1383" s="5"/>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row>
    <row r="1384" spans="1:36" x14ac:dyDescent="0.25">
      <c r="A1384" s="5"/>
      <c r="B1384" s="5"/>
      <c r="C1384" s="5"/>
      <c r="D1384" s="5"/>
      <c r="E1384" s="5"/>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row>
    <row r="1385" spans="1:36" x14ac:dyDescent="0.25">
      <c r="A1385" s="5"/>
      <c r="B1385" s="5"/>
      <c r="C1385" s="5"/>
      <c r="D1385" s="5"/>
      <c r="E1385" s="5"/>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row>
    <row r="1386" spans="1:36" x14ac:dyDescent="0.25">
      <c r="A1386" s="15" t="s">
        <v>360</v>
      </c>
      <c r="B1386" s="5"/>
      <c r="C1386" s="5"/>
      <c r="D1386" s="5"/>
      <c r="E1386" s="5"/>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row>
    <row r="1387" spans="1:36" x14ac:dyDescent="0.25">
      <c r="A1387" s="5"/>
      <c r="B1387" s="5"/>
      <c r="C1387" s="5"/>
      <c r="D1387" s="5"/>
      <c r="E1387" s="5"/>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row>
    <row r="1388" spans="1:36" ht="33" customHeight="1" x14ac:dyDescent="0.25">
      <c r="A1388" s="413" t="s">
        <v>133</v>
      </c>
      <c r="B1388" s="414"/>
      <c r="C1388" s="414"/>
      <c r="D1388" s="414"/>
      <c r="E1388" s="414"/>
      <c r="F1388" s="414"/>
      <c r="G1388" s="414"/>
      <c r="H1388" s="414"/>
      <c r="I1388" s="414"/>
      <c r="J1388" s="414"/>
      <c r="K1388" s="414"/>
      <c r="L1388" s="414"/>
      <c r="M1388" s="414"/>
      <c r="N1388" s="414"/>
      <c r="O1388" s="414"/>
      <c r="P1388" s="414"/>
      <c r="Q1388" s="414"/>
      <c r="R1388" s="415"/>
      <c r="S1388" s="413" t="s">
        <v>58</v>
      </c>
      <c r="T1388" s="414"/>
      <c r="U1388" s="414"/>
      <c r="V1388" s="414"/>
      <c r="W1388" s="414"/>
      <c r="X1388" s="414"/>
      <c r="Y1388" s="414"/>
      <c r="Z1388" s="415"/>
      <c r="AA1388" s="413" t="s">
        <v>59</v>
      </c>
      <c r="AB1388" s="414"/>
      <c r="AC1388" s="414"/>
      <c r="AD1388" s="414"/>
      <c r="AE1388" s="414"/>
      <c r="AF1388" s="414"/>
      <c r="AG1388" s="414"/>
      <c r="AH1388" s="415"/>
    </row>
    <row r="1389" spans="1:36" ht="30.75" customHeight="1" x14ac:dyDescent="0.25">
      <c r="A1389" s="389" t="s">
        <v>361</v>
      </c>
      <c r="B1389" s="390"/>
      <c r="C1389" s="390"/>
      <c r="D1389" s="390"/>
      <c r="E1389" s="390"/>
      <c r="F1389" s="390"/>
      <c r="G1389" s="390"/>
      <c r="H1389" s="390"/>
      <c r="I1389" s="390"/>
      <c r="J1389" s="390"/>
      <c r="K1389" s="390"/>
      <c r="L1389" s="390"/>
      <c r="M1389" s="390"/>
      <c r="N1389" s="390"/>
      <c r="O1389" s="390"/>
      <c r="P1389" s="390"/>
      <c r="Q1389" s="390"/>
      <c r="R1389" s="391"/>
      <c r="S1389" s="392">
        <v>0</v>
      </c>
      <c r="T1389" s="393"/>
      <c r="U1389" s="393"/>
      <c r="V1389" s="393"/>
      <c r="W1389" s="393"/>
      <c r="X1389" s="393"/>
      <c r="Y1389" s="393"/>
      <c r="Z1389" s="394"/>
      <c r="AA1389" s="392">
        <v>0</v>
      </c>
      <c r="AB1389" s="393"/>
      <c r="AC1389" s="393"/>
      <c r="AD1389" s="393"/>
      <c r="AE1389" s="393"/>
      <c r="AF1389" s="393"/>
      <c r="AG1389" s="393"/>
      <c r="AH1389" s="394"/>
    </row>
    <row r="1390" spans="1:36" ht="27" customHeight="1" x14ac:dyDescent="0.25">
      <c r="A1390" s="389" t="s">
        <v>362</v>
      </c>
      <c r="B1390" s="390"/>
      <c r="C1390" s="390"/>
      <c r="D1390" s="390"/>
      <c r="E1390" s="390"/>
      <c r="F1390" s="390"/>
      <c r="G1390" s="390"/>
      <c r="H1390" s="390"/>
      <c r="I1390" s="390"/>
      <c r="J1390" s="390"/>
      <c r="K1390" s="390"/>
      <c r="L1390" s="390"/>
      <c r="M1390" s="390"/>
      <c r="N1390" s="390"/>
      <c r="O1390" s="390"/>
      <c r="P1390" s="390"/>
      <c r="Q1390" s="390"/>
      <c r="R1390" s="391"/>
      <c r="S1390" s="392">
        <v>0</v>
      </c>
      <c r="T1390" s="393"/>
      <c r="U1390" s="393"/>
      <c r="V1390" s="393"/>
      <c r="W1390" s="393"/>
      <c r="X1390" s="393"/>
      <c r="Y1390" s="393"/>
      <c r="Z1390" s="394"/>
      <c r="AA1390" s="392">
        <v>0</v>
      </c>
      <c r="AB1390" s="393"/>
      <c r="AC1390" s="393"/>
      <c r="AD1390" s="393"/>
      <c r="AE1390" s="393"/>
      <c r="AF1390" s="393"/>
      <c r="AG1390" s="393"/>
      <c r="AH1390" s="394"/>
    </row>
    <row r="1391" spans="1:36" ht="56.25" customHeight="1" x14ac:dyDescent="0.25">
      <c r="A1391" s="389" t="s">
        <v>363</v>
      </c>
      <c r="B1391" s="390"/>
      <c r="C1391" s="390"/>
      <c r="D1391" s="390"/>
      <c r="E1391" s="390"/>
      <c r="F1391" s="390"/>
      <c r="G1391" s="390"/>
      <c r="H1391" s="390"/>
      <c r="I1391" s="390"/>
      <c r="J1391" s="390"/>
      <c r="K1391" s="390"/>
      <c r="L1391" s="390"/>
      <c r="M1391" s="390"/>
      <c r="N1391" s="390"/>
      <c r="O1391" s="390"/>
      <c r="P1391" s="390"/>
      <c r="Q1391" s="390"/>
      <c r="R1391" s="391"/>
      <c r="S1391" s="392">
        <v>0</v>
      </c>
      <c r="T1391" s="393"/>
      <c r="U1391" s="393"/>
      <c r="V1391" s="393"/>
      <c r="W1391" s="393"/>
      <c r="X1391" s="393"/>
      <c r="Y1391" s="393"/>
      <c r="Z1391" s="394"/>
      <c r="AA1391" s="392">
        <v>0</v>
      </c>
      <c r="AB1391" s="393"/>
      <c r="AC1391" s="393"/>
      <c r="AD1391" s="393"/>
      <c r="AE1391" s="393"/>
      <c r="AF1391" s="393"/>
      <c r="AG1391" s="393"/>
      <c r="AH1391" s="394"/>
    </row>
    <row r="1392" spans="1:36" ht="48.75" customHeight="1" x14ac:dyDescent="0.25">
      <c r="A1392" s="389" t="s">
        <v>364</v>
      </c>
      <c r="B1392" s="390"/>
      <c r="C1392" s="390"/>
      <c r="D1392" s="390"/>
      <c r="E1392" s="390"/>
      <c r="F1392" s="390"/>
      <c r="G1392" s="390"/>
      <c r="H1392" s="390"/>
      <c r="I1392" s="390"/>
      <c r="J1392" s="390"/>
      <c r="K1392" s="390"/>
      <c r="L1392" s="390"/>
      <c r="M1392" s="390"/>
      <c r="N1392" s="390"/>
      <c r="O1392" s="390"/>
      <c r="P1392" s="390"/>
      <c r="Q1392" s="390"/>
      <c r="R1392" s="391"/>
      <c r="S1392" s="392">
        <v>0</v>
      </c>
      <c r="T1392" s="393"/>
      <c r="U1392" s="393"/>
      <c r="V1392" s="393"/>
      <c r="W1392" s="393"/>
      <c r="X1392" s="393"/>
      <c r="Y1392" s="393"/>
      <c r="Z1392" s="394"/>
      <c r="AA1392" s="392">
        <v>0</v>
      </c>
      <c r="AB1392" s="393"/>
      <c r="AC1392" s="393"/>
      <c r="AD1392" s="393"/>
      <c r="AE1392" s="393"/>
      <c r="AF1392" s="393"/>
      <c r="AG1392" s="393"/>
      <c r="AH1392" s="394"/>
    </row>
    <row r="1393" spans="1:34" ht="40.5" customHeight="1" x14ac:dyDescent="0.25">
      <c r="A1393" s="389" t="s">
        <v>365</v>
      </c>
      <c r="B1393" s="390"/>
      <c r="C1393" s="390"/>
      <c r="D1393" s="390"/>
      <c r="E1393" s="390"/>
      <c r="F1393" s="390"/>
      <c r="G1393" s="390"/>
      <c r="H1393" s="390"/>
      <c r="I1393" s="390"/>
      <c r="J1393" s="390"/>
      <c r="K1393" s="390"/>
      <c r="L1393" s="390"/>
      <c r="M1393" s="390"/>
      <c r="N1393" s="390"/>
      <c r="O1393" s="390"/>
      <c r="P1393" s="390"/>
      <c r="Q1393" s="390"/>
      <c r="R1393" s="391"/>
      <c r="S1393" s="392">
        <v>0</v>
      </c>
      <c r="T1393" s="393"/>
      <c r="U1393" s="393"/>
      <c r="V1393" s="393"/>
      <c r="W1393" s="393"/>
      <c r="X1393" s="393"/>
      <c r="Y1393" s="393"/>
      <c r="Z1393" s="394"/>
      <c r="AA1393" s="392">
        <v>0</v>
      </c>
      <c r="AB1393" s="393"/>
      <c r="AC1393" s="393"/>
      <c r="AD1393" s="393"/>
      <c r="AE1393" s="393"/>
      <c r="AF1393" s="393"/>
      <c r="AG1393" s="393"/>
      <c r="AH1393" s="394"/>
    </row>
    <row r="1394" spans="1:34" ht="33" customHeight="1" x14ac:dyDescent="0.25">
      <c r="A1394" s="389" t="s">
        <v>366</v>
      </c>
      <c r="B1394" s="390"/>
      <c r="C1394" s="390"/>
      <c r="D1394" s="390"/>
      <c r="E1394" s="390"/>
      <c r="F1394" s="390"/>
      <c r="G1394" s="390"/>
      <c r="H1394" s="390"/>
      <c r="I1394" s="390"/>
      <c r="J1394" s="390"/>
      <c r="K1394" s="390"/>
      <c r="L1394" s="390"/>
      <c r="M1394" s="390"/>
      <c r="N1394" s="390"/>
      <c r="O1394" s="390"/>
      <c r="P1394" s="390"/>
      <c r="Q1394" s="390"/>
      <c r="R1394" s="391"/>
      <c r="S1394" s="392">
        <v>0</v>
      </c>
      <c r="T1394" s="393"/>
      <c r="U1394" s="393"/>
      <c r="V1394" s="393"/>
      <c r="W1394" s="393"/>
      <c r="X1394" s="393"/>
      <c r="Y1394" s="393"/>
      <c r="Z1394" s="394"/>
      <c r="AA1394" s="392">
        <v>0</v>
      </c>
      <c r="AB1394" s="393"/>
      <c r="AC1394" s="393"/>
      <c r="AD1394" s="393"/>
      <c r="AE1394" s="393"/>
      <c r="AF1394" s="393"/>
      <c r="AG1394" s="393"/>
      <c r="AH1394" s="394"/>
    </row>
    <row r="1395" spans="1:34" ht="13.5" customHeight="1" x14ac:dyDescent="0.25">
      <c r="A1395" s="5"/>
      <c r="B1395" s="5"/>
      <c r="C1395" s="5"/>
      <c r="D1395" s="5"/>
      <c r="E1395" s="5"/>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row>
    <row r="1396" spans="1:34" ht="13.5" hidden="1" customHeight="1" x14ac:dyDescent="0.25">
      <c r="A1396" s="5" t="s">
        <v>1174</v>
      </c>
      <c r="B1396" s="5"/>
      <c r="C1396" s="5"/>
      <c r="D1396" s="5"/>
      <c r="E1396" s="5"/>
      <c r="F1396" s="5"/>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row>
    <row r="1397" spans="1:34" ht="13.5" customHeight="1" x14ac:dyDescent="0.25">
      <c r="A1397" s="5"/>
      <c r="B1397" s="5"/>
      <c r="C1397" s="5"/>
      <c r="D1397" s="5"/>
      <c r="E1397" s="5"/>
      <c r="F1397" s="5"/>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row>
    <row r="1398" spans="1:34" x14ac:dyDescent="0.25">
      <c r="A1398" s="15" t="s">
        <v>367</v>
      </c>
      <c r="B1398" s="5"/>
      <c r="C1398" s="5"/>
      <c r="D1398" s="5"/>
      <c r="E1398" s="5"/>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row>
    <row r="1399" spans="1:34" x14ac:dyDescent="0.25">
      <c r="A1399" s="5"/>
      <c r="B1399" s="5"/>
      <c r="C1399" s="5"/>
      <c r="D1399" s="5"/>
      <c r="E1399" s="5"/>
      <c r="F1399" s="5"/>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row>
    <row r="1400" spans="1:34" x14ac:dyDescent="0.25">
      <c r="A1400" s="5" t="s">
        <v>368</v>
      </c>
      <c r="B1400" s="5"/>
      <c r="C1400" s="5"/>
      <c r="D1400" s="5"/>
      <c r="E1400" s="5"/>
      <c r="F1400" s="5"/>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row>
    <row r="1401" spans="1:34" x14ac:dyDescent="0.25">
      <c r="A1401" s="5"/>
      <c r="B1401" s="5"/>
      <c r="C1401" s="5"/>
      <c r="D1401" s="5"/>
      <c r="E1401" s="5"/>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row>
    <row r="1402" spans="1:34" ht="28.5" customHeight="1" x14ac:dyDescent="0.25">
      <c r="A1402" s="402" t="s">
        <v>369</v>
      </c>
      <c r="B1402" s="402"/>
      <c r="C1402" s="402"/>
      <c r="D1402" s="402"/>
      <c r="E1402" s="402"/>
      <c r="F1402" s="402"/>
      <c r="G1402" s="402"/>
      <c r="H1402" s="402"/>
      <c r="I1402" s="402"/>
      <c r="J1402" s="402"/>
      <c r="K1402" s="402"/>
      <c r="L1402" s="402"/>
      <c r="M1402" s="402"/>
      <c r="N1402" s="403"/>
      <c r="O1402" s="413" t="s">
        <v>58</v>
      </c>
      <c r="P1402" s="414"/>
      <c r="Q1402" s="414"/>
      <c r="R1402" s="414"/>
      <c r="S1402" s="414"/>
      <c r="T1402" s="414"/>
      <c r="U1402" s="414"/>
      <c r="V1402" s="414"/>
      <c r="W1402" s="414"/>
      <c r="X1402" s="415"/>
      <c r="Y1402" s="413" t="s">
        <v>59</v>
      </c>
      <c r="Z1402" s="414"/>
      <c r="AA1402" s="414"/>
      <c r="AB1402" s="414"/>
      <c r="AC1402" s="414"/>
      <c r="AD1402" s="414"/>
      <c r="AE1402" s="414"/>
      <c r="AF1402" s="414"/>
      <c r="AG1402" s="414"/>
      <c r="AH1402" s="415"/>
    </row>
    <row r="1403" spans="1:34" x14ac:dyDescent="0.25">
      <c r="A1403" s="408"/>
      <c r="B1403" s="408"/>
      <c r="C1403" s="408"/>
      <c r="D1403" s="408"/>
      <c r="E1403" s="408"/>
      <c r="F1403" s="408"/>
      <c r="G1403" s="408"/>
      <c r="H1403" s="408"/>
      <c r="I1403" s="408"/>
      <c r="J1403" s="408"/>
      <c r="K1403" s="408"/>
      <c r="L1403" s="408"/>
      <c r="M1403" s="408"/>
      <c r="N1403" s="409"/>
      <c r="O1403" s="366" t="s">
        <v>370</v>
      </c>
      <c r="P1403" s="367"/>
      <c r="Q1403" s="367"/>
      <c r="R1403" s="368"/>
      <c r="S1403" s="366" t="s">
        <v>371</v>
      </c>
      <c r="T1403" s="367"/>
      <c r="U1403" s="368"/>
      <c r="V1403" s="448" t="s">
        <v>372</v>
      </c>
      <c r="W1403" s="449"/>
      <c r="X1403" s="450"/>
      <c r="Y1403" s="366" t="s">
        <v>370</v>
      </c>
      <c r="Z1403" s="367"/>
      <c r="AA1403" s="367"/>
      <c r="AB1403" s="368"/>
      <c r="AC1403" s="448" t="s">
        <v>371</v>
      </c>
      <c r="AD1403" s="449"/>
      <c r="AE1403" s="450"/>
      <c r="AF1403" s="448" t="s">
        <v>372</v>
      </c>
      <c r="AG1403" s="449"/>
      <c r="AH1403" s="450"/>
    </row>
    <row r="1404" spans="1:34" x14ac:dyDescent="0.25">
      <c r="A1404" s="366" t="s">
        <v>40</v>
      </c>
      <c r="B1404" s="367"/>
      <c r="C1404" s="367"/>
      <c r="D1404" s="367"/>
      <c r="E1404" s="367"/>
      <c r="F1404" s="367"/>
      <c r="G1404" s="367"/>
      <c r="H1404" s="367"/>
      <c r="I1404" s="367"/>
      <c r="J1404" s="367"/>
      <c r="K1404" s="367"/>
      <c r="L1404" s="367"/>
      <c r="M1404" s="367"/>
      <c r="N1404" s="368"/>
      <c r="O1404" s="448" t="s">
        <v>41</v>
      </c>
      <c r="P1404" s="449"/>
      <c r="Q1404" s="449"/>
      <c r="R1404" s="450"/>
      <c r="S1404" s="366" t="s">
        <v>42</v>
      </c>
      <c r="T1404" s="367"/>
      <c r="U1404" s="368"/>
      <c r="V1404" s="366" t="s">
        <v>244</v>
      </c>
      <c r="W1404" s="367"/>
      <c r="X1404" s="368"/>
      <c r="Y1404" s="366" t="s">
        <v>44</v>
      </c>
      <c r="Z1404" s="367"/>
      <c r="AA1404" s="367"/>
      <c r="AB1404" s="368"/>
      <c r="AC1404" s="366" t="s">
        <v>45</v>
      </c>
      <c r="AD1404" s="367"/>
      <c r="AE1404" s="368"/>
      <c r="AF1404" s="366" t="s">
        <v>46</v>
      </c>
      <c r="AG1404" s="367"/>
      <c r="AH1404" s="368"/>
    </row>
    <row r="1405" spans="1:34" x14ac:dyDescent="0.25">
      <c r="A1405" s="381" t="s">
        <v>373</v>
      </c>
      <c r="B1405" s="376"/>
      <c r="C1405" s="376"/>
      <c r="D1405" s="376"/>
      <c r="E1405" s="376"/>
      <c r="F1405" s="376"/>
      <c r="G1405" s="376"/>
      <c r="H1405" s="376"/>
      <c r="I1405" s="376"/>
      <c r="J1405" s="376"/>
      <c r="K1405" s="376"/>
      <c r="L1405" s="376"/>
      <c r="M1405" s="376"/>
      <c r="N1405" s="377"/>
      <c r="O1405" s="676">
        <v>31637</v>
      </c>
      <c r="P1405" s="677"/>
      <c r="Q1405" s="677"/>
      <c r="R1405" s="678"/>
      <c r="S1405" s="679" t="s">
        <v>99</v>
      </c>
      <c r="T1405" s="680"/>
      <c r="U1405" s="681"/>
      <c r="V1405" s="679" t="s">
        <v>99</v>
      </c>
      <c r="W1405" s="680"/>
      <c r="X1405" s="681"/>
      <c r="Y1405" s="392">
        <v>49211</v>
      </c>
      <c r="Z1405" s="393"/>
      <c r="AA1405" s="393"/>
      <c r="AB1405" s="394"/>
      <c r="AC1405" s="679" t="s">
        <v>99</v>
      </c>
      <c r="AD1405" s="680"/>
      <c r="AE1405" s="681"/>
      <c r="AF1405" s="679" t="s">
        <v>99</v>
      </c>
      <c r="AG1405" s="680"/>
      <c r="AH1405" s="681"/>
    </row>
    <row r="1406" spans="1:34" x14ac:dyDescent="0.25">
      <c r="A1406" s="381" t="s">
        <v>374</v>
      </c>
      <c r="B1406" s="376"/>
      <c r="C1406" s="376"/>
      <c r="D1406" s="376"/>
      <c r="E1406" s="376"/>
      <c r="F1406" s="376"/>
      <c r="G1406" s="376"/>
      <c r="H1406" s="376"/>
      <c r="I1406" s="376"/>
      <c r="J1406" s="376"/>
      <c r="K1406" s="376"/>
      <c r="L1406" s="376"/>
      <c r="M1406" s="376"/>
      <c r="N1406" s="377"/>
      <c r="O1406" s="679" t="s">
        <v>99</v>
      </c>
      <c r="P1406" s="680"/>
      <c r="Q1406" s="680"/>
      <c r="R1406" s="681"/>
      <c r="S1406" s="676">
        <v>7276</v>
      </c>
      <c r="T1406" s="677"/>
      <c r="U1406" s="678"/>
      <c r="V1406" s="682">
        <v>0.23</v>
      </c>
      <c r="W1406" s="683"/>
      <c r="X1406" s="684"/>
      <c r="Y1406" s="679" t="s">
        <v>99</v>
      </c>
      <c r="Z1406" s="680"/>
      <c r="AA1406" s="680"/>
      <c r="AB1406" s="681"/>
      <c r="AC1406" s="392">
        <f>(ROUND(Y1405*AF1406,0))</f>
        <v>9350</v>
      </c>
      <c r="AD1406" s="393"/>
      <c r="AE1406" s="394"/>
      <c r="AF1406" s="685">
        <v>0.19</v>
      </c>
      <c r="AG1406" s="686"/>
      <c r="AH1406" s="687"/>
    </row>
    <row r="1407" spans="1:34" x14ac:dyDescent="0.25">
      <c r="A1407" s="381" t="s">
        <v>375</v>
      </c>
      <c r="B1407" s="376"/>
      <c r="C1407" s="376"/>
      <c r="D1407" s="376"/>
      <c r="E1407" s="376"/>
      <c r="F1407" s="376"/>
      <c r="G1407" s="376"/>
      <c r="H1407" s="376"/>
      <c r="I1407" s="376"/>
      <c r="J1407" s="376"/>
      <c r="K1407" s="376"/>
      <c r="L1407" s="376"/>
      <c r="M1407" s="376"/>
      <c r="N1407" s="377"/>
      <c r="O1407" s="392">
        <v>27827.47</v>
      </c>
      <c r="P1407" s="393"/>
      <c r="Q1407" s="393"/>
      <c r="R1407" s="394"/>
      <c r="S1407" s="392">
        <v>6400</v>
      </c>
      <c r="T1407" s="393"/>
      <c r="U1407" s="394"/>
      <c r="V1407" s="688">
        <v>0.20230000000000001</v>
      </c>
      <c r="W1407" s="689"/>
      <c r="X1407" s="690"/>
      <c r="Y1407" s="392">
        <v>16073</v>
      </c>
      <c r="Z1407" s="393"/>
      <c r="AA1407" s="393"/>
      <c r="AB1407" s="394"/>
      <c r="AC1407" s="392">
        <f>ROUND(Y1407*AF1406,0)</f>
        <v>3054</v>
      </c>
      <c r="AD1407" s="393"/>
      <c r="AE1407" s="394"/>
      <c r="AF1407" s="691">
        <f>IF(AC1407=0,0,AC1407/$O$1405)</f>
        <v>9.653254101210608E-2</v>
      </c>
      <c r="AG1407" s="692"/>
      <c r="AH1407" s="693"/>
    </row>
    <row r="1408" spans="1:34" x14ac:dyDescent="0.25">
      <c r="A1408" s="381" t="s">
        <v>376</v>
      </c>
      <c r="B1408" s="376"/>
      <c r="C1408" s="376"/>
      <c r="D1408" s="376"/>
      <c r="E1408" s="376"/>
      <c r="F1408" s="376"/>
      <c r="G1408" s="376"/>
      <c r="H1408" s="376"/>
      <c r="I1408" s="376"/>
      <c r="J1408" s="376"/>
      <c r="K1408" s="376"/>
      <c r="L1408" s="376"/>
      <c r="M1408" s="376"/>
      <c r="N1408" s="377"/>
      <c r="O1408" s="392"/>
      <c r="P1408" s="393"/>
      <c r="Q1408" s="393"/>
      <c r="R1408" s="394"/>
      <c r="S1408" s="392">
        <f>ROUND(O1408*V1406,0)</f>
        <v>0</v>
      </c>
      <c r="T1408" s="393"/>
      <c r="U1408" s="394"/>
      <c r="V1408" s="691">
        <f t="shared" ref="V1408:V1409" si="222">IF(S1408=0,0,S1408/$O$1405)</f>
        <v>0</v>
      </c>
      <c r="W1408" s="692"/>
      <c r="X1408" s="693"/>
      <c r="Y1408" s="392">
        <v>-7216</v>
      </c>
      <c r="Z1408" s="393"/>
      <c r="AA1408" s="393"/>
      <c r="AB1408" s="394"/>
      <c r="AC1408" s="392">
        <f>ROUND(Y1408*AF1406,0)</f>
        <v>-1371</v>
      </c>
      <c r="AD1408" s="393"/>
      <c r="AE1408" s="394"/>
      <c r="AF1408" s="691">
        <f t="shared" ref="AF1408:AF1409" si="223">IF(AC1408=0,0,AC1408/$O$1405)</f>
        <v>-4.3335335208774535E-2</v>
      </c>
      <c r="AG1408" s="692"/>
      <c r="AH1408" s="693"/>
    </row>
    <row r="1409" spans="1:39" x14ac:dyDescent="0.25">
      <c r="A1409" s="381" t="s">
        <v>377</v>
      </c>
      <c r="B1409" s="376"/>
      <c r="C1409" s="376"/>
      <c r="D1409" s="376"/>
      <c r="E1409" s="376"/>
      <c r="F1409" s="376"/>
      <c r="G1409" s="376"/>
      <c r="H1409" s="376"/>
      <c r="I1409" s="376"/>
      <c r="J1409" s="376"/>
      <c r="K1409" s="376"/>
      <c r="L1409" s="376"/>
      <c r="M1409" s="376"/>
      <c r="N1409" s="377"/>
      <c r="O1409" s="392">
        <f>(O1405+O1407)*-1</f>
        <v>-59464.47</v>
      </c>
      <c r="P1409" s="393"/>
      <c r="Q1409" s="393"/>
      <c r="R1409" s="394"/>
      <c r="S1409" s="392">
        <v>-13674</v>
      </c>
      <c r="T1409" s="393"/>
      <c r="U1409" s="394"/>
      <c r="V1409" s="694">
        <f t="shared" si="222"/>
        <v>-0.43221544394221956</v>
      </c>
      <c r="W1409" s="695"/>
      <c r="X1409" s="696"/>
      <c r="Y1409" s="392">
        <v>-58068</v>
      </c>
      <c r="Z1409" s="393"/>
      <c r="AA1409" s="393"/>
      <c r="AB1409" s="394"/>
      <c r="AC1409" s="392">
        <f>ROUND(Y1409*AF1406,0)</f>
        <v>-11033</v>
      </c>
      <c r="AD1409" s="393"/>
      <c r="AE1409" s="394"/>
      <c r="AF1409" s="691">
        <f t="shared" si="223"/>
        <v>-0.34873723804406231</v>
      </c>
      <c r="AG1409" s="692"/>
      <c r="AH1409" s="693"/>
    </row>
    <row r="1410" spans="1:39" x14ac:dyDescent="0.25">
      <c r="A1410" s="385" t="s">
        <v>39</v>
      </c>
      <c r="B1410" s="386"/>
      <c r="C1410" s="386"/>
      <c r="D1410" s="386"/>
      <c r="E1410" s="386"/>
      <c r="F1410" s="386"/>
      <c r="G1410" s="386"/>
      <c r="H1410" s="386"/>
      <c r="I1410" s="386"/>
      <c r="J1410" s="386"/>
      <c r="K1410" s="386"/>
      <c r="L1410" s="386"/>
      <c r="M1410" s="386"/>
      <c r="N1410" s="387"/>
      <c r="O1410" s="392">
        <f>O1405+O1407+O1408+O1409</f>
        <v>0</v>
      </c>
      <c r="P1410" s="393"/>
      <c r="Q1410" s="393"/>
      <c r="R1410" s="394"/>
      <c r="S1410" s="392">
        <v>0</v>
      </c>
      <c r="T1410" s="393"/>
      <c r="U1410" s="394"/>
      <c r="V1410" s="685">
        <v>0</v>
      </c>
      <c r="W1410" s="686"/>
      <c r="X1410" s="687"/>
      <c r="Y1410" s="392">
        <f>Y1405+Y1407+Y1408+Y1409</f>
        <v>0</v>
      </c>
      <c r="Z1410" s="393"/>
      <c r="AA1410" s="393"/>
      <c r="AB1410" s="394"/>
      <c r="AC1410" s="392">
        <f>SUM(AC1406:AE1409)</f>
        <v>0</v>
      </c>
      <c r="AD1410" s="393"/>
      <c r="AE1410" s="394"/>
      <c r="AF1410" s="685">
        <v>0</v>
      </c>
      <c r="AG1410" s="686"/>
      <c r="AH1410" s="687"/>
    </row>
    <row r="1411" spans="1:39" x14ac:dyDescent="0.25">
      <c r="A1411" s="381" t="s">
        <v>378</v>
      </c>
      <c r="B1411" s="376"/>
      <c r="C1411" s="376"/>
      <c r="D1411" s="376"/>
      <c r="E1411" s="376"/>
      <c r="F1411" s="376"/>
      <c r="G1411" s="376"/>
      <c r="H1411" s="376"/>
      <c r="I1411" s="376"/>
      <c r="J1411" s="376"/>
      <c r="K1411" s="376"/>
      <c r="L1411" s="376"/>
      <c r="M1411" s="376"/>
      <c r="N1411" s="377"/>
      <c r="O1411" s="679" t="s">
        <v>99</v>
      </c>
      <c r="P1411" s="680"/>
      <c r="Q1411" s="680"/>
      <c r="R1411" s="681"/>
      <c r="S1411" s="392">
        <v>0</v>
      </c>
      <c r="T1411" s="393"/>
      <c r="U1411" s="394"/>
      <c r="V1411" s="685">
        <f>V1410</f>
        <v>0</v>
      </c>
      <c r="W1411" s="686"/>
      <c r="X1411" s="687"/>
      <c r="Y1411" s="679" t="s">
        <v>99</v>
      </c>
      <c r="Z1411" s="680"/>
      <c r="AA1411" s="680"/>
      <c r="AB1411" s="681"/>
      <c r="AC1411" s="392">
        <f>AC1410</f>
        <v>0</v>
      </c>
      <c r="AD1411" s="393"/>
      <c r="AE1411" s="394"/>
      <c r="AF1411" s="685">
        <v>0</v>
      </c>
      <c r="AG1411" s="686"/>
      <c r="AH1411" s="687"/>
    </row>
    <row r="1412" spans="1:39" x14ac:dyDescent="0.25">
      <c r="A1412" s="381" t="s">
        <v>379</v>
      </c>
      <c r="B1412" s="376"/>
      <c r="C1412" s="376"/>
      <c r="D1412" s="376"/>
      <c r="E1412" s="376"/>
      <c r="F1412" s="376"/>
      <c r="G1412" s="376"/>
      <c r="H1412" s="376"/>
      <c r="I1412" s="376"/>
      <c r="J1412" s="376"/>
      <c r="K1412" s="376"/>
      <c r="L1412" s="376"/>
      <c r="M1412" s="376"/>
      <c r="N1412" s="377"/>
      <c r="O1412" s="679" t="s">
        <v>99</v>
      </c>
      <c r="P1412" s="680"/>
      <c r="Q1412" s="680"/>
      <c r="R1412" s="681"/>
      <c r="S1412" s="392">
        <v>0</v>
      </c>
      <c r="T1412" s="393"/>
      <c r="U1412" s="394"/>
      <c r="V1412" s="685">
        <f t="shared" ref="V1412" si="224">IF(S1412=0,0,S1412/$O$1405)</f>
        <v>0</v>
      </c>
      <c r="W1412" s="686"/>
      <c r="X1412" s="687"/>
      <c r="Y1412" s="679" t="s">
        <v>99</v>
      </c>
      <c r="Z1412" s="680"/>
      <c r="AA1412" s="680"/>
      <c r="AB1412" s="681"/>
      <c r="AC1412" s="392">
        <v>0</v>
      </c>
      <c r="AD1412" s="393"/>
      <c r="AE1412" s="394"/>
      <c r="AF1412" s="685">
        <f t="shared" ref="AF1412" si="225">IF(AC1412=0,0,AC1412/$O$1405)</f>
        <v>0</v>
      </c>
      <c r="AG1412" s="686"/>
      <c r="AH1412" s="687"/>
      <c r="AI1412" s="2"/>
      <c r="AJ1412" s="2"/>
      <c r="AK1412" s="2"/>
      <c r="AL1412" s="2"/>
      <c r="AM1412" s="2"/>
    </row>
    <row r="1413" spans="1:39" x14ac:dyDescent="0.25">
      <c r="A1413" s="381" t="s">
        <v>380</v>
      </c>
      <c r="B1413" s="376"/>
      <c r="C1413" s="376"/>
      <c r="D1413" s="376"/>
      <c r="E1413" s="376"/>
      <c r="F1413" s="376"/>
      <c r="G1413" s="376"/>
      <c r="H1413" s="376"/>
      <c r="I1413" s="376"/>
      <c r="J1413" s="376"/>
      <c r="K1413" s="376"/>
      <c r="L1413" s="376"/>
      <c r="M1413" s="376"/>
      <c r="N1413" s="377"/>
      <c r="O1413" s="679" t="s">
        <v>99</v>
      </c>
      <c r="P1413" s="680"/>
      <c r="Q1413" s="680"/>
      <c r="R1413" s="681"/>
      <c r="S1413" s="392">
        <f>S1411+S1412</f>
        <v>0</v>
      </c>
      <c r="T1413" s="393"/>
      <c r="U1413" s="394"/>
      <c r="V1413" s="685">
        <f>V1411+V1412</f>
        <v>0</v>
      </c>
      <c r="W1413" s="686"/>
      <c r="X1413" s="687"/>
      <c r="Y1413" s="679" t="s">
        <v>99</v>
      </c>
      <c r="Z1413" s="680"/>
      <c r="AA1413" s="680"/>
      <c r="AB1413" s="681"/>
      <c r="AC1413" s="392">
        <f>AC1411+AC1412</f>
        <v>0</v>
      </c>
      <c r="AD1413" s="393"/>
      <c r="AE1413" s="394"/>
      <c r="AF1413" s="685">
        <f>AF1411+AF1412</f>
        <v>0</v>
      </c>
      <c r="AG1413" s="686"/>
      <c r="AH1413" s="687"/>
      <c r="AJ1413" t="s">
        <v>1155</v>
      </c>
    </row>
    <row r="1414" spans="1:39" x14ac:dyDescent="0.25">
      <c r="A1414" s="5"/>
      <c r="B1414" s="5"/>
      <c r="C1414" s="5"/>
      <c r="D1414" s="5"/>
      <c r="E1414" s="5"/>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row>
    <row r="1415" spans="1:39" s="2" customFormat="1" hidden="1" x14ac:dyDescent="0.25">
      <c r="A1415" s="497" t="s">
        <v>381</v>
      </c>
      <c r="B1415" s="497"/>
      <c r="C1415" s="497"/>
      <c r="D1415" s="497"/>
      <c r="E1415" s="497"/>
      <c r="F1415" s="497"/>
      <c r="G1415" s="497"/>
      <c r="H1415" s="497"/>
      <c r="I1415" s="497"/>
      <c r="J1415" s="497"/>
      <c r="K1415" s="497"/>
      <c r="L1415" s="497"/>
      <c r="M1415" s="497"/>
      <c r="N1415" s="497"/>
      <c r="O1415" s="497"/>
      <c r="P1415" s="497"/>
      <c r="Q1415" s="497"/>
      <c r="R1415" s="497"/>
      <c r="S1415" s="497"/>
      <c r="T1415" s="497"/>
      <c r="U1415" s="497"/>
      <c r="V1415" s="497"/>
      <c r="W1415" s="497"/>
      <c r="X1415" s="497"/>
      <c r="Y1415" s="497"/>
      <c r="Z1415" s="497"/>
      <c r="AA1415" s="497"/>
      <c r="AB1415" s="497"/>
      <c r="AC1415" s="497"/>
      <c r="AD1415" s="497"/>
      <c r="AE1415" s="497"/>
      <c r="AF1415" s="497"/>
      <c r="AG1415" s="497"/>
      <c r="AH1415" s="497"/>
    </row>
    <row r="1416" spans="1:39" x14ac:dyDescent="0.25">
      <c r="A1416" s="5"/>
      <c r="B1416" s="5"/>
      <c r="C1416" s="5"/>
      <c r="D1416" s="5"/>
      <c r="E1416" s="5"/>
      <c r="F1416" s="5"/>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row>
    <row r="1417" spans="1:39" x14ac:dyDescent="0.25">
      <c r="A1417" s="5"/>
      <c r="B1417" s="5"/>
      <c r="C1417" s="5"/>
      <c r="D1417" s="5"/>
      <c r="E1417" s="5"/>
      <c r="F1417" s="5"/>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row>
    <row r="1418" spans="1:39" x14ac:dyDescent="0.25">
      <c r="A1418" s="5"/>
      <c r="B1418" s="5"/>
      <c r="C1418" s="5"/>
      <c r="D1418" s="5"/>
      <c r="E1418" s="5"/>
      <c r="F1418" s="5"/>
      <c r="G1418" s="5"/>
      <c r="H1418" s="5"/>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row>
    <row r="1420" spans="1:39" x14ac:dyDescent="0.25">
      <c r="A1420" s="697" t="s">
        <v>382</v>
      </c>
      <c r="B1420" s="697"/>
      <c r="C1420" s="697"/>
      <c r="D1420" s="697"/>
      <c r="E1420" s="697"/>
      <c r="F1420" s="697"/>
      <c r="G1420" s="697"/>
      <c r="H1420" s="697"/>
      <c r="I1420" s="697"/>
      <c r="J1420" s="697"/>
      <c r="K1420" s="697"/>
      <c r="L1420" s="697"/>
      <c r="M1420" s="697"/>
      <c r="N1420" s="697"/>
      <c r="O1420" s="697"/>
      <c r="P1420" s="697"/>
      <c r="Q1420" s="697"/>
      <c r="R1420" s="697"/>
      <c r="S1420" s="697"/>
      <c r="T1420" s="697"/>
      <c r="U1420" s="697"/>
      <c r="V1420" s="697"/>
      <c r="W1420" s="697"/>
      <c r="X1420" s="697"/>
      <c r="Y1420" s="697"/>
      <c r="Z1420" s="697"/>
      <c r="AA1420" s="697"/>
      <c r="AB1420" s="697"/>
      <c r="AC1420" s="697"/>
      <c r="AD1420" s="697"/>
      <c r="AE1420" s="697"/>
      <c r="AF1420" s="697"/>
      <c r="AG1420" s="697"/>
      <c r="AH1420" s="697"/>
    </row>
    <row r="1421" spans="1:39" x14ac:dyDescent="0.25">
      <c r="A1421" s="697"/>
      <c r="B1421" s="697"/>
      <c r="C1421" s="697"/>
      <c r="D1421" s="697"/>
      <c r="E1421" s="697"/>
      <c r="F1421" s="697"/>
      <c r="G1421" s="697"/>
      <c r="H1421" s="697"/>
      <c r="I1421" s="697"/>
      <c r="J1421" s="697"/>
      <c r="K1421" s="697"/>
      <c r="L1421" s="697"/>
      <c r="M1421" s="697"/>
      <c r="N1421" s="697"/>
      <c r="O1421" s="697"/>
      <c r="P1421" s="697"/>
      <c r="Q1421" s="697"/>
      <c r="R1421" s="697"/>
      <c r="S1421" s="697"/>
      <c r="T1421" s="697"/>
      <c r="U1421" s="697"/>
      <c r="V1421" s="697"/>
      <c r="W1421" s="697"/>
      <c r="X1421" s="697"/>
      <c r="Y1421" s="697"/>
      <c r="Z1421" s="697"/>
      <c r="AA1421" s="697"/>
      <c r="AB1421" s="697"/>
      <c r="AC1421" s="697"/>
      <c r="AD1421" s="697"/>
      <c r="AE1421" s="697"/>
      <c r="AF1421" s="697"/>
      <c r="AG1421" s="697"/>
      <c r="AH1421" s="697"/>
    </row>
    <row r="1422" spans="1:39" x14ac:dyDescent="0.25">
      <c r="A1422" s="5"/>
      <c r="B1422" s="5"/>
      <c r="C1422" s="5"/>
      <c r="D1422" s="5"/>
      <c r="E1422" s="5"/>
      <c r="F1422" s="5"/>
      <c r="G1422" s="5"/>
      <c r="H1422" s="5"/>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row>
    <row r="1423" spans="1:39" x14ac:dyDescent="0.25">
      <c r="A1423" s="388" t="s">
        <v>383</v>
      </c>
      <c r="B1423" s="388"/>
      <c r="C1423" s="388"/>
      <c r="D1423" s="388"/>
      <c r="E1423" s="388"/>
      <c r="F1423" s="388"/>
      <c r="G1423" s="388"/>
      <c r="H1423" s="388"/>
      <c r="I1423" s="388"/>
      <c r="J1423" s="388"/>
      <c r="K1423" s="388"/>
      <c r="L1423" s="388"/>
      <c r="M1423" s="388"/>
      <c r="N1423" s="388"/>
      <c r="O1423" s="388"/>
      <c r="P1423" s="388"/>
      <c r="Q1423" s="388"/>
      <c r="R1423" s="388"/>
      <c r="S1423" s="388"/>
      <c r="T1423" s="388"/>
      <c r="U1423" s="388"/>
      <c r="V1423" s="388"/>
      <c r="W1423" s="388"/>
      <c r="X1423" s="388"/>
      <c r="Y1423" s="388"/>
      <c r="Z1423" s="388"/>
      <c r="AA1423" s="388"/>
      <c r="AB1423" s="388"/>
      <c r="AC1423" s="388"/>
      <c r="AD1423" s="388"/>
      <c r="AE1423" s="388"/>
      <c r="AF1423" s="388"/>
      <c r="AG1423" s="388"/>
      <c r="AH1423" s="388"/>
    </row>
    <row r="1424" spans="1:39" x14ac:dyDescent="0.25">
      <c r="A1424" s="388"/>
      <c r="B1424" s="388"/>
      <c r="C1424" s="388"/>
      <c r="D1424" s="388"/>
      <c r="E1424" s="388"/>
      <c r="F1424" s="388"/>
      <c r="G1424" s="388"/>
      <c r="H1424" s="388"/>
      <c r="I1424" s="388"/>
      <c r="J1424" s="388"/>
      <c r="K1424" s="388"/>
      <c r="L1424" s="388"/>
      <c r="M1424" s="388"/>
      <c r="N1424" s="388"/>
      <c r="O1424" s="388"/>
      <c r="P1424" s="388"/>
      <c r="Q1424" s="388"/>
      <c r="R1424" s="388"/>
      <c r="S1424" s="388"/>
      <c r="T1424" s="388"/>
      <c r="U1424" s="388"/>
      <c r="V1424" s="388"/>
      <c r="W1424" s="388"/>
      <c r="X1424" s="388"/>
      <c r="Y1424" s="388"/>
      <c r="Z1424" s="388"/>
      <c r="AA1424" s="388"/>
      <c r="AB1424" s="388"/>
      <c r="AC1424" s="388"/>
      <c r="AD1424" s="388"/>
      <c r="AE1424" s="388"/>
      <c r="AF1424" s="388"/>
      <c r="AG1424" s="388"/>
      <c r="AH1424" s="388"/>
    </row>
    <row r="1425" spans="1:34" x14ac:dyDescent="0.25">
      <c r="A1425" s="5"/>
      <c r="B1425" s="5"/>
      <c r="C1425" s="5"/>
      <c r="D1425" s="5"/>
      <c r="E1425" s="5"/>
      <c r="F1425" s="5"/>
      <c r="G1425" s="5"/>
      <c r="H1425" s="5"/>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row>
    <row r="1426" spans="1:34" ht="29.25" customHeight="1" x14ac:dyDescent="0.25">
      <c r="A1426" s="401" t="s">
        <v>384</v>
      </c>
      <c r="B1426" s="402"/>
      <c r="C1426" s="402"/>
      <c r="D1426" s="402"/>
      <c r="E1426" s="402"/>
      <c r="F1426" s="402"/>
      <c r="G1426" s="402"/>
      <c r="H1426" s="402"/>
      <c r="I1426" s="402"/>
      <c r="J1426" s="403"/>
      <c r="K1426" s="413" t="s">
        <v>385</v>
      </c>
      <c r="L1426" s="414"/>
      <c r="M1426" s="414"/>
      <c r="N1426" s="414"/>
      <c r="O1426" s="414"/>
      <c r="P1426" s="414"/>
      <c r="Q1426" s="414"/>
      <c r="R1426" s="414"/>
      <c r="S1426" s="414"/>
      <c r="T1426" s="414"/>
      <c r="U1426" s="414"/>
      <c r="V1426" s="415"/>
      <c r="W1426" s="413" t="s">
        <v>386</v>
      </c>
      <c r="X1426" s="414"/>
      <c r="Y1426" s="414"/>
      <c r="Z1426" s="414"/>
      <c r="AA1426" s="414"/>
      <c r="AB1426" s="414"/>
      <c r="AC1426" s="414"/>
      <c r="AD1426" s="414"/>
      <c r="AE1426" s="414"/>
      <c r="AF1426" s="414"/>
      <c r="AG1426" s="414"/>
      <c r="AH1426" s="415"/>
    </row>
    <row r="1427" spans="1:34" x14ac:dyDescent="0.25">
      <c r="A1427" s="404"/>
      <c r="B1427" s="405"/>
      <c r="C1427" s="405"/>
      <c r="D1427" s="405"/>
      <c r="E1427" s="405"/>
      <c r="F1427" s="405"/>
      <c r="G1427" s="405"/>
      <c r="H1427" s="405"/>
      <c r="I1427" s="405"/>
      <c r="J1427" s="406"/>
      <c r="K1427" s="448" t="s">
        <v>41</v>
      </c>
      <c r="L1427" s="449"/>
      <c r="M1427" s="449"/>
      <c r="N1427" s="449"/>
      <c r="O1427" s="449"/>
      <c r="P1427" s="449"/>
      <c r="Q1427" s="449"/>
      <c r="R1427" s="449"/>
      <c r="S1427" s="449"/>
      <c r="T1427" s="449"/>
      <c r="U1427" s="449"/>
      <c r="V1427" s="450"/>
      <c r="W1427" s="448" t="s">
        <v>42</v>
      </c>
      <c r="X1427" s="449"/>
      <c r="Y1427" s="449"/>
      <c r="Z1427" s="449"/>
      <c r="AA1427" s="449"/>
      <c r="AB1427" s="449"/>
      <c r="AC1427" s="449"/>
      <c r="AD1427" s="449"/>
      <c r="AE1427" s="449"/>
      <c r="AF1427" s="449"/>
      <c r="AG1427" s="449"/>
      <c r="AH1427" s="450"/>
    </row>
    <row r="1428" spans="1:34" x14ac:dyDescent="0.25">
      <c r="A1428" s="404"/>
      <c r="B1428" s="405"/>
      <c r="C1428" s="405"/>
      <c r="D1428" s="405"/>
      <c r="E1428" s="405"/>
      <c r="F1428" s="405"/>
      <c r="G1428" s="405"/>
      <c r="H1428" s="405"/>
      <c r="I1428" s="405"/>
      <c r="J1428" s="406"/>
      <c r="K1428" s="698" t="s">
        <v>387</v>
      </c>
      <c r="L1428" s="699"/>
      <c r="M1428" s="699"/>
      <c r="N1428" s="700"/>
      <c r="O1428" s="698" t="s">
        <v>388</v>
      </c>
      <c r="P1428" s="699"/>
      <c r="Q1428" s="699"/>
      <c r="R1428" s="700"/>
      <c r="S1428" s="698" t="s">
        <v>389</v>
      </c>
      <c r="T1428" s="699"/>
      <c r="U1428" s="699"/>
      <c r="V1428" s="700"/>
      <c r="W1428" s="698" t="s">
        <v>387</v>
      </c>
      <c r="X1428" s="699"/>
      <c r="Y1428" s="699"/>
      <c r="Z1428" s="700"/>
      <c r="AA1428" s="698" t="s">
        <v>388</v>
      </c>
      <c r="AB1428" s="699"/>
      <c r="AC1428" s="699"/>
      <c r="AD1428" s="700"/>
      <c r="AE1428" s="698" t="s">
        <v>389</v>
      </c>
      <c r="AF1428" s="699"/>
      <c r="AG1428" s="699"/>
      <c r="AH1428" s="700"/>
    </row>
    <row r="1429" spans="1:34" x14ac:dyDescent="0.25">
      <c r="A1429" s="407"/>
      <c r="B1429" s="408"/>
      <c r="C1429" s="408"/>
      <c r="D1429" s="408"/>
      <c r="E1429" s="408"/>
      <c r="F1429" s="408"/>
      <c r="G1429" s="408"/>
      <c r="H1429" s="408"/>
      <c r="I1429" s="408"/>
      <c r="J1429" s="409"/>
      <c r="K1429" s="448" t="s">
        <v>390</v>
      </c>
      <c r="L1429" s="449"/>
      <c r="M1429" s="449"/>
      <c r="N1429" s="449"/>
      <c r="O1429" s="449"/>
      <c r="P1429" s="449"/>
      <c r="Q1429" s="449"/>
      <c r="R1429" s="449"/>
      <c r="S1429" s="449"/>
      <c r="T1429" s="449"/>
      <c r="U1429" s="449"/>
      <c r="V1429" s="450"/>
      <c r="W1429" s="448" t="s">
        <v>390</v>
      </c>
      <c r="X1429" s="449"/>
      <c r="Y1429" s="449"/>
      <c r="Z1429" s="449"/>
      <c r="AA1429" s="449"/>
      <c r="AB1429" s="449"/>
      <c r="AC1429" s="449"/>
      <c r="AD1429" s="449"/>
      <c r="AE1429" s="449"/>
      <c r="AF1429" s="449"/>
      <c r="AG1429" s="449"/>
      <c r="AH1429" s="450"/>
    </row>
    <row r="1430" spans="1:34" ht="24.75" customHeight="1" x14ac:dyDescent="0.25">
      <c r="A1430" s="448" t="s">
        <v>40</v>
      </c>
      <c r="B1430" s="449"/>
      <c r="C1430" s="449"/>
      <c r="D1430" s="449"/>
      <c r="E1430" s="449"/>
      <c r="F1430" s="449"/>
      <c r="G1430" s="449"/>
      <c r="H1430" s="449"/>
      <c r="I1430" s="449"/>
      <c r="J1430" s="450"/>
      <c r="K1430" s="448" t="s">
        <v>391</v>
      </c>
      <c r="L1430" s="449"/>
      <c r="M1430" s="449"/>
      <c r="N1430" s="449"/>
      <c r="O1430" s="449"/>
      <c r="P1430" s="449"/>
      <c r="Q1430" s="449"/>
      <c r="R1430" s="449"/>
      <c r="S1430" s="449"/>
      <c r="T1430" s="449"/>
      <c r="U1430" s="449"/>
      <c r="V1430" s="450"/>
      <c r="W1430" s="448" t="s">
        <v>391</v>
      </c>
      <c r="X1430" s="449"/>
      <c r="Y1430" s="449"/>
      <c r="Z1430" s="449"/>
      <c r="AA1430" s="449"/>
      <c r="AB1430" s="449"/>
      <c r="AC1430" s="449"/>
      <c r="AD1430" s="449"/>
      <c r="AE1430" s="449"/>
      <c r="AF1430" s="449"/>
      <c r="AG1430" s="449"/>
      <c r="AH1430" s="450"/>
    </row>
    <row r="1431" spans="1:34" x14ac:dyDescent="0.25">
      <c r="A1431" s="429" t="s">
        <v>392</v>
      </c>
      <c r="B1431" s="430"/>
      <c r="C1431" s="430"/>
      <c r="D1431" s="430"/>
      <c r="E1431" s="430"/>
      <c r="F1431" s="430"/>
      <c r="G1431" s="430"/>
      <c r="H1431" s="430"/>
      <c r="I1431" s="701"/>
      <c r="J1431" s="702"/>
      <c r="K1431" s="703"/>
      <c r="L1431" s="704"/>
      <c r="M1431" s="704"/>
      <c r="N1431" s="705"/>
      <c r="O1431" s="703"/>
      <c r="P1431" s="704"/>
      <c r="Q1431" s="704"/>
      <c r="R1431" s="705"/>
      <c r="S1431" s="703"/>
      <c r="T1431" s="704"/>
      <c r="U1431" s="704"/>
      <c r="V1431" s="705"/>
      <c r="W1431" s="703"/>
      <c r="X1431" s="704"/>
      <c r="Y1431" s="704"/>
      <c r="Z1431" s="705"/>
      <c r="AA1431" s="703"/>
      <c r="AB1431" s="704"/>
      <c r="AC1431" s="704"/>
      <c r="AD1431" s="705"/>
      <c r="AE1431" s="703"/>
      <c r="AF1431" s="704"/>
      <c r="AG1431" s="704"/>
      <c r="AH1431" s="705"/>
    </row>
    <row r="1432" spans="1:34" x14ac:dyDescent="0.25">
      <c r="A1432" s="468"/>
      <c r="B1432" s="469"/>
      <c r="C1432" s="469"/>
      <c r="D1432" s="469"/>
      <c r="E1432" s="469"/>
      <c r="F1432" s="469"/>
      <c r="G1432" s="469"/>
      <c r="H1432" s="469"/>
      <c r="I1432" s="706"/>
      <c r="J1432" s="707"/>
      <c r="K1432" s="708"/>
      <c r="L1432" s="709"/>
      <c r="M1432" s="709"/>
      <c r="N1432" s="710"/>
      <c r="O1432" s="708"/>
      <c r="P1432" s="709"/>
      <c r="Q1432" s="709"/>
      <c r="R1432" s="710"/>
      <c r="S1432" s="708"/>
      <c r="T1432" s="709"/>
      <c r="U1432" s="709"/>
      <c r="V1432" s="710"/>
      <c r="W1432" s="708"/>
      <c r="X1432" s="709"/>
      <c r="Y1432" s="709"/>
      <c r="Z1432" s="710"/>
      <c r="AA1432" s="708"/>
      <c r="AB1432" s="709"/>
      <c r="AC1432" s="709"/>
      <c r="AD1432" s="710"/>
      <c r="AE1432" s="708"/>
      <c r="AF1432" s="709"/>
      <c r="AG1432" s="709"/>
      <c r="AH1432" s="710"/>
    </row>
    <row r="1433" spans="1:34" x14ac:dyDescent="0.25">
      <c r="A1433" s="429" t="s">
        <v>393</v>
      </c>
      <c r="B1433" s="430"/>
      <c r="C1433" s="430"/>
      <c r="D1433" s="430"/>
      <c r="E1433" s="430"/>
      <c r="F1433" s="430"/>
      <c r="G1433" s="430"/>
      <c r="H1433" s="430"/>
      <c r="I1433" s="701"/>
      <c r="J1433" s="702"/>
      <c r="K1433" s="703"/>
      <c r="L1433" s="704"/>
      <c r="M1433" s="704"/>
      <c r="N1433" s="705"/>
      <c r="O1433" s="703"/>
      <c r="P1433" s="704"/>
      <c r="Q1433" s="704"/>
      <c r="R1433" s="705"/>
      <c r="S1433" s="703"/>
      <c r="T1433" s="704"/>
      <c r="U1433" s="704"/>
      <c r="V1433" s="705"/>
      <c r="W1433" s="703"/>
      <c r="X1433" s="704"/>
      <c r="Y1433" s="704"/>
      <c r="Z1433" s="705"/>
      <c r="AA1433" s="703"/>
      <c r="AB1433" s="704"/>
      <c r="AC1433" s="704"/>
      <c r="AD1433" s="705"/>
      <c r="AE1433" s="703"/>
      <c r="AF1433" s="704"/>
      <c r="AG1433" s="704"/>
      <c r="AH1433" s="705"/>
    </row>
    <row r="1434" spans="1:34" x14ac:dyDescent="0.25">
      <c r="A1434" s="468"/>
      <c r="B1434" s="469"/>
      <c r="C1434" s="469"/>
      <c r="D1434" s="469"/>
      <c r="E1434" s="469"/>
      <c r="F1434" s="469"/>
      <c r="G1434" s="469"/>
      <c r="H1434" s="469"/>
      <c r="I1434" s="706"/>
      <c r="J1434" s="707"/>
      <c r="K1434" s="708"/>
      <c r="L1434" s="709"/>
      <c r="M1434" s="709"/>
      <c r="N1434" s="710"/>
      <c r="O1434" s="708"/>
      <c r="P1434" s="709"/>
      <c r="Q1434" s="709"/>
      <c r="R1434" s="710"/>
      <c r="S1434" s="708"/>
      <c r="T1434" s="709"/>
      <c r="U1434" s="709"/>
      <c r="V1434" s="710"/>
      <c r="W1434" s="708"/>
      <c r="X1434" s="709"/>
      <c r="Y1434" s="709"/>
      <c r="Z1434" s="710"/>
      <c r="AA1434" s="708"/>
      <c r="AB1434" s="709"/>
      <c r="AC1434" s="709"/>
      <c r="AD1434" s="710"/>
      <c r="AE1434" s="708"/>
      <c r="AF1434" s="709"/>
      <c r="AG1434" s="709"/>
      <c r="AH1434" s="710"/>
    </row>
    <row r="1435" spans="1:34" x14ac:dyDescent="0.25">
      <c r="A1435" s="429" t="s">
        <v>394</v>
      </c>
      <c r="B1435" s="430"/>
      <c r="C1435" s="430"/>
      <c r="D1435" s="430"/>
      <c r="E1435" s="430"/>
      <c r="F1435" s="430"/>
      <c r="G1435" s="430"/>
      <c r="H1435" s="430"/>
      <c r="I1435" s="701"/>
      <c r="J1435" s="702"/>
      <c r="K1435" s="703"/>
      <c r="L1435" s="704"/>
      <c r="M1435" s="704"/>
      <c r="N1435" s="705"/>
      <c r="O1435" s="703"/>
      <c r="P1435" s="704"/>
      <c r="Q1435" s="704"/>
      <c r="R1435" s="705"/>
      <c r="S1435" s="703"/>
      <c r="T1435" s="704"/>
      <c r="U1435" s="704"/>
      <c r="V1435" s="705"/>
      <c r="W1435" s="703"/>
      <c r="X1435" s="704"/>
      <c r="Y1435" s="704"/>
      <c r="Z1435" s="705"/>
      <c r="AA1435" s="703"/>
      <c r="AB1435" s="704"/>
      <c r="AC1435" s="704"/>
      <c r="AD1435" s="705"/>
      <c r="AE1435" s="703"/>
      <c r="AF1435" s="704"/>
      <c r="AG1435" s="704"/>
      <c r="AH1435" s="705"/>
    </row>
    <row r="1436" spans="1:34" x14ac:dyDescent="0.25">
      <c r="A1436" s="468"/>
      <c r="B1436" s="469"/>
      <c r="C1436" s="469"/>
      <c r="D1436" s="469"/>
      <c r="E1436" s="469"/>
      <c r="F1436" s="469"/>
      <c r="G1436" s="469"/>
      <c r="H1436" s="469"/>
      <c r="I1436" s="706"/>
      <c r="J1436" s="707"/>
      <c r="K1436" s="708"/>
      <c r="L1436" s="709"/>
      <c r="M1436" s="709"/>
      <c r="N1436" s="710"/>
      <c r="O1436" s="708"/>
      <c r="P1436" s="709"/>
      <c r="Q1436" s="709"/>
      <c r="R1436" s="710"/>
      <c r="S1436" s="708"/>
      <c r="T1436" s="709"/>
      <c r="U1436" s="709"/>
      <c r="V1436" s="710"/>
      <c r="W1436" s="708"/>
      <c r="X1436" s="709"/>
      <c r="Y1436" s="709"/>
      <c r="Z1436" s="710"/>
      <c r="AA1436" s="708"/>
      <c r="AB1436" s="709"/>
      <c r="AC1436" s="709"/>
      <c r="AD1436" s="710"/>
      <c r="AE1436" s="708"/>
      <c r="AF1436" s="709"/>
      <c r="AG1436" s="709"/>
      <c r="AH1436" s="710"/>
    </row>
    <row r="1437" spans="1:34" x14ac:dyDescent="0.25">
      <c r="A1437" s="429" t="s">
        <v>395</v>
      </c>
      <c r="B1437" s="430"/>
      <c r="C1437" s="430"/>
      <c r="D1437" s="430"/>
      <c r="E1437" s="430"/>
      <c r="F1437" s="430"/>
      <c r="G1437" s="430"/>
      <c r="H1437" s="430"/>
      <c r="I1437" s="701"/>
      <c r="J1437" s="702"/>
      <c r="K1437" s="703"/>
      <c r="L1437" s="704"/>
      <c r="M1437" s="704"/>
      <c r="N1437" s="705"/>
      <c r="O1437" s="703"/>
      <c r="P1437" s="704"/>
      <c r="Q1437" s="704"/>
      <c r="R1437" s="705"/>
      <c r="S1437" s="703"/>
      <c r="T1437" s="704"/>
      <c r="U1437" s="704"/>
      <c r="V1437" s="705"/>
      <c r="W1437" s="703"/>
      <c r="X1437" s="704"/>
      <c r="Y1437" s="704"/>
      <c r="Z1437" s="705"/>
      <c r="AA1437" s="703"/>
      <c r="AB1437" s="704"/>
      <c r="AC1437" s="704"/>
      <c r="AD1437" s="705"/>
      <c r="AE1437" s="703"/>
      <c r="AF1437" s="704"/>
      <c r="AG1437" s="704"/>
      <c r="AH1437" s="705"/>
    </row>
    <row r="1438" spans="1:34" x14ac:dyDescent="0.25">
      <c r="A1438" s="468"/>
      <c r="B1438" s="469"/>
      <c r="C1438" s="469"/>
      <c r="D1438" s="469"/>
      <c r="E1438" s="469"/>
      <c r="F1438" s="469"/>
      <c r="G1438" s="469"/>
      <c r="H1438" s="469"/>
      <c r="I1438" s="706"/>
      <c r="J1438" s="707"/>
      <c r="K1438" s="708"/>
      <c r="L1438" s="709"/>
      <c r="M1438" s="709"/>
      <c r="N1438" s="710"/>
      <c r="O1438" s="708"/>
      <c r="P1438" s="709"/>
      <c r="Q1438" s="709"/>
      <c r="R1438" s="710"/>
      <c r="S1438" s="708"/>
      <c r="T1438" s="709"/>
      <c r="U1438" s="709"/>
      <c r="V1438" s="710"/>
      <c r="W1438" s="708"/>
      <c r="X1438" s="709"/>
      <c r="Y1438" s="709"/>
      <c r="Z1438" s="710"/>
      <c r="AA1438" s="708"/>
      <c r="AB1438" s="709"/>
      <c r="AC1438" s="709"/>
      <c r="AD1438" s="710"/>
      <c r="AE1438" s="708"/>
      <c r="AF1438" s="709"/>
      <c r="AG1438" s="709"/>
      <c r="AH1438" s="710"/>
    </row>
    <row r="1439" spans="1:34" x14ac:dyDescent="0.25">
      <c r="A1439" s="429" t="s">
        <v>396</v>
      </c>
      <c r="B1439" s="430"/>
      <c r="C1439" s="430"/>
      <c r="D1439" s="430"/>
      <c r="E1439" s="430"/>
      <c r="F1439" s="430"/>
      <c r="G1439" s="430"/>
      <c r="H1439" s="430"/>
      <c r="I1439" s="701"/>
      <c r="J1439" s="702"/>
      <c r="K1439" s="703"/>
      <c r="L1439" s="704"/>
      <c r="M1439" s="704"/>
      <c r="N1439" s="705"/>
      <c r="O1439" s="703"/>
      <c r="P1439" s="704"/>
      <c r="Q1439" s="704"/>
      <c r="R1439" s="705"/>
      <c r="S1439" s="703"/>
      <c r="T1439" s="704"/>
      <c r="U1439" s="704"/>
      <c r="V1439" s="705"/>
      <c r="W1439" s="703"/>
      <c r="X1439" s="704"/>
      <c r="Y1439" s="704"/>
      <c r="Z1439" s="705"/>
      <c r="AA1439" s="703"/>
      <c r="AB1439" s="704"/>
      <c r="AC1439" s="704"/>
      <c r="AD1439" s="705"/>
      <c r="AE1439" s="703"/>
      <c r="AF1439" s="704"/>
      <c r="AG1439" s="704"/>
      <c r="AH1439" s="705"/>
    </row>
    <row r="1440" spans="1:34" x14ac:dyDescent="0.25">
      <c r="A1440" s="468"/>
      <c r="B1440" s="469"/>
      <c r="C1440" s="469"/>
      <c r="D1440" s="469"/>
      <c r="E1440" s="469"/>
      <c r="F1440" s="469"/>
      <c r="G1440" s="469"/>
      <c r="H1440" s="469"/>
      <c r="I1440" s="706"/>
      <c r="J1440" s="707"/>
      <c r="K1440" s="708"/>
      <c r="L1440" s="709"/>
      <c r="M1440" s="709"/>
      <c r="N1440" s="710"/>
      <c r="O1440" s="708"/>
      <c r="P1440" s="709"/>
      <c r="Q1440" s="709"/>
      <c r="R1440" s="710"/>
      <c r="S1440" s="708"/>
      <c r="T1440" s="709"/>
      <c r="U1440" s="709"/>
      <c r="V1440" s="710"/>
      <c r="W1440" s="708"/>
      <c r="X1440" s="709"/>
      <c r="Y1440" s="709"/>
      <c r="Z1440" s="710"/>
      <c r="AA1440" s="708"/>
      <c r="AB1440" s="709"/>
      <c r="AC1440" s="709"/>
      <c r="AD1440" s="710"/>
      <c r="AE1440" s="708"/>
      <c r="AF1440" s="709"/>
      <c r="AG1440" s="709"/>
      <c r="AH1440" s="710"/>
    </row>
    <row r="1441" spans="1:34" x14ac:dyDescent="0.25">
      <c r="A1441" s="429" t="s">
        <v>145</v>
      </c>
      <c r="B1441" s="430"/>
      <c r="C1441" s="430"/>
      <c r="D1441" s="430"/>
      <c r="E1441" s="430"/>
      <c r="F1441" s="430"/>
      <c r="G1441" s="430"/>
      <c r="H1441" s="430"/>
      <c r="I1441" s="701"/>
      <c r="J1441" s="702"/>
      <c r="K1441" s="703"/>
      <c r="L1441" s="704"/>
      <c r="M1441" s="704"/>
      <c r="N1441" s="705"/>
      <c r="O1441" s="703"/>
      <c r="P1441" s="704"/>
      <c r="Q1441" s="704"/>
      <c r="R1441" s="705"/>
      <c r="S1441" s="703"/>
      <c r="T1441" s="704"/>
      <c r="U1441" s="704"/>
      <c r="V1441" s="705"/>
      <c r="W1441" s="703"/>
      <c r="X1441" s="704"/>
      <c r="Y1441" s="704"/>
      <c r="Z1441" s="705"/>
      <c r="AA1441" s="703"/>
      <c r="AB1441" s="704"/>
      <c r="AC1441" s="704"/>
      <c r="AD1441" s="705"/>
      <c r="AE1441" s="703"/>
      <c r="AF1441" s="704"/>
      <c r="AG1441" s="704"/>
      <c r="AH1441" s="705"/>
    </row>
    <row r="1442" spans="1:34" x14ac:dyDescent="0.25">
      <c r="A1442" s="468"/>
      <c r="B1442" s="469"/>
      <c r="C1442" s="469"/>
      <c r="D1442" s="469"/>
      <c r="E1442" s="469"/>
      <c r="F1442" s="469"/>
      <c r="G1442" s="469"/>
      <c r="H1442" s="469"/>
      <c r="I1442" s="706"/>
      <c r="J1442" s="707"/>
      <c r="K1442" s="708"/>
      <c r="L1442" s="709"/>
      <c r="M1442" s="709"/>
      <c r="N1442" s="710"/>
      <c r="O1442" s="708"/>
      <c r="P1442" s="709"/>
      <c r="Q1442" s="709"/>
      <c r="R1442" s="710"/>
      <c r="S1442" s="708"/>
      <c r="T1442" s="709"/>
      <c r="U1442" s="709"/>
      <c r="V1442" s="710"/>
      <c r="W1442" s="708"/>
      <c r="X1442" s="709"/>
      <c r="Y1442" s="709"/>
      <c r="Z1442" s="710"/>
      <c r="AA1442" s="708"/>
      <c r="AB1442" s="709"/>
      <c r="AC1442" s="709"/>
      <c r="AD1442" s="710"/>
      <c r="AE1442" s="708"/>
      <c r="AF1442" s="709"/>
      <c r="AG1442" s="709"/>
      <c r="AH1442" s="710"/>
    </row>
    <row r="1443" spans="1:34" x14ac:dyDescent="0.25">
      <c r="A1443" s="5"/>
      <c r="B1443" s="5"/>
      <c r="C1443" s="5"/>
      <c r="D1443" s="5"/>
      <c r="E1443" s="5"/>
      <c r="F1443" s="5"/>
      <c r="G1443" s="5"/>
      <c r="H1443" s="5"/>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row>
    <row r="1444" spans="1:34" s="2" customFormat="1" x14ac:dyDescent="0.25">
      <c r="A1444" s="170"/>
      <c r="B1444" s="170"/>
      <c r="C1444" s="170"/>
      <c r="D1444" s="170"/>
      <c r="E1444" s="170"/>
      <c r="F1444" s="170"/>
      <c r="G1444" s="170"/>
      <c r="H1444" s="170"/>
      <c r="I1444" s="170"/>
      <c r="J1444" s="170"/>
      <c r="K1444" s="170"/>
      <c r="L1444" s="170"/>
      <c r="M1444" s="170"/>
      <c r="N1444" s="170"/>
      <c r="O1444" s="170"/>
      <c r="P1444" s="170"/>
      <c r="Q1444" s="170"/>
      <c r="R1444" s="170"/>
      <c r="S1444" s="170"/>
      <c r="T1444" s="170"/>
      <c r="U1444" s="170"/>
      <c r="V1444" s="170"/>
      <c r="W1444" s="170"/>
      <c r="X1444" s="170"/>
      <c r="Y1444" s="170"/>
      <c r="Z1444" s="170"/>
      <c r="AA1444" s="170"/>
      <c r="AB1444" s="170"/>
      <c r="AC1444" s="170"/>
      <c r="AD1444" s="170"/>
      <c r="AE1444" s="170"/>
      <c r="AF1444" s="170"/>
      <c r="AG1444" s="170"/>
      <c r="AH1444" s="170"/>
    </row>
    <row r="1445" spans="1:34" s="2" customFormat="1" x14ac:dyDescent="0.25">
      <c r="A1445" s="7"/>
      <c r="B1445" s="7"/>
      <c r="C1445" s="7"/>
      <c r="D1445" s="7"/>
      <c r="E1445" s="7"/>
      <c r="F1445" s="7"/>
      <c r="G1445" s="7"/>
      <c r="H1445" s="7"/>
      <c r="I1445" s="7"/>
      <c r="J1445" s="7"/>
      <c r="K1445" s="7"/>
      <c r="L1445" s="7"/>
      <c r="M1445" s="7"/>
      <c r="N1445" s="7"/>
      <c r="O1445" s="7"/>
      <c r="P1445" s="7"/>
      <c r="Q1445" s="7"/>
      <c r="R1445" s="7"/>
      <c r="S1445" s="7"/>
      <c r="T1445" s="7"/>
      <c r="U1445" s="7"/>
      <c r="V1445" s="7"/>
      <c r="W1445" s="7"/>
      <c r="X1445" s="7"/>
      <c r="Y1445" s="7"/>
      <c r="Z1445" s="7"/>
      <c r="AA1445" s="7"/>
      <c r="AB1445" s="7"/>
      <c r="AC1445" s="7"/>
      <c r="AD1445" s="7"/>
      <c r="AE1445" s="7"/>
      <c r="AF1445" s="7"/>
      <c r="AG1445" s="7"/>
      <c r="AH1445" s="7"/>
    </row>
    <row r="1446" spans="1:34" x14ac:dyDescent="0.25">
      <c r="A1446" s="5"/>
      <c r="B1446" s="5"/>
      <c r="C1446" s="5"/>
      <c r="D1446" s="5"/>
      <c r="E1446" s="5"/>
      <c r="F1446" s="5"/>
      <c r="G1446" s="5"/>
      <c r="H1446" s="5"/>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row>
    <row r="1447" spans="1:34" x14ac:dyDescent="0.25">
      <c r="A1447" s="5"/>
      <c r="B1447" s="5"/>
      <c r="C1447" s="5"/>
      <c r="D1447" s="5"/>
      <c r="E1447" s="5"/>
      <c r="F1447" s="5"/>
      <c r="G1447" s="5"/>
      <c r="H1447" s="5"/>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row>
    <row r="1448" spans="1:34" x14ac:dyDescent="0.25">
      <c r="A1448" s="5"/>
      <c r="B1448" s="5"/>
      <c r="C1448" s="5"/>
      <c r="D1448" s="5"/>
      <c r="E1448" s="5"/>
      <c r="F1448" s="5"/>
      <c r="G1448" s="5"/>
      <c r="H1448" s="5"/>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row>
    <row r="1449" spans="1:34" ht="15" customHeight="1" x14ac:dyDescent="0.25">
      <c r="A1449" s="13" t="s">
        <v>397</v>
      </c>
      <c r="B1449" s="13"/>
      <c r="C1449" s="13"/>
      <c r="D1449" s="715" t="s">
        <v>398</v>
      </c>
      <c r="E1449" s="715"/>
      <c r="F1449" s="715"/>
      <c r="G1449" s="715"/>
      <c r="H1449" s="715"/>
      <c r="I1449" s="715"/>
      <c r="J1449" s="715"/>
      <c r="K1449" s="715"/>
      <c r="L1449" s="715"/>
      <c r="M1449" s="715"/>
      <c r="N1449" s="715"/>
      <c r="O1449" s="715"/>
      <c r="P1449" s="715"/>
      <c r="Q1449" s="715"/>
      <c r="R1449" s="715"/>
      <c r="S1449" s="715"/>
      <c r="T1449" s="715"/>
      <c r="U1449" s="715"/>
      <c r="V1449" s="715"/>
      <c r="W1449" s="715"/>
      <c r="X1449" s="715"/>
      <c r="Y1449" s="715"/>
      <c r="Z1449" s="715"/>
      <c r="AA1449" s="715"/>
      <c r="AB1449" s="715"/>
      <c r="AC1449" s="715"/>
      <c r="AD1449" s="715"/>
      <c r="AE1449" s="715"/>
      <c r="AF1449" s="715"/>
      <c r="AG1449" s="715"/>
      <c r="AH1449" s="715"/>
    </row>
    <row r="1450" spans="1:34" ht="18" customHeight="1" x14ac:dyDescent="0.25">
      <c r="A1450" s="5"/>
      <c r="B1450" s="5"/>
      <c r="C1450" s="5"/>
      <c r="D1450" s="5"/>
      <c r="E1450" s="5"/>
      <c r="F1450" s="5"/>
      <c r="G1450" s="5"/>
      <c r="H1450" s="5"/>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row>
    <row r="1451" spans="1:34" x14ac:dyDescent="0.25">
      <c r="A1451" s="5" t="s">
        <v>399</v>
      </c>
      <c r="B1451" s="5"/>
      <c r="C1451" s="5"/>
      <c r="D1451" s="5"/>
      <c r="E1451" s="5"/>
      <c r="F1451" s="5"/>
      <c r="G1451" s="5"/>
      <c r="H1451" s="5"/>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row>
    <row r="1452" spans="1:34" x14ac:dyDescent="0.25">
      <c r="A1452" s="5"/>
      <c r="B1452" s="5"/>
      <c r="C1452" s="5"/>
      <c r="D1452" s="5"/>
      <c r="E1452" s="5"/>
      <c r="F1452" s="5"/>
      <c r="G1452" s="5"/>
      <c r="H1452" s="5"/>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row>
    <row r="1453" spans="1:34" x14ac:dyDescent="0.25">
      <c r="A1453" s="5" t="s">
        <v>1368</v>
      </c>
      <c r="B1453" s="5"/>
      <c r="C1453" s="5"/>
      <c r="D1453" s="5"/>
      <c r="E1453" s="5"/>
      <c r="F1453" s="5"/>
      <c r="G1453" s="5"/>
      <c r="H1453" s="5"/>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row>
    <row r="1454" spans="1:34" x14ac:dyDescent="0.25">
      <c r="A1454" s="5" t="s">
        <v>1369</v>
      </c>
      <c r="B1454" s="5"/>
      <c r="C1454" s="5"/>
      <c r="D1454" s="5"/>
      <c r="E1454" s="5"/>
      <c r="F1454" s="5"/>
      <c r="G1454" s="5"/>
      <c r="H1454" s="5"/>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row>
    <row r="1455" spans="1:34" x14ac:dyDescent="0.25">
      <c r="A1455" s="5" t="s">
        <v>1370</v>
      </c>
      <c r="B1455" s="5"/>
      <c r="C1455" s="5"/>
      <c r="D1455" s="5"/>
      <c r="E1455" s="5"/>
      <c r="F1455" s="5"/>
      <c r="G1455" s="5"/>
      <c r="H1455" s="5"/>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row>
    <row r="1456" spans="1:34" x14ac:dyDescent="0.25">
      <c r="A1456" s="213" t="s">
        <v>610</v>
      </c>
      <c r="B1456" s="213"/>
      <c r="C1456" s="213"/>
      <c r="D1456" s="213"/>
      <c r="E1456" s="213"/>
      <c r="F1456" s="213"/>
      <c r="G1456" s="143"/>
      <c r="H1456" s="726"/>
      <c r="I1456" s="726"/>
      <c r="J1456" s="726"/>
      <c r="K1456" s="726"/>
      <c r="L1456" s="726"/>
      <c r="M1456" s="726"/>
      <c r="N1456" s="726"/>
      <c r="O1456" s="726"/>
      <c r="P1456" s="726"/>
      <c r="Q1456" s="726"/>
      <c r="R1456" s="726"/>
      <c r="S1456" s="726"/>
      <c r="T1456" s="726"/>
      <c r="U1456" s="726"/>
      <c r="V1456" s="726"/>
      <c r="W1456" s="726"/>
      <c r="X1456" s="726"/>
      <c r="Y1456" s="726"/>
      <c r="Z1456" s="726"/>
      <c r="AA1456" s="726"/>
      <c r="AB1456" s="726"/>
      <c r="AC1456" s="726"/>
      <c r="AD1456" s="726"/>
      <c r="AE1456" s="726"/>
      <c r="AF1456" s="726"/>
      <c r="AG1456" s="726"/>
      <c r="AH1456" s="726"/>
    </row>
    <row r="1457" spans="1:35" ht="54" customHeight="1" x14ac:dyDescent="0.25">
      <c r="B1457" s="741" t="s">
        <v>1159</v>
      </c>
      <c r="C1457" s="741"/>
      <c r="D1457" s="741"/>
      <c r="E1457" s="741" t="s">
        <v>1158</v>
      </c>
      <c r="F1457" s="741"/>
      <c r="G1457" s="741"/>
      <c r="H1457" s="741"/>
      <c r="I1457" s="741"/>
      <c r="J1457" s="141"/>
      <c r="K1457" s="141"/>
      <c r="L1457" s="141"/>
      <c r="N1457" s="141"/>
      <c r="O1457" s="141"/>
      <c r="P1457" s="141"/>
      <c r="Q1457" s="141"/>
      <c r="R1457" s="141"/>
      <c r="S1457" s="141"/>
      <c r="T1457" s="141"/>
      <c r="U1457" s="141"/>
      <c r="V1457" s="141"/>
      <c r="W1457" s="141"/>
      <c r="X1457" s="141"/>
      <c r="Y1457" s="141"/>
      <c r="Z1457" s="141"/>
      <c r="AA1457" s="141"/>
      <c r="AB1457" s="141"/>
      <c r="AC1457" s="141"/>
      <c r="AD1457" s="141"/>
      <c r="AE1457" s="141"/>
      <c r="AF1457" s="141"/>
      <c r="AG1457" s="141"/>
      <c r="AH1457" s="141"/>
      <c r="AI1457" s="141"/>
    </row>
    <row r="1458" spans="1:35" ht="15" customHeight="1" x14ac:dyDescent="0.25">
      <c r="B1458" s="711">
        <v>1</v>
      </c>
      <c r="C1458" s="711"/>
      <c r="D1458" s="711"/>
      <c r="E1458" s="713" t="s">
        <v>628</v>
      </c>
      <c r="F1458" s="713"/>
      <c r="G1458" s="713"/>
      <c r="H1458" s="713"/>
      <c r="I1458" s="713"/>
      <c r="J1458" s="158"/>
      <c r="K1458" s="158"/>
      <c r="L1458" s="158"/>
      <c r="M1458" s="158"/>
      <c r="N1458" s="158"/>
      <c r="O1458" s="158"/>
      <c r="P1458" s="158"/>
      <c r="Q1458" s="158"/>
      <c r="R1458" s="158"/>
      <c r="S1458" s="158"/>
      <c r="T1458" s="158"/>
      <c r="U1458" s="141"/>
      <c r="V1458" s="141"/>
      <c r="W1458" s="141"/>
      <c r="X1458" s="141"/>
      <c r="Y1458" s="141"/>
      <c r="Z1458" s="141"/>
      <c r="AA1458" s="141"/>
      <c r="AB1458" s="141"/>
      <c r="AC1458" s="141"/>
      <c r="AD1458" s="141"/>
      <c r="AE1458" s="141"/>
      <c r="AF1458" s="141"/>
      <c r="AG1458" s="141"/>
      <c r="AH1458" s="141"/>
      <c r="AI1458" s="141"/>
    </row>
    <row r="1459" spans="1:35" ht="15" customHeight="1" x14ac:dyDescent="0.25">
      <c r="B1459" s="711">
        <v>2</v>
      </c>
      <c r="C1459" s="711"/>
      <c r="D1459" s="711"/>
      <c r="E1459" s="713" t="s">
        <v>629</v>
      </c>
      <c r="F1459" s="713"/>
      <c r="G1459" s="713"/>
      <c r="H1459" s="713"/>
      <c r="I1459" s="713"/>
      <c r="J1459" s="158"/>
      <c r="K1459" s="158"/>
      <c r="L1459" s="158"/>
      <c r="M1459" s="158"/>
      <c r="N1459" s="158"/>
      <c r="O1459" s="158"/>
      <c r="P1459" s="158"/>
      <c r="Q1459" s="158"/>
      <c r="R1459" s="158"/>
      <c r="S1459" s="158"/>
      <c r="T1459" s="158"/>
      <c r="U1459" s="141"/>
      <c r="V1459" s="141"/>
      <c r="W1459" s="141"/>
      <c r="X1459" s="141"/>
      <c r="Y1459" s="141"/>
      <c r="Z1459" s="141"/>
      <c r="AA1459" s="141"/>
      <c r="AB1459" s="141"/>
      <c r="AC1459" s="141"/>
      <c r="AD1459" s="141"/>
      <c r="AE1459" s="141"/>
      <c r="AF1459" s="141"/>
      <c r="AG1459" s="141"/>
      <c r="AH1459" s="141"/>
      <c r="AI1459" s="141"/>
    </row>
    <row r="1460" spans="1:35" ht="15" customHeight="1" x14ac:dyDescent="0.25">
      <c r="B1460" s="711">
        <v>3</v>
      </c>
      <c r="C1460" s="711"/>
      <c r="D1460" s="711"/>
      <c r="E1460" s="713" t="s">
        <v>1160</v>
      </c>
      <c r="F1460" s="713"/>
      <c r="G1460" s="713"/>
      <c r="H1460" s="713"/>
      <c r="I1460" s="713"/>
      <c r="J1460" s="158"/>
      <c r="K1460" s="158"/>
      <c r="L1460" s="158"/>
      <c r="M1460" s="158"/>
      <c r="N1460" s="158"/>
      <c r="O1460" s="158"/>
      <c r="P1460" s="158"/>
      <c r="Q1460" s="158"/>
      <c r="R1460" s="158"/>
      <c r="S1460" s="158"/>
      <c r="T1460" s="158"/>
      <c r="U1460" s="141"/>
      <c r="V1460" s="141"/>
      <c r="W1460" s="141"/>
      <c r="X1460" s="141"/>
      <c r="Y1460" s="141"/>
      <c r="Z1460" s="141"/>
      <c r="AA1460" s="141"/>
      <c r="AB1460" s="141"/>
      <c r="AC1460" s="141"/>
      <c r="AD1460" s="141"/>
      <c r="AE1460" s="141"/>
      <c r="AF1460" s="141"/>
      <c r="AG1460" s="141"/>
      <c r="AH1460" s="141"/>
      <c r="AI1460" s="141"/>
    </row>
    <row r="1461" spans="1:35" ht="15" customHeight="1" x14ac:dyDescent="0.25">
      <c r="B1461" s="711">
        <v>4</v>
      </c>
      <c r="C1461" s="711"/>
      <c r="D1461" s="711"/>
      <c r="E1461" s="713" t="s">
        <v>1161</v>
      </c>
      <c r="F1461" s="713"/>
      <c r="G1461" s="713"/>
      <c r="H1461" s="713"/>
      <c r="I1461" s="713"/>
      <c r="J1461" s="158"/>
      <c r="K1461" s="158"/>
      <c r="L1461" s="158"/>
      <c r="M1461" s="158"/>
      <c r="N1461" s="158"/>
      <c r="O1461" s="158"/>
      <c r="P1461" s="158"/>
      <c r="Q1461" s="158"/>
      <c r="R1461" s="158"/>
      <c r="S1461" s="158"/>
      <c r="T1461" s="158"/>
      <c r="U1461" s="141"/>
      <c r="V1461" s="141"/>
      <c r="W1461" s="141"/>
      <c r="X1461" s="141"/>
      <c r="Y1461" s="141"/>
      <c r="Z1461" s="141"/>
      <c r="AA1461" s="141"/>
      <c r="AB1461" s="141"/>
      <c r="AC1461" s="141"/>
      <c r="AD1461" s="141"/>
      <c r="AE1461" s="141"/>
      <c r="AF1461" s="141"/>
      <c r="AG1461" s="141"/>
      <c r="AH1461" s="141"/>
      <c r="AI1461" s="141"/>
    </row>
    <row r="1462" spans="1:35" ht="15" customHeight="1" x14ac:dyDescent="0.25">
      <c r="B1462" s="711">
        <v>5</v>
      </c>
      <c r="C1462" s="711"/>
      <c r="D1462" s="711"/>
      <c r="E1462" s="713" t="s">
        <v>632</v>
      </c>
      <c r="F1462" s="713"/>
      <c r="G1462" s="713"/>
      <c r="H1462" s="713"/>
      <c r="I1462" s="713"/>
      <c r="J1462" s="158"/>
      <c r="K1462" s="158"/>
      <c r="L1462" s="158"/>
      <c r="M1462" s="158"/>
      <c r="N1462" s="158"/>
      <c r="O1462" s="158"/>
      <c r="P1462" s="158"/>
      <c r="Q1462" s="158"/>
      <c r="R1462" s="158"/>
      <c r="S1462" s="158"/>
      <c r="T1462" s="158"/>
      <c r="U1462" s="141"/>
      <c r="V1462" s="141"/>
      <c r="W1462" s="141"/>
      <c r="X1462" s="141"/>
      <c r="Y1462" s="141"/>
      <c r="Z1462" s="141"/>
      <c r="AA1462" s="141"/>
      <c r="AB1462" s="141"/>
      <c r="AC1462" s="141"/>
      <c r="AD1462" s="141"/>
      <c r="AE1462" s="141"/>
      <c r="AF1462" s="141"/>
      <c r="AG1462" s="141"/>
      <c r="AH1462" s="141"/>
      <c r="AI1462" s="141"/>
    </row>
    <row r="1463" spans="1:35" x14ac:dyDescent="0.25">
      <c r="B1463" s="711">
        <v>6</v>
      </c>
      <c r="C1463" s="711"/>
      <c r="D1463" s="711"/>
      <c r="E1463" s="713" t="s">
        <v>633</v>
      </c>
      <c r="F1463" s="713"/>
      <c r="G1463" s="713"/>
      <c r="H1463" s="713"/>
      <c r="I1463" s="713"/>
      <c r="J1463" s="141"/>
      <c r="K1463" s="141"/>
      <c r="L1463" s="141"/>
      <c r="M1463" s="141"/>
      <c r="N1463" s="141"/>
      <c r="O1463" s="141"/>
      <c r="P1463" s="141"/>
      <c r="Q1463" s="141"/>
      <c r="R1463" s="141"/>
      <c r="S1463" s="141"/>
      <c r="T1463" s="141"/>
      <c r="U1463" s="141"/>
      <c r="V1463" s="141"/>
      <c r="W1463" s="141"/>
      <c r="X1463" s="141"/>
      <c r="Y1463" s="141"/>
      <c r="Z1463" s="141"/>
      <c r="AA1463" s="141"/>
      <c r="AB1463" s="141"/>
      <c r="AC1463" s="141"/>
      <c r="AD1463" s="141"/>
      <c r="AE1463" s="141"/>
      <c r="AF1463" s="141"/>
      <c r="AG1463" s="141"/>
      <c r="AH1463" s="141"/>
      <c r="AI1463" s="141"/>
    </row>
    <row r="1464" spans="1:35" x14ac:dyDescent="0.25">
      <c r="B1464" s="711">
        <v>7</v>
      </c>
      <c r="C1464" s="711"/>
      <c r="D1464" s="711"/>
      <c r="E1464" s="713" t="s">
        <v>1162</v>
      </c>
      <c r="F1464" s="713"/>
      <c r="G1464" s="713"/>
      <c r="H1464" s="713"/>
      <c r="I1464" s="713"/>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row>
    <row r="1465" spans="1:35" x14ac:dyDescent="0.25">
      <c r="B1465" s="711">
        <v>8</v>
      </c>
      <c r="C1465" s="711"/>
      <c r="D1465" s="711"/>
      <c r="E1465" s="713" t="s">
        <v>635</v>
      </c>
      <c r="F1465" s="713"/>
      <c r="G1465" s="713"/>
      <c r="H1465" s="713"/>
      <c r="I1465" s="713"/>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row>
    <row r="1466" spans="1:35" x14ac:dyDescent="0.25">
      <c r="B1466" s="711">
        <v>9</v>
      </c>
      <c r="C1466" s="711"/>
      <c r="D1466" s="711"/>
      <c r="E1466" s="713" t="s">
        <v>636</v>
      </c>
      <c r="F1466" s="713"/>
      <c r="G1466" s="713"/>
      <c r="H1466" s="713"/>
      <c r="I1466" s="713"/>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row>
    <row r="1467" spans="1:35" x14ac:dyDescent="0.25">
      <c r="B1467" s="711">
        <v>10</v>
      </c>
      <c r="C1467" s="711"/>
      <c r="D1467" s="711"/>
      <c r="E1467" s="713" t="s">
        <v>637</v>
      </c>
      <c r="F1467" s="713"/>
      <c r="G1467" s="713"/>
      <c r="H1467" s="713"/>
      <c r="I1467" s="713"/>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row>
    <row r="1468" spans="1:35" x14ac:dyDescent="0.25">
      <c r="B1468" s="712">
        <v>11</v>
      </c>
      <c r="C1468" s="712"/>
      <c r="D1468" s="712"/>
      <c r="E1468" s="714" t="s">
        <v>1163</v>
      </c>
      <c r="F1468" s="714"/>
      <c r="G1468" s="714"/>
      <c r="H1468" s="714"/>
      <c r="I1468" s="714"/>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row>
    <row r="1469" spans="1:35" x14ac:dyDescent="0.25">
      <c r="A1469" s="158"/>
      <c r="B1469" s="5"/>
      <c r="C1469" s="5"/>
      <c r="D1469" s="5"/>
      <c r="E1469" s="5"/>
      <c r="F1469" s="5"/>
      <c r="G1469" s="5"/>
      <c r="H1469" s="5"/>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row>
    <row r="1470" spans="1:35" x14ac:dyDescent="0.25">
      <c r="A1470" s="5"/>
      <c r="B1470" s="5"/>
      <c r="C1470" s="5"/>
      <c r="D1470" s="5"/>
      <c r="E1470" s="5"/>
      <c r="F1470" s="5"/>
      <c r="G1470" s="5"/>
      <c r="H1470" s="5"/>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row>
    <row r="1471" spans="1:35" x14ac:dyDescent="0.25">
      <c r="A1471" s="13" t="s">
        <v>400</v>
      </c>
      <c r="B1471" s="13"/>
      <c r="C1471" s="13"/>
      <c r="D1471" s="725" t="s">
        <v>401</v>
      </c>
      <c r="E1471" s="725"/>
      <c r="F1471" s="725"/>
      <c r="G1471" s="725"/>
      <c r="H1471" s="725"/>
      <c r="I1471" s="725"/>
      <c r="J1471" s="725"/>
      <c r="K1471" s="725"/>
      <c r="L1471" s="725"/>
      <c r="M1471" s="725"/>
      <c r="N1471" s="725"/>
      <c r="O1471" s="725"/>
      <c r="P1471" s="725"/>
      <c r="Q1471" s="725"/>
      <c r="R1471" s="725"/>
      <c r="S1471" s="725"/>
      <c r="T1471" s="725"/>
      <c r="U1471" s="725"/>
      <c r="V1471" s="725"/>
      <c r="W1471" s="725"/>
      <c r="X1471" s="725"/>
      <c r="Y1471" s="725"/>
      <c r="Z1471" s="725"/>
      <c r="AA1471" s="725"/>
      <c r="AB1471" s="725"/>
      <c r="AC1471" s="725"/>
      <c r="AD1471" s="725"/>
      <c r="AE1471" s="725"/>
      <c r="AF1471" s="725"/>
      <c r="AG1471" s="725"/>
      <c r="AH1471" s="725"/>
    </row>
    <row r="1472" spans="1:35" x14ac:dyDescent="0.25">
      <c r="A1472" s="13"/>
      <c r="B1472" s="13"/>
      <c r="C1472" s="13"/>
      <c r="D1472" s="725"/>
      <c r="E1472" s="725"/>
      <c r="F1472" s="725"/>
      <c r="G1472" s="725"/>
      <c r="H1472" s="725"/>
      <c r="I1472" s="725"/>
      <c r="J1472" s="725"/>
      <c r="K1472" s="725"/>
      <c r="L1472" s="725"/>
      <c r="M1472" s="725"/>
      <c r="N1472" s="725"/>
      <c r="O1472" s="725"/>
      <c r="P1472" s="725"/>
      <c r="Q1472" s="725"/>
      <c r="R1472" s="725"/>
      <c r="S1472" s="725"/>
      <c r="T1472" s="725"/>
      <c r="U1472" s="725"/>
      <c r="V1472" s="725"/>
      <c r="W1472" s="725"/>
      <c r="X1472" s="725"/>
      <c r="Y1472" s="725"/>
      <c r="Z1472" s="725"/>
      <c r="AA1472" s="725"/>
      <c r="AB1472" s="725"/>
      <c r="AC1472" s="725"/>
      <c r="AD1472" s="725"/>
      <c r="AE1472" s="725"/>
      <c r="AF1472" s="725"/>
      <c r="AG1472" s="725"/>
      <c r="AH1472" s="725"/>
    </row>
    <row r="1473" spans="1:34" x14ac:dyDescent="0.25">
      <c r="A1473" s="5"/>
      <c r="B1473" s="5"/>
      <c r="C1473" s="5"/>
      <c r="D1473" s="5"/>
      <c r="E1473" s="5"/>
      <c r="F1473" s="5"/>
      <c r="G1473" s="5"/>
      <c r="H1473" s="5"/>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row>
    <row r="1474" spans="1:34" x14ac:dyDescent="0.25">
      <c r="A1474" s="388" t="s">
        <v>1359</v>
      </c>
      <c r="B1474" s="388"/>
      <c r="C1474" s="388"/>
      <c r="D1474" s="388"/>
      <c r="E1474" s="388"/>
      <c r="F1474" s="388"/>
      <c r="G1474" s="388"/>
      <c r="H1474" s="388"/>
      <c r="I1474" s="388"/>
      <c r="J1474" s="388"/>
      <c r="K1474" s="388"/>
      <c r="L1474" s="388"/>
      <c r="M1474" s="388"/>
      <c r="N1474" s="388"/>
      <c r="O1474" s="388"/>
      <c r="P1474" s="388"/>
      <c r="Q1474" s="388"/>
      <c r="R1474" s="388"/>
      <c r="S1474" s="388"/>
      <c r="T1474" s="388"/>
      <c r="U1474" s="388"/>
      <c r="V1474" s="388"/>
      <c r="W1474" s="388"/>
      <c r="X1474" s="388"/>
      <c r="Y1474" s="388"/>
      <c r="Z1474" s="388"/>
      <c r="AA1474" s="388"/>
      <c r="AB1474" s="388"/>
      <c r="AC1474" s="388"/>
      <c r="AD1474" s="388"/>
      <c r="AE1474" s="388"/>
      <c r="AF1474" s="388"/>
      <c r="AG1474" s="388"/>
      <c r="AH1474" s="388"/>
    </row>
    <row r="1475" spans="1:34" x14ac:dyDescent="0.25">
      <c r="A1475" s="388"/>
      <c r="B1475" s="388"/>
      <c r="C1475" s="388"/>
      <c r="D1475" s="388"/>
      <c r="E1475" s="388"/>
      <c r="F1475" s="388"/>
      <c r="G1475" s="388"/>
      <c r="H1475" s="388"/>
      <c r="I1475" s="388"/>
      <c r="J1475" s="388"/>
      <c r="K1475" s="388"/>
      <c r="L1475" s="388"/>
      <c r="M1475" s="388"/>
      <c r="N1475" s="388"/>
      <c r="O1475" s="388"/>
      <c r="P1475" s="388"/>
      <c r="Q1475" s="388"/>
      <c r="R1475" s="388"/>
      <c r="S1475" s="388"/>
      <c r="T1475" s="388"/>
      <c r="U1475" s="388"/>
      <c r="V1475" s="388"/>
      <c r="W1475" s="388"/>
      <c r="X1475" s="388"/>
      <c r="Y1475" s="388"/>
      <c r="Z1475" s="388"/>
      <c r="AA1475" s="388"/>
      <c r="AB1475" s="388"/>
      <c r="AC1475" s="388"/>
      <c r="AD1475" s="388"/>
      <c r="AE1475" s="388"/>
      <c r="AF1475" s="388"/>
      <c r="AG1475" s="388"/>
      <c r="AH1475" s="388"/>
    </row>
    <row r="1476" spans="1:34" x14ac:dyDescent="0.25">
      <c r="A1476" s="5"/>
      <c r="B1476" s="5"/>
      <c r="C1476" s="5"/>
      <c r="D1476" s="5"/>
      <c r="E1476" s="5"/>
      <c r="F1476" s="5"/>
      <c r="G1476" s="5"/>
      <c r="H1476" s="5"/>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row>
    <row r="1477" spans="1:34" x14ac:dyDescent="0.25">
      <c r="A1477" s="13" t="s">
        <v>402</v>
      </c>
      <c r="B1477" s="13"/>
      <c r="C1477" s="13"/>
      <c r="D1477" s="13" t="s">
        <v>403</v>
      </c>
      <c r="E1477" s="13"/>
      <c r="F1477" s="13"/>
      <c r="G1477" s="13"/>
      <c r="H1477" s="13"/>
      <c r="I1477" s="13"/>
      <c r="J1477" s="13"/>
      <c r="K1477" s="13"/>
      <c r="L1477" s="13"/>
      <c r="M1477" s="13"/>
      <c r="N1477" s="13"/>
      <c r="O1477" s="13"/>
      <c r="P1477" s="13"/>
      <c r="Q1477" s="5"/>
      <c r="R1477" s="5"/>
      <c r="S1477" s="5"/>
      <c r="T1477" s="5"/>
      <c r="U1477" s="5"/>
      <c r="V1477" s="5"/>
      <c r="W1477" s="5"/>
      <c r="X1477" s="5"/>
      <c r="Y1477" s="5"/>
      <c r="Z1477" s="5"/>
      <c r="AA1477" s="5"/>
      <c r="AB1477" s="5"/>
      <c r="AC1477" s="5"/>
      <c r="AD1477" s="5"/>
      <c r="AE1477" s="5"/>
      <c r="AF1477" s="5"/>
      <c r="AG1477" s="5"/>
      <c r="AH1477" s="5"/>
    </row>
    <row r="1478" spans="1:34" x14ac:dyDescent="0.25">
      <c r="A1478" s="5"/>
      <c r="B1478" s="5"/>
      <c r="C1478" s="5"/>
      <c r="D1478" s="5"/>
      <c r="E1478" s="5"/>
      <c r="F1478" s="5"/>
      <c r="G1478" s="5"/>
      <c r="H1478" s="5"/>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row>
    <row r="1479" spans="1:34" x14ac:dyDescent="0.25">
      <c r="A1479" s="5" t="s">
        <v>1325</v>
      </c>
      <c r="B1479" s="5"/>
      <c r="C1479" s="5"/>
      <c r="D1479" s="5"/>
      <c r="E1479" s="5"/>
      <c r="F1479" s="5"/>
      <c r="G1479" s="5"/>
      <c r="H1479" s="5"/>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row>
    <row r="1480" spans="1:34" x14ac:dyDescent="0.25">
      <c r="A1480" s="5"/>
      <c r="B1480" s="5"/>
      <c r="C1480" s="5"/>
      <c r="D1480" s="5"/>
      <c r="E1480" s="5"/>
      <c r="F1480" s="5"/>
      <c r="G1480" s="5"/>
      <c r="H1480" s="5"/>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row>
    <row r="1481" spans="1:34" x14ac:dyDescent="0.25">
      <c r="A1481" s="5"/>
      <c r="B1481" s="5"/>
      <c r="C1481" s="5"/>
      <c r="D1481" s="5"/>
      <c r="E1481" s="5"/>
      <c r="F1481" s="5"/>
      <c r="G1481" s="5"/>
      <c r="H1481" s="5"/>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row>
    <row r="1482" spans="1:34" x14ac:dyDescent="0.25">
      <c r="A1482" s="5"/>
      <c r="B1482" s="5"/>
      <c r="C1482" s="5"/>
      <c r="D1482" s="5"/>
      <c r="E1482" s="5"/>
      <c r="F1482" s="5"/>
      <c r="G1482" s="5"/>
      <c r="H1482" s="5"/>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row>
    <row r="1483" spans="1:34" x14ac:dyDescent="0.25">
      <c r="A1483" s="5"/>
      <c r="B1483" s="5"/>
      <c r="C1483" s="5"/>
      <c r="D1483" s="5"/>
      <c r="E1483" s="5"/>
      <c r="F1483" s="5"/>
      <c r="G1483" s="5"/>
      <c r="H1483" s="5"/>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row>
    <row r="1484" spans="1:34" x14ac:dyDescent="0.25">
      <c r="A1484" s="5"/>
      <c r="B1484" s="5"/>
      <c r="C1484" s="5"/>
      <c r="D1484" s="5"/>
      <c r="E1484" s="5"/>
      <c r="F1484" s="5"/>
      <c r="G1484" s="5"/>
      <c r="H1484" s="5"/>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row>
    <row r="1485" spans="1:34" x14ac:dyDescent="0.25">
      <c r="A1485" s="5"/>
      <c r="B1485" s="5"/>
      <c r="C1485" s="5"/>
      <c r="D1485" s="5"/>
      <c r="E1485" s="5"/>
      <c r="F1485" s="5"/>
      <c r="G1485" s="5"/>
      <c r="H1485" s="5"/>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row>
    <row r="1486" spans="1:34" x14ac:dyDescent="0.25">
      <c r="A1486" s="5"/>
      <c r="B1486" s="5"/>
      <c r="C1486" s="5"/>
      <c r="D1486" s="5"/>
      <c r="E1486" s="5"/>
      <c r="F1486" s="5"/>
      <c r="G1486" s="5"/>
      <c r="H1486" s="5"/>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row>
    <row r="1487" spans="1:34" x14ac:dyDescent="0.25">
      <c r="A1487" s="5"/>
      <c r="B1487" s="5"/>
      <c r="C1487" s="5"/>
      <c r="D1487" s="5"/>
      <c r="E1487" s="5"/>
      <c r="F1487" s="5"/>
      <c r="G1487" s="5"/>
      <c r="H1487" s="5"/>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row>
    <row r="1488" spans="1:34" x14ac:dyDescent="0.25">
      <c r="A1488" s="5"/>
      <c r="B1488" s="5"/>
      <c r="C1488" s="5"/>
      <c r="D1488" s="5"/>
      <c r="E1488" s="5"/>
      <c r="F1488" s="5"/>
      <c r="G1488" s="5"/>
      <c r="H1488" s="5"/>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row>
    <row r="1489" spans="1:34" x14ac:dyDescent="0.25">
      <c r="A1489" s="5"/>
      <c r="B1489" s="5"/>
      <c r="C1489" s="5"/>
      <c r="D1489" s="5"/>
      <c r="E1489" s="5"/>
      <c r="F1489" s="5"/>
      <c r="G1489" s="5"/>
      <c r="H1489" s="5"/>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row>
  </sheetData>
  <mergeCells count="3320">
    <mergeCell ref="K510:R511"/>
    <mergeCell ref="AB1363:AH1363"/>
    <mergeCell ref="AB1361:AH1361"/>
    <mergeCell ref="AB1362:AH1362"/>
    <mergeCell ref="U1361:AA1361"/>
    <mergeCell ref="U1362:AA1362"/>
    <mergeCell ref="U1363:AA1363"/>
    <mergeCell ref="A1363:T1363"/>
    <mergeCell ref="A1362:T1362"/>
    <mergeCell ref="A1361:T1361"/>
    <mergeCell ref="A1364:T1364"/>
    <mergeCell ref="AB1364:AH1364"/>
    <mergeCell ref="U1364:AA1364"/>
    <mergeCell ref="AB1358:AH1358"/>
    <mergeCell ref="U1358:AA1358"/>
    <mergeCell ref="U1357:AA1357"/>
    <mergeCell ref="AB1357:AH1357"/>
    <mergeCell ref="AB1356:AH1356"/>
    <mergeCell ref="U1356:AA1356"/>
    <mergeCell ref="AB1359:AH1359"/>
    <mergeCell ref="AB1360:AH1360"/>
    <mergeCell ref="Y873:AC873"/>
    <mergeCell ref="AD873:AH873"/>
    <mergeCell ref="A874:I874"/>
    <mergeCell ref="J874:N874"/>
    <mergeCell ref="O874:S874"/>
    <mergeCell ref="T874:X874"/>
    <mergeCell ref="Y874:AC874"/>
    <mergeCell ref="AD874:AH874"/>
    <mergeCell ref="A875:I875"/>
    <mergeCell ref="J875:N875"/>
    <mergeCell ref="O875:S875"/>
    <mergeCell ref="E1465:I1465"/>
    <mergeCell ref="E1457:I1457"/>
    <mergeCell ref="A1456:F1456"/>
    <mergeCell ref="A876:I876"/>
    <mergeCell ref="A878:I878"/>
    <mergeCell ref="A1360:T1360"/>
    <mergeCell ref="AB1365:AH1365"/>
    <mergeCell ref="U1365:AA1365"/>
    <mergeCell ref="U1360:AA1360"/>
    <mergeCell ref="U1359:AA1359"/>
    <mergeCell ref="A1246:AH1247"/>
    <mergeCell ref="A1251:AH1254"/>
    <mergeCell ref="A830:AH830"/>
    <mergeCell ref="B1457:D1457"/>
    <mergeCell ref="A873:I873"/>
    <mergeCell ref="J873:N873"/>
    <mergeCell ref="A879:I879"/>
    <mergeCell ref="A1441:H1442"/>
    <mergeCell ref="I1441:J1441"/>
    <mergeCell ref="K1441:N1441"/>
    <mergeCell ref="A1413:N1413"/>
    <mergeCell ref="A1410:N1410"/>
    <mergeCell ref="A1407:N1407"/>
    <mergeCell ref="A1404:N1404"/>
    <mergeCell ref="A1391:R1391"/>
    <mergeCell ref="A1379:T1379"/>
    <mergeCell ref="A1352:T1352"/>
    <mergeCell ref="A1340:AH1340"/>
    <mergeCell ref="A1160:S1160"/>
    <mergeCell ref="A1161:S1161"/>
    <mergeCell ref="T1161:AH1161"/>
    <mergeCell ref="T1160:AH1160"/>
    <mergeCell ref="J876:N876"/>
    <mergeCell ref="O876:S876"/>
    <mergeCell ref="T876:X876"/>
    <mergeCell ref="Y876:AC876"/>
    <mergeCell ref="AD876:AH876"/>
    <mergeCell ref="J878:N878"/>
    <mergeCell ref="O878:S878"/>
    <mergeCell ref="T878:X878"/>
    <mergeCell ref="Y878:AC878"/>
    <mergeCell ref="AD878:AH878"/>
    <mergeCell ref="J879:N879"/>
    <mergeCell ref="O879:S879"/>
    <mergeCell ref="T879:X879"/>
    <mergeCell ref="Y879:AC879"/>
    <mergeCell ref="AD879:AH879"/>
    <mergeCell ref="E1458:I1458"/>
    <mergeCell ref="E1459:I1459"/>
    <mergeCell ref="A1166:S1166"/>
    <mergeCell ref="T1166:AH1166"/>
    <mergeCell ref="A936:AH936"/>
    <mergeCell ref="A1365:T1365"/>
    <mergeCell ref="A1437:H1438"/>
    <mergeCell ref="I1437:J1437"/>
    <mergeCell ref="K1437:N1437"/>
    <mergeCell ref="O1437:R1437"/>
    <mergeCell ref="S1437:V1437"/>
    <mergeCell ref="W1437:Z1437"/>
    <mergeCell ref="AA1437:AD1437"/>
    <mergeCell ref="AE1437:AH1437"/>
    <mergeCell ref="I1438:J1438"/>
    <mergeCell ref="K1438:N1438"/>
    <mergeCell ref="O1438:R1438"/>
    <mergeCell ref="T875:X875"/>
    <mergeCell ref="Y875:AC875"/>
    <mergeCell ref="AD875:AH875"/>
    <mergeCell ref="A870:I870"/>
    <mergeCell ref="J870:N870"/>
    <mergeCell ref="O870:S870"/>
    <mergeCell ref="T870:X870"/>
    <mergeCell ref="Y870:AC870"/>
    <mergeCell ref="AD870:AH870"/>
    <mergeCell ref="A871:I871"/>
    <mergeCell ref="J871:N871"/>
    <mergeCell ref="O871:S871"/>
    <mergeCell ref="T871:X871"/>
    <mergeCell ref="Y871:AC871"/>
    <mergeCell ref="AD871:AH871"/>
    <mergeCell ref="A872:I872"/>
    <mergeCell ref="J872:N872"/>
    <mergeCell ref="O872:S872"/>
    <mergeCell ref="T872:X872"/>
    <mergeCell ref="Y872:AC872"/>
    <mergeCell ref="AD872:AH872"/>
    <mergeCell ref="O873:S873"/>
    <mergeCell ref="T873:X873"/>
    <mergeCell ref="A867:I867"/>
    <mergeCell ref="J867:N867"/>
    <mergeCell ref="O867:S867"/>
    <mergeCell ref="T867:X867"/>
    <mergeCell ref="Y867:AC867"/>
    <mergeCell ref="AD867:AH867"/>
    <mergeCell ref="A868:I868"/>
    <mergeCell ref="J868:N868"/>
    <mergeCell ref="O868:S868"/>
    <mergeCell ref="T868:X868"/>
    <mergeCell ref="Y868:AC868"/>
    <mergeCell ref="AD868:AH868"/>
    <mergeCell ref="A869:I869"/>
    <mergeCell ref="J869:N869"/>
    <mergeCell ref="O869:S869"/>
    <mergeCell ref="T869:X869"/>
    <mergeCell ref="Y869:AC869"/>
    <mergeCell ref="AD869:AH869"/>
    <mergeCell ref="A852:I852"/>
    <mergeCell ref="J852:N852"/>
    <mergeCell ref="O852:S852"/>
    <mergeCell ref="T852:X852"/>
    <mergeCell ref="Y852:AC852"/>
    <mergeCell ref="AD852:AH852"/>
    <mergeCell ref="A854:AH855"/>
    <mergeCell ref="A857:AH858"/>
    <mergeCell ref="A860:AH861"/>
    <mergeCell ref="A863:I865"/>
    <mergeCell ref="J863:AH863"/>
    <mergeCell ref="J864:N865"/>
    <mergeCell ref="O864:S865"/>
    <mergeCell ref="T864:X865"/>
    <mergeCell ref="Y864:AC865"/>
    <mergeCell ref="AD864:AH865"/>
    <mergeCell ref="A866:I866"/>
    <mergeCell ref="J866:N866"/>
    <mergeCell ref="O866:S866"/>
    <mergeCell ref="T866:X866"/>
    <mergeCell ref="Y866:AC866"/>
    <mergeCell ref="AD866:AH866"/>
    <mergeCell ref="A849:I849"/>
    <mergeCell ref="J849:N849"/>
    <mergeCell ref="O849:S849"/>
    <mergeCell ref="T849:X849"/>
    <mergeCell ref="Y849:AC849"/>
    <mergeCell ref="AD849:AH849"/>
    <mergeCell ref="A850:I850"/>
    <mergeCell ref="J850:N850"/>
    <mergeCell ref="O850:S850"/>
    <mergeCell ref="T850:X850"/>
    <mergeCell ref="Y850:AC850"/>
    <mergeCell ref="AD850:AH850"/>
    <mergeCell ref="A851:I851"/>
    <mergeCell ref="J851:N851"/>
    <mergeCell ref="O851:S851"/>
    <mergeCell ref="T851:X851"/>
    <mergeCell ref="Y851:AC851"/>
    <mergeCell ref="AD851:AH851"/>
    <mergeCell ref="A846:I846"/>
    <mergeCell ref="J846:N846"/>
    <mergeCell ref="O846:S846"/>
    <mergeCell ref="T846:X846"/>
    <mergeCell ref="Y846:AC846"/>
    <mergeCell ref="AD846:AH846"/>
    <mergeCell ref="A847:I847"/>
    <mergeCell ref="J847:N847"/>
    <mergeCell ref="O847:S847"/>
    <mergeCell ref="T847:X847"/>
    <mergeCell ref="Y847:AC847"/>
    <mergeCell ref="AD847:AH847"/>
    <mergeCell ref="A848:I848"/>
    <mergeCell ref="J848:N848"/>
    <mergeCell ref="O848:S848"/>
    <mergeCell ref="T848:X848"/>
    <mergeCell ref="Y848:AC848"/>
    <mergeCell ref="AD848:AH848"/>
    <mergeCell ref="A843:I843"/>
    <mergeCell ref="J843:N843"/>
    <mergeCell ref="O843:S843"/>
    <mergeCell ref="T843:X843"/>
    <mergeCell ref="Y843:AC843"/>
    <mergeCell ref="AD843:AH843"/>
    <mergeCell ref="A844:I844"/>
    <mergeCell ref="J844:N844"/>
    <mergeCell ref="O844:S844"/>
    <mergeCell ref="T844:X844"/>
    <mergeCell ref="Y844:AC844"/>
    <mergeCell ref="AD844:AH844"/>
    <mergeCell ref="A845:I845"/>
    <mergeCell ref="J845:N845"/>
    <mergeCell ref="O845:S845"/>
    <mergeCell ref="T845:X845"/>
    <mergeCell ref="Y845:AC845"/>
    <mergeCell ref="AD845:AH845"/>
    <mergeCell ref="AD838:AH839"/>
    <mergeCell ref="A840:I840"/>
    <mergeCell ref="J840:N840"/>
    <mergeCell ref="O840:S840"/>
    <mergeCell ref="T840:X840"/>
    <mergeCell ref="Y840:AC840"/>
    <mergeCell ref="AD840:AH840"/>
    <mergeCell ref="A841:I841"/>
    <mergeCell ref="J841:N841"/>
    <mergeCell ref="O841:S841"/>
    <mergeCell ref="T841:X841"/>
    <mergeCell ref="Y841:AC841"/>
    <mergeCell ref="AD841:AH841"/>
    <mergeCell ref="A842:I842"/>
    <mergeCell ref="J842:N842"/>
    <mergeCell ref="O842:S842"/>
    <mergeCell ref="T842:X842"/>
    <mergeCell ref="Y842:AC842"/>
    <mergeCell ref="AD842:AH842"/>
    <mergeCell ref="A330:I330"/>
    <mergeCell ref="A331:I331"/>
    <mergeCell ref="A332:I332"/>
    <mergeCell ref="A333:I333"/>
    <mergeCell ref="A335:AH337"/>
    <mergeCell ref="AD331:AH331"/>
    <mergeCell ref="J332:N332"/>
    <mergeCell ref="O332:S332"/>
    <mergeCell ref="J325:N327"/>
    <mergeCell ref="O325:S327"/>
    <mergeCell ref="T325:X327"/>
    <mergeCell ref="O321:R321"/>
    <mergeCell ref="S321:V321"/>
    <mergeCell ref="W321:Z321"/>
    <mergeCell ref="Y325:AC327"/>
    <mergeCell ref="AD325:AH327"/>
    <mergeCell ref="AD330:AH330"/>
    <mergeCell ref="O329:S329"/>
    <mergeCell ref="T329:X329"/>
    <mergeCell ref="Y329:AC329"/>
    <mergeCell ref="AD329:AH329"/>
    <mergeCell ref="J328:N328"/>
    <mergeCell ref="O328:S328"/>
    <mergeCell ref="T328:X328"/>
    <mergeCell ref="Y328:AC328"/>
    <mergeCell ref="AD328:AH328"/>
    <mergeCell ref="T332:X332"/>
    <mergeCell ref="Y332:AC332"/>
    <mergeCell ref="AD332:AH332"/>
    <mergeCell ref="J333:N333"/>
    <mergeCell ref="O333:S333"/>
    <mergeCell ref="T333:X333"/>
    <mergeCell ref="A296:I296"/>
    <mergeCell ref="A297:I297"/>
    <mergeCell ref="A298:I298"/>
    <mergeCell ref="A300:I300"/>
    <mergeCell ref="A319:J319"/>
    <mergeCell ref="A320:J320"/>
    <mergeCell ref="A321:J321"/>
    <mergeCell ref="A325:I327"/>
    <mergeCell ref="A328:I328"/>
    <mergeCell ref="A329:I329"/>
    <mergeCell ref="J300:N300"/>
    <mergeCell ref="O300:S300"/>
    <mergeCell ref="T300:X300"/>
    <mergeCell ref="Y300:AC300"/>
    <mergeCell ref="AD300:AH300"/>
    <mergeCell ref="O297:S297"/>
    <mergeCell ref="T297:X297"/>
    <mergeCell ref="Y297:AC297"/>
    <mergeCell ref="AD297:AH297"/>
    <mergeCell ref="J298:N298"/>
    <mergeCell ref="O298:S298"/>
    <mergeCell ref="T298:X298"/>
    <mergeCell ref="Y298:AC298"/>
    <mergeCell ref="O318:R318"/>
    <mergeCell ref="S318:V318"/>
    <mergeCell ref="W318:Z318"/>
    <mergeCell ref="AA318:AD318"/>
    <mergeCell ref="AE318:AH318"/>
    <mergeCell ref="K317:N317"/>
    <mergeCell ref="K318:N318"/>
    <mergeCell ref="K319:N319"/>
    <mergeCell ref="K320:N320"/>
    <mergeCell ref="A263:H263"/>
    <mergeCell ref="A264:H264"/>
    <mergeCell ref="A265:H265"/>
    <mergeCell ref="A266:H266"/>
    <mergeCell ref="A268:H268"/>
    <mergeCell ref="A269:H269"/>
    <mergeCell ref="A271:P271"/>
    <mergeCell ref="A272:P272"/>
    <mergeCell ref="A273:P273"/>
    <mergeCell ref="A275:AH276"/>
    <mergeCell ref="A282:I285"/>
    <mergeCell ref="A286:I286"/>
    <mergeCell ref="A287:AH287"/>
    <mergeCell ref="A291:AH291"/>
    <mergeCell ref="A295:AH295"/>
    <mergeCell ref="A299:AH299"/>
    <mergeCell ref="A289:I289"/>
    <mergeCell ref="A290:I290"/>
    <mergeCell ref="A292:I292"/>
    <mergeCell ref="AD298:AH298"/>
    <mergeCell ref="J296:N296"/>
    <mergeCell ref="O296:S296"/>
    <mergeCell ref="T296:X296"/>
    <mergeCell ref="Y296:AC296"/>
    <mergeCell ref="AD296:AH296"/>
    <mergeCell ref="J297:N297"/>
    <mergeCell ref="O293:S293"/>
    <mergeCell ref="T293:X293"/>
    <mergeCell ref="Y293:AC293"/>
    <mergeCell ref="AD293:AH293"/>
    <mergeCell ref="J294:N294"/>
    <mergeCell ref="O294:S294"/>
    <mergeCell ref="A232:H232"/>
    <mergeCell ref="A233:AH233"/>
    <mergeCell ref="A239:AH239"/>
    <mergeCell ref="A244:AH244"/>
    <mergeCell ref="A234:H234"/>
    <mergeCell ref="A235:H235"/>
    <mergeCell ref="A236:H236"/>
    <mergeCell ref="A237:H237"/>
    <mergeCell ref="A238:H238"/>
    <mergeCell ref="A240:H240"/>
    <mergeCell ref="A241:H241"/>
    <mergeCell ref="A242:H242"/>
    <mergeCell ref="A243:H243"/>
    <mergeCell ref="A245:H245"/>
    <mergeCell ref="A246:H246"/>
    <mergeCell ref="A252:H254"/>
    <mergeCell ref="A255:H255"/>
    <mergeCell ref="T253:V254"/>
    <mergeCell ref="W253:Y254"/>
    <mergeCell ref="Z253:AB254"/>
    <mergeCell ref="AC253:AE254"/>
    <mergeCell ref="AF253:AH254"/>
    <mergeCell ref="W246:Y246"/>
    <mergeCell ref="Z246:AB246"/>
    <mergeCell ref="AC246:AE246"/>
    <mergeCell ref="AF246:AH246"/>
    <mergeCell ref="I252:AH252"/>
    <mergeCell ref="I253:J254"/>
    <mergeCell ref="K253:M254"/>
    <mergeCell ref="N253:P254"/>
    <mergeCell ref="Q253:S254"/>
    <mergeCell ref="T243:V243"/>
    <mergeCell ref="A151:H151"/>
    <mergeCell ref="A152:H152"/>
    <mergeCell ref="A154:P154"/>
    <mergeCell ref="A155:P155"/>
    <mergeCell ref="A156:P156"/>
    <mergeCell ref="A158:AH161"/>
    <mergeCell ref="A163:AH164"/>
    <mergeCell ref="A166:AH169"/>
    <mergeCell ref="A178:K179"/>
    <mergeCell ref="A180:K180"/>
    <mergeCell ref="A181:K181"/>
    <mergeCell ref="A182:K182"/>
    <mergeCell ref="A225:AH227"/>
    <mergeCell ref="A229:H231"/>
    <mergeCell ref="A115:H115"/>
    <mergeCell ref="A116:H116"/>
    <mergeCell ref="A130:H132"/>
    <mergeCell ref="A133:H133"/>
    <mergeCell ref="A134:AH134"/>
    <mergeCell ref="A140:AH140"/>
    <mergeCell ref="A145:AH145"/>
    <mergeCell ref="A150:AH150"/>
    <mergeCell ref="A135:H135"/>
    <mergeCell ref="A136:H136"/>
    <mergeCell ref="A137:H137"/>
    <mergeCell ref="A138:H138"/>
    <mergeCell ref="A139:H139"/>
    <mergeCell ref="A141:H141"/>
    <mergeCell ref="A142:H142"/>
    <mergeCell ref="A143:H143"/>
    <mergeCell ref="A144:H144"/>
    <mergeCell ref="A146:H146"/>
    <mergeCell ref="A148:H148"/>
    <mergeCell ref="A149:H149"/>
    <mergeCell ref="A79:AH80"/>
    <mergeCell ref="A82:AH83"/>
    <mergeCell ref="A85:AH86"/>
    <mergeCell ref="A90:AH91"/>
    <mergeCell ref="A92:AH92"/>
    <mergeCell ref="A94:H96"/>
    <mergeCell ref="A98:AH98"/>
    <mergeCell ref="A104:AH104"/>
    <mergeCell ref="A114:AH114"/>
    <mergeCell ref="A109:AH109"/>
    <mergeCell ref="A97:H97"/>
    <mergeCell ref="A99:H99"/>
    <mergeCell ref="A100:H100"/>
    <mergeCell ref="A101:H101"/>
    <mergeCell ref="A102:H102"/>
    <mergeCell ref="A103:H103"/>
    <mergeCell ref="A105:H105"/>
    <mergeCell ref="A106:H106"/>
    <mergeCell ref="A107:H107"/>
    <mergeCell ref="A108:H108"/>
    <mergeCell ref="A110:H110"/>
    <mergeCell ref="A111:H111"/>
    <mergeCell ref="A112:H112"/>
    <mergeCell ref="A113:H113"/>
    <mergeCell ref="W148:Y148"/>
    <mergeCell ref="Z148:AB148"/>
    <mergeCell ref="AC148:AE148"/>
    <mergeCell ref="AF148:AH148"/>
    <mergeCell ref="W147:Y147"/>
    <mergeCell ref="Z147:AB147"/>
    <mergeCell ref="A10:AH12"/>
    <mergeCell ref="A49:J51"/>
    <mergeCell ref="A52:J52"/>
    <mergeCell ref="A53:AH53"/>
    <mergeCell ref="A54:J54"/>
    <mergeCell ref="A55:J55"/>
    <mergeCell ref="A56:J56"/>
    <mergeCell ref="A57:J57"/>
    <mergeCell ref="A58:J58"/>
    <mergeCell ref="A60:J60"/>
    <mergeCell ref="A61:J61"/>
    <mergeCell ref="A62:J62"/>
    <mergeCell ref="A63:J63"/>
    <mergeCell ref="A59:AH59"/>
    <mergeCell ref="A65:J65"/>
    <mergeCell ref="A66:J66"/>
    <mergeCell ref="A67:J67"/>
    <mergeCell ref="A64:AH64"/>
    <mergeCell ref="AC66:AE66"/>
    <mergeCell ref="AF66:AH66"/>
    <mergeCell ref="Z65:AB65"/>
    <mergeCell ref="AC65:AE65"/>
    <mergeCell ref="AF65:AH65"/>
    <mergeCell ref="K66:M66"/>
    <mergeCell ref="N66:P66"/>
    <mergeCell ref="Q66:S66"/>
    <mergeCell ref="T66:V66"/>
    <mergeCell ref="W66:Y66"/>
    <mergeCell ref="Z66:AB66"/>
    <mergeCell ref="Z63:AB63"/>
    <mergeCell ref="AC63:AE63"/>
    <mergeCell ref="AF63:AH63"/>
    <mergeCell ref="A1474:AH1475"/>
    <mergeCell ref="A14:J16"/>
    <mergeCell ref="A17:J17"/>
    <mergeCell ref="A19:J19"/>
    <mergeCell ref="A20:J20"/>
    <mergeCell ref="A21:J21"/>
    <mergeCell ref="A22:J22"/>
    <mergeCell ref="A23:J23"/>
    <mergeCell ref="A18:AH18"/>
    <mergeCell ref="A24:AH24"/>
    <mergeCell ref="A25:J25"/>
    <mergeCell ref="A26:J26"/>
    <mergeCell ref="A27:J27"/>
    <mergeCell ref="A28:J28"/>
    <mergeCell ref="A30:J30"/>
    <mergeCell ref="A31:J31"/>
    <mergeCell ref="A32:J32"/>
    <mergeCell ref="A33:J33"/>
    <mergeCell ref="A35:J35"/>
    <mergeCell ref="A36:J36"/>
    <mergeCell ref="A34:AH34"/>
    <mergeCell ref="A29:AH29"/>
    <mergeCell ref="A68:J68"/>
    <mergeCell ref="A69:AH69"/>
    <mergeCell ref="A70:J70"/>
    <mergeCell ref="A71:J71"/>
    <mergeCell ref="A73:P73"/>
    <mergeCell ref="A74:P74"/>
    <mergeCell ref="A75:P75"/>
    <mergeCell ref="D1471:AH1472"/>
    <mergeCell ref="H1456:AH1456"/>
    <mergeCell ref="A147:H147"/>
    <mergeCell ref="B1466:D1466"/>
    <mergeCell ref="B1467:D1467"/>
    <mergeCell ref="B1468:D1468"/>
    <mergeCell ref="E1461:I1461"/>
    <mergeCell ref="E1462:I1462"/>
    <mergeCell ref="E1463:I1463"/>
    <mergeCell ref="E1466:I1466"/>
    <mergeCell ref="E1467:I1467"/>
    <mergeCell ref="E1468:I1468"/>
    <mergeCell ref="B1458:D1458"/>
    <mergeCell ref="O1441:R1441"/>
    <mergeCell ref="S1441:V1441"/>
    <mergeCell ref="W1441:Z1441"/>
    <mergeCell ref="AA1441:AD1441"/>
    <mergeCell ref="AE1441:AH1441"/>
    <mergeCell ref="I1442:J1442"/>
    <mergeCell ref="K1442:N1442"/>
    <mergeCell ref="O1442:R1442"/>
    <mergeCell ref="S1442:V1442"/>
    <mergeCell ref="W1442:Z1442"/>
    <mergeCell ref="AA1442:AD1442"/>
    <mergeCell ref="AE1442:AH1442"/>
    <mergeCell ref="D1449:AH1449"/>
    <mergeCell ref="B1459:D1459"/>
    <mergeCell ref="B1460:D1460"/>
    <mergeCell ref="B1461:D1461"/>
    <mergeCell ref="B1462:D1462"/>
    <mergeCell ref="B1463:D1463"/>
    <mergeCell ref="B1464:D1464"/>
    <mergeCell ref="B1465:D1465"/>
    <mergeCell ref="E1460:I1460"/>
    <mergeCell ref="E1464:I1464"/>
    <mergeCell ref="S1438:V1438"/>
    <mergeCell ref="W1438:Z1438"/>
    <mergeCell ref="AA1438:AD1438"/>
    <mergeCell ref="AE1438:AH1438"/>
    <mergeCell ref="A1439:H1440"/>
    <mergeCell ref="I1439:J1439"/>
    <mergeCell ref="K1439:N1439"/>
    <mergeCell ref="O1439:R1439"/>
    <mergeCell ref="S1439:V1439"/>
    <mergeCell ref="W1439:Z1439"/>
    <mergeCell ref="AA1439:AD1439"/>
    <mergeCell ref="AE1439:AH1439"/>
    <mergeCell ref="I1440:J1440"/>
    <mergeCell ref="K1440:N1440"/>
    <mergeCell ref="O1440:R1440"/>
    <mergeCell ref="S1440:V1440"/>
    <mergeCell ref="W1440:Z1440"/>
    <mergeCell ref="AA1440:AD1440"/>
    <mergeCell ref="AE1440:AH1440"/>
    <mergeCell ref="A1433:H1434"/>
    <mergeCell ref="I1433:J1433"/>
    <mergeCell ref="K1433:N1433"/>
    <mergeCell ref="O1433:R1433"/>
    <mergeCell ref="S1433:V1433"/>
    <mergeCell ref="W1433:Z1433"/>
    <mergeCell ref="AA1433:AD1433"/>
    <mergeCell ref="AE1433:AH1433"/>
    <mergeCell ref="I1434:J1434"/>
    <mergeCell ref="K1434:N1434"/>
    <mergeCell ref="O1434:R1434"/>
    <mergeCell ref="S1434:V1434"/>
    <mergeCell ref="W1434:Z1434"/>
    <mergeCell ref="AA1434:AD1434"/>
    <mergeCell ref="AE1434:AH1434"/>
    <mergeCell ref="A1435:H1436"/>
    <mergeCell ref="I1435:J1435"/>
    <mergeCell ref="K1435:N1435"/>
    <mergeCell ref="O1435:R1435"/>
    <mergeCell ref="S1435:V1435"/>
    <mergeCell ref="W1435:Z1435"/>
    <mergeCell ref="AA1435:AD1435"/>
    <mergeCell ref="AE1435:AH1435"/>
    <mergeCell ref="I1436:J1436"/>
    <mergeCell ref="K1436:N1436"/>
    <mergeCell ref="O1436:R1436"/>
    <mergeCell ref="S1436:V1436"/>
    <mergeCell ref="W1436:Z1436"/>
    <mergeCell ref="AA1436:AD1436"/>
    <mergeCell ref="AE1436:AH1436"/>
    <mergeCell ref="A1430:J1430"/>
    <mergeCell ref="K1430:V1430"/>
    <mergeCell ref="W1430:AH1430"/>
    <mergeCell ref="A1431:H1432"/>
    <mergeCell ref="I1431:J1431"/>
    <mergeCell ref="K1431:N1431"/>
    <mergeCell ref="O1431:R1431"/>
    <mergeCell ref="S1431:V1431"/>
    <mergeCell ref="W1431:Z1431"/>
    <mergeCell ref="AA1431:AD1431"/>
    <mergeCell ref="AE1431:AH1431"/>
    <mergeCell ref="I1432:J1432"/>
    <mergeCell ref="K1432:N1432"/>
    <mergeCell ref="O1432:R1432"/>
    <mergeCell ref="S1432:V1432"/>
    <mergeCell ref="W1432:Z1432"/>
    <mergeCell ref="AA1432:AD1432"/>
    <mergeCell ref="AE1432:AH1432"/>
    <mergeCell ref="O1413:R1413"/>
    <mergeCell ref="S1413:U1413"/>
    <mergeCell ref="V1413:X1413"/>
    <mergeCell ref="Y1413:AB1413"/>
    <mergeCell ref="AC1413:AE1413"/>
    <mergeCell ref="AF1413:AH1413"/>
    <mergeCell ref="A1415:AH1415"/>
    <mergeCell ref="A1420:AH1421"/>
    <mergeCell ref="A1423:AH1424"/>
    <mergeCell ref="A1426:J1429"/>
    <mergeCell ref="K1426:V1426"/>
    <mergeCell ref="W1426:AH1426"/>
    <mergeCell ref="K1427:V1427"/>
    <mergeCell ref="W1427:AH1427"/>
    <mergeCell ref="K1428:N1428"/>
    <mergeCell ref="O1428:R1428"/>
    <mergeCell ref="S1428:V1428"/>
    <mergeCell ref="W1428:Z1428"/>
    <mergeCell ref="AA1428:AD1428"/>
    <mergeCell ref="AE1428:AH1428"/>
    <mergeCell ref="K1429:V1429"/>
    <mergeCell ref="W1429:AH1429"/>
    <mergeCell ref="O1410:R1410"/>
    <mergeCell ref="S1410:U1410"/>
    <mergeCell ref="V1410:X1410"/>
    <mergeCell ref="Y1410:AB1410"/>
    <mergeCell ref="AC1410:AE1410"/>
    <mergeCell ref="AF1410:AH1410"/>
    <mergeCell ref="A1411:N1411"/>
    <mergeCell ref="O1411:R1411"/>
    <mergeCell ref="S1411:U1411"/>
    <mergeCell ref="V1411:X1411"/>
    <mergeCell ref="Y1411:AB1411"/>
    <mergeCell ref="AC1411:AE1411"/>
    <mergeCell ref="AF1411:AH1411"/>
    <mergeCell ref="A1412:N1412"/>
    <mergeCell ref="O1412:R1412"/>
    <mergeCell ref="S1412:U1412"/>
    <mergeCell ref="V1412:X1412"/>
    <mergeCell ref="Y1412:AB1412"/>
    <mergeCell ref="AC1412:AE1412"/>
    <mergeCell ref="AF1412:AH1412"/>
    <mergeCell ref="O1407:R1407"/>
    <mergeCell ref="S1407:U1407"/>
    <mergeCell ref="V1407:X1407"/>
    <mergeCell ref="Y1407:AB1407"/>
    <mergeCell ref="AC1407:AE1407"/>
    <mergeCell ref="AF1407:AH1407"/>
    <mergeCell ref="A1408:N1408"/>
    <mergeCell ref="O1408:R1408"/>
    <mergeCell ref="S1408:U1408"/>
    <mergeCell ref="V1408:X1408"/>
    <mergeCell ref="Y1408:AB1408"/>
    <mergeCell ref="AC1408:AE1408"/>
    <mergeCell ref="AF1408:AH1408"/>
    <mergeCell ref="A1409:N1409"/>
    <mergeCell ref="O1409:R1409"/>
    <mergeCell ref="S1409:U1409"/>
    <mergeCell ref="V1409:X1409"/>
    <mergeCell ref="Y1409:AB1409"/>
    <mergeCell ref="AC1409:AE1409"/>
    <mergeCell ref="AF1409:AH1409"/>
    <mergeCell ref="O1404:R1404"/>
    <mergeCell ref="S1404:U1404"/>
    <mergeCell ref="V1404:X1404"/>
    <mergeCell ref="Y1404:AB1404"/>
    <mergeCell ref="AC1404:AE1404"/>
    <mergeCell ref="AF1404:AH1404"/>
    <mergeCell ref="A1405:N1405"/>
    <mergeCell ref="O1405:R1405"/>
    <mergeCell ref="S1405:U1405"/>
    <mergeCell ref="V1405:X1405"/>
    <mergeCell ref="Y1405:AB1405"/>
    <mergeCell ref="AC1405:AE1405"/>
    <mergeCell ref="AF1405:AH1405"/>
    <mergeCell ref="A1406:N1406"/>
    <mergeCell ref="O1406:R1406"/>
    <mergeCell ref="S1406:U1406"/>
    <mergeCell ref="V1406:X1406"/>
    <mergeCell ref="Y1406:AB1406"/>
    <mergeCell ref="AC1406:AE1406"/>
    <mergeCell ref="AF1406:AH1406"/>
    <mergeCell ref="S1391:Z1391"/>
    <mergeCell ref="AA1391:AH1391"/>
    <mergeCell ref="A1392:R1392"/>
    <mergeCell ref="S1392:Z1392"/>
    <mergeCell ref="AA1392:AH1392"/>
    <mergeCell ref="A1393:R1393"/>
    <mergeCell ref="S1393:Z1393"/>
    <mergeCell ref="AA1393:AH1393"/>
    <mergeCell ref="A1394:R1394"/>
    <mergeCell ref="S1394:Z1394"/>
    <mergeCell ref="AA1394:AH1394"/>
    <mergeCell ref="A1402:N1403"/>
    <mergeCell ref="O1402:X1402"/>
    <mergeCell ref="Y1402:AH1402"/>
    <mergeCell ref="O1403:R1403"/>
    <mergeCell ref="S1403:U1403"/>
    <mergeCell ref="V1403:X1403"/>
    <mergeCell ref="Y1403:AB1403"/>
    <mergeCell ref="AC1403:AE1403"/>
    <mergeCell ref="AF1403:AH1403"/>
    <mergeCell ref="U1379:AA1379"/>
    <mergeCell ref="AB1379:AH1379"/>
    <mergeCell ref="A1380:T1380"/>
    <mergeCell ref="U1380:AA1380"/>
    <mergeCell ref="AB1380:AH1380"/>
    <mergeCell ref="A1382:AH1382"/>
    <mergeCell ref="A1388:R1388"/>
    <mergeCell ref="S1388:Z1388"/>
    <mergeCell ref="AA1388:AH1388"/>
    <mergeCell ref="A1389:R1389"/>
    <mergeCell ref="S1389:Z1389"/>
    <mergeCell ref="AA1389:AH1389"/>
    <mergeCell ref="A1390:R1390"/>
    <mergeCell ref="S1390:Z1390"/>
    <mergeCell ref="AA1390:AH1390"/>
    <mergeCell ref="A1373:T1373"/>
    <mergeCell ref="U1373:AA1373"/>
    <mergeCell ref="AB1373:AH1373"/>
    <mergeCell ref="A1374:T1374"/>
    <mergeCell ref="U1374:AA1374"/>
    <mergeCell ref="AB1374:AH1374"/>
    <mergeCell ref="A1375:T1375"/>
    <mergeCell ref="U1375:AA1375"/>
    <mergeCell ref="AB1375:AH1375"/>
    <mergeCell ref="A1376:T1376"/>
    <mergeCell ref="U1376:AA1376"/>
    <mergeCell ref="AB1376:AH1376"/>
    <mergeCell ref="A1377:T1377"/>
    <mergeCell ref="U1377:AA1377"/>
    <mergeCell ref="AB1377:AH1377"/>
    <mergeCell ref="A1378:T1378"/>
    <mergeCell ref="U1352:AA1352"/>
    <mergeCell ref="AB1352:AH1352"/>
    <mergeCell ref="A1353:T1353"/>
    <mergeCell ref="U1353:AA1353"/>
    <mergeCell ref="AB1353:AH1353"/>
    <mergeCell ref="A1354:T1354"/>
    <mergeCell ref="U1354:AA1354"/>
    <mergeCell ref="AB1354:AH1354"/>
    <mergeCell ref="A1355:T1355"/>
    <mergeCell ref="U1355:AA1355"/>
    <mergeCell ref="AB1355:AH1355"/>
    <mergeCell ref="U1378:AA1378"/>
    <mergeCell ref="AB1378:AH1378"/>
    <mergeCell ref="A1370:T1370"/>
    <mergeCell ref="U1370:AA1370"/>
    <mergeCell ref="AB1370:AH1370"/>
    <mergeCell ref="A1371:T1371"/>
    <mergeCell ref="U1371:AA1371"/>
    <mergeCell ref="AB1371:AH1371"/>
    <mergeCell ref="A1372:T1372"/>
    <mergeCell ref="U1372:AA1372"/>
    <mergeCell ref="AB1372:AH1372"/>
    <mergeCell ref="A1368:T1368"/>
    <mergeCell ref="U1368:AA1368"/>
    <mergeCell ref="AB1368:AH1368"/>
    <mergeCell ref="A1369:T1369"/>
    <mergeCell ref="U1369:AA1369"/>
    <mergeCell ref="AB1369:AH1369"/>
    <mergeCell ref="A1359:T1359"/>
    <mergeCell ref="A1358:T1358"/>
    <mergeCell ref="A1357:T1357"/>
    <mergeCell ref="A1356:T1356"/>
    <mergeCell ref="A1344:AH1345"/>
    <mergeCell ref="A1347:T1347"/>
    <mergeCell ref="U1347:AA1347"/>
    <mergeCell ref="AB1347:AH1347"/>
    <mergeCell ref="A1348:T1348"/>
    <mergeCell ref="U1348:AA1348"/>
    <mergeCell ref="AB1348:AH1348"/>
    <mergeCell ref="A1349:T1349"/>
    <mergeCell ref="U1349:AA1349"/>
    <mergeCell ref="AB1349:AH1349"/>
    <mergeCell ref="A1350:T1350"/>
    <mergeCell ref="U1350:AA1350"/>
    <mergeCell ref="AB1350:AH1350"/>
    <mergeCell ref="A1351:T1351"/>
    <mergeCell ref="U1351:AA1351"/>
    <mergeCell ref="AB1351:AH1351"/>
    <mergeCell ref="A1333:P1333"/>
    <mergeCell ref="Q1333:Y1333"/>
    <mergeCell ref="Z1333:AH1333"/>
    <mergeCell ref="A1334:P1334"/>
    <mergeCell ref="Q1334:Y1334"/>
    <mergeCell ref="Z1334:AH1334"/>
    <mergeCell ref="A1335:P1335"/>
    <mergeCell ref="Q1335:Y1335"/>
    <mergeCell ref="Z1335:AH1335"/>
    <mergeCell ref="A1336:P1336"/>
    <mergeCell ref="Q1336:Y1336"/>
    <mergeCell ref="Z1336:AH1336"/>
    <mergeCell ref="A1337:P1337"/>
    <mergeCell ref="Q1337:Y1337"/>
    <mergeCell ref="Z1337:AH1337"/>
    <mergeCell ref="A1338:P1338"/>
    <mergeCell ref="Q1338:Y1338"/>
    <mergeCell ref="Z1338:AH1338"/>
    <mergeCell ref="A1324:P1324"/>
    <mergeCell ref="Q1324:Y1324"/>
    <mergeCell ref="Z1324:AH1324"/>
    <mergeCell ref="A1325:P1325"/>
    <mergeCell ref="Q1325:Y1325"/>
    <mergeCell ref="Z1325:AH1325"/>
    <mergeCell ref="A1326:P1326"/>
    <mergeCell ref="Q1326:Y1326"/>
    <mergeCell ref="Z1326:AH1326"/>
    <mergeCell ref="A1327:P1327"/>
    <mergeCell ref="Q1327:Y1327"/>
    <mergeCell ref="Z1327:AH1327"/>
    <mergeCell ref="A1331:P1331"/>
    <mergeCell ref="Q1331:Y1331"/>
    <mergeCell ref="Z1331:AH1331"/>
    <mergeCell ref="A1332:P1332"/>
    <mergeCell ref="Q1332:Y1332"/>
    <mergeCell ref="Z1332:AH1332"/>
    <mergeCell ref="A1318:P1318"/>
    <mergeCell ref="Q1318:Y1318"/>
    <mergeCell ref="Z1318:AH1318"/>
    <mergeCell ref="A1319:P1319"/>
    <mergeCell ref="Q1319:Y1319"/>
    <mergeCell ref="Z1319:AH1319"/>
    <mergeCell ref="A1320:P1320"/>
    <mergeCell ref="Q1320:Y1320"/>
    <mergeCell ref="Z1320:AH1320"/>
    <mergeCell ref="A1321:P1321"/>
    <mergeCell ref="Q1321:Y1321"/>
    <mergeCell ref="Z1321:AH1321"/>
    <mergeCell ref="A1322:P1322"/>
    <mergeCell ref="Q1322:Y1322"/>
    <mergeCell ref="Z1322:AH1322"/>
    <mergeCell ref="A1323:P1323"/>
    <mergeCell ref="Q1323:Y1323"/>
    <mergeCell ref="Z1323:AH1323"/>
    <mergeCell ref="A1312:P1312"/>
    <mergeCell ref="Q1312:Y1312"/>
    <mergeCell ref="Z1312:AH1312"/>
    <mergeCell ref="A1313:P1313"/>
    <mergeCell ref="Q1313:Y1313"/>
    <mergeCell ref="Z1313:AH1313"/>
    <mergeCell ref="A1314:P1314"/>
    <mergeCell ref="Q1314:Y1314"/>
    <mergeCell ref="Z1314:AH1314"/>
    <mergeCell ref="A1315:P1315"/>
    <mergeCell ref="Q1315:Y1315"/>
    <mergeCell ref="Z1315:AH1315"/>
    <mergeCell ref="A1316:P1316"/>
    <mergeCell ref="Q1316:Y1316"/>
    <mergeCell ref="Z1316:AH1316"/>
    <mergeCell ref="A1317:P1317"/>
    <mergeCell ref="Q1317:Y1317"/>
    <mergeCell ref="Z1317:AH1317"/>
    <mergeCell ref="A1291:I1291"/>
    <mergeCell ref="J1291:N1291"/>
    <mergeCell ref="O1291:S1291"/>
    <mergeCell ref="T1291:X1291"/>
    <mergeCell ref="Y1291:AC1291"/>
    <mergeCell ref="AD1291:AH1291"/>
    <mergeCell ref="A1305:AH1306"/>
    <mergeCell ref="A1308:P1308"/>
    <mergeCell ref="Q1308:Y1308"/>
    <mergeCell ref="Z1308:AH1308"/>
    <mergeCell ref="A1309:P1309"/>
    <mergeCell ref="Q1309:Y1309"/>
    <mergeCell ref="Z1309:AH1309"/>
    <mergeCell ref="A1310:P1310"/>
    <mergeCell ref="Q1310:Y1310"/>
    <mergeCell ref="Z1310:AH1310"/>
    <mergeCell ref="A1311:P1311"/>
    <mergeCell ref="Q1311:Y1311"/>
    <mergeCell ref="Z1311:AH1311"/>
    <mergeCell ref="A1288:I1288"/>
    <mergeCell ref="J1288:N1288"/>
    <mergeCell ref="O1288:S1288"/>
    <mergeCell ref="T1288:X1288"/>
    <mergeCell ref="Y1288:AC1288"/>
    <mergeCell ref="AD1288:AH1288"/>
    <mergeCell ref="A1289:I1289"/>
    <mergeCell ref="J1289:N1289"/>
    <mergeCell ref="O1289:S1289"/>
    <mergeCell ref="T1289:X1289"/>
    <mergeCell ref="Y1289:AC1289"/>
    <mergeCell ref="AD1289:AH1289"/>
    <mergeCell ref="A1290:I1290"/>
    <mergeCell ref="J1290:N1290"/>
    <mergeCell ref="O1290:S1290"/>
    <mergeCell ref="T1290:X1290"/>
    <mergeCell ref="Y1290:AC1290"/>
    <mergeCell ref="AD1290:AH1290"/>
    <mergeCell ref="A1285:I1285"/>
    <mergeCell ref="J1285:N1285"/>
    <mergeCell ref="O1285:S1285"/>
    <mergeCell ref="T1285:X1285"/>
    <mergeCell ref="Y1285:AC1285"/>
    <mergeCell ref="AD1285:AH1285"/>
    <mergeCell ref="A1286:I1286"/>
    <mergeCell ref="J1286:N1286"/>
    <mergeCell ref="O1286:S1286"/>
    <mergeCell ref="T1286:X1286"/>
    <mergeCell ref="Y1286:AC1286"/>
    <mergeCell ref="AD1286:AH1286"/>
    <mergeCell ref="A1287:I1287"/>
    <mergeCell ref="J1287:N1287"/>
    <mergeCell ref="O1287:S1287"/>
    <mergeCell ref="T1287:X1287"/>
    <mergeCell ref="Y1287:AC1287"/>
    <mergeCell ref="AD1287:AH1287"/>
    <mergeCell ref="A1282:I1282"/>
    <mergeCell ref="J1282:N1282"/>
    <mergeCell ref="O1282:S1282"/>
    <mergeCell ref="T1282:X1282"/>
    <mergeCell ref="Y1282:AC1282"/>
    <mergeCell ref="AD1282:AH1282"/>
    <mergeCell ref="A1283:I1283"/>
    <mergeCell ref="J1283:N1283"/>
    <mergeCell ref="O1283:S1283"/>
    <mergeCell ref="T1283:X1283"/>
    <mergeCell ref="Y1283:AC1283"/>
    <mergeCell ref="AD1283:AH1283"/>
    <mergeCell ref="A1284:I1284"/>
    <mergeCell ref="J1284:N1284"/>
    <mergeCell ref="O1284:S1284"/>
    <mergeCell ref="T1284:X1284"/>
    <mergeCell ref="Y1284:AC1284"/>
    <mergeCell ref="AD1284:AH1284"/>
    <mergeCell ref="A1269:J1269"/>
    <mergeCell ref="K1269:N1269"/>
    <mergeCell ref="O1269:R1269"/>
    <mergeCell ref="S1269:V1269"/>
    <mergeCell ref="W1269:Z1269"/>
    <mergeCell ref="AA1269:AD1269"/>
    <mergeCell ref="AE1269:AH1269"/>
    <mergeCell ref="A1270:J1270"/>
    <mergeCell ref="K1270:N1270"/>
    <mergeCell ref="O1270:R1270"/>
    <mergeCell ref="S1270:V1270"/>
    <mergeCell ref="W1270:Z1270"/>
    <mergeCell ref="AA1270:AD1270"/>
    <mergeCell ref="AE1270:AH1270"/>
    <mergeCell ref="A1272:AH1274"/>
    <mergeCell ref="A1280:I1281"/>
    <mergeCell ref="J1280:N1280"/>
    <mergeCell ref="O1280:X1280"/>
    <mergeCell ref="Y1280:AH1280"/>
    <mergeCell ref="J1281:N1281"/>
    <mergeCell ref="O1281:S1281"/>
    <mergeCell ref="T1281:X1281"/>
    <mergeCell ref="Y1281:AC1281"/>
    <mergeCell ref="AD1281:AH1281"/>
    <mergeCell ref="A1266:J1266"/>
    <mergeCell ref="K1266:N1266"/>
    <mergeCell ref="O1266:R1266"/>
    <mergeCell ref="S1266:V1266"/>
    <mergeCell ref="W1266:Z1266"/>
    <mergeCell ref="AA1266:AD1266"/>
    <mergeCell ref="AE1266:AH1266"/>
    <mergeCell ref="A1267:J1267"/>
    <mergeCell ref="K1267:N1267"/>
    <mergeCell ref="O1267:R1267"/>
    <mergeCell ref="S1267:V1267"/>
    <mergeCell ref="W1267:Z1267"/>
    <mergeCell ref="AA1267:AD1267"/>
    <mergeCell ref="AE1267:AH1267"/>
    <mergeCell ref="A1268:J1268"/>
    <mergeCell ref="K1268:N1268"/>
    <mergeCell ref="O1268:R1268"/>
    <mergeCell ref="S1268:V1268"/>
    <mergeCell ref="W1268:Z1268"/>
    <mergeCell ref="AA1268:AD1268"/>
    <mergeCell ref="AE1268:AH1268"/>
    <mergeCell ref="A1260:AH1261"/>
    <mergeCell ref="A1263:J1264"/>
    <mergeCell ref="K1263:R1263"/>
    <mergeCell ref="S1263:Z1263"/>
    <mergeCell ref="AA1263:AH1263"/>
    <mergeCell ref="K1264:N1264"/>
    <mergeCell ref="O1264:R1264"/>
    <mergeCell ref="S1264:V1264"/>
    <mergeCell ref="W1264:Z1264"/>
    <mergeCell ref="AA1264:AD1264"/>
    <mergeCell ref="AE1264:AH1264"/>
    <mergeCell ref="A1265:J1265"/>
    <mergeCell ref="K1265:N1265"/>
    <mergeCell ref="O1265:R1265"/>
    <mergeCell ref="S1265:V1265"/>
    <mergeCell ref="W1265:Z1265"/>
    <mergeCell ref="AA1265:AD1265"/>
    <mergeCell ref="AE1265:AH1265"/>
    <mergeCell ref="A1233:N1233"/>
    <mergeCell ref="O1233:X1233"/>
    <mergeCell ref="Y1233:AH1233"/>
    <mergeCell ref="A1234:N1234"/>
    <mergeCell ref="O1234:X1234"/>
    <mergeCell ref="Y1234:AH1234"/>
    <mergeCell ref="A1235:N1235"/>
    <mergeCell ref="O1235:X1235"/>
    <mergeCell ref="Y1235:AH1235"/>
    <mergeCell ref="A1236:N1236"/>
    <mergeCell ref="O1236:X1236"/>
    <mergeCell ref="Y1236:AH1236"/>
    <mergeCell ref="A1237:N1237"/>
    <mergeCell ref="O1237:X1237"/>
    <mergeCell ref="Y1237:AH1237"/>
    <mergeCell ref="A1239:AH1239"/>
    <mergeCell ref="A1242:AH1243"/>
    <mergeCell ref="A1217:N1217"/>
    <mergeCell ref="O1217:X1217"/>
    <mergeCell ref="Y1217:AH1217"/>
    <mergeCell ref="A1218:N1218"/>
    <mergeCell ref="O1218:X1218"/>
    <mergeCell ref="Y1218:AH1218"/>
    <mergeCell ref="A1219:N1219"/>
    <mergeCell ref="O1219:X1219"/>
    <mergeCell ref="Y1219:AH1219"/>
    <mergeCell ref="A1221:AH1221"/>
    <mergeCell ref="A1229:N1230"/>
    <mergeCell ref="O1229:X1230"/>
    <mergeCell ref="Y1229:AH1230"/>
    <mergeCell ref="A1231:N1231"/>
    <mergeCell ref="O1231:X1231"/>
    <mergeCell ref="Y1231:AH1231"/>
    <mergeCell ref="A1232:N1232"/>
    <mergeCell ref="O1232:X1232"/>
    <mergeCell ref="Y1232:AH1232"/>
    <mergeCell ref="A1209:N1209"/>
    <mergeCell ref="O1209:X1209"/>
    <mergeCell ref="Y1209:AH1209"/>
    <mergeCell ref="A1210:N1210"/>
    <mergeCell ref="O1210:X1210"/>
    <mergeCell ref="Y1210:AH1210"/>
    <mergeCell ref="A1212:N1213"/>
    <mergeCell ref="O1212:AH1212"/>
    <mergeCell ref="O1213:X1213"/>
    <mergeCell ref="Y1213:AH1213"/>
    <mergeCell ref="A1214:N1214"/>
    <mergeCell ref="O1214:X1214"/>
    <mergeCell ref="Y1214:AH1214"/>
    <mergeCell ref="A1215:N1215"/>
    <mergeCell ref="O1215:X1215"/>
    <mergeCell ref="Y1215:AH1215"/>
    <mergeCell ref="A1216:N1216"/>
    <mergeCell ref="O1216:X1216"/>
    <mergeCell ref="Y1216:AH1216"/>
    <mergeCell ref="A1199:R1199"/>
    <mergeCell ref="S1199:Z1199"/>
    <mergeCell ref="AA1199:AH1199"/>
    <mergeCell ref="A1203:N1204"/>
    <mergeCell ref="O1203:AH1203"/>
    <mergeCell ref="O1204:X1204"/>
    <mergeCell ref="Y1204:AH1204"/>
    <mergeCell ref="A1205:N1205"/>
    <mergeCell ref="O1205:X1205"/>
    <mergeCell ref="Y1205:AH1205"/>
    <mergeCell ref="A1206:N1206"/>
    <mergeCell ref="O1206:X1206"/>
    <mergeCell ref="Y1206:AH1206"/>
    <mergeCell ref="A1207:N1207"/>
    <mergeCell ref="O1207:X1207"/>
    <mergeCell ref="Y1207:AH1207"/>
    <mergeCell ref="A1208:N1208"/>
    <mergeCell ref="O1208:X1208"/>
    <mergeCell ref="Y1208:AH1208"/>
    <mergeCell ref="A1193:R1193"/>
    <mergeCell ref="S1193:Z1193"/>
    <mergeCell ref="AA1193:AH1193"/>
    <mergeCell ref="A1194:R1194"/>
    <mergeCell ref="S1194:Z1194"/>
    <mergeCell ref="AA1194:AH1194"/>
    <mergeCell ref="A1195:R1195"/>
    <mergeCell ref="S1195:Z1195"/>
    <mergeCell ref="AA1195:AH1195"/>
    <mergeCell ref="A1196:R1196"/>
    <mergeCell ref="S1196:Z1196"/>
    <mergeCell ref="AA1196:AH1196"/>
    <mergeCell ref="A1197:R1197"/>
    <mergeCell ref="S1197:Z1197"/>
    <mergeCell ref="AA1197:AH1197"/>
    <mergeCell ref="A1198:R1198"/>
    <mergeCell ref="S1198:Z1198"/>
    <mergeCell ref="AA1198:AH1198"/>
    <mergeCell ref="A1171:AH1171"/>
    <mergeCell ref="A1173:AH1173"/>
    <mergeCell ref="A1175:AH1176"/>
    <mergeCell ref="A1178:AH1179"/>
    <mergeCell ref="A1181:AH1182"/>
    <mergeCell ref="A1184:AH1185"/>
    <mergeCell ref="A1189:R1190"/>
    <mergeCell ref="S1189:Z1190"/>
    <mergeCell ref="AA1189:AH1190"/>
    <mergeCell ref="A1191:R1191"/>
    <mergeCell ref="S1191:Z1191"/>
    <mergeCell ref="AA1191:AH1191"/>
    <mergeCell ref="A1192:R1192"/>
    <mergeCell ref="S1192:Z1192"/>
    <mergeCell ref="AA1192:AH1192"/>
    <mergeCell ref="A359:AH359"/>
    <mergeCell ref="K691:N694"/>
    <mergeCell ref="O691:R694"/>
    <mergeCell ref="S691:V694"/>
    <mergeCell ref="W691:Z694"/>
    <mergeCell ref="AA691:AD694"/>
    <mergeCell ref="AE691:AH694"/>
    <mergeCell ref="A687:J694"/>
    <mergeCell ref="A837:I839"/>
    <mergeCell ref="J837:AH837"/>
    <mergeCell ref="J838:N839"/>
    <mergeCell ref="O838:S839"/>
    <mergeCell ref="T838:X839"/>
    <mergeCell ref="Y838:AC839"/>
    <mergeCell ref="A371:I372"/>
    <mergeCell ref="J371:N372"/>
    <mergeCell ref="O371:S372"/>
    <mergeCell ref="Y333:AC333"/>
    <mergeCell ref="AD333:AH333"/>
    <mergeCell ref="J329:N329"/>
    <mergeCell ref="J330:N330"/>
    <mergeCell ref="O330:S330"/>
    <mergeCell ref="T330:X330"/>
    <mergeCell ref="Y330:AC330"/>
    <mergeCell ref="J331:N331"/>
    <mergeCell ref="O331:S331"/>
    <mergeCell ref="T331:X331"/>
    <mergeCell ref="Y331:AC331"/>
    <mergeCell ref="AA321:AD321"/>
    <mergeCell ref="AE321:AH321"/>
    <mergeCell ref="J286:N286"/>
    <mergeCell ref="O286:S286"/>
    <mergeCell ref="T286:X286"/>
    <mergeCell ref="Y286:AC286"/>
    <mergeCell ref="O319:R319"/>
    <mergeCell ref="S319:V319"/>
    <mergeCell ref="W319:Z319"/>
    <mergeCell ref="AA319:AD319"/>
    <mergeCell ref="AE319:AH319"/>
    <mergeCell ref="O320:R320"/>
    <mergeCell ref="S320:V320"/>
    <mergeCell ref="W320:Z320"/>
    <mergeCell ref="AA320:AD320"/>
    <mergeCell ref="AE320:AH320"/>
    <mergeCell ref="O317:R317"/>
    <mergeCell ref="S317:V317"/>
    <mergeCell ref="W317:Z317"/>
    <mergeCell ref="AA317:AD317"/>
    <mergeCell ref="AE317:AH317"/>
    <mergeCell ref="K321:N321"/>
    <mergeCell ref="K313:N315"/>
    <mergeCell ref="O313:R315"/>
    <mergeCell ref="S313:V315"/>
    <mergeCell ref="W313:Z315"/>
    <mergeCell ref="AA313:AD315"/>
    <mergeCell ref="AE313:AH315"/>
    <mergeCell ref="A305:AH306"/>
    <mergeCell ref="A313:J315"/>
    <mergeCell ref="A316:J316"/>
    <mergeCell ref="A317:J317"/>
    <mergeCell ref="A318:J318"/>
    <mergeCell ref="T301:X301"/>
    <mergeCell ref="Y301:AC301"/>
    <mergeCell ref="AD301:AH301"/>
    <mergeCell ref="J303:N303"/>
    <mergeCell ref="O303:S303"/>
    <mergeCell ref="T303:X303"/>
    <mergeCell ref="Y303:AC303"/>
    <mergeCell ref="AD303:AH303"/>
    <mergeCell ref="J301:N301"/>
    <mergeCell ref="O301:S301"/>
    <mergeCell ref="K316:N316"/>
    <mergeCell ref="O316:R316"/>
    <mergeCell ref="S316:V316"/>
    <mergeCell ref="W316:Z316"/>
    <mergeCell ref="AA316:AD316"/>
    <mergeCell ref="AE316:AH316"/>
    <mergeCell ref="A301:I301"/>
    <mergeCell ref="A308:AH309"/>
    <mergeCell ref="A303:I303"/>
    <mergeCell ref="T294:X294"/>
    <mergeCell ref="Y294:AC294"/>
    <mergeCell ref="AD294:AH294"/>
    <mergeCell ref="J293:N293"/>
    <mergeCell ref="J290:N290"/>
    <mergeCell ref="O290:S290"/>
    <mergeCell ref="T290:X290"/>
    <mergeCell ref="Y290:AC290"/>
    <mergeCell ref="AD290:AH290"/>
    <mergeCell ref="J289:N289"/>
    <mergeCell ref="O289:S289"/>
    <mergeCell ref="T289:X289"/>
    <mergeCell ref="Y289:AC289"/>
    <mergeCell ref="AD289:AH289"/>
    <mergeCell ref="A288:I288"/>
    <mergeCell ref="J288:N288"/>
    <mergeCell ref="O288:S288"/>
    <mergeCell ref="T288:X288"/>
    <mergeCell ref="Y288:AC288"/>
    <mergeCell ref="AD288:AH288"/>
    <mergeCell ref="J292:N292"/>
    <mergeCell ref="O292:S292"/>
    <mergeCell ref="T292:X292"/>
    <mergeCell ref="Y292:AC292"/>
    <mergeCell ref="AD292:AH292"/>
    <mergeCell ref="A293:I293"/>
    <mergeCell ref="A294:I294"/>
    <mergeCell ref="J282:AH282"/>
    <mergeCell ref="J283:N285"/>
    <mergeCell ref="O283:S285"/>
    <mergeCell ref="T283:X285"/>
    <mergeCell ref="Y283:AC285"/>
    <mergeCell ref="AD283:AH285"/>
    <mergeCell ref="AD286:AH286"/>
    <mergeCell ref="Q272:AH272"/>
    <mergeCell ref="Q273:AH273"/>
    <mergeCell ref="L178:V179"/>
    <mergeCell ref="W269:Y269"/>
    <mergeCell ref="Z269:AB269"/>
    <mergeCell ref="AC269:AE269"/>
    <mergeCell ref="AF269:AH269"/>
    <mergeCell ref="Q271:AH271"/>
    <mergeCell ref="W268:Y268"/>
    <mergeCell ref="Z268:AB268"/>
    <mergeCell ref="AC268:AE268"/>
    <mergeCell ref="AF268:AH268"/>
    <mergeCell ref="I269:J269"/>
    <mergeCell ref="K269:M269"/>
    <mergeCell ref="N269:P269"/>
    <mergeCell ref="Q269:S269"/>
    <mergeCell ref="T269:V269"/>
    <mergeCell ref="I268:J268"/>
    <mergeCell ref="K268:M268"/>
    <mergeCell ref="N268:P268"/>
    <mergeCell ref="Q268:S268"/>
    <mergeCell ref="T268:V268"/>
    <mergeCell ref="T266:V266"/>
    <mergeCell ref="W266:Y266"/>
    <mergeCell ref="Z266:AB266"/>
    <mergeCell ref="AC266:AE266"/>
    <mergeCell ref="AF266:AH266"/>
    <mergeCell ref="T265:V265"/>
    <mergeCell ref="W265:Y265"/>
    <mergeCell ref="Z265:AB265"/>
    <mergeCell ref="AC265:AE265"/>
    <mergeCell ref="AF265:AH265"/>
    <mergeCell ref="I266:J266"/>
    <mergeCell ref="K266:M266"/>
    <mergeCell ref="N266:P266"/>
    <mergeCell ref="Q266:S266"/>
    <mergeCell ref="A267:AH267"/>
    <mergeCell ref="T264:V264"/>
    <mergeCell ref="W264:Y264"/>
    <mergeCell ref="Z264:AB264"/>
    <mergeCell ref="AC264:AE264"/>
    <mergeCell ref="AF264:AH264"/>
    <mergeCell ref="I265:J265"/>
    <mergeCell ref="K265:M265"/>
    <mergeCell ref="N265:P265"/>
    <mergeCell ref="Q265:S265"/>
    <mergeCell ref="T263:V263"/>
    <mergeCell ref="W263:Y263"/>
    <mergeCell ref="Z263:AB263"/>
    <mergeCell ref="AC263:AE263"/>
    <mergeCell ref="AF263:AH263"/>
    <mergeCell ref="I264:J264"/>
    <mergeCell ref="K264:M264"/>
    <mergeCell ref="N264:P264"/>
    <mergeCell ref="Q264:S264"/>
    <mergeCell ref="A261:H261"/>
    <mergeCell ref="I259:J259"/>
    <mergeCell ref="K259:M259"/>
    <mergeCell ref="N259:P259"/>
    <mergeCell ref="Q259:S259"/>
    <mergeCell ref="T259:V259"/>
    <mergeCell ref="W261:Y261"/>
    <mergeCell ref="Z261:AB261"/>
    <mergeCell ref="AC261:AE261"/>
    <mergeCell ref="AF261:AH261"/>
    <mergeCell ref="I263:J263"/>
    <mergeCell ref="K263:M263"/>
    <mergeCell ref="N263:P263"/>
    <mergeCell ref="Q263:S263"/>
    <mergeCell ref="W260:Y260"/>
    <mergeCell ref="Z260:AB260"/>
    <mergeCell ref="AC260:AE260"/>
    <mergeCell ref="AF260:AH260"/>
    <mergeCell ref="I261:J261"/>
    <mergeCell ref="K261:M261"/>
    <mergeCell ref="N261:P261"/>
    <mergeCell ref="Q261:S261"/>
    <mergeCell ref="T261:V261"/>
    <mergeCell ref="A262:AH262"/>
    <mergeCell ref="K257:M257"/>
    <mergeCell ref="N257:P257"/>
    <mergeCell ref="Q257:S257"/>
    <mergeCell ref="T257:V257"/>
    <mergeCell ref="T255:V255"/>
    <mergeCell ref="W255:Y255"/>
    <mergeCell ref="Z255:AB255"/>
    <mergeCell ref="AC255:AE255"/>
    <mergeCell ref="AF255:AH255"/>
    <mergeCell ref="A256:AH256"/>
    <mergeCell ref="A257:H257"/>
    <mergeCell ref="A258:H258"/>
    <mergeCell ref="W259:Y259"/>
    <mergeCell ref="Z259:AB259"/>
    <mergeCell ref="AC259:AE259"/>
    <mergeCell ref="AF259:AH259"/>
    <mergeCell ref="I260:J260"/>
    <mergeCell ref="K260:M260"/>
    <mergeCell ref="N260:P260"/>
    <mergeCell ref="Q260:S260"/>
    <mergeCell ref="T260:V260"/>
    <mergeCell ref="A259:H259"/>
    <mergeCell ref="A260:H260"/>
    <mergeCell ref="I255:J255"/>
    <mergeCell ref="K255:M255"/>
    <mergeCell ref="N255:P255"/>
    <mergeCell ref="Q255:S255"/>
    <mergeCell ref="W258:Y258"/>
    <mergeCell ref="Z258:AB258"/>
    <mergeCell ref="AC258:AE258"/>
    <mergeCell ref="AF258:AH258"/>
    <mergeCell ref="W257:Y257"/>
    <mergeCell ref="Z257:AB257"/>
    <mergeCell ref="AC257:AE257"/>
    <mergeCell ref="AF257:AH257"/>
    <mergeCell ref="I258:J258"/>
    <mergeCell ref="K258:M258"/>
    <mergeCell ref="N258:P258"/>
    <mergeCell ref="Q258:S258"/>
    <mergeCell ref="T258:V258"/>
    <mergeCell ref="I257:J257"/>
    <mergeCell ref="W245:Y245"/>
    <mergeCell ref="Z245:AB245"/>
    <mergeCell ref="AC245:AE245"/>
    <mergeCell ref="AF245:AH245"/>
    <mergeCell ref="I246:J246"/>
    <mergeCell ref="K246:M246"/>
    <mergeCell ref="N246:P246"/>
    <mergeCell ref="Q246:S246"/>
    <mergeCell ref="T246:V246"/>
    <mergeCell ref="I245:J245"/>
    <mergeCell ref="K245:M245"/>
    <mergeCell ref="N245:P245"/>
    <mergeCell ref="Q245:S245"/>
    <mergeCell ref="T245:V245"/>
    <mergeCell ref="W243:Y243"/>
    <mergeCell ref="Z243:AB243"/>
    <mergeCell ref="AC243:AE243"/>
    <mergeCell ref="AF243:AH243"/>
    <mergeCell ref="T242:V242"/>
    <mergeCell ref="W242:Y242"/>
    <mergeCell ref="Z242:AB242"/>
    <mergeCell ref="AC242:AE242"/>
    <mergeCell ref="AF242:AH242"/>
    <mergeCell ref="I243:J243"/>
    <mergeCell ref="K243:M243"/>
    <mergeCell ref="N243:P243"/>
    <mergeCell ref="Q243:S243"/>
    <mergeCell ref="T241:V241"/>
    <mergeCell ref="W241:Y241"/>
    <mergeCell ref="Z241:AB241"/>
    <mergeCell ref="AC241:AE241"/>
    <mergeCell ref="AF241:AH241"/>
    <mergeCell ref="I242:J242"/>
    <mergeCell ref="K242:M242"/>
    <mergeCell ref="N242:P242"/>
    <mergeCell ref="Q242:S242"/>
    <mergeCell ref="T240:V240"/>
    <mergeCell ref="W240:Y240"/>
    <mergeCell ref="Z240:AB240"/>
    <mergeCell ref="AC240:AE240"/>
    <mergeCell ref="AF240:AH240"/>
    <mergeCell ref="I241:J241"/>
    <mergeCell ref="K241:M241"/>
    <mergeCell ref="N241:P241"/>
    <mergeCell ref="Q241:S241"/>
    <mergeCell ref="I240:J240"/>
    <mergeCell ref="K240:M240"/>
    <mergeCell ref="N240:P240"/>
    <mergeCell ref="Q240:S240"/>
    <mergeCell ref="T238:V238"/>
    <mergeCell ref="W238:Y238"/>
    <mergeCell ref="Z238:AB238"/>
    <mergeCell ref="AC238:AE238"/>
    <mergeCell ref="AF238:AH238"/>
    <mergeCell ref="T237:V237"/>
    <mergeCell ref="W237:Y237"/>
    <mergeCell ref="Z237:AB237"/>
    <mergeCell ref="AC237:AE237"/>
    <mergeCell ref="AF237:AH237"/>
    <mergeCell ref="I238:J238"/>
    <mergeCell ref="K238:M238"/>
    <mergeCell ref="N238:P238"/>
    <mergeCell ref="Q238:S238"/>
    <mergeCell ref="T236:V236"/>
    <mergeCell ref="W236:Y236"/>
    <mergeCell ref="Z236:AB236"/>
    <mergeCell ref="AC236:AE236"/>
    <mergeCell ref="AF236:AH236"/>
    <mergeCell ref="I237:J237"/>
    <mergeCell ref="K237:M237"/>
    <mergeCell ref="N237:P237"/>
    <mergeCell ref="Q237:S237"/>
    <mergeCell ref="T235:V235"/>
    <mergeCell ref="W235:Y235"/>
    <mergeCell ref="Z235:AB235"/>
    <mergeCell ref="AC235:AE235"/>
    <mergeCell ref="AF235:AH235"/>
    <mergeCell ref="I236:J236"/>
    <mergeCell ref="K236:M236"/>
    <mergeCell ref="N236:P236"/>
    <mergeCell ref="Q236:S236"/>
    <mergeCell ref="T234:V234"/>
    <mergeCell ref="W234:Y234"/>
    <mergeCell ref="Z234:AB234"/>
    <mergeCell ref="AC234:AE234"/>
    <mergeCell ref="AF234:AH234"/>
    <mergeCell ref="I235:J235"/>
    <mergeCell ref="K235:M235"/>
    <mergeCell ref="N235:P235"/>
    <mergeCell ref="Q235:S235"/>
    <mergeCell ref="W232:Y232"/>
    <mergeCell ref="Z232:AB232"/>
    <mergeCell ref="AC232:AE232"/>
    <mergeCell ref="AF232:AH232"/>
    <mergeCell ref="I234:J234"/>
    <mergeCell ref="K234:M234"/>
    <mergeCell ref="N234:P234"/>
    <mergeCell ref="Q234:S234"/>
    <mergeCell ref="I232:J232"/>
    <mergeCell ref="K232:M232"/>
    <mergeCell ref="N232:P232"/>
    <mergeCell ref="Q232:S232"/>
    <mergeCell ref="T232:V232"/>
    <mergeCell ref="Q230:S231"/>
    <mergeCell ref="T230:V231"/>
    <mergeCell ref="W230:Y231"/>
    <mergeCell ref="Z230:AB231"/>
    <mergeCell ref="AC230:AE231"/>
    <mergeCell ref="AF230:AH231"/>
    <mergeCell ref="I229:AH229"/>
    <mergeCell ref="I230:J231"/>
    <mergeCell ref="K230:M231"/>
    <mergeCell ref="N230:P231"/>
    <mergeCell ref="Q155:AH155"/>
    <mergeCell ref="Q156:AH156"/>
    <mergeCell ref="T152:V152"/>
    <mergeCell ref="W152:Y152"/>
    <mergeCell ref="Z152:AB152"/>
    <mergeCell ref="AC152:AE152"/>
    <mergeCell ref="AF152:AH152"/>
    <mergeCell ref="Q154:AH154"/>
    <mergeCell ref="L182:V182"/>
    <mergeCell ref="A171:AG171"/>
    <mergeCell ref="L180:V180"/>
    <mergeCell ref="L181:V181"/>
    <mergeCell ref="W178:AH179"/>
    <mergeCell ref="W180:AH180"/>
    <mergeCell ref="W181:AH181"/>
    <mergeCell ref="W182:AH182"/>
    <mergeCell ref="A175:AH175"/>
    <mergeCell ref="T151:V151"/>
    <mergeCell ref="W151:Y151"/>
    <mergeCell ref="Z151:AB151"/>
    <mergeCell ref="AC151:AE151"/>
    <mergeCell ref="AF151:AH151"/>
    <mergeCell ref="I152:J152"/>
    <mergeCell ref="K152:M152"/>
    <mergeCell ref="N152:P152"/>
    <mergeCell ref="Q152:S152"/>
    <mergeCell ref="W149:Y149"/>
    <mergeCell ref="Z149:AB149"/>
    <mergeCell ref="AC149:AE149"/>
    <mergeCell ref="AF149:AH149"/>
    <mergeCell ref="I151:J151"/>
    <mergeCell ref="K151:M151"/>
    <mergeCell ref="N151:P151"/>
    <mergeCell ref="Q151:S151"/>
    <mergeCell ref="I149:J149"/>
    <mergeCell ref="K149:M149"/>
    <mergeCell ref="N149:P149"/>
    <mergeCell ref="Q149:S149"/>
    <mergeCell ref="T149:V149"/>
    <mergeCell ref="AC147:AE147"/>
    <mergeCell ref="AF147:AH147"/>
    <mergeCell ref="I148:J148"/>
    <mergeCell ref="K148:M148"/>
    <mergeCell ref="N148:P148"/>
    <mergeCell ref="Q148:S148"/>
    <mergeCell ref="T148:V148"/>
    <mergeCell ref="W146:Y146"/>
    <mergeCell ref="Z146:AB146"/>
    <mergeCell ref="AC146:AE146"/>
    <mergeCell ref="AF146:AH146"/>
    <mergeCell ref="I147:J147"/>
    <mergeCell ref="K147:M147"/>
    <mergeCell ref="N147:P147"/>
    <mergeCell ref="Q147:S147"/>
    <mergeCell ref="T147:V147"/>
    <mergeCell ref="Z144:AB144"/>
    <mergeCell ref="AC144:AE144"/>
    <mergeCell ref="AF144:AH144"/>
    <mergeCell ref="I146:J146"/>
    <mergeCell ref="K146:M146"/>
    <mergeCell ref="N146:P146"/>
    <mergeCell ref="Q146:S146"/>
    <mergeCell ref="T146:V146"/>
    <mergeCell ref="Z143:AB143"/>
    <mergeCell ref="AC143:AE143"/>
    <mergeCell ref="AF143:AH143"/>
    <mergeCell ref="I144:J144"/>
    <mergeCell ref="K144:M144"/>
    <mergeCell ref="N144:P144"/>
    <mergeCell ref="Q144:S144"/>
    <mergeCell ref="T144:V144"/>
    <mergeCell ref="W144:Y144"/>
    <mergeCell ref="Z142:AB142"/>
    <mergeCell ref="AC142:AE142"/>
    <mergeCell ref="AF142:AH142"/>
    <mergeCell ref="I143:J143"/>
    <mergeCell ref="K143:M143"/>
    <mergeCell ref="N143:P143"/>
    <mergeCell ref="Q143:S143"/>
    <mergeCell ref="T143:V143"/>
    <mergeCell ref="W143:Y143"/>
    <mergeCell ref="Z141:AB141"/>
    <mergeCell ref="AC141:AE141"/>
    <mergeCell ref="AF141:AH141"/>
    <mergeCell ref="I142:J142"/>
    <mergeCell ref="K142:M142"/>
    <mergeCell ref="N142:P142"/>
    <mergeCell ref="Q142:S142"/>
    <mergeCell ref="T142:V142"/>
    <mergeCell ref="W142:Y142"/>
    <mergeCell ref="AC139:AE139"/>
    <mergeCell ref="AF139:AH139"/>
    <mergeCell ref="I141:J141"/>
    <mergeCell ref="K141:M141"/>
    <mergeCell ref="N141:P141"/>
    <mergeCell ref="Q141:S141"/>
    <mergeCell ref="T141:V141"/>
    <mergeCell ref="W141:Y141"/>
    <mergeCell ref="AC138:AE138"/>
    <mergeCell ref="AF138:AH138"/>
    <mergeCell ref="I139:J139"/>
    <mergeCell ref="K139:M139"/>
    <mergeCell ref="N139:P139"/>
    <mergeCell ref="Q139:S139"/>
    <mergeCell ref="T139:V139"/>
    <mergeCell ref="W139:Y139"/>
    <mergeCell ref="Z139:AB139"/>
    <mergeCell ref="AC137:AE137"/>
    <mergeCell ref="AF137:AH137"/>
    <mergeCell ref="I138:J138"/>
    <mergeCell ref="K138:M138"/>
    <mergeCell ref="N138:P138"/>
    <mergeCell ref="Q138:S138"/>
    <mergeCell ref="T138:V138"/>
    <mergeCell ref="W138:Y138"/>
    <mergeCell ref="Z138:AB138"/>
    <mergeCell ref="AC136:AE136"/>
    <mergeCell ref="AF136:AH136"/>
    <mergeCell ref="I137:J137"/>
    <mergeCell ref="K137:M137"/>
    <mergeCell ref="N137:P137"/>
    <mergeCell ref="Q137:S137"/>
    <mergeCell ref="T137:V137"/>
    <mergeCell ref="W137:Y137"/>
    <mergeCell ref="Z137:AB137"/>
    <mergeCell ref="AC135:AE135"/>
    <mergeCell ref="AF135:AH135"/>
    <mergeCell ref="I136:J136"/>
    <mergeCell ref="K136:M136"/>
    <mergeCell ref="N136:P136"/>
    <mergeCell ref="Q136:S136"/>
    <mergeCell ref="T136:V136"/>
    <mergeCell ref="W136:Y136"/>
    <mergeCell ref="Z136:AB136"/>
    <mergeCell ref="W112:Y112"/>
    <mergeCell ref="Z112:AB112"/>
    <mergeCell ref="AC112:AE112"/>
    <mergeCell ref="Z110:AB110"/>
    <mergeCell ref="AC110:AE110"/>
    <mergeCell ref="AF110:AH110"/>
    <mergeCell ref="K111:M111"/>
    <mergeCell ref="AC116:AE116"/>
    <mergeCell ref="AF116:AH116"/>
    <mergeCell ref="K116:M116"/>
    <mergeCell ref="AF133:AH133"/>
    <mergeCell ref="I135:J135"/>
    <mergeCell ref="K135:M135"/>
    <mergeCell ref="N135:P135"/>
    <mergeCell ref="Q135:S135"/>
    <mergeCell ref="T135:V135"/>
    <mergeCell ref="W135:Y135"/>
    <mergeCell ref="Z135:AB135"/>
    <mergeCell ref="AF131:AH132"/>
    <mergeCell ref="I133:J133"/>
    <mergeCell ref="K133:M133"/>
    <mergeCell ref="N133:P133"/>
    <mergeCell ref="Q133:S133"/>
    <mergeCell ref="T133:V133"/>
    <mergeCell ref="W133:Y133"/>
    <mergeCell ref="Z133:AB133"/>
    <mergeCell ref="AC133:AE133"/>
    <mergeCell ref="Q113:S113"/>
    <mergeCell ref="T113:V113"/>
    <mergeCell ref="Z108:AB108"/>
    <mergeCell ref="AC108:AE108"/>
    <mergeCell ref="AF108:AH108"/>
    <mergeCell ref="K110:M110"/>
    <mergeCell ref="N110:P110"/>
    <mergeCell ref="Q110:S110"/>
    <mergeCell ref="T110:V110"/>
    <mergeCell ref="W110:Y110"/>
    <mergeCell ref="I130:AH130"/>
    <mergeCell ref="I131:J132"/>
    <mergeCell ref="K131:M132"/>
    <mergeCell ref="N131:P132"/>
    <mergeCell ref="Q131:S132"/>
    <mergeCell ref="T131:V132"/>
    <mergeCell ref="W131:Y132"/>
    <mergeCell ref="Z131:AB132"/>
    <mergeCell ref="AC131:AE132"/>
    <mergeCell ref="I115:J115"/>
    <mergeCell ref="I116:J116"/>
    <mergeCell ref="K115:M115"/>
    <mergeCell ref="N115:P115"/>
    <mergeCell ref="I110:J110"/>
    <mergeCell ref="I111:J111"/>
    <mergeCell ref="I112:J112"/>
    <mergeCell ref="I113:J113"/>
    <mergeCell ref="AF111:AH111"/>
    <mergeCell ref="K112:M112"/>
    <mergeCell ref="N112:P112"/>
    <mergeCell ref="Q112:S112"/>
    <mergeCell ref="T112:V112"/>
    <mergeCell ref="I106:J106"/>
    <mergeCell ref="I107:J107"/>
    <mergeCell ref="I108:J108"/>
    <mergeCell ref="Z99:AB99"/>
    <mergeCell ref="I103:J103"/>
    <mergeCell ref="K99:M99"/>
    <mergeCell ref="N99:P99"/>
    <mergeCell ref="Q99:S99"/>
    <mergeCell ref="T99:V99"/>
    <mergeCell ref="W99:Y99"/>
    <mergeCell ref="I99:J99"/>
    <mergeCell ref="I100:J100"/>
    <mergeCell ref="I101:J101"/>
    <mergeCell ref="K108:M108"/>
    <mergeCell ref="N108:P108"/>
    <mergeCell ref="Q108:S108"/>
    <mergeCell ref="T108:V108"/>
    <mergeCell ref="W108:Y108"/>
    <mergeCell ref="I102:J102"/>
    <mergeCell ref="I105:J105"/>
    <mergeCell ref="K107:M107"/>
    <mergeCell ref="N107:P107"/>
    <mergeCell ref="Q107:S107"/>
    <mergeCell ref="W113:Y113"/>
    <mergeCell ref="Z113:AB113"/>
    <mergeCell ref="AC113:AE113"/>
    <mergeCell ref="AF113:AH113"/>
    <mergeCell ref="AC111:AE111"/>
    <mergeCell ref="N111:P111"/>
    <mergeCell ref="Q111:S111"/>
    <mergeCell ref="T111:V111"/>
    <mergeCell ref="W111:Y111"/>
    <mergeCell ref="Z111:AB111"/>
    <mergeCell ref="Z116:AB116"/>
    <mergeCell ref="Q115:S115"/>
    <mergeCell ref="T115:V115"/>
    <mergeCell ref="W115:Y115"/>
    <mergeCell ref="Z115:AB115"/>
    <mergeCell ref="AC115:AE115"/>
    <mergeCell ref="AF115:AH115"/>
    <mergeCell ref="T107:V107"/>
    <mergeCell ref="W107:Y107"/>
    <mergeCell ref="Z107:AB107"/>
    <mergeCell ref="AC107:AE107"/>
    <mergeCell ref="AF107:AH107"/>
    <mergeCell ref="N116:P116"/>
    <mergeCell ref="Q116:S116"/>
    <mergeCell ref="T116:V116"/>
    <mergeCell ref="W116:Y116"/>
    <mergeCell ref="AF112:AH112"/>
    <mergeCell ref="K113:M113"/>
    <mergeCell ref="N113:P113"/>
    <mergeCell ref="AC105:AE105"/>
    <mergeCell ref="AF105:AH105"/>
    <mergeCell ref="K106:M106"/>
    <mergeCell ref="N106:P106"/>
    <mergeCell ref="Q106:S106"/>
    <mergeCell ref="T106:V106"/>
    <mergeCell ref="W106:Y106"/>
    <mergeCell ref="Z106:AB106"/>
    <mergeCell ref="AC106:AE106"/>
    <mergeCell ref="AC103:AE103"/>
    <mergeCell ref="AF103:AH103"/>
    <mergeCell ref="K105:M105"/>
    <mergeCell ref="N105:P105"/>
    <mergeCell ref="Q105:S105"/>
    <mergeCell ref="T105:V105"/>
    <mergeCell ref="W105:Y105"/>
    <mergeCell ref="Z105:AB105"/>
    <mergeCell ref="AF106:AH106"/>
    <mergeCell ref="I97:J97"/>
    <mergeCell ref="Z102:AB102"/>
    <mergeCell ref="AC102:AE102"/>
    <mergeCell ref="AF102:AH102"/>
    <mergeCell ref="K103:M103"/>
    <mergeCell ref="N103:P103"/>
    <mergeCell ref="Q103:S103"/>
    <mergeCell ref="T103:V103"/>
    <mergeCell ref="W103:Y103"/>
    <mergeCell ref="Z103:AB103"/>
    <mergeCell ref="K102:M102"/>
    <mergeCell ref="N102:P102"/>
    <mergeCell ref="Q102:S102"/>
    <mergeCell ref="T102:V102"/>
    <mergeCell ref="W102:Y102"/>
    <mergeCell ref="AF100:AH100"/>
    <mergeCell ref="K101:M101"/>
    <mergeCell ref="N101:P101"/>
    <mergeCell ref="Q101:S101"/>
    <mergeCell ref="T101:V101"/>
    <mergeCell ref="W101:Y101"/>
    <mergeCell ref="Z101:AB101"/>
    <mergeCell ref="AC101:AE101"/>
    <mergeCell ref="AF101:AH101"/>
    <mergeCell ref="AC99:AE99"/>
    <mergeCell ref="AF99:AH99"/>
    <mergeCell ref="K100:M100"/>
    <mergeCell ref="N100:P100"/>
    <mergeCell ref="Q100:S100"/>
    <mergeCell ref="T100:V100"/>
    <mergeCell ref="W100:Y100"/>
    <mergeCell ref="Z100:AB100"/>
    <mergeCell ref="AC100:AE100"/>
    <mergeCell ref="AC97:AE97"/>
    <mergeCell ref="AF97:AH97"/>
    <mergeCell ref="Z95:AB96"/>
    <mergeCell ref="AC95:AE96"/>
    <mergeCell ref="AF95:AH96"/>
    <mergeCell ref="K97:M97"/>
    <mergeCell ref="N97:P97"/>
    <mergeCell ref="Q97:S97"/>
    <mergeCell ref="T97:V97"/>
    <mergeCell ref="W97:Y97"/>
    <mergeCell ref="Z97:AB97"/>
    <mergeCell ref="AC68:AE68"/>
    <mergeCell ref="AF68:AH68"/>
    <mergeCell ref="K67:M67"/>
    <mergeCell ref="N67:P67"/>
    <mergeCell ref="Q67:S67"/>
    <mergeCell ref="T67:V67"/>
    <mergeCell ref="W67:Y67"/>
    <mergeCell ref="Z67:AB67"/>
    <mergeCell ref="AC67:AE67"/>
    <mergeCell ref="N71:P71"/>
    <mergeCell ref="Q71:S71"/>
    <mergeCell ref="T71:V71"/>
    <mergeCell ref="W71:Y71"/>
    <mergeCell ref="I94:AH94"/>
    <mergeCell ref="I95:J96"/>
    <mergeCell ref="K95:M96"/>
    <mergeCell ref="N95:P96"/>
    <mergeCell ref="Q95:S96"/>
    <mergeCell ref="T95:V96"/>
    <mergeCell ref="W95:Y96"/>
    <mergeCell ref="Z71:AB71"/>
    <mergeCell ref="AC71:AE71"/>
    <mergeCell ref="AF71:AH71"/>
    <mergeCell ref="Q73:AH73"/>
    <mergeCell ref="Q74:AH74"/>
    <mergeCell ref="Q75:AH75"/>
    <mergeCell ref="K71:M71"/>
    <mergeCell ref="K65:M65"/>
    <mergeCell ref="N65:P65"/>
    <mergeCell ref="Q65:S65"/>
    <mergeCell ref="T65:V65"/>
    <mergeCell ref="W65:Y65"/>
    <mergeCell ref="K63:M63"/>
    <mergeCell ref="N63:P63"/>
    <mergeCell ref="Q63:S63"/>
    <mergeCell ref="T63:V63"/>
    <mergeCell ref="W63:Y63"/>
    <mergeCell ref="K70:M70"/>
    <mergeCell ref="N70:P70"/>
    <mergeCell ref="Q70:S70"/>
    <mergeCell ref="T70:V70"/>
    <mergeCell ref="W70:Y70"/>
    <mergeCell ref="Z70:AB70"/>
    <mergeCell ref="AC70:AE70"/>
    <mergeCell ref="AF70:AH70"/>
    <mergeCell ref="AF67:AH67"/>
    <mergeCell ref="K68:M68"/>
    <mergeCell ref="N68:P68"/>
    <mergeCell ref="Q68:S68"/>
    <mergeCell ref="T68:V68"/>
    <mergeCell ref="W68:Y68"/>
    <mergeCell ref="Z68:AB68"/>
    <mergeCell ref="AF61:AH61"/>
    <mergeCell ref="K62:M62"/>
    <mergeCell ref="N62:P62"/>
    <mergeCell ref="Q62:S62"/>
    <mergeCell ref="T62:V62"/>
    <mergeCell ref="W62:Y62"/>
    <mergeCell ref="Z62:AB62"/>
    <mergeCell ref="AC62:AE62"/>
    <mergeCell ref="AF62:AH62"/>
    <mergeCell ref="AC60:AE60"/>
    <mergeCell ref="AF60:AH60"/>
    <mergeCell ref="K61:M61"/>
    <mergeCell ref="N61:P61"/>
    <mergeCell ref="Q61:S61"/>
    <mergeCell ref="T61:V61"/>
    <mergeCell ref="W61:Y61"/>
    <mergeCell ref="Z61:AB61"/>
    <mergeCell ref="AC61:AE61"/>
    <mergeCell ref="AC58:AE58"/>
    <mergeCell ref="AF58:AH58"/>
    <mergeCell ref="K60:M60"/>
    <mergeCell ref="N60:P60"/>
    <mergeCell ref="Q60:S60"/>
    <mergeCell ref="T60:V60"/>
    <mergeCell ref="W60:Y60"/>
    <mergeCell ref="Z60:AB60"/>
    <mergeCell ref="Z57:AB57"/>
    <mergeCell ref="AC57:AE57"/>
    <mergeCell ref="AF57:AH57"/>
    <mergeCell ref="K58:M58"/>
    <mergeCell ref="N58:P58"/>
    <mergeCell ref="Q58:S58"/>
    <mergeCell ref="T58:V58"/>
    <mergeCell ref="W58:Y58"/>
    <mergeCell ref="Z58:AB58"/>
    <mergeCell ref="K57:M57"/>
    <mergeCell ref="N57:P57"/>
    <mergeCell ref="Q57:S57"/>
    <mergeCell ref="T57:V57"/>
    <mergeCell ref="W57:Y57"/>
    <mergeCell ref="AF55:AH55"/>
    <mergeCell ref="K56:M56"/>
    <mergeCell ref="N56:P56"/>
    <mergeCell ref="Q56:S56"/>
    <mergeCell ref="T56:V56"/>
    <mergeCell ref="W56:Y56"/>
    <mergeCell ref="Z56:AB56"/>
    <mergeCell ref="AC56:AE56"/>
    <mergeCell ref="AF56:AH56"/>
    <mergeCell ref="AC54:AE54"/>
    <mergeCell ref="AF54:AH54"/>
    <mergeCell ref="K55:M55"/>
    <mergeCell ref="N55:P55"/>
    <mergeCell ref="Q55:S55"/>
    <mergeCell ref="T55:V55"/>
    <mergeCell ref="W55:Y55"/>
    <mergeCell ref="Z55:AB55"/>
    <mergeCell ref="AC55:AE55"/>
    <mergeCell ref="AC52:AE52"/>
    <mergeCell ref="AF52:AH52"/>
    <mergeCell ref="K54:M54"/>
    <mergeCell ref="N54:P54"/>
    <mergeCell ref="Q54:S54"/>
    <mergeCell ref="T54:V54"/>
    <mergeCell ref="W54:Y54"/>
    <mergeCell ref="Z54:AB54"/>
    <mergeCell ref="AC15:AE16"/>
    <mergeCell ref="AF15:AH16"/>
    <mergeCell ref="K49:AH49"/>
    <mergeCell ref="K50:M51"/>
    <mergeCell ref="N50:P51"/>
    <mergeCell ref="Q50:S51"/>
    <mergeCell ref="T50:V51"/>
    <mergeCell ref="W50:Y51"/>
    <mergeCell ref="K15:M16"/>
    <mergeCell ref="N15:P16"/>
    <mergeCell ref="Q15:S16"/>
    <mergeCell ref="T15:V16"/>
    <mergeCell ref="W15:Y16"/>
    <mergeCell ref="Z15:AB16"/>
    <mergeCell ref="AC35:AE35"/>
    <mergeCell ref="AF35:AH35"/>
    <mergeCell ref="K36:M36"/>
    <mergeCell ref="N36:P36"/>
    <mergeCell ref="Q31:S31"/>
    <mergeCell ref="T31:V31"/>
    <mergeCell ref="W36:Y36"/>
    <mergeCell ref="Z36:AB36"/>
    <mergeCell ref="AC36:AE36"/>
    <mergeCell ref="AF36:AH36"/>
    <mergeCell ref="AF33:AH33"/>
    <mergeCell ref="K35:M35"/>
    <mergeCell ref="N35:P35"/>
    <mergeCell ref="Q35:S35"/>
    <mergeCell ref="T35:V35"/>
    <mergeCell ref="W35:Y35"/>
    <mergeCell ref="Z35:AB35"/>
    <mergeCell ref="N33:P33"/>
    <mergeCell ref="Z31:AB31"/>
    <mergeCell ref="AC31:AE31"/>
    <mergeCell ref="Q30:S30"/>
    <mergeCell ref="K30:M30"/>
    <mergeCell ref="K31:M31"/>
    <mergeCell ref="K32:M32"/>
    <mergeCell ref="K33:M33"/>
    <mergeCell ref="N30:P30"/>
    <mergeCell ref="Z50:AB51"/>
    <mergeCell ref="AC50:AE51"/>
    <mergeCell ref="AF50:AH51"/>
    <mergeCell ref="Q32:S32"/>
    <mergeCell ref="T32:V32"/>
    <mergeCell ref="W32:Y32"/>
    <mergeCell ref="Z32:AB32"/>
    <mergeCell ref="AC32:AE32"/>
    <mergeCell ref="AF32:AH32"/>
    <mergeCell ref="W31:Y31"/>
    <mergeCell ref="K52:M52"/>
    <mergeCell ref="N52:P52"/>
    <mergeCell ref="Q52:S52"/>
    <mergeCell ref="T52:V52"/>
    <mergeCell ref="W52:Y52"/>
    <mergeCell ref="Z52:AB52"/>
    <mergeCell ref="Q33:S33"/>
    <mergeCell ref="K27:M27"/>
    <mergeCell ref="K28:M28"/>
    <mergeCell ref="AF20:AH20"/>
    <mergeCell ref="T33:V33"/>
    <mergeCell ref="W33:Y33"/>
    <mergeCell ref="Z33:AB33"/>
    <mergeCell ref="AC33:AE33"/>
    <mergeCell ref="Q36:S36"/>
    <mergeCell ref="T36:V36"/>
    <mergeCell ref="AF27:AH27"/>
    <mergeCell ref="N28:P28"/>
    <mergeCell ref="Q28:S28"/>
    <mergeCell ref="T28:V28"/>
    <mergeCell ref="W28:Y28"/>
    <mergeCell ref="Z28:AB28"/>
    <mergeCell ref="AC28:AE28"/>
    <mergeCell ref="AF28:AH28"/>
    <mergeCell ref="N27:P27"/>
    <mergeCell ref="Q27:S27"/>
    <mergeCell ref="T27:V27"/>
    <mergeCell ref="W27:Y27"/>
    <mergeCell ref="Z27:AB27"/>
    <mergeCell ref="AC27:AE27"/>
    <mergeCell ref="AF31:AH31"/>
    <mergeCell ref="N32:P32"/>
    <mergeCell ref="AC23:AE23"/>
    <mergeCell ref="AF23:AH23"/>
    <mergeCell ref="Q23:S23"/>
    <mergeCell ref="T19:V19"/>
    <mergeCell ref="Z25:AB25"/>
    <mergeCell ref="AC25:AE25"/>
    <mergeCell ref="K19:M19"/>
    <mergeCell ref="K20:M20"/>
    <mergeCell ref="K21:M21"/>
    <mergeCell ref="K22:M22"/>
    <mergeCell ref="K23:M23"/>
    <mergeCell ref="W23:Y23"/>
    <mergeCell ref="AF25:AH25"/>
    <mergeCell ref="Q21:S21"/>
    <mergeCell ref="Q22:S22"/>
    <mergeCell ref="Z26:AB26"/>
    <mergeCell ref="AC26:AE26"/>
    <mergeCell ref="AF26:AH26"/>
    <mergeCell ref="K25:M25"/>
    <mergeCell ref="K26:M26"/>
    <mergeCell ref="A361:AD361"/>
    <mergeCell ref="A363:I368"/>
    <mergeCell ref="J363:AH363"/>
    <mergeCell ref="J364:N368"/>
    <mergeCell ref="O364:S368"/>
    <mergeCell ref="T364:X368"/>
    <mergeCell ref="Y364:AC368"/>
    <mergeCell ref="AD364:AH368"/>
    <mergeCell ref="A369:I370"/>
    <mergeCell ref="J369:N370"/>
    <mergeCell ref="O369:S370"/>
    <mergeCell ref="T369:X370"/>
    <mergeCell ref="Y369:AC370"/>
    <mergeCell ref="AD369:AH370"/>
    <mergeCell ref="Z21:AB21"/>
    <mergeCell ref="AC21:AE21"/>
    <mergeCell ref="AF21:AH21"/>
    <mergeCell ref="W21:Y21"/>
    <mergeCell ref="W22:Y22"/>
    <mergeCell ref="Z22:AB22"/>
    <mergeCell ref="T21:V21"/>
    <mergeCell ref="T22:V22"/>
    <mergeCell ref="T23:V23"/>
    <mergeCell ref="N21:P21"/>
    <mergeCell ref="N22:P22"/>
    <mergeCell ref="N23:P23"/>
    <mergeCell ref="T30:V30"/>
    <mergeCell ref="W30:Y30"/>
    <mergeCell ref="Z30:AB30"/>
    <mergeCell ref="AC30:AE30"/>
    <mergeCell ref="AF30:AH30"/>
    <mergeCell ref="N31:P31"/>
    <mergeCell ref="K14:AH14"/>
    <mergeCell ref="K17:M17"/>
    <mergeCell ref="N17:P17"/>
    <mergeCell ref="Q17:S17"/>
    <mergeCell ref="T17:V17"/>
    <mergeCell ref="W17:Y17"/>
    <mergeCell ref="Z17:AB17"/>
    <mergeCell ref="AC17:AE17"/>
    <mergeCell ref="AF17:AH17"/>
    <mergeCell ref="AC19:AE19"/>
    <mergeCell ref="AF19:AH19"/>
    <mergeCell ref="Z20:AB20"/>
    <mergeCell ref="AC20:AE20"/>
    <mergeCell ref="N26:P26"/>
    <mergeCell ref="Q26:S26"/>
    <mergeCell ref="T26:V26"/>
    <mergeCell ref="W26:Y26"/>
    <mergeCell ref="N25:P25"/>
    <mergeCell ref="Q25:S25"/>
    <mergeCell ref="T25:V25"/>
    <mergeCell ref="W25:Y25"/>
    <mergeCell ref="W19:Y19"/>
    <mergeCell ref="W20:Y20"/>
    <mergeCell ref="Z19:AB19"/>
    <mergeCell ref="T20:V20"/>
    <mergeCell ref="N19:P19"/>
    <mergeCell ref="N20:P20"/>
    <mergeCell ref="Q19:S19"/>
    <mergeCell ref="Q20:S20"/>
    <mergeCell ref="AC22:AE22"/>
    <mergeCell ref="AF22:AH22"/>
    <mergeCell ref="Z23:AB23"/>
    <mergeCell ref="T371:X372"/>
    <mergeCell ref="Y371:AC372"/>
    <mergeCell ref="AD371:AH372"/>
    <mergeCell ref="A373:I374"/>
    <mergeCell ref="J373:N374"/>
    <mergeCell ref="O373:S374"/>
    <mergeCell ref="T373:X374"/>
    <mergeCell ref="Y373:AC374"/>
    <mergeCell ref="AD373:AH374"/>
    <mergeCell ref="A375:I376"/>
    <mergeCell ref="J375:N376"/>
    <mergeCell ref="O375:S376"/>
    <mergeCell ref="T375:X376"/>
    <mergeCell ref="Y375:AC376"/>
    <mergeCell ref="AD375:AH376"/>
    <mergeCell ref="A377:I378"/>
    <mergeCell ref="J377:N378"/>
    <mergeCell ref="O377:S378"/>
    <mergeCell ref="T377:X378"/>
    <mergeCell ref="Y377:AC378"/>
    <mergeCell ref="AD377:AH378"/>
    <mergeCell ref="A379:I380"/>
    <mergeCell ref="J379:N380"/>
    <mergeCell ref="O379:S380"/>
    <mergeCell ref="T379:X380"/>
    <mergeCell ref="Y379:AC380"/>
    <mergeCell ref="AD379:AH380"/>
    <mergeCell ref="A381:I382"/>
    <mergeCell ref="J381:N382"/>
    <mergeCell ref="O381:S382"/>
    <mergeCell ref="T381:X382"/>
    <mergeCell ref="Y381:AC382"/>
    <mergeCell ref="AD381:AH382"/>
    <mergeCell ref="A383:I384"/>
    <mergeCell ref="J383:N384"/>
    <mergeCell ref="O383:S384"/>
    <mergeCell ref="T383:X384"/>
    <mergeCell ref="Y383:AC384"/>
    <mergeCell ref="AD383:AH384"/>
    <mergeCell ref="A386:AH386"/>
    <mergeCell ref="A388:Q389"/>
    <mergeCell ref="R388:AH389"/>
    <mergeCell ref="A390:Q391"/>
    <mergeCell ref="R390:AH391"/>
    <mergeCell ref="A392:Q393"/>
    <mergeCell ref="R392:AH393"/>
    <mergeCell ref="A395:AH395"/>
    <mergeCell ref="A397:Q398"/>
    <mergeCell ref="R397:AH398"/>
    <mergeCell ref="A399:Q400"/>
    <mergeCell ref="R399:AH400"/>
    <mergeCell ref="A401:Q402"/>
    <mergeCell ref="R401:AH402"/>
    <mergeCell ref="A410:AH410"/>
    <mergeCell ref="A412:J415"/>
    <mergeCell ref="K412:R415"/>
    <mergeCell ref="S412:Z415"/>
    <mergeCell ref="AA412:AH415"/>
    <mergeCell ref="A416:J417"/>
    <mergeCell ref="K416:R417"/>
    <mergeCell ref="S416:Z417"/>
    <mergeCell ref="AA416:AH417"/>
    <mergeCell ref="A418:J419"/>
    <mergeCell ref="K418:R419"/>
    <mergeCell ref="S418:Z419"/>
    <mergeCell ref="AA418:AH419"/>
    <mergeCell ref="A420:J421"/>
    <mergeCell ref="K420:R421"/>
    <mergeCell ref="S420:Z421"/>
    <mergeCell ref="AA420:AH421"/>
    <mergeCell ref="A423:L426"/>
    <mergeCell ref="M423:W426"/>
    <mergeCell ref="X423:AH426"/>
    <mergeCell ref="A427:L428"/>
    <mergeCell ref="M427:W428"/>
    <mergeCell ref="X427:AH428"/>
    <mergeCell ref="A429:L430"/>
    <mergeCell ref="M429:W430"/>
    <mergeCell ref="X429:AH430"/>
    <mergeCell ref="A431:L432"/>
    <mergeCell ref="M431:W432"/>
    <mergeCell ref="X431:AH432"/>
    <mergeCell ref="A433:L434"/>
    <mergeCell ref="M433:W434"/>
    <mergeCell ref="X433:AH434"/>
    <mergeCell ref="A436:J440"/>
    <mergeCell ref="K436:R440"/>
    <mergeCell ref="S436:Z440"/>
    <mergeCell ref="AA436:AH440"/>
    <mergeCell ref="A441:J442"/>
    <mergeCell ref="K441:R442"/>
    <mergeCell ref="S441:Z442"/>
    <mergeCell ref="AA441:AH442"/>
    <mergeCell ref="A443:J444"/>
    <mergeCell ref="K443:R444"/>
    <mergeCell ref="S443:Z444"/>
    <mergeCell ref="AA443:AH444"/>
    <mergeCell ref="A445:J446"/>
    <mergeCell ref="K445:R446"/>
    <mergeCell ref="S445:Z446"/>
    <mergeCell ref="AA445:AH446"/>
    <mergeCell ref="A448:L451"/>
    <mergeCell ref="M448:W451"/>
    <mergeCell ref="X448:AH451"/>
    <mergeCell ref="A452:L454"/>
    <mergeCell ref="M452:W454"/>
    <mergeCell ref="X452:AH454"/>
    <mergeCell ref="A455:L457"/>
    <mergeCell ref="M455:W457"/>
    <mergeCell ref="X455:AH457"/>
    <mergeCell ref="A458:L459"/>
    <mergeCell ref="M458:W459"/>
    <mergeCell ref="X458:AH459"/>
    <mergeCell ref="A460:L461"/>
    <mergeCell ref="M460:W461"/>
    <mergeCell ref="X460:AH461"/>
    <mergeCell ref="A466:AH466"/>
    <mergeCell ref="A468:I473"/>
    <mergeCell ref="J468:AH468"/>
    <mergeCell ref="J469:N473"/>
    <mergeCell ref="O469:S473"/>
    <mergeCell ref="T469:X473"/>
    <mergeCell ref="Y469:AC473"/>
    <mergeCell ref="AD469:AH473"/>
    <mergeCell ref="A474:I475"/>
    <mergeCell ref="J474:N475"/>
    <mergeCell ref="O474:S475"/>
    <mergeCell ref="T474:X475"/>
    <mergeCell ref="Y474:AC475"/>
    <mergeCell ref="AD474:AH475"/>
    <mergeCell ref="A476:I477"/>
    <mergeCell ref="J476:N477"/>
    <mergeCell ref="O476:S477"/>
    <mergeCell ref="T476:X477"/>
    <mergeCell ref="Y476:AC477"/>
    <mergeCell ref="AD476:AH477"/>
    <mergeCell ref="A478:I479"/>
    <mergeCell ref="J478:N479"/>
    <mergeCell ref="O478:S479"/>
    <mergeCell ref="T478:X479"/>
    <mergeCell ref="Y478:AC479"/>
    <mergeCell ref="AD478:AH479"/>
    <mergeCell ref="A480:I481"/>
    <mergeCell ref="J480:N481"/>
    <mergeCell ref="O480:S481"/>
    <mergeCell ref="T480:X481"/>
    <mergeCell ref="Y480:AC481"/>
    <mergeCell ref="AD480:AH481"/>
    <mergeCell ref="S502:Z503"/>
    <mergeCell ref="AA502:AH503"/>
    <mergeCell ref="A482:I483"/>
    <mergeCell ref="J482:N483"/>
    <mergeCell ref="O482:S483"/>
    <mergeCell ref="T482:X483"/>
    <mergeCell ref="Y482:AC483"/>
    <mergeCell ref="AD482:AH483"/>
    <mergeCell ref="A484:I485"/>
    <mergeCell ref="J484:N485"/>
    <mergeCell ref="O484:S485"/>
    <mergeCell ref="T484:X485"/>
    <mergeCell ref="Y484:AC485"/>
    <mergeCell ref="AD484:AH485"/>
    <mergeCell ref="A486:I486"/>
    <mergeCell ref="J486:N486"/>
    <mergeCell ref="O486:S486"/>
    <mergeCell ref="T486:X486"/>
    <mergeCell ref="Y486:AC486"/>
    <mergeCell ref="AD486:AH486"/>
    <mergeCell ref="A494:AH494"/>
    <mergeCell ref="A504:J505"/>
    <mergeCell ref="K504:R505"/>
    <mergeCell ref="S504:Z505"/>
    <mergeCell ref="AA504:AH505"/>
    <mergeCell ref="A506:J507"/>
    <mergeCell ref="K506:R507"/>
    <mergeCell ref="S506:Z507"/>
    <mergeCell ref="AA506:AH507"/>
    <mergeCell ref="A508:J509"/>
    <mergeCell ref="K508:R509"/>
    <mergeCell ref="S508:Z509"/>
    <mergeCell ref="AA508:AH509"/>
    <mergeCell ref="A510:J511"/>
    <mergeCell ref="S510:Z511"/>
    <mergeCell ref="AA510:AH511"/>
    <mergeCell ref="A512:AH512"/>
    <mergeCell ref="A487:AH487"/>
    <mergeCell ref="A489:AH489"/>
    <mergeCell ref="A491:AH491"/>
    <mergeCell ref="A493:AH493"/>
    <mergeCell ref="A496:AH496"/>
    <mergeCell ref="A498:J498"/>
    <mergeCell ref="K498:R498"/>
    <mergeCell ref="S498:Z498"/>
    <mergeCell ref="AA498:AH498"/>
    <mergeCell ref="A499:AH499"/>
    <mergeCell ref="A500:J501"/>
    <mergeCell ref="K500:R501"/>
    <mergeCell ref="S500:Z501"/>
    <mergeCell ref="AA500:AH501"/>
    <mergeCell ref="A502:J503"/>
    <mergeCell ref="K502:R503"/>
    <mergeCell ref="A513:J514"/>
    <mergeCell ref="K513:R514"/>
    <mergeCell ref="S513:Z514"/>
    <mergeCell ref="AA513:AH514"/>
    <mergeCell ref="A515:J516"/>
    <mergeCell ref="K515:R516"/>
    <mergeCell ref="S515:Z516"/>
    <mergeCell ref="AA515:AH516"/>
    <mergeCell ref="A517:J518"/>
    <mergeCell ref="K517:R518"/>
    <mergeCell ref="S517:Z518"/>
    <mergeCell ref="AA517:AH518"/>
    <mergeCell ref="A519:J520"/>
    <mergeCell ref="K519:R520"/>
    <mergeCell ref="S519:Z520"/>
    <mergeCell ref="AA519:AH520"/>
    <mergeCell ref="A521:J522"/>
    <mergeCell ref="K521:R522"/>
    <mergeCell ref="S521:Z522"/>
    <mergeCell ref="AA521:AH522"/>
    <mergeCell ref="A523:J524"/>
    <mergeCell ref="K523:R524"/>
    <mergeCell ref="S523:Z524"/>
    <mergeCell ref="AA523:AH524"/>
    <mergeCell ref="A525:J526"/>
    <mergeCell ref="K525:R526"/>
    <mergeCell ref="S525:Z526"/>
    <mergeCell ref="AA525:AH526"/>
    <mergeCell ref="A527:J528"/>
    <mergeCell ref="K527:R528"/>
    <mergeCell ref="S527:Z528"/>
    <mergeCell ref="AA527:AH528"/>
    <mergeCell ref="A531:N532"/>
    <mergeCell ref="O531:X532"/>
    <mergeCell ref="Y531:AH532"/>
    <mergeCell ref="A533:N534"/>
    <mergeCell ref="O533:X534"/>
    <mergeCell ref="Y533:AH534"/>
    <mergeCell ref="A535:N536"/>
    <mergeCell ref="O535:X536"/>
    <mergeCell ref="Y535:AH536"/>
    <mergeCell ref="A537:N538"/>
    <mergeCell ref="O537:X538"/>
    <mergeCell ref="Y537:AH538"/>
    <mergeCell ref="A539:N540"/>
    <mergeCell ref="O539:X540"/>
    <mergeCell ref="Y539:AH540"/>
    <mergeCell ref="A541:N542"/>
    <mergeCell ref="O541:X542"/>
    <mergeCell ref="Y541:AH542"/>
    <mergeCell ref="A543:N544"/>
    <mergeCell ref="O543:X544"/>
    <mergeCell ref="Y543:AH544"/>
    <mergeCell ref="A548:AH548"/>
    <mergeCell ref="A550:N551"/>
    <mergeCell ref="O550:AH550"/>
    <mergeCell ref="O551:X551"/>
    <mergeCell ref="Y551:AH551"/>
    <mergeCell ref="A552:N553"/>
    <mergeCell ref="O552:X553"/>
    <mergeCell ref="Y552:AH553"/>
    <mergeCell ref="A554:N555"/>
    <mergeCell ref="O554:X555"/>
    <mergeCell ref="Y554:AH555"/>
    <mergeCell ref="A556:N557"/>
    <mergeCell ref="O556:X557"/>
    <mergeCell ref="Y556:AH557"/>
    <mergeCell ref="A568:AH568"/>
    <mergeCell ref="A570:N571"/>
    <mergeCell ref="O570:X571"/>
    <mergeCell ref="Y570:AH571"/>
    <mergeCell ref="A572:N573"/>
    <mergeCell ref="O572:X573"/>
    <mergeCell ref="Y572:AH573"/>
    <mergeCell ref="A574:N575"/>
    <mergeCell ref="O574:X575"/>
    <mergeCell ref="Y574:AH575"/>
    <mergeCell ref="A576:N577"/>
    <mergeCell ref="O576:X577"/>
    <mergeCell ref="Y576:AH577"/>
    <mergeCell ref="A578:N579"/>
    <mergeCell ref="O578:X579"/>
    <mergeCell ref="Y578:AH579"/>
    <mergeCell ref="A580:N581"/>
    <mergeCell ref="O580:X581"/>
    <mergeCell ref="Y580:AH581"/>
    <mergeCell ref="A583:AH583"/>
    <mergeCell ref="A587:J590"/>
    <mergeCell ref="K587:AH587"/>
    <mergeCell ref="K588:P590"/>
    <mergeCell ref="Q588:V590"/>
    <mergeCell ref="W588:AB590"/>
    <mergeCell ref="AC588:AH590"/>
    <mergeCell ref="A591:J592"/>
    <mergeCell ref="K591:P592"/>
    <mergeCell ref="Q591:V592"/>
    <mergeCell ref="W591:AB592"/>
    <mergeCell ref="AC591:AH592"/>
    <mergeCell ref="A585:AH585"/>
    <mergeCell ref="A593:J594"/>
    <mergeCell ref="K593:P594"/>
    <mergeCell ref="Q593:V594"/>
    <mergeCell ref="W593:AB594"/>
    <mergeCell ref="AC593:AH594"/>
    <mergeCell ref="A595:J596"/>
    <mergeCell ref="K595:P596"/>
    <mergeCell ref="Q595:V596"/>
    <mergeCell ref="W595:AB596"/>
    <mergeCell ref="AC595:AH596"/>
    <mergeCell ref="A597:J598"/>
    <mergeCell ref="K597:P598"/>
    <mergeCell ref="Q597:V598"/>
    <mergeCell ref="W597:AB598"/>
    <mergeCell ref="AC597:AH598"/>
    <mergeCell ref="A599:J600"/>
    <mergeCell ref="K599:P600"/>
    <mergeCell ref="Q599:V600"/>
    <mergeCell ref="W599:AB600"/>
    <mergeCell ref="AC599:AH600"/>
    <mergeCell ref="A601:J602"/>
    <mergeCell ref="K601:P602"/>
    <mergeCell ref="Q601:V602"/>
    <mergeCell ref="W601:AB602"/>
    <mergeCell ref="AC601:AH602"/>
    <mergeCell ref="A603:J604"/>
    <mergeCell ref="K603:P604"/>
    <mergeCell ref="Q603:V604"/>
    <mergeCell ref="W603:AB604"/>
    <mergeCell ref="AC603:AH604"/>
    <mergeCell ref="A606:AH606"/>
    <mergeCell ref="A608:I612"/>
    <mergeCell ref="J608:N612"/>
    <mergeCell ref="O608:S612"/>
    <mergeCell ref="T608:X612"/>
    <mergeCell ref="Y608:AC612"/>
    <mergeCell ref="AD608:AH612"/>
    <mergeCell ref="A613:I614"/>
    <mergeCell ref="J613:N614"/>
    <mergeCell ref="O613:S614"/>
    <mergeCell ref="T613:X614"/>
    <mergeCell ref="Y613:AC614"/>
    <mergeCell ref="AD613:AH614"/>
    <mergeCell ref="A615:I616"/>
    <mergeCell ref="J615:N616"/>
    <mergeCell ref="O615:S616"/>
    <mergeCell ref="T615:X616"/>
    <mergeCell ref="Y615:AC616"/>
    <mergeCell ref="AD615:AH616"/>
    <mergeCell ref="A617:I618"/>
    <mergeCell ref="J617:N618"/>
    <mergeCell ref="O617:S618"/>
    <mergeCell ref="T617:X618"/>
    <mergeCell ref="Y617:AC618"/>
    <mergeCell ref="AD617:AH618"/>
    <mergeCell ref="A620:AH620"/>
    <mergeCell ref="A622:Q623"/>
    <mergeCell ref="R622:AH623"/>
    <mergeCell ref="A624:Q625"/>
    <mergeCell ref="R624:AH625"/>
    <mergeCell ref="A626:Q627"/>
    <mergeCell ref="R626:AH627"/>
    <mergeCell ref="A629:AH629"/>
    <mergeCell ref="A631:J634"/>
    <mergeCell ref="K631:R634"/>
    <mergeCell ref="S631:Z634"/>
    <mergeCell ref="AA631:AH634"/>
    <mergeCell ref="A635:J636"/>
    <mergeCell ref="K635:R636"/>
    <mergeCell ref="S635:Z636"/>
    <mergeCell ref="AA635:AH636"/>
    <mergeCell ref="A637:J638"/>
    <mergeCell ref="K637:R638"/>
    <mergeCell ref="S637:Z638"/>
    <mergeCell ref="AA637:AH638"/>
    <mergeCell ref="A639:J640"/>
    <mergeCell ref="K639:R640"/>
    <mergeCell ref="S639:Z640"/>
    <mergeCell ref="AA639:AH640"/>
    <mergeCell ref="A641:J642"/>
    <mergeCell ref="K641:R642"/>
    <mergeCell ref="S641:Z642"/>
    <mergeCell ref="AA641:AH642"/>
    <mergeCell ref="A643:J644"/>
    <mergeCell ref="K643:R644"/>
    <mergeCell ref="S643:Z644"/>
    <mergeCell ref="AA643:AH644"/>
    <mergeCell ref="A650:AH650"/>
    <mergeCell ref="A652:N653"/>
    <mergeCell ref="O652:X653"/>
    <mergeCell ref="Y652:AH653"/>
    <mergeCell ref="A654:N655"/>
    <mergeCell ref="O654:X655"/>
    <mergeCell ref="Y654:AH655"/>
    <mergeCell ref="D648:U648"/>
    <mergeCell ref="A656:N657"/>
    <mergeCell ref="O656:X657"/>
    <mergeCell ref="Y656:AH657"/>
    <mergeCell ref="A658:N659"/>
    <mergeCell ref="O658:X659"/>
    <mergeCell ref="Y658:AH659"/>
    <mergeCell ref="A660:N661"/>
    <mergeCell ref="O660:X661"/>
    <mergeCell ref="Y660:AH661"/>
    <mergeCell ref="A662:N663"/>
    <mergeCell ref="O662:X663"/>
    <mergeCell ref="Y662:AH663"/>
    <mergeCell ref="A664:N665"/>
    <mergeCell ref="O664:X665"/>
    <mergeCell ref="Y664:AH665"/>
    <mergeCell ref="A666:N667"/>
    <mergeCell ref="O666:X667"/>
    <mergeCell ref="Y666:AH667"/>
    <mergeCell ref="A668:N669"/>
    <mergeCell ref="O668:X669"/>
    <mergeCell ref="Y668:AH669"/>
    <mergeCell ref="A670:N671"/>
    <mergeCell ref="O670:X671"/>
    <mergeCell ref="Y670:AH671"/>
    <mergeCell ref="A672:N673"/>
    <mergeCell ref="O672:X673"/>
    <mergeCell ref="Y672:AH673"/>
    <mergeCell ref="A674:N675"/>
    <mergeCell ref="O674:X675"/>
    <mergeCell ref="Y674:AH675"/>
    <mergeCell ref="A676:N677"/>
    <mergeCell ref="O676:X677"/>
    <mergeCell ref="Y676:AH677"/>
    <mergeCell ref="D682:AH683"/>
    <mergeCell ref="A685:AH685"/>
    <mergeCell ref="K687:V688"/>
    <mergeCell ref="W687:AH688"/>
    <mergeCell ref="K689:V690"/>
    <mergeCell ref="W689:AH690"/>
    <mergeCell ref="A695:J696"/>
    <mergeCell ref="K695:N696"/>
    <mergeCell ref="O695:R696"/>
    <mergeCell ref="S695:V696"/>
    <mergeCell ref="W695:Z696"/>
    <mergeCell ref="AA695:AD696"/>
    <mergeCell ref="AE695:AH696"/>
    <mergeCell ref="A697:J698"/>
    <mergeCell ref="K697:N698"/>
    <mergeCell ref="O697:R698"/>
    <mergeCell ref="S697:V698"/>
    <mergeCell ref="W697:Z698"/>
    <mergeCell ref="AA697:AD698"/>
    <mergeCell ref="AE697:AH698"/>
    <mergeCell ref="A699:J700"/>
    <mergeCell ref="K699:N700"/>
    <mergeCell ref="O699:R700"/>
    <mergeCell ref="S699:V700"/>
    <mergeCell ref="W699:Z700"/>
    <mergeCell ref="AA699:AD700"/>
    <mergeCell ref="AE699:AH700"/>
    <mergeCell ref="A707:AH708"/>
    <mergeCell ref="A710:AH712"/>
    <mergeCell ref="A716:Q716"/>
    <mergeCell ref="R716:AH716"/>
    <mergeCell ref="A717:Q717"/>
    <mergeCell ref="R717:AH717"/>
    <mergeCell ref="A718:Q718"/>
    <mergeCell ref="R718:AH718"/>
    <mergeCell ref="A719:Q719"/>
    <mergeCell ref="R719:AH719"/>
    <mergeCell ref="A720:Q720"/>
    <mergeCell ref="R720:AH720"/>
    <mergeCell ref="A721:Q721"/>
    <mergeCell ref="R721:AH721"/>
    <mergeCell ref="A722:Q722"/>
    <mergeCell ref="R722:AH722"/>
    <mergeCell ref="A723:Q723"/>
    <mergeCell ref="R723:AH723"/>
    <mergeCell ref="A724:Q724"/>
    <mergeCell ref="R724:AH724"/>
    <mergeCell ref="A725:Q725"/>
    <mergeCell ref="R725:AH725"/>
    <mergeCell ref="A726:Q726"/>
    <mergeCell ref="R726:AH726"/>
    <mergeCell ref="A727:Q727"/>
    <mergeCell ref="R727:AH727"/>
    <mergeCell ref="A730:Q730"/>
    <mergeCell ref="R730:AH730"/>
    <mergeCell ref="A731:Q731"/>
    <mergeCell ref="R731:AH731"/>
    <mergeCell ref="A732:Q732"/>
    <mergeCell ref="R732:AH732"/>
    <mergeCell ref="A733:Q733"/>
    <mergeCell ref="R733:AH733"/>
    <mergeCell ref="A734:Q734"/>
    <mergeCell ref="R734:AH734"/>
    <mergeCell ref="A735:Q735"/>
    <mergeCell ref="R735:AH735"/>
    <mergeCell ref="A736:Q736"/>
    <mergeCell ref="R736:AH736"/>
    <mergeCell ref="A737:Q737"/>
    <mergeCell ref="R737:AH737"/>
    <mergeCell ref="A738:Q738"/>
    <mergeCell ref="R738:AH738"/>
    <mergeCell ref="A739:Q739"/>
    <mergeCell ref="R739:AH739"/>
    <mergeCell ref="A748:I750"/>
    <mergeCell ref="J748:AH748"/>
    <mergeCell ref="J749:N750"/>
    <mergeCell ref="O749:S750"/>
    <mergeCell ref="T749:X750"/>
    <mergeCell ref="Y749:AC750"/>
    <mergeCell ref="AD749:AH750"/>
    <mergeCell ref="A751:I751"/>
    <mergeCell ref="J751:N751"/>
    <mergeCell ref="O751:S751"/>
    <mergeCell ref="T751:X751"/>
    <mergeCell ref="Y751:AC751"/>
    <mergeCell ref="AD751:AH751"/>
    <mergeCell ref="A752:I752"/>
    <mergeCell ref="J752:N752"/>
    <mergeCell ref="O752:S752"/>
    <mergeCell ref="T752:X752"/>
    <mergeCell ref="Y752:AC752"/>
    <mergeCell ref="AD752:AH752"/>
    <mergeCell ref="A753:I753"/>
    <mergeCell ref="J753:N753"/>
    <mergeCell ref="O753:S753"/>
    <mergeCell ref="T753:X753"/>
    <mergeCell ref="Y753:AC753"/>
    <mergeCell ref="AD753:AH753"/>
    <mergeCell ref="A754:I754"/>
    <mergeCell ref="J754:N754"/>
    <mergeCell ref="O754:S754"/>
    <mergeCell ref="T754:X754"/>
    <mergeCell ref="Y754:AC754"/>
    <mergeCell ref="AD754:AH754"/>
    <mergeCell ref="A755:I755"/>
    <mergeCell ref="J755:N755"/>
    <mergeCell ref="O755:S755"/>
    <mergeCell ref="T755:X755"/>
    <mergeCell ref="Y755:AC755"/>
    <mergeCell ref="AD755:AH755"/>
    <mergeCell ref="A756:I756"/>
    <mergeCell ref="J756:N756"/>
    <mergeCell ref="O756:S756"/>
    <mergeCell ref="T756:X756"/>
    <mergeCell ref="Y756:AC756"/>
    <mergeCell ref="AD756:AH756"/>
    <mergeCell ref="A757:I757"/>
    <mergeCell ref="J757:N757"/>
    <mergeCell ref="O757:S757"/>
    <mergeCell ref="T757:X757"/>
    <mergeCell ref="Y757:AC757"/>
    <mergeCell ref="AD757:AH757"/>
    <mergeCell ref="A758:I758"/>
    <mergeCell ref="J758:N758"/>
    <mergeCell ref="O758:S758"/>
    <mergeCell ref="T758:X758"/>
    <mergeCell ref="Y758:AC758"/>
    <mergeCell ref="AD758:AH758"/>
    <mergeCell ref="A759:I759"/>
    <mergeCell ref="J759:N759"/>
    <mergeCell ref="O759:S759"/>
    <mergeCell ref="T759:X759"/>
    <mergeCell ref="Y759:AC759"/>
    <mergeCell ref="AD759:AH759"/>
    <mergeCell ref="A760:I760"/>
    <mergeCell ref="J760:N760"/>
    <mergeCell ref="O760:S760"/>
    <mergeCell ref="T760:X760"/>
    <mergeCell ref="Y760:AC760"/>
    <mergeCell ref="AD760:AH760"/>
    <mergeCell ref="A761:I761"/>
    <mergeCell ref="J761:N761"/>
    <mergeCell ref="O761:S761"/>
    <mergeCell ref="T761:X761"/>
    <mergeCell ref="Y761:AC761"/>
    <mergeCell ref="AD761:AH761"/>
    <mergeCell ref="A762:I762"/>
    <mergeCell ref="J762:N762"/>
    <mergeCell ref="O762:S762"/>
    <mergeCell ref="T762:X762"/>
    <mergeCell ref="Y762:AC762"/>
    <mergeCell ref="AD762:AH762"/>
    <mergeCell ref="A763:I763"/>
    <mergeCell ref="J763:N763"/>
    <mergeCell ref="O763:S763"/>
    <mergeCell ref="T763:X763"/>
    <mergeCell ref="Y763:AC763"/>
    <mergeCell ref="AD763:AH763"/>
    <mergeCell ref="A764:I764"/>
    <mergeCell ref="J764:N764"/>
    <mergeCell ref="O764:S764"/>
    <mergeCell ref="T764:X764"/>
    <mergeCell ref="Y764:AC764"/>
    <mergeCell ref="AD764:AH764"/>
    <mergeCell ref="A765:I765"/>
    <mergeCell ref="J765:N765"/>
    <mergeCell ref="O765:S765"/>
    <mergeCell ref="T765:X765"/>
    <mergeCell ref="Y765:AC765"/>
    <mergeCell ref="AD765:AH765"/>
    <mergeCell ref="A766:I766"/>
    <mergeCell ref="J766:N766"/>
    <mergeCell ref="O766:S766"/>
    <mergeCell ref="T766:X766"/>
    <mergeCell ref="Y766:AC766"/>
    <mergeCell ref="AD766:AH766"/>
    <mergeCell ref="A767:I767"/>
    <mergeCell ref="J767:N767"/>
    <mergeCell ref="O767:S767"/>
    <mergeCell ref="T767:X767"/>
    <mergeCell ref="Y767:AC767"/>
    <mergeCell ref="AD767:AH767"/>
    <mergeCell ref="A768:I768"/>
    <mergeCell ref="J768:N768"/>
    <mergeCell ref="O768:S768"/>
    <mergeCell ref="T768:X768"/>
    <mergeCell ref="Y768:AC768"/>
    <mergeCell ref="AD768:AH768"/>
    <mergeCell ref="A769:I769"/>
    <mergeCell ref="J769:N769"/>
    <mergeCell ref="O769:S769"/>
    <mergeCell ref="T769:X769"/>
    <mergeCell ref="Y769:AC769"/>
    <mergeCell ref="AD769:AH769"/>
    <mergeCell ref="A770:I770"/>
    <mergeCell ref="J770:N770"/>
    <mergeCell ref="O770:S770"/>
    <mergeCell ref="T770:X770"/>
    <mergeCell ref="Y770:AC770"/>
    <mergeCell ref="AD770:AH770"/>
    <mergeCell ref="A771:I771"/>
    <mergeCell ref="J771:N771"/>
    <mergeCell ref="O771:S771"/>
    <mergeCell ref="T771:X771"/>
    <mergeCell ref="Y771:AC771"/>
    <mergeCell ref="AD771:AH771"/>
    <mergeCell ref="A777:AH778"/>
    <mergeCell ref="A780:I782"/>
    <mergeCell ref="J780:AH780"/>
    <mergeCell ref="J781:N782"/>
    <mergeCell ref="O781:S782"/>
    <mergeCell ref="T781:X782"/>
    <mergeCell ref="Y781:AC782"/>
    <mergeCell ref="AD781:AH782"/>
    <mergeCell ref="A783:I783"/>
    <mergeCell ref="J783:N783"/>
    <mergeCell ref="O783:S783"/>
    <mergeCell ref="T783:X783"/>
    <mergeCell ref="Y783:AC783"/>
    <mergeCell ref="AD783:AH783"/>
    <mergeCell ref="A784:I784"/>
    <mergeCell ref="J784:N784"/>
    <mergeCell ref="O784:S784"/>
    <mergeCell ref="T784:X784"/>
    <mergeCell ref="Y784:AC784"/>
    <mergeCell ref="AD784:AH784"/>
    <mergeCell ref="A785:I785"/>
    <mergeCell ref="J785:N785"/>
    <mergeCell ref="O785:S785"/>
    <mergeCell ref="T785:X785"/>
    <mergeCell ref="Y785:AC785"/>
    <mergeCell ref="AD785:AH785"/>
    <mergeCell ref="A786:I786"/>
    <mergeCell ref="J786:N786"/>
    <mergeCell ref="O786:S786"/>
    <mergeCell ref="T786:X786"/>
    <mergeCell ref="Y786:AC786"/>
    <mergeCell ref="AD786:AH786"/>
    <mergeCell ref="A787:I787"/>
    <mergeCell ref="J787:N787"/>
    <mergeCell ref="O787:S787"/>
    <mergeCell ref="T787:X787"/>
    <mergeCell ref="Y787:AC787"/>
    <mergeCell ref="AD787:AH787"/>
    <mergeCell ref="A788:I788"/>
    <mergeCell ref="J788:N788"/>
    <mergeCell ref="O788:S788"/>
    <mergeCell ref="T788:X788"/>
    <mergeCell ref="Y788:AC788"/>
    <mergeCell ref="AD788:AH788"/>
    <mergeCell ref="A789:I789"/>
    <mergeCell ref="J789:N789"/>
    <mergeCell ref="O789:S789"/>
    <mergeCell ref="T789:X789"/>
    <mergeCell ref="Y789:AC789"/>
    <mergeCell ref="AD789:AH789"/>
    <mergeCell ref="A790:I790"/>
    <mergeCell ref="J790:N790"/>
    <mergeCell ref="O790:S790"/>
    <mergeCell ref="T790:X790"/>
    <mergeCell ref="Y790:AC790"/>
    <mergeCell ref="AD790:AH790"/>
    <mergeCell ref="A791:I791"/>
    <mergeCell ref="J791:N791"/>
    <mergeCell ref="O791:S791"/>
    <mergeCell ref="T791:X791"/>
    <mergeCell ref="Y791:AC791"/>
    <mergeCell ref="AD791:AH791"/>
    <mergeCell ref="A792:I792"/>
    <mergeCell ref="J792:N792"/>
    <mergeCell ref="O792:S792"/>
    <mergeCell ref="T792:X792"/>
    <mergeCell ref="Y792:AC792"/>
    <mergeCell ref="AD792:AH792"/>
    <mergeCell ref="A793:I793"/>
    <mergeCell ref="J793:N793"/>
    <mergeCell ref="O793:S793"/>
    <mergeCell ref="T793:X793"/>
    <mergeCell ref="Y793:AC793"/>
    <mergeCell ref="AD793:AH793"/>
    <mergeCell ref="A794:I794"/>
    <mergeCell ref="J794:N794"/>
    <mergeCell ref="O794:S794"/>
    <mergeCell ref="T794:X794"/>
    <mergeCell ref="Y794:AC794"/>
    <mergeCell ref="AD794:AH794"/>
    <mergeCell ref="A795:I795"/>
    <mergeCell ref="J795:N795"/>
    <mergeCell ref="O795:S795"/>
    <mergeCell ref="T795:X795"/>
    <mergeCell ref="Y795:AC795"/>
    <mergeCell ref="AD795:AH795"/>
    <mergeCell ref="A796:I796"/>
    <mergeCell ref="J796:N796"/>
    <mergeCell ref="O796:S796"/>
    <mergeCell ref="T796:X796"/>
    <mergeCell ref="Y796:AC796"/>
    <mergeCell ref="AD796:AH796"/>
    <mergeCell ref="A797:I797"/>
    <mergeCell ref="J797:N797"/>
    <mergeCell ref="O797:S797"/>
    <mergeCell ref="T797:X797"/>
    <mergeCell ref="Y797:AC797"/>
    <mergeCell ref="AD797:AH797"/>
    <mergeCell ref="A798:I798"/>
    <mergeCell ref="J798:N798"/>
    <mergeCell ref="O798:S798"/>
    <mergeCell ref="T798:X798"/>
    <mergeCell ref="Y798:AC798"/>
    <mergeCell ref="AD798:AH798"/>
    <mergeCell ref="A799:I799"/>
    <mergeCell ref="J799:N799"/>
    <mergeCell ref="O799:S799"/>
    <mergeCell ref="T799:X799"/>
    <mergeCell ref="Y799:AC799"/>
    <mergeCell ref="AD799:AH799"/>
    <mergeCell ref="A800:I800"/>
    <mergeCell ref="J800:N800"/>
    <mergeCell ref="O800:S800"/>
    <mergeCell ref="T800:X800"/>
    <mergeCell ref="Y800:AC800"/>
    <mergeCell ref="AD800:AH800"/>
    <mergeCell ref="A801:I801"/>
    <mergeCell ref="J801:N801"/>
    <mergeCell ref="O801:S801"/>
    <mergeCell ref="T801:X801"/>
    <mergeCell ref="Y801:AC801"/>
    <mergeCell ref="AD801:AH801"/>
    <mergeCell ref="A802:I802"/>
    <mergeCell ref="J802:N802"/>
    <mergeCell ref="O802:S802"/>
    <mergeCell ref="T802:X802"/>
    <mergeCell ref="Y802:AC802"/>
    <mergeCell ref="AD802:AH802"/>
    <mergeCell ref="A803:I803"/>
    <mergeCell ref="J803:N803"/>
    <mergeCell ref="O803:S803"/>
    <mergeCell ref="T803:X803"/>
    <mergeCell ref="Y803:AC803"/>
    <mergeCell ref="AD803:AH803"/>
    <mergeCell ref="A805:AH807"/>
    <mergeCell ref="A814:AH815"/>
    <mergeCell ref="A819:AH820"/>
    <mergeCell ref="A822:AH823"/>
    <mergeCell ref="A829:AH829"/>
    <mergeCell ref="A891:AH891"/>
    <mergeCell ref="A893:N894"/>
    <mergeCell ref="O893:X894"/>
    <mergeCell ref="Y893:AH894"/>
    <mergeCell ref="A895:N896"/>
    <mergeCell ref="O895:X896"/>
    <mergeCell ref="Y895:AH896"/>
    <mergeCell ref="A897:N898"/>
    <mergeCell ref="O897:X898"/>
    <mergeCell ref="Y897:AH898"/>
    <mergeCell ref="A899:N900"/>
    <mergeCell ref="O899:X900"/>
    <mergeCell ref="Y899:AH900"/>
    <mergeCell ref="A901:N902"/>
    <mergeCell ref="O901:X902"/>
    <mergeCell ref="Y901:AH902"/>
    <mergeCell ref="A903:N904"/>
    <mergeCell ref="O903:X904"/>
    <mergeCell ref="Y903:AH904"/>
    <mergeCell ref="A905:N906"/>
    <mergeCell ref="O905:X906"/>
    <mergeCell ref="Y905:AH906"/>
    <mergeCell ref="A908:AH908"/>
    <mergeCell ref="A910:N911"/>
    <mergeCell ref="O910:X911"/>
    <mergeCell ref="Y910:AH911"/>
    <mergeCell ref="A912:N913"/>
    <mergeCell ref="O912:X913"/>
    <mergeCell ref="Y912:AH913"/>
    <mergeCell ref="A916:AH916"/>
    <mergeCell ref="A918:N919"/>
    <mergeCell ref="O918:X919"/>
    <mergeCell ref="Y918:AH919"/>
    <mergeCell ref="A920:N921"/>
    <mergeCell ref="O920:X921"/>
    <mergeCell ref="Y920:AH921"/>
    <mergeCell ref="A922:N923"/>
    <mergeCell ref="O922:X923"/>
    <mergeCell ref="Y922:AH923"/>
    <mergeCell ref="A924:N925"/>
    <mergeCell ref="O924:X925"/>
    <mergeCell ref="Y924:AH925"/>
    <mergeCell ref="A926:N927"/>
    <mergeCell ref="O926:X927"/>
    <mergeCell ref="Y926:AH927"/>
    <mergeCell ref="A928:N929"/>
    <mergeCell ref="O928:X929"/>
    <mergeCell ref="Y928:AH929"/>
    <mergeCell ref="A930:N931"/>
    <mergeCell ref="O930:X931"/>
    <mergeCell ref="Y930:AH931"/>
    <mergeCell ref="A932:N933"/>
    <mergeCell ref="O932:X933"/>
    <mergeCell ref="Y932:AH933"/>
    <mergeCell ref="A951:F952"/>
    <mergeCell ref="G951:L952"/>
    <mergeCell ref="M951:R952"/>
    <mergeCell ref="S951:X952"/>
    <mergeCell ref="Y951:AD952"/>
    <mergeCell ref="AE951:AH952"/>
    <mergeCell ref="A953:F954"/>
    <mergeCell ref="G953:L954"/>
    <mergeCell ref="M953:R954"/>
    <mergeCell ref="S953:X954"/>
    <mergeCell ref="Y953:AD954"/>
    <mergeCell ref="AE953:AH954"/>
    <mergeCell ref="A955:F956"/>
    <mergeCell ref="G955:L956"/>
    <mergeCell ref="M955:R956"/>
    <mergeCell ref="S955:X956"/>
    <mergeCell ref="Y955:AD956"/>
    <mergeCell ref="AE955:AH956"/>
    <mergeCell ref="A957:F958"/>
    <mergeCell ref="G957:L958"/>
    <mergeCell ref="M957:R958"/>
    <mergeCell ref="S957:X958"/>
    <mergeCell ref="Y957:AD958"/>
    <mergeCell ref="AE957:AH958"/>
    <mergeCell ref="A959:F960"/>
    <mergeCell ref="G959:L960"/>
    <mergeCell ref="M959:R960"/>
    <mergeCell ref="S959:X960"/>
    <mergeCell ref="Y959:AD960"/>
    <mergeCell ref="AE959:AH960"/>
    <mergeCell ref="A961:F962"/>
    <mergeCell ref="G961:L962"/>
    <mergeCell ref="M961:R962"/>
    <mergeCell ref="S961:X962"/>
    <mergeCell ref="Y961:AD962"/>
    <mergeCell ref="AE961:AH962"/>
    <mergeCell ref="A966:I969"/>
    <mergeCell ref="J966:N969"/>
    <mergeCell ref="O966:S969"/>
    <mergeCell ref="T966:X969"/>
    <mergeCell ref="Y966:AC969"/>
    <mergeCell ref="AD966:AH969"/>
    <mergeCell ref="A970:AH970"/>
    <mergeCell ref="A971:I971"/>
    <mergeCell ref="J971:N971"/>
    <mergeCell ref="O971:S971"/>
    <mergeCell ref="T971:X971"/>
    <mergeCell ref="Y971:AC971"/>
    <mergeCell ref="AD971:AH971"/>
    <mergeCell ref="A972:I972"/>
    <mergeCell ref="J972:N972"/>
    <mergeCell ref="O972:S972"/>
    <mergeCell ref="T972:X972"/>
    <mergeCell ref="Y972:AC972"/>
    <mergeCell ref="AD972:AH972"/>
    <mergeCell ref="A973:I973"/>
    <mergeCell ref="J973:N973"/>
    <mergeCell ref="O973:S973"/>
    <mergeCell ref="T973:X973"/>
    <mergeCell ref="Y973:AC973"/>
    <mergeCell ref="AD973:AH973"/>
    <mergeCell ref="A974:I974"/>
    <mergeCell ref="J974:N974"/>
    <mergeCell ref="O974:S974"/>
    <mergeCell ref="T974:X974"/>
    <mergeCell ref="Y974:AC974"/>
    <mergeCell ref="AD974:AH974"/>
    <mergeCell ref="A975:AH975"/>
    <mergeCell ref="A976:I976"/>
    <mergeCell ref="J976:N976"/>
    <mergeCell ref="O976:S976"/>
    <mergeCell ref="T976:X976"/>
    <mergeCell ref="Y976:AC976"/>
    <mergeCell ref="AD976:AH976"/>
    <mergeCell ref="A977:I977"/>
    <mergeCell ref="J977:N977"/>
    <mergeCell ref="O977:S977"/>
    <mergeCell ref="T977:X977"/>
    <mergeCell ref="Y977:AC977"/>
    <mergeCell ref="AD977:AH977"/>
    <mergeCell ref="A978:I978"/>
    <mergeCell ref="J978:N978"/>
    <mergeCell ref="O978:S978"/>
    <mergeCell ref="T978:X978"/>
    <mergeCell ref="Y978:AC978"/>
    <mergeCell ref="AD978:AH978"/>
    <mergeCell ref="A979:I979"/>
    <mergeCell ref="J979:N979"/>
    <mergeCell ref="O979:S979"/>
    <mergeCell ref="T979:X979"/>
    <mergeCell ref="Y979:AC979"/>
    <mergeCell ref="AD979:AH979"/>
    <mergeCell ref="A982:I985"/>
    <mergeCell ref="J982:N985"/>
    <mergeCell ref="O982:S985"/>
    <mergeCell ref="T982:X985"/>
    <mergeCell ref="Y982:AC985"/>
    <mergeCell ref="AD982:AH985"/>
    <mergeCell ref="A986:AH986"/>
    <mergeCell ref="A987:I987"/>
    <mergeCell ref="J987:N987"/>
    <mergeCell ref="O987:S987"/>
    <mergeCell ref="T987:X987"/>
    <mergeCell ref="Y987:AC987"/>
    <mergeCell ref="AD987:AH987"/>
    <mergeCell ref="A988:I988"/>
    <mergeCell ref="J988:N988"/>
    <mergeCell ref="O988:S988"/>
    <mergeCell ref="T988:X988"/>
    <mergeCell ref="Y988:AC988"/>
    <mergeCell ref="AD988:AH988"/>
    <mergeCell ref="A989:I989"/>
    <mergeCell ref="J989:N989"/>
    <mergeCell ref="O989:S989"/>
    <mergeCell ref="T989:X989"/>
    <mergeCell ref="Y989:AC989"/>
    <mergeCell ref="AD989:AH989"/>
    <mergeCell ref="A990:I990"/>
    <mergeCell ref="J990:N990"/>
    <mergeCell ref="O990:S990"/>
    <mergeCell ref="T990:X990"/>
    <mergeCell ref="Y990:AC990"/>
    <mergeCell ref="AD990:AH990"/>
    <mergeCell ref="A991:AH991"/>
    <mergeCell ref="A992:I992"/>
    <mergeCell ref="J992:N992"/>
    <mergeCell ref="O992:S992"/>
    <mergeCell ref="T992:X992"/>
    <mergeCell ref="Y992:AC992"/>
    <mergeCell ref="AD992:AH992"/>
    <mergeCell ref="A993:I993"/>
    <mergeCell ref="J993:N993"/>
    <mergeCell ref="O993:S993"/>
    <mergeCell ref="T993:X993"/>
    <mergeCell ref="Y993:AC993"/>
    <mergeCell ref="AD993:AH993"/>
    <mergeCell ref="A994:I994"/>
    <mergeCell ref="J994:N994"/>
    <mergeCell ref="O994:S994"/>
    <mergeCell ref="T994:X994"/>
    <mergeCell ref="Y994:AC994"/>
    <mergeCell ref="AD994:AH994"/>
    <mergeCell ref="A995:I995"/>
    <mergeCell ref="J995:N995"/>
    <mergeCell ref="O995:S995"/>
    <mergeCell ref="T995:X995"/>
    <mergeCell ref="Y995:AC995"/>
    <mergeCell ref="AD995:AH995"/>
    <mergeCell ref="A996:AH996"/>
    <mergeCell ref="A997:I997"/>
    <mergeCell ref="J997:N997"/>
    <mergeCell ref="O997:S997"/>
    <mergeCell ref="T997:X997"/>
    <mergeCell ref="Y997:AC997"/>
    <mergeCell ref="AD997:AH997"/>
    <mergeCell ref="A998:I998"/>
    <mergeCell ref="J998:N998"/>
    <mergeCell ref="O998:S998"/>
    <mergeCell ref="T998:X998"/>
    <mergeCell ref="Y998:AC998"/>
    <mergeCell ref="AD998:AH998"/>
    <mergeCell ref="A999:I999"/>
    <mergeCell ref="J999:N999"/>
    <mergeCell ref="O999:S999"/>
    <mergeCell ref="T999:X999"/>
    <mergeCell ref="Y999:AC999"/>
    <mergeCell ref="AD999:AH999"/>
    <mergeCell ref="A1000:I1000"/>
    <mergeCell ref="J1000:N1000"/>
    <mergeCell ref="O1000:S1000"/>
    <mergeCell ref="T1000:X1000"/>
    <mergeCell ref="Y1000:AC1000"/>
    <mergeCell ref="AD1000:AH1000"/>
    <mergeCell ref="A1005:AH1006"/>
    <mergeCell ref="A1012:AH1012"/>
    <mergeCell ref="A1016:H1016"/>
    <mergeCell ref="I1016:P1016"/>
    <mergeCell ref="Q1016:X1016"/>
    <mergeCell ref="Y1016:AG1016"/>
    <mergeCell ref="A1017:H1017"/>
    <mergeCell ref="I1017:P1017"/>
    <mergeCell ref="Q1017:X1017"/>
    <mergeCell ref="Y1017:AG1017"/>
    <mergeCell ref="A1018:H1018"/>
    <mergeCell ref="I1018:P1018"/>
    <mergeCell ref="Q1018:X1018"/>
    <mergeCell ref="Y1018:AG1018"/>
    <mergeCell ref="A1019:H1019"/>
    <mergeCell ref="I1019:P1019"/>
    <mergeCell ref="Q1019:X1019"/>
    <mergeCell ref="Y1019:AG1019"/>
    <mergeCell ref="A1025:AH1028"/>
    <mergeCell ref="A1032:L1033"/>
    <mergeCell ref="M1032:W1033"/>
    <mergeCell ref="X1032:AH1033"/>
    <mergeCell ref="A1034:L1035"/>
    <mergeCell ref="M1034:W1035"/>
    <mergeCell ref="X1034:AH1035"/>
    <mergeCell ref="A1036:L1036"/>
    <mergeCell ref="M1036:W1036"/>
    <mergeCell ref="X1036:AH1036"/>
    <mergeCell ref="A1037:L1037"/>
    <mergeCell ref="M1037:W1037"/>
    <mergeCell ref="X1037:AH1037"/>
    <mergeCell ref="A1038:L1039"/>
    <mergeCell ref="M1038:W1039"/>
    <mergeCell ref="X1038:AH1039"/>
    <mergeCell ref="A1040:L1040"/>
    <mergeCell ref="M1040:W1040"/>
    <mergeCell ref="X1040:AH1040"/>
    <mergeCell ref="A1041:L1041"/>
    <mergeCell ref="M1041:W1041"/>
    <mergeCell ref="X1041:AH1041"/>
    <mergeCell ref="A1042:L1042"/>
    <mergeCell ref="M1042:W1042"/>
    <mergeCell ref="X1042:AH1042"/>
    <mergeCell ref="A1043:L1043"/>
    <mergeCell ref="M1043:W1043"/>
    <mergeCell ref="X1043:AH1043"/>
    <mergeCell ref="A1044:L1044"/>
    <mergeCell ref="M1044:W1044"/>
    <mergeCell ref="X1044:AH1044"/>
    <mergeCell ref="A1045:L1045"/>
    <mergeCell ref="M1045:W1045"/>
    <mergeCell ref="X1045:AH1045"/>
    <mergeCell ref="A1046:L1046"/>
    <mergeCell ref="M1046:W1046"/>
    <mergeCell ref="X1046:AH1046"/>
    <mergeCell ref="A1047:L1047"/>
    <mergeCell ref="M1047:W1047"/>
    <mergeCell ref="X1047:AH1047"/>
    <mergeCell ref="A1048:L1048"/>
    <mergeCell ref="M1048:W1048"/>
    <mergeCell ref="X1048:AH1048"/>
    <mergeCell ref="A1049:L1049"/>
    <mergeCell ref="M1049:W1049"/>
    <mergeCell ref="X1049:AH1049"/>
    <mergeCell ref="A1050:L1050"/>
    <mergeCell ref="M1050:W1050"/>
    <mergeCell ref="X1050:AH1050"/>
    <mergeCell ref="A1051:L1051"/>
    <mergeCell ref="M1051:W1051"/>
    <mergeCell ref="X1051:AH1051"/>
    <mergeCell ref="A1052:L1052"/>
    <mergeCell ref="M1052:W1052"/>
    <mergeCell ref="X1052:AH1052"/>
    <mergeCell ref="A1054:AH1056"/>
    <mergeCell ref="A1063:P1064"/>
    <mergeCell ref="Q1063:Y1064"/>
    <mergeCell ref="Z1063:AH1064"/>
    <mergeCell ref="A1065:P1065"/>
    <mergeCell ref="Q1065:Y1065"/>
    <mergeCell ref="Z1065:AH1065"/>
    <mergeCell ref="A1066:P1066"/>
    <mergeCell ref="Q1066:Y1066"/>
    <mergeCell ref="Z1066:AH1066"/>
    <mergeCell ref="A1067:P1067"/>
    <mergeCell ref="Q1067:Y1067"/>
    <mergeCell ref="Z1067:AH1067"/>
    <mergeCell ref="A1068:P1068"/>
    <mergeCell ref="Q1068:Y1068"/>
    <mergeCell ref="Z1068:AH1068"/>
    <mergeCell ref="A1069:P1069"/>
    <mergeCell ref="Q1069:Y1069"/>
    <mergeCell ref="Z1069:AH1069"/>
    <mergeCell ref="A1070:P1070"/>
    <mergeCell ref="Q1070:Y1070"/>
    <mergeCell ref="Z1070:AH1070"/>
    <mergeCell ref="A1071:P1071"/>
    <mergeCell ref="Q1071:Y1071"/>
    <mergeCell ref="Z1071:AH1071"/>
    <mergeCell ref="A1072:P1072"/>
    <mergeCell ref="Q1072:Y1072"/>
    <mergeCell ref="Z1072:AH1072"/>
    <mergeCell ref="A1073:P1073"/>
    <mergeCell ref="Q1073:Y1073"/>
    <mergeCell ref="Z1073:AH1073"/>
    <mergeCell ref="A1074:P1074"/>
    <mergeCell ref="Q1074:Y1074"/>
    <mergeCell ref="Z1074:AH1074"/>
    <mergeCell ref="A1075:P1075"/>
    <mergeCell ref="Q1075:Y1075"/>
    <mergeCell ref="Z1075:AH1075"/>
    <mergeCell ref="A1076:P1076"/>
    <mergeCell ref="Q1076:Y1076"/>
    <mergeCell ref="Z1076:AH1076"/>
    <mergeCell ref="A1081:AH1084"/>
    <mergeCell ref="A1088:L1089"/>
    <mergeCell ref="M1088:Z1088"/>
    <mergeCell ref="AA1088:AH1089"/>
    <mergeCell ref="M1089:S1089"/>
    <mergeCell ref="T1089:Z1089"/>
    <mergeCell ref="A1090:L1090"/>
    <mergeCell ref="M1090:S1090"/>
    <mergeCell ref="T1090:Z1090"/>
    <mergeCell ref="AA1090:AH1090"/>
    <mergeCell ref="A1091:L1091"/>
    <mergeCell ref="M1091:S1091"/>
    <mergeCell ref="T1091:Z1091"/>
    <mergeCell ref="AA1091:AH1091"/>
    <mergeCell ref="A1092:L1092"/>
    <mergeCell ref="M1092:S1092"/>
    <mergeCell ref="T1092:Z1092"/>
    <mergeCell ref="AA1092:AH1092"/>
    <mergeCell ref="A1093:L1093"/>
    <mergeCell ref="M1093:S1093"/>
    <mergeCell ref="T1093:Z1093"/>
    <mergeCell ref="AA1093:AH1093"/>
    <mergeCell ref="A1094:L1094"/>
    <mergeCell ref="M1094:S1094"/>
    <mergeCell ref="T1094:Z1094"/>
    <mergeCell ref="AA1094:AH1094"/>
    <mergeCell ref="A1095:L1095"/>
    <mergeCell ref="M1095:S1095"/>
    <mergeCell ref="T1095:Z1095"/>
    <mergeCell ref="AA1095:AH1095"/>
    <mergeCell ref="A1096:L1096"/>
    <mergeCell ref="M1096:S1096"/>
    <mergeCell ref="T1096:Z1096"/>
    <mergeCell ref="AA1096:AH1096"/>
    <mergeCell ref="A1097:L1097"/>
    <mergeCell ref="M1097:S1097"/>
    <mergeCell ref="T1097:Z1097"/>
    <mergeCell ref="AA1097:AH1097"/>
    <mergeCell ref="A1098:L1098"/>
    <mergeCell ref="M1098:S1098"/>
    <mergeCell ref="T1098:Z1098"/>
    <mergeCell ref="AA1098:AH1098"/>
    <mergeCell ref="A1101:N1106"/>
    <mergeCell ref="O1101:X1102"/>
    <mergeCell ref="Y1101:AH1102"/>
    <mergeCell ref="O1103:X1104"/>
    <mergeCell ref="Y1103:AH1104"/>
    <mergeCell ref="O1105:S1106"/>
    <mergeCell ref="T1105:X1106"/>
    <mergeCell ref="Y1105:AC1106"/>
    <mergeCell ref="AD1105:AH1106"/>
    <mergeCell ref="A1107:N1107"/>
    <mergeCell ref="O1107:S1107"/>
    <mergeCell ref="T1107:X1107"/>
    <mergeCell ref="Y1107:AC1107"/>
    <mergeCell ref="AD1107:AH1107"/>
    <mergeCell ref="A1108:N1108"/>
    <mergeCell ref="O1108:S1108"/>
    <mergeCell ref="T1108:X1108"/>
    <mergeCell ref="Y1108:AC1108"/>
    <mergeCell ref="AD1108:AH1108"/>
    <mergeCell ref="A1109:N1109"/>
    <mergeCell ref="O1109:S1109"/>
    <mergeCell ref="T1109:X1109"/>
    <mergeCell ref="Y1109:AC1109"/>
    <mergeCell ref="AD1109:AH1109"/>
    <mergeCell ref="A1110:N1110"/>
    <mergeCell ref="O1110:S1110"/>
    <mergeCell ref="T1110:X1110"/>
    <mergeCell ref="Y1110:AC1110"/>
    <mergeCell ref="AD1110:AH1110"/>
    <mergeCell ref="A1111:N1111"/>
    <mergeCell ref="O1111:S1111"/>
    <mergeCell ref="T1111:X1111"/>
    <mergeCell ref="Y1111:AC1111"/>
    <mergeCell ref="AD1111:AH1111"/>
    <mergeCell ref="A1112:N1112"/>
    <mergeCell ref="O1112:S1112"/>
    <mergeCell ref="T1112:X1112"/>
    <mergeCell ref="Y1112:AC1112"/>
    <mergeCell ref="AD1112:AH1112"/>
    <mergeCell ref="A1113:N1113"/>
    <mergeCell ref="O1113:S1113"/>
    <mergeCell ref="T1113:X1113"/>
    <mergeCell ref="Y1113:AC1113"/>
    <mergeCell ref="AD1113:AH1113"/>
    <mergeCell ref="A1114:N1114"/>
    <mergeCell ref="O1114:S1114"/>
    <mergeCell ref="T1114:X1114"/>
    <mergeCell ref="Y1114:AC1114"/>
    <mergeCell ref="AD1114:AH1114"/>
    <mergeCell ref="A1115:N1115"/>
    <mergeCell ref="O1115:S1115"/>
    <mergeCell ref="T1115:X1115"/>
    <mergeCell ref="Y1115:AC1115"/>
    <mergeCell ref="AD1115:AH1115"/>
    <mergeCell ref="A1117:AH1119"/>
    <mergeCell ref="A1123:N1125"/>
    <mergeCell ref="O1123:AH1123"/>
    <mergeCell ref="O1124:X1125"/>
    <mergeCell ref="Y1124:AH1125"/>
    <mergeCell ref="A1126:N1126"/>
    <mergeCell ref="O1126:X1126"/>
    <mergeCell ref="Y1126:AH1126"/>
    <mergeCell ref="A1127:N1127"/>
    <mergeCell ref="O1127:X1127"/>
    <mergeCell ref="Y1127:AH1127"/>
    <mergeCell ref="A1128:N1128"/>
    <mergeCell ref="O1128:X1128"/>
    <mergeCell ref="Y1128:AH1128"/>
    <mergeCell ref="A1129:N1129"/>
    <mergeCell ref="O1129:X1129"/>
    <mergeCell ref="Y1129:AH1129"/>
    <mergeCell ref="A1130:N1130"/>
    <mergeCell ref="O1130:X1130"/>
    <mergeCell ref="Y1130:AH1130"/>
    <mergeCell ref="A1131:N1131"/>
    <mergeCell ref="O1131:X1131"/>
    <mergeCell ref="Y1131:AH1131"/>
    <mergeCell ref="A1139:J1142"/>
    <mergeCell ref="K1139:V1139"/>
    <mergeCell ref="W1139:AH1139"/>
    <mergeCell ref="K1140:V1140"/>
    <mergeCell ref="W1140:AH1140"/>
    <mergeCell ref="K1141:N1142"/>
    <mergeCell ref="O1141:R1142"/>
    <mergeCell ref="S1141:V1142"/>
    <mergeCell ref="W1141:Z1142"/>
    <mergeCell ref="AA1141:AD1142"/>
    <mergeCell ref="AE1141:AH1142"/>
    <mergeCell ref="AE1143:AH1143"/>
    <mergeCell ref="A1151:S1151"/>
    <mergeCell ref="T1151:AH1151"/>
    <mergeCell ref="A1152:S1152"/>
    <mergeCell ref="T1152:AH1152"/>
    <mergeCell ref="A1153:S1153"/>
    <mergeCell ref="T1153:AH1153"/>
    <mergeCell ref="A1144:J1144"/>
    <mergeCell ref="K1144:N1144"/>
    <mergeCell ref="O1144:R1144"/>
    <mergeCell ref="S1144:V1144"/>
    <mergeCell ref="W1144:Z1144"/>
    <mergeCell ref="AA1144:AD1144"/>
    <mergeCell ref="AE1144:AH1144"/>
    <mergeCell ref="A1145:J1145"/>
    <mergeCell ref="K1145:N1145"/>
    <mergeCell ref="O1145:R1145"/>
    <mergeCell ref="S1145:V1145"/>
    <mergeCell ref="W1145:Z1145"/>
    <mergeCell ref="AA1145:AD1145"/>
    <mergeCell ref="AE1145:AH1145"/>
    <mergeCell ref="A1147:AH1148"/>
    <mergeCell ref="A1150:S1150"/>
    <mergeCell ref="T1150:AH1150"/>
    <mergeCell ref="A877:I877"/>
    <mergeCell ref="J877:N877"/>
    <mergeCell ref="O877:S877"/>
    <mergeCell ref="T877:X877"/>
    <mergeCell ref="Y877:AC877"/>
    <mergeCell ref="AD877:AH877"/>
    <mergeCell ref="A1162:S1162"/>
    <mergeCell ref="T1162:AH1162"/>
    <mergeCell ref="A1163:S1163"/>
    <mergeCell ref="T1163:AH1163"/>
    <mergeCell ref="A1164:S1164"/>
    <mergeCell ref="T1164:AH1164"/>
    <mergeCell ref="A1165:S1165"/>
    <mergeCell ref="T1165:AH1165"/>
    <mergeCell ref="A1154:S1154"/>
    <mergeCell ref="T1154:AH1154"/>
    <mergeCell ref="A1155:S1155"/>
    <mergeCell ref="T1155:AH1155"/>
    <mergeCell ref="A1156:S1156"/>
    <mergeCell ref="T1156:AH1156"/>
    <mergeCell ref="A1157:S1157"/>
    <mergeCell ref="T1157:AH1157"/>
    <mergeCell ref="A1158:S1158"/>
    <mergeCell ref="T1158:AH1158"/>
    <mergeCell ref="A1159:S1159"/>
    <mergeCell ref="T1159:AH1159"/>
    <mergeCell ref="A1143:J1143"/>
    <mergeCell ref="K1143:N1143"/>
    <mergeCell ref="O1143:R1143"/>
    <mergeCell ref="S1143:V1143"/>
    <mergeCell ref="W1143:Z1143"/>
    <mergeCell ref="AA1143:AD1143"/>
  </mergeCells>
  <pageMargins left="0.70866141732283472" right="0.70866141732283472" top="0.74803149606299213" bottom="0.74803149606299213" header="0.31496062992125984" footer="0.31496062992125984"/>
  <pageSetup paperSize="9" scale="86" firstPageNumber="7" fitToHeight="100" orientation="portrait" useFirstPageNumber="1" r:id="rId1"/>
  <headerFooter>
    <oddHeader>&amp;LÚčtovná jednotka
Poznámky účtovnej závierky k 31.12.2012</oddHeader>
    <oddFooter>&amp;C&amp;P</oddFooter>
  </headerFooter>
  <rowBreaks count="17" manualBreakCount="17">
    <brk id="47" max="33" man="1"/>
    <brk id="83" max="33" man="1"/>
    <brk id="129" max="16383" man="1"/>
    <brk id="174" max="33" man="1"/>
    <brk id="222" max="33" man="1"/>
    <brk id="312" max="33" man="1"/>
    <brk id="356" max="33" man="1"/>
    <brk id="407" min="3" max="36" man="1"/>
    <brk id="463" min="3" max="36" man="1"/>
    <brk id="511" max="16383" man="1"/>
    <brk id="565" min="3" max="36" man="1"/>
    <brk id="618" max="16383" man="1"/>
    <brk id="671" max="33" man="1"/>
    <brk id="727" max="16383" man="1"/>
    <brk id="776" max="33" man="1"/>
    <brk id="1058" max="33" man="1"/>
    <brk id="1115"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5"/>
  <sheetViews>
    <sheetView workbookViewId="0">
      <selection activeCell="AD23" sqref="AD23"/>
    </sheetView>
  </sheetViews>
  <sheetFormatPr defaultRowHeight="12.75" x14ac:dyDescent="0.2"/>
  <cols>
    <col min="1" max="1" width="3" style="5" customWidth="1"/>
    <col min="2" max="34" width="2.42578125" style="5" customWidth="1"/>
    <col min="35" max="16384" width="9.140625" style="5"/>
  </cols>
  <sheetData>
    <row r="1" spans="1:34" x14ac:dyDescent="0.2">
      <c r="A1" s="15" t="s">
        <v>610</v>
      </c>
    </row>
    <row r="3" spans="1:34" x14ac:dyDescent="0.2">
      <c r="A3" s="388" t="s">
        <v>611</v>
      </c>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row>
    <row r="4" spans="1:34" x14ac:dyDescent="0.2">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row>
    <row r="6" spans="1:34" x14ac:dyDescent="0.2">
      <c r="A6" s="5" t="s">
        <v>612</v>
      </c>
    </row>
    <row r="8" spans="1:34" x14ac:dyDescent="0.2">
      <c r="A8" s="388" t="s">
        <v>613</v>
      </c>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row>
    <row r="9" spans="1:34" x14ac:dyDescent="0.2">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row>
    <row r="11" spans="1:34" x14ac:dyDescent="0.2">
      <c r="A11" s="5" t="s">
        <v>614</v>
      </c>
    </row>
    <row r="13" spans="1:34" x14ac:dyDescent="0.2">
      <c r="A13" s="388" t="s">
        <v>615</v>
      </c>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row>
    <row r="14" spans="1:34" x14ac:dyDescent="0.2">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row>
    <row r="16" spans="1:34" x14ac:dyDescent="0.2">
      <c r="A16" s="5" t="s">
        <v>616</v>
      </c>
    </row>
    <row r="18" spans="1:9" x14ac:dyDescent="0.2">
      <c r="A18" s="5" t="s">
        <v>617</v>
      </c>
      <c r="I18" s="5" t="s">
        <v>618</v>
      </c>
    </row>
    <row r="19" spans="1:9" x14ac:dyDescent="0.2">
      <c r="A19" s="25" t="s">
        <v>619</v>
      </c>
      <c r="I19" s="5" t="s">
        <v>628</v>
      </c>
    </row>
    <row r="20" spans="1:9" x14ac:dyDescent="0.2">
      <c r="A20" s="25" t="s">
        <v>620</v>
      </c>
      <c r="I20" s="5" t="s">
        <v>629</v>
      </c>
    </row>
    <row r="21" spans="1:9" x14ac:dyDescent="0.2">
      <c r="A21" s="25" t="s">
        <v>621</v>
      </c>
      <c r="I21" s="5" t="s">
        <v>630</v>
      </c>
    </row>
    <row r="22" spans="1:9" x14ac:dyDescent="0.2">
      <c r="A22" s="25" t="s">
        <v>622</v>
      </c>
      <c r="I22" s="5" t="s">
        <v>631</v>
      </c>
    </row>
    <row r="23" spans="1:9" x14ac:dyDescent="0.2">
      <c r="A23" s="25" t="s">
        <v>623</v>
      </c>
      <c r="I23" s="5" t="s">
        <v>632</v>
      </c>
    </row>
    <row r="24" spans="1:9" x14ac:dyDescent="0.2">
      <c r="A24" s="25" t="s">
        <v>624</v>
      </c>
      <c r="I24" s="5" t="s">
        <v>633</v>
      </c>
    </row>
    <row r="25" spans="1:9" x14ac:dyDescent="0.2">
      <c r="A25" s="25" t="s">
        <v>625</v>
      </c>
      <c r="I25" s="5" t="s">
        <v>634</v>
      </c>
    </row>
    <row r="26" spans="1:9" x14ac:dyDescent="0.2">
      <c r="A26" s="25" t="s">
        <v>626</v>
      </c>
      <c r="I26" s="5" t="s">
        <v>635</v>
      </c>
    </row>
    <row r="27" spans="1:9" x14ac:dyDescent="0.2">
      <c r="A27" s="25" t="s">
        <v>627</v>
      </c>
      <c r="I27" s="5" t="s">
        <v>636</v>
      </c>
    </row>
    <row r="28" spans="1:9" x14ac:dyDescent="0.2">
      <c r="A28" s="25">
        <v>10</v>
      </c>
      <c r="I28" s="5" t="s">
        <v>637</v>
      </c>
    </row>
    <row r="29" spans="1:9" x14ac:dyDescent="0.2">
      <c r="A29" s="25">
        <v>11</v>
      </c>
      <c r="I29" s="5" t="s">
        <v>638</v>
      </c>
    </row>
    <row r="31" spans="1:9" x14ac:dyDescent="0.2">
      <c r="A31" s="15" t="s">
        <v>639</v>
      </c>
    </row>
    <row r="33" spans="1:1" x14ac:dyDescent="0.2">
      <c r="A33" s="5" t="s">
        <v>640</v>
      </c>
    </row>
    <row r="34" spans="1:1" x14ac:dyDescent="0.2">
      <c r="A34" s="5" t="s">
        <v>641</v>
      </c>
    </row>
    <row r="35" spans="1:1" x14ac:dyDescent="0.2">
      <c r="A35" s="5" t="s">
        <v>642</v>
      </c>
    </row>
    <row r="36" spans="1:1" x14ac:dyDescent="0.2">
      <c r="A36" s="5" t="s">
        <v>643</v>
      </c>
    </row>
    <row r="37" spans="1:1" x14ac:dyDescent="0.2">
      <c r="A37" s="5" t="s">
        <v>644</v>
      </c>
    </row>
    <row r="38" spans="1:1" x14ac:dyDescent="0.2">
      <c r="A38" s="5" t="s">
        <v>645</v>
      </c>
    </row>
    <row r="39" spans="1:1" x14ac:dyDescent="0.2">
      <c r="A39" s="5" t="s">
        <v>646</v>
      </c>
    </row>
    <row r="40" spans="1:1" x14ac:dyDescent="0.2">
      <c r="A40" s="5" t="s">
        <v>647</v>
      </c>
    </row>
    <row r="41" spans="1:1" x14ac:dyDescent="0.2">
      <c r="A41" s="5" t="s">
        <v>648</v>
      </c>
    </row>
    <row r="42" spans="1:1" x14ac:dyDescent="0.2">
      <c r="A42" s="5" t="s">
        <v>649</v>
      </c>
    </row>
    <row r="43" spans="1:1" x14ac:dyDescent="0.2">
      <c r="A43" s="5" t="s">
        <v>650</v>
      </c>
    </row>
    <row r="44" spans="1:1" x14ac:dyDescent="0.2">
      <c r="A44" s="5" t="s">
        <v>651</v>
      </c>
    </row>
    <row r="45" spans="1:1" x14ac:dyDescent="0.2">
      <c r="A45" s="5" t="s">
        <v>652</v>
      </c>
    </row>
  </sheetData>
  <mergeCells count="3">
    <mergeCell ref="A3:AH4"/>
    <mergeCell ref="A8:AH9"/>
    <mergeCell ref="A13:AH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9</vt:i4>
      </vt:variant>
      <vt:variant>
        <vt:lpstr>Pomenované rozsahy</vt:lpstr>
      </vt:variant>
      <vt:variant>
        <vt:i4>11</vt:i4>
      </vt:variant>
    </vt:vector>
  </HeadingPairs>
  <TitlesOfParts>
    <vt:vector size="20" baseType="lpstr">
      <vt:lpstr>Súvaha TS</vt:lpstr>
      <vt:lpstr>Aktíva</vt:lpstr>
      <vt:lpstr>Pasíva</vt:lpstr>
      <vt:lpstr>VZAS TS</vt:lpstr>
      <vt:lpstr>VZAS</vt:lpstr>
      <vt:lpstr>Poznámky TS</vt:lpstr>
      <vt:lpstr>Poznámky text časť</vt:lpstr>
      <vt:lpstr>Poznámky tabuľ. časť</vt:lpstr>
      <vt:lpstr>Vysvetlivky</vt:lpstr>
      <vt:lpstr>'Poznámky text časť'!_GoBack</vt:lpstr>
      <vt:lpstr>'Poznámky text časť'!_Toc474124189</vt:lpstr>
      <vt:lpstr>'Poznámky text časť'!_Toc474124192</vt:lpstr>
      <vt:lpstr>'Poznámky text časť'!_Toc474124195</vt:lpstr>
      <vt:lpstr>'Poznámky text časť'!_Toc474124196</vt:lpstr>
      <vt:lpstr>'Poznámky text časť'!_Toc474124199</vt:lpstr>
      <vt:lpstr>'Poznámky text časť'!_Toc474124202</vt:lpstr>
      <vt:lpstr>Aktíva!Oblasť_tlače</vt:lpstr>
      <vt:lpstr>Pasíva!Oblasť_tlače</vt:lpstr>
      <vt:lpstr>'Poznámky tabuľ. časť'!Oblasť_tlače</vt:lpstr>
      <vt:lpstr>'Poznámky TS'!Oblasť_tlače</vt:lpstr>
    </vt:vector>
  </TitlesOfParts>
  <Company>xx</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zkandlerova</dc:creator>
  <cp:lastModifiedBy>Gerekova Elena</cp:lastModifiedBy>
  <cp:lastPrinted>2014-03-26T19:42:24Z</cp:lastPrinted>
  <dcterms:created xsi:type="dcterms:W3CDTF">2012-06-13T07:31:41Z</dcterms:created>
  <dcterms:modified xsi:type="dcterms:W3CDTF">2014-03-28T12:54:29Z</dcterms:modified>
</cp:coreProperties>
</file>