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0" yWindow="15" windowWidth="15180" windowHeight="9855" activeTab="1"/>
  </bookViews>
  <sheets>
    <sheet name="Vzor" sheetId="1" r:id="rId1"/>
    <sheet name="2012" sheetId="9" r:id="rId2"/>
    <sheet name="2011" sheetId="8" r:id="rId3"/>
    <sheet name="2010" sheetId="7" r:id="rId4"/>
    <sheet name="2009" sheetId="6" r:id="rId5"/>
    <sheet name="2008" sheetId="5" r:id="rId6"/>
    <sheet name="2007" sheetId="4" r:id="rId7"/>
    <sheet name="List2" sheetId="2" r:id="rId8"/>
    <sheet name="List3" sheetId="3" r:id="rId9"/>
  </sheets>
  <calcPr calcId="125725"/>
</workbook>
</file>

<file path=xl/calcChain.xml><?xml version="1.0" encoding="utf-8"?>
<calcChain xmlns="http://schemas.openxmlformats.org/spreadsheetml/2006/main">
  <c r="G684" i="9"/>
  <c r="E595"/>
  <c r="E594"/>
  <c r="E588"/>
  <c r="E537"/>
  <c r="G474"/>
  <c r="E467"/>
  <c r="E466"/>
  <c r="E369"/>
  <c r="E478"/>
  <c r="E475"/>
  <c r="E370"/>
  <c r="I52" l="1"/>
  <c r="H496" l="1"/>
  <c r="E494"/>
  <c r="J684" l="1"/>
  <c r="J683"/>
  <c r="J682"/>
  <c r="J681" s="1"/>
  <c r="H681"/>
  <c r="G681"/>
  <c r="F681"/>
  <c r="F665" s="1"/>
  <c r="J680"/>
  <c r="J679"/>
  <c r="J678"/>
  <c r="J677" s="1"/>
  <c r="H677"/>
  <c r="G677"/>
  <c r="F677"/>
  <c r="J676"/>
  <c r="J675"/>
  <c r="J674"/>
  <c r="J673"/>
  <c r="J672"/>
  <c r="J671"/>
  <c r="J670" s="1"/>
  <c r="H670"/>
  <c r="G670"/>
  <c r="G665" s="1"/>
  <c r="F670"/>
  <c r="J669"/>
  <c r="J668"/>
  <c r="J667"/>
  <c r="J666" s="1"/>
  <c r="H666"/>
  <c r="G666"/>
  <c r="F666"/>
  <c r="H665"/>
  <c r="H549"/>
  <c r="E549"/>
  <c r="H544"/>
  <c r="E544"/>
  <c r="H539"/>
  <c r="E539"/>
  <c r="H534"/>
  <c r="E534"/>
  <c r="E496"/>
  <c r="K479"/>
  <c r="I479"/>
  <c r="E479"/>
  <c r="G478"/>
  <c r="G477"/>
  <c r="G476"/>
  <c r="G475"/>
  <c r="H437"/>
  <c r="E437"/>
  <c r="F293"/>
  <c r="F292"/>
  <c r="F291"/>
  <c r="F290"/>
  <c r="F289"/>
  <c r="F288"/>
  <c r="F287"/>
  <c r="F286"/>
  <c r="F285"/>
  <c r="F284"/>
  <c r="F283"/>
  <c r="F282"/>
  <c r="F281"/>
  <c r="F280"/>
  <c r="F279"/>
  <c r="F278"/>
  <c r="F277"/>
  <c r="F276"/>
  <c r="J275"/>
  <c r="F275"/>
  <c r="F274" s="1"/>
  <c r="F273" s="1"/>
  <c r="J266"/>
  <c r="J265"/>
  <c r="J264"/>
  <c r="J263"/>
  <c r="J262"/>
  <c r="J261"/>
  <c r="J260"/>
  <c r="J259"/>
  <c r="J258" s="1"/>
  <c r="I258"/>
  <c r="H258"/>
  <c r="G258"/>
  <c r="F258"/>
  <c r="J257"/>
  <c r="J256"/>
  <c r="J255"/>
  <c r="J254"/>
  <c r="J253"/>
  <c r="J252"/>
  <c r="J251"/>
  <c r="J248" s="1"/>
  <c r="J250"/>
  <c r="J249"/>
  <c r="I248"/>
  <c r="H248"/>
  <c r="G248"/>
  <c r="G238" s="1"/>
  <c r="F248"/>
  <c r="J247"/>
  <c r="J246"/>
  <c r="J245"/>
  <c r="J244"/>
  <c r="J243"/>
  <c r="J242"/>
  <c r="J241"/>
  <c r="J239"/>
  <c r="I239"/>
  <c r="I238" s="1"/>
  <c r="H239"/>
  <c r="H238" s="1"/>
  <c r="G239"/>
  <c r="F239"/>
  <c r="F238" s="1"/>
  <c r="J231"/>
  <c r="J301" s="1"/>
  <c r="J230"/>
  <c r="J300" s="1"/>
  <c r="J229"/>
  <c r="J299" s="1"/>
  <c r="J228"/>
  <c r="J298" s="1"/>
  <c r="J227"/>
  <c r="J297" s="1"/>
  <c r="J226"/>
  <c r="J296" s="1"/>
  <c r="J225"/>
  <c r="J295" s="1"/>
  <c r="J224"/>
  <c r="J294" s="1"/>
  <c r="I223"/>
  <c r="H223"/>
  <c r="G223"/>
  <c r="F223"/>
  <c r="J222"/>
  <c r="J292" s="1"/>
  <c r="J221"/>
  <c r="J291" s="1"/>
  <c r="J220"/>
  <c r="J290" s="1"/>
  <c r="J219"/>
  <c r="J289" s="1"/>
  <c r="J218"/>
  <c r="J288" s="1"/>
  <c r="J217"/>
  <c r="J287" s="1"/>
  <c r="J216"/>
  <c r="J286" s="1"/>
  <c r="J215"/>
  <c r="J285" s="1"/>
  <c r="J214"/>
  <c r="J284" s="1"/>
  <c r="J213"/>
  <c r="I213"/>
  <c r="H213"/>
  <c r="G213"/>
  <c r="F213"/>
  <c r="J212"/>
  <c r="J282" s="1"/>
  <c r="J211"/>
  <c r="J281" s="1"/>
  <c r="J210"/>
  <c r="J280" s="1"/>
  <c r="J209"/>
  <c r="J279" s="1"/>
  <c r="J208"/>
  <c r="J278" s="1"/>
  <c r="J207"/>
  <c r="J277" s="1"/>
  <c r="J206"/>
  <c r="J276" s="1"/>
  <c r="J204"/>
  <c r="J203" s="1"/>
  <c r="I204"/>
  <c r="I203" s="1"/>
  <c r="H204"/>
  <c r="H203" s="1"/>
  <c r="G204"/>
  <c r="F204"/>
  <c r="F203" s="1"/>
  <c r="G203"/>
  <c r="J684" i="8"/>
  <c r="G684"/>
  <c r="H682"/>
  <c r="H681" s="1"/>
  <c r="H665" s="1"/>
  <c r="E595"/>
  <c r="E594"/>
  <c r="E588"/>
  <c r="E494"/>
  <c r="I52"/>
  <c r="J683"/>
  <c r="J682"/>
  <c r="J681" s="1"/>
  <c r="G681"/>
  <c r="F681"/>
  <c r="J680"/>
  <c r="J679"/>
  <c r="J678"/>
  <c r="J677" s="1"/>
  <c r="H677"/>
  <c r="G677"/>
  <c r="F677"/>
  <c r="J676"/>
  <c r="J675"/>
  <c r="J674"/>
  <c r="J673"/>
  <c r="J672"/>
  <c r="J671"/>
  <c r="J670"/>
  <c r="H670"/>
  <c r="G670"/>
  <c r="F670"/>
  <c r="F665" s="1"/>
  <c r="J669"/>
  <c r="J666" s="1"/>
  <c r="J668"/>
  <c r="J667"/>
  <c r="H666"/>
  <c r="G666"/>
  <c r="F666"/>
  <c r="H549"/>
  <c r="E549"/>
  <c r="H544"/>
  <c r="E544"/>
  <c r="H539"/>
  <c r="E539"/>
  <c r="H534"/>
  <c r="E534"/>
  <c r="E551" s="1"/>
  <c r="H496"/>
  <c r="E496"/>
  <c r="K479"/>
  <c r="I479"/>
  <c r="E479"/>
  <c r="G478"/>
  <c r="G477"/>
  <c r="G476"/>
  <c r="G475"/>
  <c r="G474"/>
  <c r="H437"/>
  <c r="E437"/>
  <c r="F293"/>
  <c r="F292"/>
  <c r="F291"/>
  <c r="F290"/>
  <c r="F289"/>
  <c r="J288"/>
  <c r="F288"/>
  <c r="F287"/>
  <c r="F286"/>
  <c r="F285"/>
  <c r="J284"/>
  <c r="F284"/>
  <c r="F282"/>
  <c r="F281"/>
  <c r="J280"/>
  <c r="F280"/>
  <c r="F279"/>
  <c r="F278"/>
  <c r="F277"/>
  <c r="J276"/>
  <c r="F276"/>
  <c r="F275"/>
  <c r="F274" s="1"/>
  <c r="J266"/>
  <c r="J265"/>
  <c r="J264"/>
  <c r="J263"/>
  <c r="J262"/>
  <c r="J258" s="1"/>
  <c r="J261"/>
  <c r="J260"/>
  <c r="J259"/>
  <c r="I258"/>
  <c r="H258"/>
  <c r="G258"/>
  <c r="F258"/>
  <c r="J257"/>
  <c r="J256"/>
  <c r="J255"/>
  <c r="J254"/>
  <c r="J253"/>
  <c r="J252"/>
  <c r="J251"/>
  <c r="J250"/>
  <c r="J249"/>
  <c r="I248"/>
  <c r="H248"/>
  <c r="H238" s="1"/>
  <c r="G248"/>
  <c r="F248"/>
  <c r="J247"/>
  <c r="J246"/>
  <c r="J245"/>
  <c r="J244"/>
  <c r="J243"/>
  <c r="J242"/>
  <c r="J241"/>
  <c r="J275"/>
  <c r="J274" s="1"/>
  <c r="I239"/>
  <c r="I238" s="1"/>
  <c r="H239"/>
  <c r="G239"/>
  <c r="F239"/>
  <c r="F238" s="1"/>
  <c r="G238"/>
  <c r="J231"/>
  <c r="J301" s="1"/>
  <c r="J230"/>
  <c r="J300" s="1"/>
  <c r="J229"/>
  <c r="J299" s="1"/>
  <c r="J228"/>
  <c r="J298" s="1"/>
  <c r="J227"/>
  <c r="J297" s="1"/>
  <c r="J226"/>
  <c r="J296" s="1"/>
  <c r="J225"/>
  <c r="J295" s="1"/>
  <c r="J224"/>
  <c r="J223" s="1"/>
  <c r="I223"/>
  <c r="H223"/>
  <c r="G223"/>
  <c r="F223"/>
  <c r="J222"/>
  <c r="J292" s="1"/>
  <c r="J221"/>
  <c r="J291" s="1"/>
  <c r="J220"/>
  <c r="J290" s="1"/>
  <c r="J219"/>
  <c r="J289" s="1"/>
  <c r="J218"/>
  <c r="J217"/>
  <c r="J287" s="1"/>
  <c r="J216"/>
  <c r="J215"/>
  <c r="J285" s="1"/>
  <c r="J214"/>
  <c r="I213"/>
  <c r="I203" s="1"/>
  <c r="H213"/>
  <c r="G213"/>
  <c r="F213"/>
  <c r="J212"/>
  <c r="J282" s="1"/>
  <c r="J211"/>
  <c r="J281" s="1"/>
  <c r="J210"/>
  <c r="J209"/>
  <c r="J279" s="1"/>
  <c r="J208"/>
  <c r="J278" s="1"/>
  <c r="J207"/>
  <c r="J277" s="1"/>
  <c r="J206"/>
  <c r="J204"/>
  <c r="I204"/>
  <c r="H204"/>
  <c r="G204"/>
  <c r="G203" s="1"/>
  <c r="F204"/>
  <c r="F203" s="1"/>
  <c r="H203"/>
  <c r="H684" i="7"/>
  <c r="E595"/>
  <c r="E594"/>
  <c r="H523" i="6"/>
  <c r="G479" i="9" l="1"/>
  <c r="E551"/>
  <c r="H551"/>
  <c r="J665"/>
  <c r="J238"/>
  <c r="J283"/>
  <c r="J293"/>
  <c r="J274"/>
  <c r="J223"/>
  <c r="G665" i="8"/>
  <c r="H551"/>
  <c r="G479"/>
  <c r="J286"/>
  <c r="J248"/>
  <c r="F283"/>
  <c r="F273" s="1"/>
  <c r="J239"/>
  <c r="J283"/>
  <c r="J273" s="1"/>
  <c r="J665"/>
  <c r="J294"/>
  <c r="J293" s="1"/>
  <c r="J213"/>
  <c r="J203" s="1"/>
  <c r="F293" i="7"/>
  <c r="J266"/>
  <c r="J265"/>
  <c r="J264"/>
  <c r="J263"/>
  <c r="J262"/>
  <c r="J261"/>
  <c r="J260"/>
  <c r="J259"/>
  <c r="I258"/>
  <c r="H258"/>
  <c r="G258"/>
  <c r="F258"/>
  <c r="J267"/>
  <c r="J302" s="1"/>
  <c r="J273" i="9" l="1"/>
  <c r="J238" i="8"/>
  <c r="J258" i="7"/>
  <c r="J231"/>
  <c r="J301" s="1"/>
  <c r="J230"/>
  <c r="J300" s="1"/>
  <c r="J229"/>
  <c r="J299" s="1"/>
  <c r="J228"/>
  <c r="J298" s="1"/>
  <c r="J227"/>
  <c r="J297" s="1"/>
  <c r="J226"/>
  <c r="J296" s="1"/>
  <c r="J225"/>
  <c r="J295" s="1"/>
  <c r="J224"/>
  <c r="J294" s="1"/>
  <c r="I223"/>
  <c r="H223"/>
  <c r="G223"/>
  <c r="F223"/>
  <c r="I52"/>
  <c r="J683"/>
  <c r="G681"/>
  <c r="H681"/>
  <c r="F681"/>
  <c r="J680"/>
  <c r="J679"/>
  <c r="J678"/>
  <c r="H677"/>
  <c r="G677"/>
  <c r="F677"/>
  <c r="J676"/>
  <c r="J675"/>
  <c r="J674"/>
  <c r="J673"/>
  <c r="J672"/>
  <c r="J671"/>
  <c r="H670"/>
  <c r="G670"/>
  <c r="F670"/>
  <c r="J669"/>
  <c r="J668"/>
  <c r="J667"/>
  <c r="H666"/>
  <c r="G666"/>
  <c r="G665" s="1"/>
  <c r="F666"/>
  <c r="E549"/>
  <c r="H549"/>
  <c r="H544"/>
  <c r="E544"/>
  <c r="H539"/>
  <c r="E539"/>
  <c r="H534"/>
  <c r="H551" s="1"/>
  <c r="E534"/>
  <c r="H496"/>
  <c r="E496"/>
  <c r="K479"/>
  <c r="I479"/>
  <c r="E479"/>
  <c r="G478"/>
  <c r="G477"/>
  <c r="G476"/>
  <c r="G475"/>
  <c r="G474"/>
  <c r="H437"/>
  <c r="E437"/>
  <c r="F292"/>
  <c r="F291"/>
  <c r="F290"/>
  <c r="F289"/>
  <c r="F288"/>
  <c r="F287"/>
  <c r="F286"/>
  <c r="F285"/>
  <c r="F284"/>
  <c r="F282"/>
  <c r="F281"/>
  <c r="F280"/>
  <c r="F279"/>
  <c r="F278"/>
  <c r="F277"/>
  <c r="F276"/>
  <c r="F275"/>
  <c r="J257"/>
  <c r="J256"/>
  <c r="J255"/>
  <c r="J254"/>
  <c r="J253"/>
  <c r="J252"/>
  <c r="J251"/>
  <c r="J250"/>
  <c r="J249"/>
  <c r="I248"/>
  <c r="H248"/>
  <c r="G248"/>
  <c r="F248"/>
  <c r="J247"/>
  <c r="J246"/>
  <c r="J245"/>
  <c r="J244"/>
  <c r="J243"/>
  <c r="J242"/>
  <c r="J241"/>
  <c r="J240"/>
  <c r="I239"/>
  <c r="I238" s="1"/>
  <c r="H239"/>
  <c r="H238" s="1"/>
  <c r="G239"/>
  <c r="G238" s="1"/>
  <c r="F239"/>
  <c r="J222"/>
  <c r="J292" s="1"/>
  <c r="J221"/>
  <c r="J220"/>
  <c r="J219"/>
  <c r="J289" s="1"/>
  <c r="J218"/>
  <c r="J288" s="1"/>
  <c r="J217"/>
  <c r="J216"/>
  <c r="J215"/>
  <c r="J285" s="1"/>
  <c r="J214"/>
  <c r="J284" s="1"/>
  <c r="I213"/>
  <c r="H213"/>
  <c r="G213"/>
  <c r="F213"/>
  <c r="J212"/>
  <c r="J211"/>
  <c r="J210"/>
  <c r="J280" s="1"/>
  <c r="J209"/>
  <c r="J279" s="1"/>
  <c r="J208"/>
  <c r="J207"/>
  <c r="J206"/>
  <c r="J276" s="1"/>
  <c r="J205"/>
  <c r="I204"/>
  <c r="I203" s="1"/>
  <c r="H204"/>
  <c r="G204"/>
  <c r="G203" s="1"/>
  <c r="F204"/>
  <c r="H203"/>
  <c r="H203" i="4"/>
  <c r="F204"/>
  <c r="F203" s="1"/>
  <c r="G204"/>
  <c r="G203" s="1"/>
  <c r="H204"/>
  <c r="I204"/>
  <c r="I203" s="1"/>
  <c r="J205"/>
  <c r="J206"/>
  <c r="J207"/>
  <c r="J208"/>
  <c r="J259" s="1"/>
  <c r="J209"/>
  <c r="J210"/>
  <c r="J211"/>
  <c r="J212"/>
  <c r="J263" s="1"/>
  <c r="F213"/>
  <c r="G213"/>
  <c r="H213"/>
  <c r="I213"/>
  <c r="J214"/>
  <c r="J215"/>
  <c r="J216"/>
  <c r="J267" s="1"/>
  <c r="J217"/>
  <c r="J218"/>
  <c r="J219"/>
  <c r="J220"/>
  <c r="J271" s="1"/>
  <c r="J221"/>
  <c r="J222"/>
  <c r="G228"/>
  <c r="H228"/>
  <c r="F229"/>
  <c r="F228" s="1"/>
  <c r="G229"/>
  <c r="H229"/>
  <c r="I229"/>
  <c r="I228" s="1"/>
  <c r="J230"/>
  <c r="J231"/>
  <c r="J232"/>
  <c r="J233"/>
  <c r="J229" s="1"/>
  <c r="J234"/>
  <c r="J235"/>
  <c r="J236"/>
  <c r="J237"/>
  <c r="F238"/>
  <c r="G238"/>
  <c r="H238"/>
  <c r="I238"/>
  <c r="J239"/>
  <c r="J240"/>
  <c r="J241"/>
  <c r="J238" s="1"/>
  <c r="J242"/>
  <c r="J243"/>
  <c r="J244"/>
  <c r="J245"/>
  <c r="J246"/>
  <c r="J247"/>
  <c r="F256"/>
  <c r="J256"/>
  <c r="J255" s="1"/>
  <c r="F257"/>
  <c r="F255" s="1"/>
  <c r="J257"/>
  <c r="F258"/>
  <c r="J258"/>
  <c r="F259"/>
  <c r="F260"/>
  <c r="J260"/>
  <c r="F261"/>
  <c r="J261"/>
  <c r="F262"/>
  <c r="J262"/>
  <c r="F263"/>
  <c r="F265"/>
  <c r="F264" s="1"/>
  <c r="J265"/>
  <c r="F266"/>
  <c r="J266"/>
  <c r="J264" s="1"/>
  <c r="F267"/>
  <c r="F268"/>
  <c r="J268"/>
  <c r="F269"/>
  <c r="J269"/>
  <c r="F270"/>
  <c r="J270"/>
  <c r="F271"/>
  <c r="F272"/>
  <c r="J272"/>
  <c r="F273"/>
  <c r="J273"/>
  <c r="E409"/>
  <c r="H409"/>
  <c r="E451"/>
  <c r="G451"/>
  <c r="I451"/>
  <c r="K451"/>
  <c r="E468"/>
  <c r="H468"/>
  <c r="E506"/>
  <c r="H506"/>
  <c r="E511"/>
  <c r="E523" s="1"/>
  <c r="H511"/>
  <c r="E516"/>
  <c r="H516"/>
  <c r="E521"/>
  <c r="H521"/>
  <c r="H523"/>
  <c r="F638"/>
  <c r="F637" s="1"/>
  <c r="G638"/>
  <c r="G637" s="1"/>
  <c r="H638"/>
  <c r="H637" s="1"/>
  <c r="J639"/>
  <c r="J638" s="1"/>
  <c r="J640"/>
  <c r="J641"/>
  <c r="F642"/>
  <c r="G642"/>
  <c r="H642"/>
  <c r="J643"/>
  <c r="J642" s="1"/>
  <c r="J644"/>
  <c r="J645"/>
  <c r="J646"/>
  <c r="J647"/>
  <c r="J648"/>
  <c r="F649"/>
  <c r="G649"/>
  <c r="H649"/>
  <c r="J650"/>
  <c r="J651"/>
  <c r="J652"/>
  <c r="J649" s="1"/>
  <c r="F653"/>
  <c r="G653"/>
  <c r="H653"/>
  <c r="J654"/>
  <c r="J653" s="1"/>
  <c r="J655"/>
  <c r="G656"/>
  <c r="J656"/>
  <c r="F203" i="5"/>
  <c r="F204"/>
  <c r="G204"/>
  <c r="G203" s="1"/>
  <c r="H204"/>
  <c r="H203" s="1"/>
  <c r="I204"/>
  <c r="I203" s="1"/>
  <c r="J205"/>
  <c r="J204" s="1"/>
  <c r="J206"/>
  <c r="J207"/>
  <c r="J258" s="1"/>
  <c r="J208"/>
  <c r="J209"/>
  <c r="J260" s="1"/>
  <c r="J210"/>
  <c r="J211"/>
  <c r="J262" s="1"/>
  <c r="J212"/>
  <c r="F213"/>
  <c r="G213"/>
  <c r="H213"/>
  <c r="I213"/>
  <c r="J214"/>
  <c r="J213" s="1"/>
  <c r="J215"/>
  <c r="J266" s="1"/>
  <c r="J216"/>
  <c r="J217"/>
  <c r="J268" s="1"/>
  <c r="J218"/>
  <c r="J219"/>
  <c r="J270" s="1"/>
  <c r="J220"/>
  <c r="J221"/>
  <c r="J272" s="1"/>
  <c r="J222"/>
  <c r="F228"/>
  <c r="F229"/>
  <c r="G229"/>
  <c r="G228" s="1"/>
  <c r="H229"/>
  <c r="H228" s="1"/>
  <c r="I229"/>
  <c r="I228" s="1"/>
  <c r="J230"/>
  <c r="J229" s="1"/>
  <c r="J231"/>
  <c r="J232"/>
  <c r="J233"/>
  <c r="J234"/>
  <c r="J235"/>
  <c r="J236"/>
  <c r="J237"/>
  <c r="F238"/>
  <c r="G238"/>
  <c r="H238"/>
  <c r="I238"/>
  <c r="J239"/>
  <c r="J238" s="1"/>
  <c r="J240"/>
  <c r="J241"/>
  <c r="J242"/>
  <c r="J243"/>
  <c r="J244"/>
  <c r="J245"/>
  <c r="J246"/>
  <c r="J247"/>
  <c r="F256"/>
  <c r="F255" s="1"/>
  <c r="F257"/>
  <c r="J257"/>
  <c r="F258"/>
  <c r="F259"/>
  <c r="J259"/>
  <c r="F260"/>
  <c r="F261"/>
  <c r="J261"/>
  <c r="F262"/>
  <c r="F263"/>
  <c r="J263"/>
  <c r="F265"/>
  <c r="J265"/>
  <c r="J264" s="1"/>
  <c r="F266"/>
  <c r="F264" s="1"/>
  <c r="F267"/>
  <c r="J267"/>
  <c r="F268"/>
  <c r="F269"/>
  <c r="J269"/>
  <c r="F270"/>
  <c r="F271"/>
  <c r="J271"/>
  <c r="F272"/>
  <c r="F273"/>
  <c r="J273"/>
  <c r="E409"/>
  <c r="H409"/>
  <c r="E451"/>
  <c r="G451"/>
  <c r="I451"/>
  <c r="K451"/>
  <c r="E468"/>
  <c r="H468"/>
  <c r="E506"/>
  <c r="H506"/>
  <c r="E511"/>
  <c r="H511"/>
  <c r="E516"/>
  <c r="H516"/>
  <c r="E521"/>
  <c r="H521"/>
  <c r="E523"/>
  <c r="H523"/>
  <c r="F638"/>
  <c r="F637" s="1"/>
  <c r="G638"/>
  <c r="G637" s="1"/>
  <c r="H638"/>
  <c r="H637" s="1"/>
  <c r="J639"/>
  <c r="J638" s="1"/>
  <c r="J640"/>
  <c r="J641"/>
  <c r="F642"/>
  <c r="G642"/>
  <c r="H642"/>
  <c r="J643"/>
  <c r="J644"/>
  <c r="J645"/>
  <c r="J642" s="1"/>
  <c r="J646"/>
  <c r="J647"/>
  <c r="J648"/>
  <c r="F649"/>
  <c r="G649"/>
  <c r="H649"/>
  <c r="J650"/>
  <c r="J649" s="1"/>
  <c r="J651"/>
  <c r="J652"/>
  <c r="F653"/>
  <c r="G653"/>
  <c r="H653"/>
  <c r="J654"/>
  <c r="J653" s="1"/>
  <c r="J655"/>
  <c r="G656"/>
  <c r="J656" s="1"/>
  <c r="I52" i="6"/>
  <c r="G203"/>
  <c r="F204"/>
  <c r="F203" s="1"/>
  <c r="G204"/>
  <c r="H204"/>
  <c r="H203" s="1"/>
  <c r="I204"/>
  <c r="I203" s="1"/>
  <c r="J205"/>
  <c r="J206"/>
  <c r="J207"/>
  <c r="J208"/>
  <c r="J204" s="1"/>
  <c r="J209"/>
  <c r="J210"/>
  <c r="J211"/>
  <c r="J212"/>
  <c r="F213"/>
  <c r="G213"/>
  <c r="H213"/>
  <c r="I213"/>
  <c r="J214"/>
  <c r="J213" s="1"/>
  <c r="J215"/>
  <c r="J216"/>
  <c r="J217"/>
  <c r="J218"/>
  <c r="J219"/>
  <c r="J220"/>
  <c r="J221"/>
  <c r="J222"/>
  <c r="G228"/>
  <c r="F229"/>
  <c r="F228" s="1"/>
  <c r="G229"/>
  <c r="H229"/>
  <c r="H228" s="1"/>
  <c r="I229"/>
  <c r="I228" s="1"/>
  <c r="J230"/>
  <c r="J231"/>
  <c r="J232"/>
  <c r="J229" s="1"/>
  <c r="J228" s="1"/>
  <c r="J233"/>
  <c r="J234"/>
  <c r="J235"/>
  <c r="J236"/>
  <c r="J237"/>
  <c r="F238"/>
  <c r="G238"/>
  <c r="H238"/>
  <c r="I238"/>
  <c r="J239"/>
  <c r="J238" s="1"/>
  <c r="J240"/>
  <c r="J241"/>
  <c r="J242"/>
  <c r="J243"/>
  <c r="J244"/>
  <c r="J245"/>
  <c r="J246"/>
  <c r="J247"/>
  <c r="F256"/>
  <c r="F255" s="1"/>
  <c r="J256"/>
  <c r="J255" s="1"/>
  <c r="J254" s="1"/>
  <c r="F257"/>
  <c r="J257"/>
  <c r="F258"/>
  <c r="J258"/>
  <c r="F259"/>
  <c r="J259"/>
  <c r="F260"/>
  <c r="J260"/>
  <c r="F261"/>
  <c r="J261"/>
  <c r="F262"/>
  <c r="J262"/>
  <c r="F263"/>
  <c r="J263"/>
  <c r="F265"/>
  <c r="J265"/>
  <c r="F266"/>
  <c r="F264" s="1"/>
  <c r="J266"/>
  <c r="J264" s="1"/>
  <c r="F267"/>
  <c r="J267"/>
  <c r="F268"/>
  <c r="J268"/>
  <c r="F269"/>
  <c r="J269"/>
  <c r="F270"/>
  <c r="J270"/>
  <c r="F271"/>
  <c r="J271"/>
  <c r="F272"/>
  <c r="J272"/>
  <c r="F273"/>
  <c r="J273"/>
  <c r="E409"/>
  <c r="H409"/>
  <c r="G446"/>
  <c r="G447"/>
  <c r="G448"/>
  <c r="G449"/>
  <c r="G450"/>
  <c r="E451"/>
  <c r="G451"/>
  <c r="I451"/>
  <c r="K451"/>
  <c r="E466"/>
  <c r="H466"/>
  <c r="H468" s="1"/>
  <c r="E468"/>
  <c r="E506"/>
  <c r="H506"/>
  <c r="E511"/>
  <c r="H511"/>
  <c r="E516"/>
  <c r="H516"/>
  <c r="H519"/>
  <c r="H521" s="1"/>
  <c r="E521"/>
  <c r="E523"/>
  <c r="H560"/>
  <c r="H561"/>
  <c r="H567"/>
  <c r="F638"/>
  <c r="F637" s="1"/>
  <c r="G638"/>
  <c r="H638"/>
  <c r="H637" s="1"/>
  <c r="J638"/>
  <c r="J639"/>
  <c r="J640"/>
  <c r="J641"/>
  <c r="F642"/>
  <c r="G642"/>
  <c r="H642"/>
  <c r="J643"/>
  <c r="J642" s="1"/>
  <c r="J644"/>
  <c r="J645"/>
  <c r="J646"/>
  <c r="J647"/>
  <c r="J648"/>
  <c r="F649"/>
  <c r="G649"/>
  <c r="H649"/>
  <c r="J650"/>
  <c r="J651"/>
  <c r="J652"/>
  <c r="J649" s="1"/>
  <c r="F653"/>
  <c r="H653"/>
  <c r="G654"/>
  <c r="G653" s="1"/>
  <c r="J655"/>
  <c r="H656"/>
  <c r="F203" i="1"/>
  <c r="I203"/>
  <c r="F204"/>
  <c r="G204"/>
  <c r="G203" s="1"/>
  <c r="H204"/>
  <c r="H203" s="1"/>
  <c r="I204"/>
  <c r="J205"/>
  <c r="J204" s="1"/>
  <c r="J203" s="1"/>
  <c r="J206"/>
  <c r="J207"/>
  <c r="J208"/>
  <c r="J209"/>
  <c r="J210"/>
  <c r="J211"/>
  <c r="J212"/>
  <c r="F213"/>
  <c r="G213"/>
  <c r="H213"/>
  <c r="I213"/>
  <c r="J214"/>
  <c r="J213" s="1"/>
  <c r="J215"/>
  <c r="J216"/>
  <c r="J217"/>
  <c r="J218"/>
  <c r="J219"/>
  <c r="J220"/>
  <c r="J221"/>
  <c r="J222"/>
  <c r="F228"/>
  <c r="I228"/>
  <c r="F229"/>
  <c r="G229"/>
  <c r="G228" s="1"/>
  <c r="H229"/>
  <c r="H228" s="1"/>
  <c r="I229"/>
  <c r="J230"/>
  <c r="J229" s="1"/>
  <c r="J231"/>
  <c r="J232"/>
  <c r="J233"/>
  <c r="J234"/>
  <c r="J235"/>
  <c r="J236"/>
  <c r="J237"/>
  <c r="F238"/>
  <c r="G238"/>
  <c r="H238"/>
  <c r="I238"/>
  <c r="J239"/>
  <c r="J238" s="1"/>
  <c r="J240"/>
  <c r="J241"/>
  <c r="J242"/>
  <c r="J243"/>
  <c r="J244"/>
  <c r="J245"/>
  <c r="J246"/>
  <c r="J247"/>
  <c r="F255"/>
  <c r="J255"/>
  <c r="F264"/>
  <c r="F254" s="1"/>
  <c r="F267"/>
  <c r="J267"/>
  <c r="J264" s="1"/>
  <c r="E341"/>
  <c r="E409"/>
  <c r="H409"/>
  <c r="E451"/>
  <c r="G451"/>
  <c r="I451"/>
  <c r="K451"/>
  <c r="E468"/>
  <c r="H468"/>
  <c r="E506"/>
  <c r="H506"/>
  <c r="E508"/>
  <c r="H508"/>
  <c r="E552"/>
  <c r="H552"/>
  <c r="F623"/>
  <c r="G623"/>
  <c r="H623"/>
  <c r="H622" s="1"/>
  <c r="J624"/>
  <c r="J623" s="1"/>
  <c r="J625"/>
  <c r="J626"/>
  <c r="F627"/>
  <c r="G627"/>
  <c r="H627"/>
  <c r="J628"/>
  <c r="J627" s="1"/>
  <c r="J629"/>
  <c r="J630"/>
  <c r="J631"/>
  <c r="J632"/>
  <c r="J633"/>
  <c r="F634"/>
  <c r="G634"/>
  <c r="H634"/>
  <c r="J634"/>
  <c r="J635"/>
  <c r="J636"/>
  <c r="J637"/>
  <c r="F638"/>
  <c r="F622" s="1"/>
  <c r="H638"/>
  <c r="G639"/>
  <c r="G638" s="1"/>
  <c r="J640"/>
  <c r="J641"/>
  <c r="J293" i="7" l="1"/>
  <c r="J277"/>
  <c r="H665"/>
  <c r="J278"/>
  <c r="J282"/>
  <c r="J291"/>
  <c r="J281"/>
  <c r="J286"/>
  <c r="J290"/>
  <c r="F274"/>
  <c r="F273" s="1"/>
  <c r="F283"/>
  <c r="J275"/>
  <c r="J223"/>
  <c r="J248"/>
  <c r="J287"/>
  <c r="J666"/>
  <c r="J670"/>
  <c r="J682"/>
  <c r="J681" s="1"/>
  <c r="F203"/>
  <c r="J213"/>
  <c r="G479"/>
  <c r="J239"/>
  <c r="J238" s="1"/>
  <c r="F238"/>
  <c r="E551"/>
  <c r="F665"/>
  <c r="J677"/>
  <c r="J204"/>
  <c r="J637" i="6"/>
  <c r="F254"/>
  <c r="J203"/>
  <c r="F254" i="5"/>
  <c r="J622" i="1"/>
  <c r="J228"/>
  <c r="J203" i="5"/>
  <c r="G637" i="6"/>
  <c r="J254" i="4"/>
  <c r="G622" i="1"/>
  <c r="J254"/>
  <c r="J637" i="5"/>
  <c r="J228"/>
  <c r="J637" i="4"/>
  <c r="F254"/>
  <c r="J228"/>
  <c r="J204"/>
  <c r="J203" s="1"/>
  <c r="J213"/>
  <c r="J639" i="1"/>
  <c r="J638" s="1"/>
  <c r="J654" i="6"/>
  <c r="J653" s="1"/>
  <c r="J256" i="5"/>
  <c r="J255" s="1"/>
  <c r="J254" s="1"/>
  <c r="J283" i="7" l="1"/>
  <c r="J274"/>
  <c r="J665"/>
  <c r="J203"/>
  <c r="J273"/>
</calcChain>
</file>

<file path=xl/sharedStrings.xml><?xml version="1.0" encoding="utf-8"?>
<sst xmlns="http://schemas.openxmlformats.org/spreadsheetml/2006/main" count="5335" uniqueCount="565">
  <si>
    <t>POZNÁMKY</t>
  </si>
  <si>
    <t>Obch. meno</t>
  </si>
  <si>
    <t>Esys - Elektrosystémy, s.r.o.</t>
  </si>
  <si>
    <t>IČO: 36 554 073</t>
  </si>
  <si>
    <t>DIČ: 2020145644</t>
  </si>
  <si>
    <t>Hlavná 946, 941 37 STREKOV</t>
  </si>
  <si>
    <t>Spracoval: Ing. Jagerský Ondrej</t>
  </si>
  <si>
    <t>strana 1</t>
  </si>
  <si>
    <t>Sídlo</t>
  </si>
  <si>
    <t>Dátum založenia:</t>
  </si>
  <si>
    <t>Dátum vzniku:</t>
  </si>
  <si>
    <t>1.</t>
  </si>
  <si>
    <t>Základné informácie</t>
  </si>
  <si>
    <t>1.1.</t>
  </si>
  <si>
    <t>Obchodné meno účt. jednotky:</t>
  </si>
  <si>
    <t>1.2.</t>
  </si>
  <si>
    <t>Opis hospodárskej činnosti:</t>
  </si>
  <si>
    <t>1.3.</t>
  </si>
  <si>
    <t>Priemerný počet zamestnancov počas účtovného obdobia</t>
  </si>
  <si>
    <t>Ukazovateľ</t>
  </si>
  <si>
    <t>Zamestnanci spolu</t>
  </si>
  <si>
    <t>Z toho vedúci zamestnanci</t>
  </si>
  <si>
    <t>Bežné obdobie</t>
  </si>
  <si>
    <t>Predch. obdobie</t>
  </si>
  <si>
    <t>1. Priemerný počet</t>
  </si>
  <si>
    <t>2. Stav k 31.12.</t>
  </si>
  <si>
    <t>1.4.</t>
  </si>
  <si>
    <t>Podniky, v ktorých je účt. jednotka neobmedzene ručiacim spoločníkom</t>
  </si>
  <si>
    <t>Právna forma</t>
  </si>
  <si>
    <t>Dôležité skutočnosti</t>
  </si>
  <si>
    <t>1.5.</t>
  </si>
  <si>
    <t>1.6.</t>
  </si>
  <si>
    <t>Dátum schválenia účtovnej závierky za predchádzajúce obdobie:</t>
  </si>
  <si>
    <t>strana 2</t>
  </si>
  <si>
    <t>2.</t>
  </si>
  <si>
    <t>Informácie o členoch štatutárnych, dozorných a iných orgánoch účt. jednotky</t>
  </si>
  <si>
    <t>Štatutárne, dozorné a iné orgány</t>
  </si>
  <si>
    <t>Meno (obchodné meno) člena</t>
  </si>
  <si>
    <t>názov orgánu</t>
  </si>
  <si>
    <t>poznámka</t>
  </si>
  <si>
    <t>2.1.</t>
  </si>
  <si>
    <t>Názov (meno) spoločníka</t>
  </si>
  <si>
    <t>Hodnota podielu na základnom imaní</t>
  </si>
  <si>
    <t>Výška podielu na hlasovacích právach</t>
  </si>
  <si>
    <t>Výška % podielu na ostatných položkách vlastného imania (ak je iná)</t>
  </si>
  <si>
    <t>2.2.1.</t>
  </si>
  <si>
    <t>Štruktúra spoločníkov a akcionárov v bežnom období</t>
  </si>
  <si>
    <t>%</t>
  </si>
  <si>
    <t>2.2.2.</t>
  </si>
  <si>
    <t>Štruktúra spoločníkov a akcionárov v predchádzajúcom období</t>
  </si>
  <si>
    <t>strana 3</t>
  </si>
  <si>
    <t>3.</t>
  </si>
  <si>
    <t>Informácie o konsolidovanom celku</t>
  </si>
  <si>
    <t>Účt. jednotka nie je súčasťou konsolidovaného celku</t>
  </si>
  <si>
    <t>3.1.</t>
  </si>
  <si>
    <t>4.</t>
  </si>
  <si>
    <t>Ďalšie informácie</t>
  </si>
  <si>
    <t>4.1.</t>
  </si>
  <si>
    <t>Informácie o účtovných zásadách a účtovných metódach</t>
  </si>
  <si>
    <t>4.1.1.</t>
  </si>
  <si>
    <t>Dôvod nepokračovania:</t>
  </si>
  <si>
    <t>4.1.2.</t>
  </si>
  <si>
    <t>Zmeny účtovných zásad a metód</t>
  </si>
  <si>
    <t>Účtovné metódy a zásady boli aplikované v rámci platného zákona o účtovníctve, s osobitnosťami:</t>
  </si>
  <si>
    <t>Druh zmeny zásady, metódy</t>
  </si>
  <si>
    <t>Dôvod zmeny</t>
  </si>
  <si>
    <t>Hodnota vplyvu na zložku bilancie</t>
  </si>
  <si>
    <t>4.1.3.</t>
  </si>
  <si>
    <t>Spôsob oceňovania jednotlivých zložiek majetku</t>
  </si>
  <si>
    <t>4.1.3.1</t>
  </si>
  <si>
    <t>Účt. jednotka nenakupovala v danom roku nehm. investičný majetok</t>
  </si>
  <si>
    <t>Nehmotný investičný majetok nakupovaný</t>
  </si>
  <si>
    <t>4.1.3.2.</t>
  </si>
  <si>
    <t>Nehmotný investičný majetok vytvorený vlastnou činnosťou</t>
  </si>
  <si>
    <t>4.1.3.3.</t>
  </si>
  <si>
    <t>Hmotný investičný majetok nakupovaný</t>
  </si>
  <si>
    <t>4.1.3.4.</t>
  </si>
  <si>
    <t>Hmotný investičný majetok vytvorený vlastnou činnosťou</t>
  </si>
  <si>
    <t>Účt. jednotka vlastnou činnosťou nevytvárala hmotný inv. majetok</t>
  </si>
  <si>
    <t>Účt. jednotka vlastnou činnosťou nevytvorila nehm. investičný majetok</t>
  </si>
  <si>
    <t>4.1.3.5.</t>
  </si>
  <si>
    <t>Cenné papiere</t>
  </si>
  <si>
    <t>Účt. jednotka nevlastní cenné papiere</t>
  </si>
  <si>
    <t>4.1.3.6.</t>
  </si>
  <si>
    <t>Zásoby nakupované</t>
  </si>
  <si>
    <t>strana 4</t>
  </si>
  <si>
    <t>Účtovná jednotka nekupovala zásoby na sklad.</t>
  </si>
  <si>
    <t>4.1.3.7.</t>
  </si>
  <si>
    <t>Zásoby tvorené vlastnou výrobou</t>
  </si>
  <si>
    <t>Účt. jednotka vlastnou výrobou netvorila zásoby.</t>
  </si>
  <si>
    <t>4.1.3.8.</t>
  </si>
  <si>
    <t>Pohľadávky a záväzky boli oceňované obstarávacou cenou.</t>
  </si>
  <si>
    <t>Peňažné prostriedky a ceniny boli oceňované menovitou hodnotou.</t>
  </si>
  <si>
    <t>4.1.3.9.</t>
  </si>
  <si>
    <t>Peňažné prostriedky, ceniny</t>
  </si>
  <si>
    <t>Pohľadávky a záväzky</t>
  </si>
  <si>
    <t>4.1.3.10.</t>
  </si>
  <si>
    <t>Darovaný majetok</t>
  </si>
  <si>
    <t>Účt. jednotka neprijala darovaný majetok</t>
  </si>
  <si>
    <t>4.1.3.11.</t>
  </si>
  <si>
    <t>Novozistený majetok</t>
  </si>
  <si>
    <t>Účt. jednotka nezistila pri inventarizácii nový majetok</t>
  </si>
  <si>
    <t>strana 5</t>
  </si>
  <si>
    <t>4.1.4.</t>
  </si>
  <si>
    <t>Spôsob zostavenia odpisového plánu dlhodobého majetku</t>
  </si>
  <si>
    <t>Druh majetku</t>
  </si>
  <si>
    <t>Doba odpisovania</t>
  </si>
  <si>
    <t>Sadzba odpisov</t>
  </si>
  <si>
    <t>Odpis. metóda</t>
  </si>
  <si>
    <t>4.1.4.1.</t>
  </si>
  <si>
    <t>Nehmotný majetok:</t>
  </si>
  <si>
    <t>4.1.4.2.</t>
  </si>
  <si>
    <t>Hmotný majetok:</t>
  </si>
  <si>
    <t>4.1.5.</t>
  </si>
  <si>
    <t>Dotácie poskytnuté na obstaranie majetku</t>
  </si>
  <si>
    <t>Účtovnej jednotke neboli poskytnuté dotácie na obstaranie majetku.</t>
  </si>
  <si>
    <t>strana 6</t>
  </si>
  <si>
    <t>4.2.</t>
  </si>
  <si>
    <t>Informácie k údajom vykázaným na strane aktív</t>
  </si>
  <si>
    <t>4.2.1.</t>
  </si>
  <si>
    <t>Prehľad o pohybe dlhodobého majetku</t>
  </si>
  <si>
    <t>4.2.1.1.</t>
  </si>
  <si>
    <t>Pohyb obstarávacích cien</t>
  </si>
  <si>
    <t>Riadok súvahy</t>
  </si>
  <si>
    <t>Obst. cena k 1.1. BO</t>
  </si>
  <si>
    <t>Prírastky</t>
  </si>
  <si>
    <t>Úbytky</t>
  </si>
  <si>
    <t>Presuny</t>
  </si>
  <si>
    <t>Obst. cena k 31.12. BO</t>
  </si>
  <si>
    <t>B.</t>
  </si>
  <si>
    <t>003</t>
  </si>
  <si>
    <t>B.I.</t>
  </si>
  <si>
    <t>Dlhodobý nehm. majetok(r.5-12)</t>
  </si>
  <si>
    <t>Neobežný majetok(r.4+13+23)</t>
  </si>
  <si>
    <t>B.I.1.</t>
  </si>
  <si>
    <t>Zriaďovacie výdavky(011)</t>
  </si>
  <si>
    <t xml:space="preserve">     2.</t>
  </si>
  <si>
    <t>Aktivované náklady na vývoj(012)</t>
  </si>
  <si>
    <t xml:space="preserve">     3.</t>
  </si>
  <si>
    <t>Software(013)</t>
  </si>
  <si>
    <t xml:space="preserve">     4.</t>
  </si>
  <si>
    <t>Oceniteľné práva(014)</t>
  </si>
  <si>
    <t xml:space="preserve">     5.</t>
  </si>
  <si>
    <t>Goodwill(015)</t>
  </si>
  <si>
    <t xml:space="preserve">     6.</t>
  </si>
  <si>
    <t>Ostatný dlhodobý nehm. majetok(019)</t>
  </si>
  <si>
    <t xml:space="preserve">     7.</t>
  </si>
  <si>
    <t>Obstar. dlhodobého nehm. majetku(041)</t>
  </si>
  <si>
    <t xml:space="preserve">     8.</t>
  </si>
  <si>
    <t>Poskytnuté preddavky na DdNhM(051)</t>
  </si>
  <si>
    <t>B.II.</t>
  </si>
  <si>
    <t>Dlhodobý hmotný majetok(r.14 až 22)</t>
  </si>
  <si>
    <t>B.II.1.</t>
  </si>
  <si>
    <t>Pozemky</t>
  </si>
  <si>
    <t xml:space="preserve">      2.</t>
  </si>
  <si>
    <t xml:space="preserve">      3.</t>
  </si>
  <si>
    <t xml:space="preserve">      4.</t>
  </si>
  <si>
    <t xml:space="preserve">      5.</t>
  </si>
  <si>
    <t xml:space="preserve">      6.</t>
  </si>
  <si>
    <t xml:space="preserve">      7.</t>
  </si>
  <si>
    <t xml:space="preserve">      8.</t>
  </si>
  <si>
    <t xml:space="preserve">      9.</t>
  </si>
  <si>
    <t>Stavby(021)</t>
  </si>
  <si>
    <t>Samostatné hnut. veci(022)</t>
  </si>
  <si>
    <t>Pestov. celky trvalých porastov(025)</t>
  </si>
  <si>
    <t>Zákl. stádo a ťaž. zvieratá(026)</t>
  </si>
  <si>
    <t>Ostatný dlhodobý hm. majetok(029,032)</t>
  </si>
  <si>
    <t>Obstar. dlhodobého hm. majetku(042)</t>
  </si>
  <si>
    <t>Poskytnuté preddavky na DdHmM(052)</t>
  </si>
  <si>
    <t>Opravná položka k nadobudn. majetku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</si>
  <si>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</si>
  <si>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</si>
  <si>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</si>
  <si>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</si>
  <si>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</si>
  <si>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</si>
  <si>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</si>
  <si>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</si>
  <si>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</si>
  <si>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</si>
  <si>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</si>
  <si>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</si>
  <si>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</si>
  <si>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</si>
  <si>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</si>
  <si>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</si>
  <si>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</si>
  <si>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</si>
  <si>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</si>
  <si>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4.2.1.2.</t>
  </si>
  <si>
    <t>Pohyb oprávok a opravných položiek</t>
  </si>
  <si>
    <t>Oprávky podľa druhu majetku</t>
  </si>
  <si>
    <t>Stav k 1.1. BO</t>
  </si>
  <si>
    <t>Stav k 31.12. BO</t>
  </si>
  <si>
    <t>Abs.</t>
  </si>
  <si>
    <t>ESYS - Elektrosystémy, s.r.o.</t>
  </si>
  <si>
    <t>11.7.2003</t>
  </si>
  <si>
    <t>4.9.2003</t>
  </si>
  <si>
    <t>Montáž a údržba telekomunikačných sietí</t>
  </si>
  <si>
    <t>Montáž a údržba ozvučovacích zariadení</t>
  </si>
  <si>
    <t>Ladislav Polák</t>
  </si>
  <si>
    <t>konateľ</t>
  </si>
  <si>
    <t>Ladislav polák</t>
  </si>
  <si>
    <t>Dopravné prostriedky</t>
  </si>
  <si>
    <t>Stroje a zariadenia v 1. odpis. skupine</t>
  </si>
  <si>
    <t>Stroje a zariadenia v 2. odpis. skupine</t>
  </si>
  <si>
    <t>Výpočtová technika</t>
  </si>
  <si>
    <t>4 roky</t>
  </si>
  <si>
    <t>6 rokov</t>
  </si>
  <si>
    <t>ako daňové</t>
  </si>
  <si>
    <t>zrýchlená</t>
  </si>
  <si>
    <t>Odpisový plán účtovných odpisov bol totožný so spôsobom daňových odpisov.</t>
  </si>
  <si>
    <t>Odpisové sadzby pre účtovné odpisy a daňové odpisy sa rovnajú.</t>
  </si>
  <si>
    <t>strana 7</t>
  </si>
  <si>
    <t>Pohyb zostatkových cien</t>
  </si>
  <si>
    <t>Účt. jednotka nemá dcérsky, alebo pridružený podnik</t>
  </si>
  <si>
    <t>4.2.1.3.</t>
  </si>
  <si>
    <t>Spôsob a výška poistenia dlhodobého majetku</t>
  </si>
  <si>
    <t>4.2.2.</t>
  </si>
  <si>
    <t>Poistený majetok</t>
  </si>
  <si>
    <t>Poistná suma</t>
  </si>
  <si>
    <t>Platnosť zmluvy od - do</t>
  </si>
  <si>
    <t>-</t>
  </si>
  <si>
    <t>4.2.3.</t>
  </si>
  <si>
    <t>Účt. jednotka nemá taký majetok</t>
  </si>
  <si>
    <t>4.2.4.</t>
  </si>
  <si>
    <t>Prehľad o dlhodobom majetku, na ktorý je zriadené záložné právo, alebo pri ktorom</t>
  </si>
  <si>
    <t xml:space="preserve"> má účt. jednotka obmedzené právo s ním nakladať</t>
  </si>
  <si>
    <t>Prehľad o dlhodobom nehnuteľnom majetku, pri ktorom nebolo vlastnícke právo zapísané</t>
  </si>
  <si>
    <t>vkladom do katastra nehnuteľností ku dňu zostavenia účtovnej závierky a táto ho užíva</t>
  </si>
  <si>
    <t>Prehľad o dlhodobom majetku, pri ktorom vlastnícke práva nadobudol veriteľ zmluvou</t>
  </si>
  <si>
    <t>o zabezpečovacom prevode práva, alebo ktorý užíva účtovná jednotka na základe</t>
  </si>
  <si>
    <t>zmluvy o výpôžičke.</t>
  </si>
  <si>
    <t>4.2.5.</t>
  </si>
  <si>
    <t>4.2.6.</t>
  </si>
  <si>
    <t>Charakteristika Goodwillu</t>
  </si>
  <si>
    <t>Účt. jednotka nevlastní Goodwill</t>
  </si>
  <si>
    <t>4.2.7.</t>
  </si>
  <si>
    <t>Prehľad o položkách účtovaných na účte 097 - opravná položka k nadobudnutému majetku</t>
  </si>
  <si>
    <t>Účt. jednotka netvorila opravné položky k nadobudnutému majetku</t>
  </si>
  <si>
    <t>4.2.8.</t>
  </si>
  <si>
    <t>Prehľad o výskumnej a vývojovej činnosti v bežnom období</t>
  </si>
  <si>
    <t>Účt. jednotka nevykonávala výskumnú a vývojovú činnosť</t>
  </si>
  <si>
    <t>4.2.19.</t>
  </si>
  <si>
    <t>Pohľadávky do lehoty a po lehote splatnosti</t>
  </si>
  <si>
    <t>Text</t>
  </si>
  <si>
    <t>Suma</t>
  </si>
  <si>
    <t>Pohľadávky do lehoty splatnosti</t>
  </si>
  <si>
    <t>4.3.</t>
  </si>
  <si>
    <t>Informácie k údajom vykázaným na strane pasív súvahy</t>
  </si>
  <si>
    <t>4.3.1.1.</t>
  </si>
  <si>
    <t>Údaje o vlastnom imaní</t>
  </si>
  <si>
    <t>Základné imanie celkom</t>
  </si>
  <si>
    <t>Hodnota podielov podľa spoločníkov (o.s.)</t>
  </si>
  <si>
    <t>Počet akcií (a.s.)</t>
  </si>
  <si>
    <t>Nominálna hodnota 1 akcie (a.s.)</t>
  </si>
  <si>
    <t>Hodnota upísaného vl. imania</t>
  </si>
  <si>
    <t>Hodnota splateného základného imania</t>
  </si>
  <si>
    <t>Hodnota vl. akcií vlastnených úč.j.</t>
  </si>
  <si>
    <t>4.3.1.2.</t>
  </si>
  <si>
    <t>Rozdelenie účtovného zisku, alebo straty z predch roka</t>
  </si>
  <si>
    <t>Druh prídelu</t>
  </si>
  <si>
    <t>Prídel do zákon. rezervného fondu</t>
  </si>
  <si>
    <t>Prídel na zvýšenie zákl. imania</t>
  </si>
  <si>
    <t>Prídel do štatutárnych fondov</t>
  </si>
  <si>
    <t>Prídel do ostatných fondov</t>
  </si>
  <si>
    <t>Vyrovnanie straty z minulých rokov</t>
  </si>
  <si>
    <t>Dividendy spoločníkov</t>
  </si>
  <si>
    <t>Nerozdelený zisk minulých rokov</t>
  </si>
  <si>
    <t>Iné rozdelenie zisku</t>
  </si>
  <si>
    <t>Zisk k rozdeleniu z minulého obdobia</t>
  </si>
  <si>
    <t>4.3.1.3.</t>
  </si>
  <si>
    <t>Rozhodnutie o úhrade straty z minulého roka</t>
  </si>
  <si>
    <t>Druh úhrady</t>
  </si>
  <si>
    <t>Strata minulého obdobia spolu</t>
  </si>
  <si>
    <t>Úhrada straty z rezervného fondu</t>
  </si>
  <si>
    <t>Úhrada straty z ostatných fondov</t>
  </si>
  <si>
    <t>Úhrada straty spoločníkmi</t>
  </si>
  <si>
    <t>Úhrada straty znížením zákl. imania</t>
  </si>
  <si>
    <t>Úhrada straty z nerozdeleného zisku</t>
  </si>
  <si>
    <t>Prevod na nerozdelenú stratu min. rokov</t>
  </si>
  <si>
    <t>Iná úhrada straty</t>
  </si>
  <si>
    <t>4.3.1.6.</t>
  </si>
  <si>
    <t>Výška záväzkov do lehoty a po lehote splatnosti</t>
  </si>
  <si>
    <t>Záväzky do lehoty splatnosti:</t>
  </si>
  <si>
    <t>Záväzky po lehote splatnosti:</t>
  </si>
  <si>
    <t>4.3.1.7.</t>
  </si>
  <si>
    <t>Štruktúra záväzkov podľa zostatkovej doby splatnosti</t>
  </si>
  <si>
    <t>Súvahová položka záväzku</t>
  </si>
  <si>
    <t>Spolu</t>
  </si>
  <si>
    <t>Do 1 roka</t>
  </si>
  <si>
    <t>od 1 do 5 r.</t>
  </si>
  <si>
    <t>Nad 5 rokov</t>
  </si>
  <si>
    <t>Obchodný styk</t>
  </si>
  <si>
    <t>Voči zamestnancom</t>
  </si>
  <si>
    <t>Voči spol. zo závislej činnosti</t>
  </si>
  <si>
    <t>Zo soc. zabezpečenia</t>
  </si>
  <si>
    <t>Voči daňovému úradu</t>
  </si>
  <si>
    <t>SPOLU</t>
  </si>
  <si>
    <t>4.3.1.10.</t>
  </si>
  <si>
    <t>Záväzky zo sociálneho fondu</t>
  </si>
  <si>
    <t>Stav SF k 1.1. bežného roka</t>
  </si>
  <si>
    <t>Tvorba</t>
  </si>
  <si>
    <t>Čerpanie</t>
  </si>
  <si>
    <t>Stav SF k 31.12. bežného roka</t>
  </si>
  <si>
    <t>4.4.</t>
  </si>
  <si>
    <t>Informácie k údajom vykázaným vo výnosoch</t>
  </si>
  <si>
    <t>4.4.1.</t>
  </si>
  <si>
    <t>Údaje o tržbách za vl. výkony a tovar</t>
  </si>
  <si>
    <t>Produkt</t>
  </si>
  <si>
    <t>Montáž a údržba telekom. sietí</t>
  </si>
  <si>
    <t>Slovenská republika</t>
  </si>
  <si>
    <t>Spolu za produkt</t>
  </si>
  <si>
    <t>4.4.4.</t>
  </si>
  <si>
    <t>Významné položky ostatných výnosov z hosp. činnosti</t>
  </si>
  <si>
    <t>Položky výnosov</t>
  </si>
  <si>
    <t>Servis ozvuč. zariadení</t>
  </si>
  <si>
    <t>4.5.1.</t>
  </si>
  <si>
    <t>4.5.</t>
  </si>
  <si>
    <t>Informácie k údajom vykázaným v nákladoch</t>
  </si>
  <si>
    <t>Položky nákladov</t>
  </si>
  <si>
    <t>Bež. obdobie</t>
  </si>
  <si>
    <t>Významné položky nákladov za poskytnuté služby</t>
  </si>
  <si>
    <t>Dodávateľské (montáž)</t>
  </si>
  <si>
    <t>Telekomunikačné (T-Mobile)</t>
  </si>
  <si>
    <t>Telekomunikačné (ST)</t>
  </si>
  <si>
    <t>Opravy a údržba strojov a zariadení</t>
  </si>
  <si>
    <t>4.5.2.</t>
  </si>
  <si>
    <t>Významné položky ostatných nákladov na hosp. činnosť</t>
  </si>
  <si>
    <t>Materiál na stavby</t>
  </si>
  <si>
    <t>Pohonné hmoty</t>
  </si>
  <si>
    <t>4.6.</t>
  </si>
  <si>
    <t>Informácia k údajom o daniach z príjmov</t>
  </si>
  <si>
    <t>4.7.</t>
  </si>
  <si>
    <t>Informácie k údajom na podsúvahových účtoch</t>
  </si>
  <si>
    <t>4.8.</t>
  </si>
  <si>
    <t>Informácie k údajom o iných aktívach a pasívach</t>
  </si>
  <si>
    <t>4.9.</t>
  </si>
  <si>
    <t>Informácie k údajom o príjmoch členov orgánov spoločnosti</t>
  </si>
  <si>
    <t>4.10.</t>
  </si>
  <si>
    <t>Informácie k údajom o ekonomických vzťahoch so spriaz. osobami</t>
  </si>
  <si>
    <t>4.11.</t>
  </si>
  <si>
    <t>4.12.</t>
  </si>
  <si>
    <t>Informácie k údajom o zmenách vl. imania</t>
  </si>
  <si>
    <t>A.</t>
  </si>
  <si>
    <t>A.I.</t>
  </si>
  <si>
    <t>A.I.1.</t>
  </si>
  <si>
    <t>A.II.</t>
  </si>
  <si>
    <t>A.II.1.</t>
  </si>
  <si>
    <t>Vlastné imanie spolu</t>
  </si>
  <si>
    <t>Základné imanie</t>
  </si>
  <si>
    <t>Základné imanie (411)</t>
  </si>
  <si>
    <t>Vlastné akcie a obch. podiely (252)</t>
  </si>
  <si>
    <t>Zmena zákl. imania (+/- 419)</t>
  </si>
  <si>
    <t>Kapitálové fondy</t>
  </si>
  <si>
    <t>Ostatné kapitálové fondy (413)</t>
  </si>
  <si>
    <t>Emisné ážio (412)</t>
  </si>
  <si>
    <t>Zákonný rez. fond z kapit. vkladov (417,418)</t>
  </si>
  <si>
    <t>Oceň. rozdiely z precenenia (+/- 414)</t>
  </si>
  <si>
    <t>Oceň. rozdiely z kap. účastín (+/- 414)</t>
  </si>
  <si>
    <t>Oc. rozd. z precen. pri spl. a rozd.(+/- 416)</t>
  </si>
  <si>
    <t>A.III.</t>
  </si>
  <si>
    <t>Fondy zo zisku</t>
  </si>
  <si>
    <t>A.III.1.</t>
  </si>
  <si>
    <t>Zákonný rez. fond (421)</t>
  </si>
  <si>
    <t>Nedeliteľný fond (422)</t>
  </si>
  <si>
    <t>Ostatné fondy (423,427)</t>
  </si>
  <si>
    <t>A.IV.</t>
  </si>
  <si>
    <t>Výsledok hosp. min. rokov</t>
  </si>
  <si>
    <t>A.IV.1</t>
  </si>
  <si>
    <t>Nerozdelený zisk min. rokov</t>
  </si>
  <si>
    <t xml:space="preserve">       2.</t>
  </si>
  <si>
    <t>Neuhr. strata min. rokov</t>
  </si>
  <si>
    <t>A.V.</t>
  </si>
  <si>
    <t>Hosp. výsledok bežného obdobia</t>
  </si>
  <si>
    <t>4.2.9.</t>
  </si>
  <si>
    <t>Štruktúra dlhodobého finančného majetku</t>
  </si>
  <si>
    <t>Účt. jednotka nevlastní dlhodobý finančný majetok</t>
  </si>
  <si>
    <t>Opravné položky k zásobám podľa položiek súvahy</t>
  </si>
  <si>
    <t>Účt. jednotka netvorila opravné položky k zásobám</t>
  </si>
  <si>
    <t>Prehľad o zásobách na ktoré je zriadené záložné právo, alebo pri ktorých má účtovná</t>
  </si>
  <si>
    <t>jednotka obmedzené právo s nimi nakladať</t>
  </si>
  <si>
    <t>Účt. jednotka nemá také zásoby</t>
  </si>
  <si>
    <t>4.2.17.</t>
  </si>
  <si>
    <t>4.2.16.</t>
  </si>
  <si>
    <t>4.2.15.</t>
  </si>
  <si>
    <t>Prehľad o zákazkovej výrobe</t>
  </si>
  <si>
    <t>Účt. jednotka nevykonáva zákazkovú výrobu</t>
  </si>
  <si>
    <t>4.2.18.</t>
  </si>
  <si>
    <t>Opravné položky k pohľadávkam</t>
  </si>
  <si>
    <t>Účt. jednotka netvorila opravné položky k pohľadávkam</t>
  </si>
  <si>
    <t>Pohľadávky po lehote splatnosti</t>
  </si>
  <si>
    <t>4.2.20.</t>
  </si>
  <si>
    <t>Pohľadávky zabezpečené záložným právom, alebo inou formou zabezpečenia</t>
  </si>
  <si>
    <t>Účt. jednotka nemá také pohľadávky</t>
  </si>
  <si>
    <t>4.2.21.</t>
  </si>
  <si>
    <t>Pohľadávky, na ktoré sa zriadilo záložné právo a pohľadávky, pri ktorých má účtovná</t>
  </si>
  <si>
    <t>4.2.22.</t>
  </si>
  <si>
    <t>Odložená daňová pohľadávka</t>
  </si>
  <si>
    <t>Účt. jednotka nemá takú pohľadávku</t>
  </si>
  <si>
    <t>4.2.23.</t>
  </si>
  <si>
    <t>Významné položky krátkodobého finančného majetku a opravné položky</t>
  </si>
  <si>
    <t>ku krátkodobému majetku</t>
  </si>
  <si>
    <t>Účt. jednotka netvorila oprané položky ku krátkodobému fin. majetku</t>
  </si>
  <si>
    <t>4.2.24.</t>
  </si>
  <si>
    <t>Krátkodobý majetok, ku ktorému sa zriadilo záložné právo, alebo pri ktorom má</t>
  </si>
  <si>
    <t>účtovná jednotka obmedzené právo s ním nakladať</t>
  </si>
  <si>
    <t>4.2.25.1.</t>
  </si>
  <si>
    <t>Ocenenie dlhodobého finančného majetku ku dňu zostavenia účtovnej závierky</t>
  </si>
  <si>
    <t>Účt. jednotka nemá dlhodobý finančný majetok</t>
  </si>
  <si>
    <t>4.2.25.2.</t>
  </si>
  <si>
    <t>Významné položky časového rozlíšenia nákladov a príjmov budúcich období</t>
  </si>
  <si>
    <t>Účt. jednotka neúčtovala príjmy a náklady budúcich období</t>
  </si>
  <si>
    <t>4.2.25.3.</t>
  </si>
  <si>
    <t>Majetok prenajatý formou finančného prenájmu - u prenajímateľa</t>
  </si>
  <si>
    <t>4.3.1.4.</t>
  </si>
  <si>
    <t>Prehľad o zisku a strate, ktorá nebola účtovaná ako náklad, alebo výnos, ale priamo</t>
  </si>
  <si>
    <t>na účty vlastného imania</t>
  </si>
  <si>
    <t>Účt. jednotka neúčtovala takéto položky</t>
  </si>
  <si>
    <t>4.3.1.5.</t>
  </si>
  <si>
    <t>Tvorba a čerpanie rezerv v bežnom roku s označením:</t>
  </si>
  <si>
    <t>zákonná rezerva - Z, ostatná rezerva (účtovná) - U</t>
  </si>
  <si>
    <t>Účt. jednotka netvorila a nečerpala takéto rezervy</t>
  </si>
  <si>
    <t>4.3.1.8.</t>
  </si>
  <si>
    <t>Hodnota záväzkov zabezpečených záložným právom</t>
  </si>
  <si>
    <t>Účt. jednotka nemá také záväzky</t>
  </si>
  <si>
    <t>4.3.1.9.</t>
  </si>
  <si>
    <t>Spôsob vzniku odloženého záväzku</t>
  </si>
  <si>
    <t>Účt. jednotka nemá odložený záväzok</t>
  </si>
  <si>
    <t>4.3.1.11.</t>
  </si>
  <si>
    <t>Vydané dlhopisy</t>
  </si>
  <si>
    <t>Účt. jednotka nevydala dlhopisy</t>
  </si>
  <si>
    <t>4.3.1.12.</t>
  </si>
  <si>
    <t>Bankové úvery, pôžičky, návratné finančné výpomoci</t>
  </si>
  <si>
    <t>Účt. jednotka nemá úvery a pôžičky</t>
  </si>
  <si>
    <t>4.3.1.13.</t>
  </si>
  <si>
    <t>Významné položky časového rozlíšenia výdavkov a výnosov budúcich období</t>
  </si>
  <si>
    <t>4.3.1.14.</t>
  </si>
  <si>
    <t>Významné položky derivátov</t>
  </si>
  <si>
    <t>Účt. jednotka nemá také položky</t>
  </si>
  <si>
    <t>4.3.1.15.</t>
  </si>
  <si>
    <t>Majetok a záväzky zabezpečené derivátmi</t>
  </si>
  <si>
    <t>Účt. jednotka nemá taký majetok a záväzky</t>
  </si>
  <si>
    <t>4.3.1.16.</t>
  </si>
  <si>
    <t>Majetok prenajatý formou finančného prenájmu - u nájomcu</t>
  </si>
  <si>
    <t>Teritórium odbytu</t>
  </si>
  <si>
    <t>4.4.2.</t>
  </si>
  <si>
    <t>Údaje o zmene stavu vnútroorganizačných zásob</t>
  </si>
  <si>
    <t>Účt. jednotka nemá vnútroorganizačné zásoby</t>
  </si>
  <si>
    <t>4.4.3.</t>
  </si>
  <si>
    <t>Významné položky výnosov pri aktivácii nákladov</t>
  </si>
  <si>
    <t>Účt. položka neaktivovala náklady</t>
  </si>
  <si>
    <t>4.4.5.</t>
  </si>
  <si>
    <t>Významné položky finančných výnosov a celková suma kurzových ziskov</t>
  </si>
  <si>
    <t>4.4.6.</t>
  </si>
  <si>
    <t>Mimoriadne výnosy týkajúce sa bežného obdobia a minulých období</t>
  </si>
  <si>
    <t>Účt. jednotka nemala mimoriadne výnosy</t>
  </si>
  <si>
    <t>Účt. jednotka nemala kurzové zisky, ani významné fin. výnosy</t>
  </si>
  <si>
    <t>4.5.3.</t>
  </si>
  <si>
    <t>Významné položky finančných nákladov a celková suma kurzových strát</t>
  </si>
  <si>
    <t>4.5.4.</t>
  </si>
  <si>
    <t>Mimoriadne náklady týkajúce sa bežného obdobia a predchádzajúcich období</t>
  </si>
  <si>
    <t>Účt. jednotka nemala kurzové straty, ani významné finančné náklady</t>
  </si>
  <si>
    <t>Účt. jednotka nemala mimoriadne náklady</t>
  </si>
  <si>
    <t>4.5.5.</t>
  </si>
  <si>
    <t>Náklady na uisťovacie služby</t>
  </si>
  <si>
    <t>Účt. jednotka nemala náklady na uisťovacie služby</t>
  </si>
  <si>
    <t>4.6.1.</t>
  </si>
  <si>
    <t>Odložená daň</t>
  </si>
  <si>
    <t>Účt. jednotka nemala odloženú daň</t>
  </si>
  <si>
    <t>4.6.2.</t>
  </si>
  <si>
    <t>Porovnanie splatnej a odloženej dane s daňou z výsledku hospodárenia</t>
  </si>
  <si>
    <t>pred zdanením</t>
  </si>
  <si>
    <t>4.7.1.</t>
  </si>
  <si>
    <t>Významné položky prenajatého majetku, majetku prijatého do úschovy,</t>
  </si>
  <si>
    <t>pohľadávok a záväzkov z opcií, odpísaných pohľadávok a záväzkov</t>
  </si>
  <si>
    <t>4.8.1.</t>
  </si>
  <si>
    <t>Opis a hodnota budúcich možných záväzkov nevykázaných v súvahe</t>
  </si>
  <si>
    <t>4.8.2.</t>
  </si>
  <si>
    <t>Opis a hodnota budúcich práv a povinností, ktoré sa nevykazujú v súvahe</t>
  </si>
  <si>
    <t>Účt. jednotka nemá také práva a povinnosti</t>
  </si>
  <si>
    <t>4.9.1.</t>
  </si>
  <si>
    <t>Príjmy a výhody členov štatutárnych, dozorných a iných orgánov</t>
  </si>
  <si>
    <t>Účt. jednotka neposkytovala takéto príjmy a výhody</t>
  </si>
  <si>
    <t>4.10.1.</t>
  </si>
  <si>
    <t>Zoznam vzájomných obchodov so spriaznenými osobami</t>
  </si>
  <si>
    <t>Účt. jednotka nemala takéto obchody</t>
  </si>
  <si>
    <t>4.10.2.</t>
  </si>
  <si>
    <t>Zoznam dohodnutých obchodov s ovládanou, alebo ovládajúcou osobou bez ohľadu</t>
  </si>
  <si>
    <t>na to, či sa obchody medzi nimi v bežnom období uskutočnili, alebo neuskutočnili</t>
  </si>
  <si>
    <t>Účt. jednotka nemá dohodnuté takéto obchody</t>
  </si>
  <si>
    <t>Informácie o skutočnostiach, ktoré nastali po dni, ku ktorému sa zostavuje závierka</t>
  </si>
  <si>
    <t>do dňa zostavenia účtovnej uzávierky</t>
  </si>
  <si>
    <t>V uvedenom období nenastali takéto skutočnosti</t>
  </si>
  <si>
    <t>4.12.1.</t>
  </si>
  <si>
    <t>Zmeny zložiek vlastného imania</t>
  </si>
  <si>
    <t>4.12.2.</t>
  </si>
  <si>
    <t>Rozdelenie hospodárskeho výsledku a výška vyplatených divident</t>
  </si>
  <si>
    <t>Je uvedené v časti 4.3.1.2. a 4.3.1.3.</t>
  </si>
  <si>
    <t>až</t>
  </si>
  <si>
    <t>4.2.14.</t>
  </si>
  <si>
    <t>strana 8</t>
  </si>
  <si>
    <t>strana 9</t>
  </si>
  <si>
    <t>strana 10</t>
  </si>
  <si>
    <t>strana 11</t>
  </si>
  <si>
    <t>strana 12</t>
  </si>
  <si>
    <t>strana 13</t>
  </si>
  <si>
    <t>Počet strán: 15</t>
  </si>
  <si>
    <t>k účtovnej uzávierke zostavenej k 31.12.2007</t>
  </si>
  <si>
    <t>dňa: 27.3.2008</t>
  </si>
  <si>
    <t>Servis ozvučovacích zariadení</t>
  </si>
  <si>
    <t>Zemné práce a pretláčanie</t>
  </si>
  <si>
    <t>Prenájom strojov a zariadení</t>
  </si>
  <si>
    <t>Počet strán: 13</t>
  </si>
  <si>
    <t>Záväzky do lehoty splatnosti</t>
  </si>
  <si>
    <t>Záväzky po lehote splatnosti</t>
  </si>
  <si>
    <t>k účtovnej uzávierke zostavenej k 31.12.2008</t>
  </si>
  <si>
    <t>dňa: 28.3.2009</t>
  </si>
  <si>
    <t>Účt. jednotka netvorila opravné položky ku krátkodobému fin. majetku</t>
  </si>
  <si>
    <t>k účtovnej uzávierke zostavenej k 31.12.2009</t>
  </si>
  <si>
    <t>dňa: 29.3.2010</t>
  </si>
  <si>
    <t>Finančné údaje sú uvádzané v celých eurách</t>
  </si>
  <si>
    <t>zmena meny v kt. sa vedie účtovníctvo</t>
  </si>
  <si>
    <t>prechod na EUR</t>
  </si>
  <si>
    <t>Prepočet údajov z sk na eurá kurzom 30,126</t>
  </si>
  <si>
    <t>Voči spoločníkom</t>
  </si>
  <si>
    <t>42.22.0</t>
  </si>
  <si>
    <t>SK NACE:</t>
  </si>
  <si>
    <t>k účtovnej uzávierke zostavenej k 31.12.2010</t>
  </si>
  <si>
    <t>Neobežný majetok(r.2+12+22)</t>
  </si>
  <si>
    <t>Dlhodobý nehm. majetok(r.4-11)</t>
  </si>
  <si>
    <t>002</t>
  </si>
  <si>
    <t>Dlhodobý hmotný majetok(r.12 až 21)</t>
  </si>
  <si>
    <t>Dlhodobý finančný majetok(r.23 až 30)</t>
  </si>
  <si>
    <t>023</t>
  </si>
  <si>
    <t>024</t>
  </si>
  <si>
    <t>025</t>
  </si>
  <si>
    <t>026</t>
  </si>
  <si>
    <t>027</t>
  </si>
  <si>
    <t>028</t>
  </si>
  <si>
    <t>029</t>
  </si>
  <si>
    <t>030</t>
  </si>
  <si>
    <t>Podielové CP a podiely v dcérskej UJ(061)</t>
  </si>
  <si>
    <t>Podielové CP a podiely v spol. s podst. vplyv.</t>
  </si>
  <si>
    <t>Ostatné dlhodobé CP(063)</t>
  </si>
  <si>
    <t>Pôžičky UJ v konsol. celku(066)</t>
  </si>
  <si>
    <t>Ostatný dlhod. fin. majetok(067)</t>
  </si>
  <si>
    <t>Pôžičky s dobou splat. nad 1 rok(066)</t>
  </si>
  <si>
    <t>Obstarávaný dlhod. fin. majetok(067)</t>
  </si>
  <si>
    <t>Poskytnuté preddavky na DdFM(053)</t>
  </si>
  <si>
    <t>Neobežný majetok(r.3+12+22)</t>
  </si>
  <si>
    <t>Dlhodobý hmotný majetok(r.13 až 21)</t>
  </si>
  <si>
    <t>strana 14</t>
  </si>
  <si>
    <t>Strana 9</t>
  </si>
  <si>
    <t>dňa: 12.3.2011</t>
  </si>
  <si>
    <t>Počet strán: 14</t>
  </si>
  <si>
    <t>k účtovnej uzávierke zostavenej k 31.12.2011</t>
  </si>
  <si>
    <t>Neobežný majetok(r.3+11+21)</t>
  </si>
  <si>
    <t>Dlhodobý nehm. majetok(r.4-10)</t>
  </si>
  <si>
    <t>Telekomunikačné (T-Mobile+O2)</t>
  </si>
  <si>
    <t>dňa: 11.3.2012</t>
  </si>
  <si>
    <t>Opravy a údržba vozidiel, strojov a zariadení</t>
  </si>
  <si>
    <t>k účtovnej uzávierke zostavenej k 31.12.2012</t>
  </si>
  <si>
    <t>dňa: 24.3.2014</t>
  </si>
  <si>
    <t>Servis ozvučovacích zariadení a el. rozvodov</t>
  </si>
</sst>
</file>

<file path=xl/styles.xml><?xml version="1.0" encoding="utf-8"?>
<styleSheet xmlns="http://schemas.openxmlformats.org/spreadsheetml/2006/main">
  <numFmts count="1">
    <numFmt numFmtId="164" formatCode="d\.m\.yyyy"/>
  </numFmts>
  <fonts count="20">
    <font>
      <sz val="10"/>
      <name val="Arial CE"/>
      <charset val="238"/>
    </font>
    <font>
      <b/>
      <sz val="10"/>
      <name val="Arial CE"/>
      <family val="2"/>
      <charset val="238"/>
    </font>
    <font>
      <sz val="14"/>
      <name val="Arial CE"/>
      <family val="2"/>
      <charset val="238"/>
    </font>
    <font>
      <b/>
      <sz val="14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20"/>
      <color indexed="62"/>
      <name val="Arial CE"/>
      <family val="2"/>
      <charset val="238"/>
    </font>
    <font>
      <b/>
      <sz val="16"/>
      <color indexed="62"/>
      <name val="Arial CE"/>
      <family val="2"/>
      <charset val="238"/>
    </font>
    <font>
      <sz val="16"/>
      <color indexed="62"/>
      <name val="Arial CE"/>
      <family val="2"/>
      <charset val="238"/>
    </font>
    <font>
      <sz val="10"/>
      <name val="Arial CE"/>
      <family val="2"/>
      <charset val="238"/>
    </font>
    <font>
      <sz val="8"/>
      <name val="Tahoma"/>
      <family val="2"/>
      <charset val="238"/>
    </font>
    <font>
      <i/>
      <sz val="10"/>
      <name val="Arial CE"/>
      <family val="2"/>
      <charset val="238"/>
    </font>
    <font>
      <sz val="8"/>
      <name val="Arial CE"/>
      <family val="2"/>
      <charset val="238"/>
    </font>
    <font>
      <b/>
      <sz val="8"/>
      <name val="Arial CE"/>
      <family val="2"/>
      <charset val="238"/>
    </font>
    <font>
      <b/>
      <sz val="18"/>
      <color indexed="62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2"/>
      <color indexed="62"/>
      <name val="Arial CE"/>
      <family val="2"/>
      <charset val="238"/>
    </font>
    <font>
      <sz val="12"/>
      <color indexed="62"/>
      <name val="Arial CE"/>
      <family val="2"/>
      <charset val="238"/>
    </font>
    <font>
      <i/>
      <sz val="10"/>
      <name val="Arial CE"/>
      <charset val="238"/>
    </font>
    <font>
      <b/>
      <sz val="8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9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0" borderId="0" xfId="0" applyProtection="1">
      <protection locked="0"/>
    </xf>
    <xf numFmtId="0" fontId="0" fillId="2" borderId="1" xfId="0" applyFill="1" applyBorder="1" applyAlignment="1">
      <alignment horizontal="center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11" fillId="0" borderId="0" xfId="0" applyFont="1"/>
    <xf numFmtId="0" fontId="0" fillId="0" borderId="0" xfId="0" applyFill="1" applyBorder="1" applyAlignment="1">
      <alignment horizontal="center"/>
    </xf>
    <xf numFmtId="0" fontId="0" fillId="0" borderId="2" xfId="0" applyBorder="1"/>
    <xf numFmtId="0" fontId="12" fillId="0" borderId="3" xfId="0" applyFont="1" applyBorder="1"/>
    <xf numFmtId="0" fontId="0" fillId="0" borderId="4" xfId="0" applyBorder="1"/>
    <xf numFmtId="49" fontId="12" fillId="0" borderId="1" xfId="0" applyNumberFormat="1" applyFont="1" applyBorder="1" applyAlignment="1" applyProtection="1">
      <alignment horizontal="center"/>
    </xf>
    <xf numFmtId="49" fontId="12" fillId="0" borderId="1" xfId="0" applyNumberFormat="1" applyFont="1" applyBorder="1" applyAlignment="1">
      <alignment horizontal="center"/>
    </xf>
    <xf numFmtId="0" fontId="0" fillId="0" borderId="3" xfId="0" applyBorder="1"/>
    <xf numFmtId="0" fontId="0" fillId="0" borderId="0" xfId="0" applyBorder="1" applyProtection="1">
      <protection locked="0"/>
    </xf>
    <xf numFmtId="0" fontId="0" fillId="3" borderId="1" xfId="0" applyFill="1" applyBorder="1" applyAlignment="1">
      <alignment horizontal="center"/>
    </xf>
    <xf numFmtId="49" fontId="0" fillId="0" borderId="0" xfId="0" applyNumberFormat="1"/>
    <xf numFmtId="1" fontId="0" fillId="0" borderId="1" xfId="0" applyNumberFormat="1" applyBorder="1"/>
    <xf numFmtId="1" fontId="0" fillId="0" borderId="1" xfId="0" applyNumberFormat="1" applyBorder="1" applyProtection="1">
      <protection locked="0"/>
    </xf>
    <xf numFmtId="3" fontId="0" fillId="0" borderId="1" xfId="0" applyNumberFormat="1" applyBorder="1"/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1" fillId="0" borderId="0" xfId="0" applyFont="1" applyFill="1" applyBorder="1"/>
    <xf numFmtId="3" fontId="13" fillId="0" borderId="0" xfId="0" applyNumberFormat="1" applyFont="1" applyBorder="1"/>
    <xf numFmtId="49" fontId="5" fillId="0" borderId="0" xfId="0" applyNumberFormat="1" applyFont="1" applyAlignment="1">
      <alignment horizontal="right"/>
    </xf>
    <xf numFmtId="49" fontId="1" fillId="0" borderId="0" xfId="0" applyNumberFormat="1" applyFont="1"/>
    <xf numFmtId="49" fontId="5" fillId="0" borderId="0" xfId="0" applyNumberFormat="1" applyFont="1"/>
    <xf numFmtId="49" fontId="3" fillId="0" borderId="0" xfId="0" applyNumberFormat="1" applyFont="1"/>
    <xf numFmtId="0" fontId="0" fillId="0" borderId="1" xfId="0" applyBorder="1"/>
    <xf numFmtId="49" fontId="11" fillId="0" borderId="0" xfId="0" applyNumberFormat="1" applyFont="1"/>
    <xf numFmtId="0" fontId="0" fillId="0" borderId="0" xfId="0" applyBorder="1" applyAlignment="1"/>
    <xf numFmtId="1" fontId="0" fillId="0" borderId="0" xfId="0" applyNumberFormat="1" applyBorder="1"/>
    <xf numFmtId="1" fontId="0" fillId="0" borderId="0" xfId="0" applyNumberFormat="1" applyBorder="1" applyProtection="1">
      <protection locked="0"/>
    </xf>
    <xf numFmtId="1" fontId="0" fillId="0" borderId="0" xfId="0" applyNumberFormat="1" applyBorder="1" applyAlignment="1" applyProtection="1">
      <protection locked="0"/>
    </xf>
    <xf numFmtId="1" fontId="0" fillId="0" borderId="0" xfId="0" applyNumberFormat="1" applyBorder="1" applyAlignment="1"/>
    <xf numFmtId="0" fontId="0" fillId="0" borderId="0" xfId="0" applyBorder="1" applyAlignment="1" applyProtection="1">
      <protection locked="0"/>
    </xf>
    <xf numFmtId="0" fontId="0" fillId="0" borderId="0" xfId="0" applyFill="1" applyBorder="1" applyAlignment="1"/>
    <xf numFmtId="0" fontId="12" fillId="0" borderId="0" xfId="0" applyFont="1" applyBorder="1"/>
    <xf numFmtId="0" fontId="0" fillId="0" borderId="0" xfId="0" applyBorder="1"/>
    <xf numFmtId="49" fontId="12" fillId="0" borderId="0" xfId="0" applyNumberFormat="1" applyFont="1" applyBorder="1" applyAlignment="1">
      <alignment horizontal="center"/>
    </xf>
    <xf numFmtId="3" fontId="12" fillId="0" borderId="0" xfId="0" applyNumberFormat="1" applyFont="1" applyBorder="1" applyProtection="1">
      <protection locked="0"/>
    </xf>
    <xf numFmtId="49" fontId="9" fillId="0" borderId="0" xfId="0" applyNumberFormat="1" applyFont="1" applyAlignment="1">
      <alignment horizontal="center"/>
    </xf>
    <xf numFmtId="0" fontId="13" fillId="0" borderId="3" xfId="0" applyFont="1" applyFill="1" applyBorder="1"/>
    <xf numFmtId="0" fontId="1" fillId="0" borderId="4" xfId="0" applyFont="1" applyFill="1" applyBorder="1"/>
    <xf numFmtId="49" fontId="13" fillId="0" borderId="1" xfId="0" applyNumberFormat="1" applyFont="1" applyFill="1" applyBorder="1" applyAlignment="1" applyProtection="1">
      <alignment horizontal="center"/>
    </xf>
    <xf numFmtId="3" fontId="13" fillId="0" borderId="1" xfId="0" applyNumberFormat="1" applyFont="1" applyFill="1" applyBorder="1" applyProtection="1">
      <protection locked="0"/>
    </xf>
    <xf numFmtId="0" fontId="0" fillId="0" borderId="1" xfId="0" applyBorder="1" applyAlignment="1"/>
    <xf numFmtId="49" fontId="13" fillId="3" borderId="5" xfId="0" applyNumberFormat="1" applyFont="1" applyFill="1" applyBorder="1" applyAlignment="1">
      <alignment horizontal="center"/>
    </xf>
    <xf numFmtId="3" fontId="13" fillId="3" borderId="5" xfId="0" applyNumberFormat="1" applyFont="1" applyFill="1" applyBorder="1"/>
    <xf numFmtId="49" fontId="13" fillId="3" borderId="1" xfId="0" applyNumberFormat="1" applyFont="1" applyFill="1" applyBorder="1" applyAlignment="1">
      <alignment horizontal="center"/>
    </xf>
    <xf numFmtId="3" fontId="13" fillId="3" borderId="1" xfId="0" applyNumberFormat="1" applyFont="1" applyFill="1" applyBorder="1"/>
    <xf numFmtId="0" fontId="13" fillId="2" borderId="3" xfId="0" applyFont="1" applyFill="1" applyBorder="1"/>
    <xf numFmtId="0" fontId="1" fillId="2" borderId="4" xfId="0" applyFont="1" applyFill="1" applyBorder="1"/>
    <xf numFmtId="49" fontId="13" fillId="2" borderId="1" xfId="0" applyNumberFormat="1" applyFont="1" applyFill="1" applyBorder="1" applyAlignment="1">
      <alignment horizontal="center"/>
    </xf>
    <xf numFmtId="3" fontId="13" fillId="2" borderId="1" xfId="0" applyNumberFormat="1" applyFont="1" applyFill="1" applyBorder="1"/>
    <xf numFmtId="49" fontId="13" fillId="2" borderId="5" xfId="0" applyNumberFormat="1" applyFont="1" applyFill="1" applyBorder="1" applyAlignment="1">
      <alignment horizontal="center"/>
    </xf>
    <xf numFmtId="3" fontId="13" fillId="2" borderId="5" xfId="0" applyNumberFormat="1" applyFont="1" applyFill="1" applyBorder="1"/>
    <xf numFmtId="3" fontId="13" fillId="2" borderId="6" xfId="0" applyNumberFormat="1" applyFont="1" applyFill="1" applyBorder="1" applyProtection="1"/>
    <xf numFmtId="3" fontId="13" fillId="2" borderId="3" xfId="0" applyNumberFormat="1" applyFont="1" applyFill="1" applyBorder="1" applyProtection="1"/>
    <xf numFmtId="3" fontId="13" fillId="2" borderId="4" xfId="0" applyNumberFormat="1" applyFont="1" applyFill="1" applyBorder="1" applyProtection="1"/>
    <xf numFmtId="0" fontId="12" fillId="4" borderId="7" xfId="0" applyFont="1" applyFill="1" applyBorder="1" applyAlignment="1">
      <alignment horizontal="center" vertical="center"/>
    </xf>
    <xf numFmtId="3" fontId="12" fillId="5" borderId="6" xfId="0" applyNumberFormat="1" applyFont="1" applyFill="1" applyBorder="1" applyProtection="1"/>
    <xf numFmtId="3" fontId="12" fillId="5" borderId="3" xfId="0" applyNumberFormat="1" applyFont="1" applyFill="1" applyBorder="1" applyProtection="1"/>
    <xf numFmtId="3" fontId="12" fillId="5" borderId="4" xfId="0" applyNumberFormat="1" applyFont="1" applyFill="1" applyBorder="1" applyProtection="1"/>
    <xf numFmtId="3" fontId="13" fillId="5" borderId="6" xfId="0" applyNumberFormat="1" applyFont="1" applyFill="1" applyBorder="1"/>
    <xf numFmtId="3" fontId="13" fillId="5" borderId="3" xfId="0" applyNumberFormat="1" applyFont="1" applyFill="1" applyBorder="1"/>
    <xf numFmtId="3" fontId="13" fillId="5" borderId="4" xfId="0" applyNumberFormat="1" applyFont="1" applyFill="1" applyBorder="1"/>
    <xf numFmtId="49" fontId="0" fillId="0" borderId="1" xfId="0" applyNumberFormat="1" applyBorder="1" applyAlignment="1">
      <alignment horizontal="center"/>
    </xf>
    <xf numFmtId="0" fontId="1" fillId="3" borderId="8" xfId="0" applyFont="1" applyFill="1" applyBorder="1"/>
    <xf numFmtId="0" fontId="1" fillId="3" borderId="6" xfId="0" applyFont="1" applyFill="1" applyBorder="1"/>
    <xf numFmtId="0" fontId="0" fillId="0" borderId="6" xfId="0" applyBorder="1"/>
    <xf numFmtId="0" fontId="0" fillId="0" borderId="6" xfId="0" applyFill="1" applyBorder="1" applyAlignment="1"/>
    <xf numFmtId="0" fontId="1" fillId="2" borderId="6" xfId="0" applyFont="1" applyFill="1" applyBorder="1" applyAlignment="1"/>
    <xf numFmtId="0" fontId="1" fillId="2" borderId="8" xfId="0" applyFont="1" applyFill="1" applyBorder="1"/>
    <xf numFmtId="0" fontId="1" fillId="2" borderId="6" xfId="0" applyFont="1" applyFill="1" applyBorder="1"/>
    <xf numFmtId="0" fontId="1" fillId="2" borderId="1" xfId="0" applyFont="1" applyFill="1" applyBorder="1" applyAlignment="1"/>
    <xf numFmtId="49" fontId="13" fillId="2" borderId="5" xfId="0" applyNumberFormat="1" applyFont="1" applyFill="1" applyBorder="1" applyAlignment="1" applyProtection="1">
      <alignment horizontal="center"/>
    </xf>
    <xf numFmtId="3" fontId="13" fillId="2" borderId="5" xfId="0" applyNumberFormat="1" applyFont="1" applyFill="1" applyBorder="1" applyProtection="1"/>
    <xf numFmtId="49" fontId="13" fillId="2" borderId="1" xfId="0" applyNumberFormat="1" applyFont="1" applyFill="1" applyBorder="1" applyAlignment="1" applyProtection="1">
      <alignment horizontal="center"/>
    </xf>
    <xf numFmtId="3" fontId="13" fillId="2" borderId="1" xfId="0" applyNumberFormat="1" applyFont="1" applyFill="1" applyBorder="1" applyProtection="1"/>
    <xf numFmtId="3" fontId="12" fillId="5" borderId="1" xfId="0" applyNumberFormat="1" applyFont="1" applyFill="1" applyBorder="1" applyProtection="1">
      <protection locked="0"/>
    </xf>
    <xf numFmtId="3" fontId="13" fillId="5" borderId="1" xfId="0" applyNumberFormat="1" applyFont="1" applyFill="1" applyBorder="1" applyProtection="1">
      <protection locked="0"/>
    </xf>
    <xf numFmtId="3" fontId="12" fillId="0" borderId="1" xfId="0" applyNumberFormat="1" applyFont="1" applyBorder="1" applyProtection="1"/>
    <xf numFmtId="0" fontId="1" fillId="0" borderId="6" xfId="0" applyFont="1" applyFill="1" applyBorder="1" applyAlignment="1"/>
    <xf numFmtId="3" fontId="13" fillId="0" borderId="1" xfId="0" applyNumberFormat="1" applyFont="1" applyFill="1" applyBorder="1" applyProtection="1"/>
    <xf numFmtId="49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7" fillId="0" borderId="0" xfId="0" applyFont="1"/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/>
    </xf>
    <xf numFmtId="0" fontId="0" fillId="0" borderId="1" xfId="0" applyBorder="1" applyAlignment="1"/>
    <xf numFmtId="0" fontId="1" fillId="2" borderId="1" xfId="0" applyFont="1" applyFill="1" applyBorder="1" applyAlignment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1" fillId="0" borderId="6" xfId="0" applyFont="1" applyFill="1" applyBorder="1" applyAlignment="1"/>
    <xf numFmtId="3" fontId="13" fillId="2" borderId="6" xfId="0" applyNumberFormat="1" applyFont="1" applyFill="1" applyBorder="1"/>
    <xf numFmtId="3" fontId="12" fillId="0" borderId="6" xfId="0" applyNumberFormat="1" applyFont="1" applyBorder="1" applyProtection="1">
      <protection locked="0"/>
    </xf>
    <xf numFmtId="3" fontId="13" fillId="2" borderId="4" xfId="0" applyNumberFormat="1" applyFont="1" applyFill="1" applyBorder="1"/>
    <xf numFmtId="3" fontId="12" fillId="0" borderId="4" xfId="0" applyNumberFormat="1" applyFont="1" applyBorder="1" applyProtection="1">
      <protection locked="0"/>
    </xf>
    <xf numFmtId="3" fontId="12" fillId="5" borderId="10" xfId="0" applyNumberFormat="1" applyFont="1" applyFill="1" applyBorder="1" applyProtection="1"/>
    <xf numFmtId="3" fontId="12" fillId="5" borderId="7" xfId="0" applyNumberFormat="1" applyFont="1" applyFill="1" applyBorder="1" applyProtection="1"/>
    <xf numFmtId="3" fontId="12" fillId="5" borderId="11" xfId="0" applyNumberFormat="1" applyFont="1" applyFill="1" applyBorder="1" applyProtection="1"/>
    <xf numFmtId="3" fontId="13" fillId="2" borderId="3" xfId="0" applyNumberFormat="1" applyFont="1" applyFill="1" applyBorder="1"/>
    <xf numFmtId="3" fontId="12" fillId="0" borderId="3" xfId="0" applyNumberFormat="1" applyFont="1" applyBorder="1" applyProtection="1">
      <protection locked="0"/>
    </xf>
    <xf numFmtId="0" fontId="0" fillId="0" borderId="1" xfId="0" applyBorder="1" applyAlignment="1"/>
    <xf numFmtId="0" fontId="1" fillId="2" borderId="1" xfId="0" applyFont="1" applyFill="1" applyBorder="1" applyAlignment="1"/>
    <xf numFmtId="0" fontId="0" fillId="0" borderId="6" xfId="0" applyBorder="1" applyAlignment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1" fillId="0" borderId="6" xfId="0" applyFont="1" applyFill="1" applyBorder="1" applyAlignment="1"/>
    <xf numFmtId="3" fontId="13" fillId="7" borderId="6" xfId="0" applyNumberFormat="1" applyFont="1" applyFill="1" applyBorder="1"/>
    <xf numFmtId="3" fontId="13" fillId="7" borderId="3" xfId="0" applyNumberFormat="1" applyFont="1" applyFill="1" applyBorder="1"/>
    <xf numFmtId="3" fontId="13" fillId="7" borderId="4" xfId="0" applyNumberFormat="1" applyFont="1" applyFill="1" applyBorder="1"/>
    <xf numFmtId="49" fontId="18" fillId="0" borderId="0" xfId="0" applyNumberFormat="1" applyFont="1"/>
    <xf numFmtId="0" fontId="0" fillId="0" borderId="1" xfId="0" applyBorder="1" applyAlignment="1"/>
    <xf numFmtId="0" fontId="0" fillId="0" borderId="0" xfId="0" applyAlignment="1">
      <alignment horizontal="right"/>
    </xf>
    <xf numFmtId="0" fontId="1" fillId="2" borderId="1" xfId="0" applyFont="1" applyFill="1" applyBorder="1" applyAlignment="1"/>
    <xf numFmtId="0" fontId="0" fillId="0" borderId="6" xfId="0" applyBorder="1" applyAlignment="1"/>
    <xf numFmtId="0" fontId="0" fillId="2" borderId="1" xfId="0" applyFill="1" applyBorder="1" applyAlignment="1">
      <alignment horizontal="center"/>
    </xf>
    <xf numFmtId="0" fontId="1" fillId="0" borderId="6" xfId="0" applyFont="1" applyFill="1" applyBorder="1" applyAlignment="1"/>
    <xf numFmtId="3" fontId="19" fillId="0" borderId="1" xfId="0" applyNumberFormat="1" applyFont="1" applyBorder="1" applyProtection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7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/>
    <xf numFmtId="1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1" fillId="2" borderId="1" xfId="0" applyFont="1" applyFill="1" applyBorder="1" applyAlignment="1"/>
    <xf numFmtId="0" fontId="0" fillId="2" borderId="1" xfId="0" applyFill="1" applyBorder="1" applyAlignment="1">
      <alignment horizontal="right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/>
    <xf numFmtId="0" fontId="0" fillId="6" borderId="1" xfId="0" applyFill="1" applyBorder="1" applyAlignment="1"/>
    <xf numFmtId="0" fontId="1" fillId="4" borderId="1" xfId="0" applyFont="1" applyFill="1" applyBorder="1" applyAlignment="1"/>
    <xf numFmtId="0" fontId="12" fillId="0" borderId="3" xfId="0" applyFont="1" applyBorder="1" applyAlignment="1"/>
    <xf numFmtId="0" fontId="0" fillId="0" borderId="4" xfId="0" applyBorder="1" applyAlignment="1"/>
    <xf numFmtId="0" fontId="0" fillId="4" borderId="6" xfId="0" applyFill="1" applyBorder="1" applyAlignment="1">
      <alignment horizontal="left" vertical="center"/>
    </xf>
    <xf numFmtId="0" fontId="0" fillId="4" borderId="3" xfId="0" applyFill="1" applyBorder="1" applyAlignment="1">
      <alignment horizontal="left"/>
    </xf>
    <xf numFmtId="0" fontId="0" fillId="4" borderId="4" xfId="0" applyFill="1" applyBorder="1" applyAlignment="1"/>
    <xf numFmtId="0" fontId="13" fillId="2" borderId="2" xfId="0" applyFont="1" applyFill="1" applyBorder="1" applyAlignment="1"/>
    <xf numFmtId="0" fontId="0" fillId="2" borderId="9" xfId="0" applyFill="1" applyBorder="1" applyAlignment="1"/>
    <xf numFmtId="0" fontId="13" fillId="2" borderId="3" xfId="0" applyFont="1" applyFill="1" applyBorder="1" applyAlignment="1"/>
    <xf numFmtId="0" fontId="0" fillId="2" borderId="4" xfId="0" applyFill="1" applyBorder="1" applyAlignment="1"/>
    <xf numFmtId="0" fontId="0" fillId="0" borderId="1" xfId="0" applyBorder="1" applyAlignment="1" applyProtection="1">
      <protection locked="0"/>
    </xf>
    <xf numFmtId="0" fontId="0" fillId="4" borderId="6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/>
    <xf numFmtId="0" fontId="0" fillId="0" borderId="3" xfId="0" applyBorder="1" applyAlignment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 applyProtection="1">
      <protection locked="0"/>
    </xf>
    <xf numFmtId="1" fontId="0" fillId="0" borderId="1" xfId="0" applyNumberFormat="1" applyBorder="1" applyAlignme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 applyProtection="1">
      <protection locked="0"/>
    </xf>
    <xf numFmtId="3" fontId="0" fillId="0" borderId="1" xfId="0" applyNumberFormat="1" applyBorder="1" applyAlignment="1"/>
    <xf numFmtId="0" fontId="0" fillId="4" borderId="6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4" borderId="4" xfId="0" applyFill="1" applyBorder="1" applyAlignment="1">
      <alignment horizontal="center"/>
    </xf>
    <xf numFmtId="0" fontId="0" fillId="4" borderId="10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6" xfId="0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4" borderId="1" xfId="0" applyFill="1" applyBorder="1" applyAlignment="1"/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/>
    </xf>
    <xf numFmtId="0" fontId="0" fillId="4" borderId="1" xfId="0" applyFill="1" applyBorder="1" applyAlignment="1">
      <alignment horizontal="center"/>
    </xf>
    <xf numFmtId="49" fontId="0" fillId="0" borderId="1" xfId="0" applyNumberFormat="1" applyBorder="1" applyAlignment="1" applyProtection="1"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0" fillId="4" borderId="6" xfId="0" applyFill="1" applyBorder="1" applyAlignment="1">
      <alignment vertical="center"/>
    </xf>
    <xf numFmtId="0" fontId="0" fillId="4" borderId="3" xfId="0" applyFill="1" applyBorder="1" applyAlignment="1"/>
    <xf numFmtId="0" fontId="13" fillId="3" borderId="2" xfId="0" applyFont="1" applyFill="1" applyBorder="1" applyAlignment="1"/>
    <xf numFmtId="0" fontId="0" fillId="3" borderId="9" xfId="0" applyFill="1" applyBorder="1" applyAlignment="1"/>
    <xf numFmtId="0" fontId="13" fillId="3" borderId="3" xfId="0" applyFont="1" applyFill="1" applyBorder="1" applyAlignment="1"/>
    <xf numFmtId="0" fontId="0" fillId="3" borderId="4" xfId="0" applyFill="1" applyBorder="1" applyAlignment="1"/>
    <xf numFmtId="0" fontId="1" fillId="4" borderId="1" xfId="0" applyFont="1" applyFill="1" applyBorder="1" applyAlignment="1">
      <alignment horizontal="center" vertical="center"/>
    </xf>
    <xf numFmtId="3" fontId="0" fillId="0" borderId="1" xfId="0" applyNumberFormat="1" applyBorder="1" applyAlignment="1" applyProtection="1">
      <alignment horizontal="center"/>
      <protection locked="0"/>
    </xf>
    <xf numFmtId="0" fontId="1" fillId="4" borderId="6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3" fontId="0" fillId="0" borderId="1" xfId="0" applyNumberFormat="1" applyBorder="1" applyAlignment="1">
      <alignment horizontal="right"/>
    </xf>
    <xf numFmtId="3" fontId="0" fillId="2" borderId="1" xfId="0" applyNumberFormat="1" applyFill="1" applyBorder="1" applyAlignment="1">
      <alignment horizontal="right"/>
    </xf>
    <xf numFmtId="0" fontId="1" fillId="0" borderId="6" xfId="0" applyFont="1" applyFill="1" applyBorder="1" applyAlignment="1"/>
    <xf numFmtId="0" fontId="1" fillId="0" borderId="3" xfId="0" applyFont="1" applyBorder="1" applyAlignment="1"/>
    <xf numFmtId="0" fontId="1" fillId="0" borderId="4" xfId="0" applyFont="1" applyBorder="1" applyAlignment="1"/>
    <xf numFmtId="3" fontId="1" fillId="2" borderId="1" xfId="0" applyNumberFormat="1" applyFont="1" applyFill="1" applyBorder="1" applyAlignment="1">
      <alignment horizontal="right"/>
    </xf>
    <xf numFmtId="164" fontId="0" fillId="0" borderId="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9" fillId="0" borderId="6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4" xfId="0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45"/>
  <sheetViews>
    <sheetView topLeftCell="A388" workbookViewId="0">
      <selection activeCell="E420" sqref="E420:G420"/>
    </sheetView>
  </sheetViews>
  <sheetFormatPr defaultColWidth="14.7109375" defaultRowHeight="12.75"/>
  <cols>
    <col min="1" max="1" width="8" style="33" customWidth="1"/>
    <col min="2" max="2" width="6.140625" customWidth="1"/>
    <col min="3" max="3" width="5.7109375" customWidth="1"/>
    <col min="4" max="4" width="25.85546875" customWidth="1"/>
    <col min="5" max="7" width="6.7109375" customWidth="1"/>
    <col min="8" max="8" width="7" customWidth="1"/>
    <col min="9" max="11" width="6.7109375" customWidth="1"/>
    <col min="12" max="12" width="7.140625" customWidth="1"/>
    <col min="13" max="13" width="7.7109375" customWidth="1"/>
    <col min="14" max="14" width="5.7109375" customWidth="1"/>
    <col min="15" max="15" width="22.7109375" customWidth="1"/>
    <col min="16" max="16" width="7.42578125" customWidth="1"/>
    <col min="17" max="17" width="7.140625" customWidth="1"/>
    <col min="18" max="22" width="8.7109375" customWidth="1"/>
  </cols>
  <sheetData>
    <row r="1" spans="1:12" ht="39.200000000000003" customHeight="1">
      <c r="A1" s="132" t="s">
        <v>2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s="6" customFormat="1" ht="39.200000000000003" customHeight="1">
      <c r="A2" s="134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5" customFormat="1" ht="54" customHeight="1">
      <c r="A3" s="134" t="s">
        <v>3</v>
      </c>
      <c r="B3" s="133"/>
      <c r="C3" s="133"/>
      <c r="D3" s="133"/>
      <c r="E3" s="133"/>
      <c r="F3" s="136" t="s">
        <v>4</v>
      </c>
      <c r="G3" s="133"/>
      <c r="H3" s="133"/>
      <c r="I3" s="133"/>
      <c r="J3" s="133"/>
      <c r="K3" s="133"/>
      <c r="L3" s="133"/>
    </row>
    <row r="4" spans="1:12" s="3" customFormat="1" ht="232.5" customHeight="1">
      <c r="A4" s="130" t="s">
        <v>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</row>
    <row r="5" spans="1:12" s="3" customFormat="1" ht="30.2" customHeight="1">
      <c r="A5" s="130" t="s">
        <v>508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</row>
    <row r="6" spans="1:12" s="3" customFormat="1" ht="18.75" customHeight="1">
      <c r="A6" s="34"/>
    </row>
    <row r="7" spans="1:12" s="3" customFormat="1" ht="18" customHeight="1">
      <c r="A7" s="32"/>
      <c r="B7" s="4"/>
      <c r="C7" s="4"/>
    </row>
    <row r="8" spans="1:12" s="3" customFormat="1" ht="15.75" customHeight="1">
      <c r="A8" s="32"/>
      <c r="B8" s="4"/>
      <c r="C8" s="4"/>
    </row>
    <row r="9" spans="1:12" s="3" customFormat="1" ht="169.5" customHeight="1">
      <c r="A9" s="93" t="s">
        <v>507</v>
      </c>
      <c r="B9" s="94"/>
      <c r="C9" s="94"/>
    </row>
    <row r="10" spans="1:12" s="3" customFormat="1" ht="77.25" customHeight="1">
      <c r="A10" s="93" t="s">
        <v>6</v>
      </c>
      <c r="B10" s="93"/>
      <c r="C10" s="93"/>
      <c r="D10" s="95"/>
      <c r="E10" s="139" t="s">
        <v>509</v>
      </c>
      <c r="F10" s="140"/>
      <c r="G10" s="140"/>
      <c r="H10" s="140"/>
      <c r="I10" s="140"/>
      <c r="J10" s="140"/>
      <c r="K10" s="140"/>
      <c r="L10" s="140"/>
    </row>
    <row r="11" spans="1:12" s="3" customFormat="1" ht="12.75" customHeight="1">
      <c r="A11" s="37" t="s">
        <v>7</v>
      </c>
      <c r="B11" s="7"/>
      <c r="C11" s="7"/>
    </row>
    <row r="12" spans="1:12" s="2" customFormat="1" ht="15" customHeight="1">
      <c r="A12" s="35"/>
    </row>
    <row r="13" spans="1:12" s="1" customFormat="1">
      <c r="A13" s="33" t="s">
        <v>11</v>
      </c>
      <c r="B13" s="1" t="s">
        <v>12</v>
      </c>
    </row>
    <row r="15" spans="1:12">
      <c r="A15" s="33" t="s">
        <v>13</v>
      </c>
      <c r="B15" s="1" t="s">
        <v>14</v>
      </c>
      <c r="E15" s="22" t="s">
        <v>195</v>
      </c>
      <c r="F15" s="8"/>
      <c r="G15" s="8"/>
      <c r="H15" s="8"/>
      <c r="I15" s="8"/>
      <c r="J15" s="8"/>
      <c r="K15" s="8"/>
      <c r="L15" s="8"/>
    </row>
    <row r="16" spans="1:12">
      <c r="B16" s="1" t="s">
        <v>8</v>
      </c>
      <c r="E16" s="22" t="s">
        <v>5</v>
      </c>
      <c r="F16" s="8"/>
      <c r="G16" s="8"/>
      <c r="H16" s="8"/>
      <c r="I16" s="8"/>
      <c r="J16" s="8"/>
      <c r="K16" s="8"/>
      <c r="L16" s="8"/>
    </row>
    <row r="17" spans="1:12">
      <c r="B17" s="1" t="s">
        <v>9</v>
      </c>
      <c r="E17" s="22" t="s">
        <v>196</v>
      </c>
      <c r="F17" s="8"/>
      <c r="G17" s="8"/>
      <c r="H17" s="8"/>
      <c r="I17" s="8"/>
      <c r="J17" s="8"/>
      <c r="K17" s="8"/>
      <c r="L17" s="8"/>
    </row>
    <row r="18" spans="1:12">
      <c r="B18" s="1" t="s">
        <v>10</v>
      </c>
      <c r="E18" s="22" t="s">
        <v>197</v>
      </c>
      <c r="F18" s="8"/>
      <c r="G18" s="8"/>
      <c r="H18" s="8"/>
      <c r="I18" s="8"/>
      <c r="J18" s="8"/>
      <c r="K18" s="8"/>
      <c r="L18" s="8"/>
    </row>
    <row r="19" spans="1:12" ht="33.75" customHeight="1">
      <c r="F19" s="8"/>
      <c r="G19" s="8"/>
      <c r="H19" s="8"/>
      <c r="I19" s="8"/>
      <c r="J19" s="8"/>
      <c r="K19" s="8"/>
      <c r="L19" s="8"/>
    </row>
    <row r="20" spans="1:12">
      <c r="A20" s="33" t="s">
        <v>15</v>
      </c>
      <c r="B20" s="1" t="s">
        <v>16</v>
      </c>
      <c r="E20" s="22" t="s">
        <v>198</v>
      </c>
      <c r="F20" s="8"/>
      <c r="G20" s="8"/>
      <c r="H20" s="8"/>
      <c r="I20" s="8"/>
      <c r="J20" s="8"/>
      <c r="K20" s="8"/>
      <c r="L20" s="8"/>
    </row>
    <row r="21" spans="1:12">
      <c r="E21" s="22" t="s">
        <v>199</v>
      </c>
    </row>
    <row r="22" spans="1:12">
      <c r="E22" s="22"/>
    </row>
    <row r="23" spans="1:12">
      <c r="E23" s="22"/>
    </row>
    <row r="25" spans="1:12">
      <c r="A25" s="33" t="s">
        <v>17</v>
      </c>
      <c r="B25" s="1" t="s">
        <v>18</v>
      </c>
    </row>
    <row r="27" spans="1:12">
      <c r="B27" s="176" t="s">
        <v>19</v>
      </c>
      <c r="C27" s="177"/>
      <c r="D27" s="178"/>
      <c r="E27" s="170" t="s">
        <v>20</v>
      </c>
      <c r="F27" s="171"/>
      <c r="G27" s="171"/>
      <c r="H27" s="172"/>
      <c r="I27" s="170" t="s">
        <v>21</v>
      </c>
      <c r="J27" s="171"/>
      <c r="K27" s="171"/>
      <c r="L27" s="172"/>
    </row>
    <row r="28" spans="1:12">
      <c r="B28" s="179"/>
      <c r="C28" s="180"/>
      <c r="D28" s="181"/>
      <c r="E28" s="170" t="s">
        <v>22</v>
      </c>
      <c r="F28" s="172"/>
      <c r="G28" s="170" t="s">
        <v>23</v>
      </c>
      <c r="H28" s="172"/>
      <c r="I28" s="170" t="s">
        <v>22</v>
      </c>
      <c r="J28" s="172"/>
      <c r="K28" s="170" t="s">
        <v>23</v>
      </c>
      <c r="L28" s="148"/>
    </row>
    <row r="29" spans="1:12">
      <c r="B29" s="138" t="s">
        <v>24</v>
      </c>
      <c r="C29" s="138"/>
      <c r="D29" s="138"/>
      <c r="E29" s="160">
        <v>8</v>
      </c>
      <c r="F29" s="148"/>
      <c r="G29" s="173">
        <v>8</v>
      </c>
      <c r="H29" s="174"/>
      <c r="I29" s="173">
        <v>1</v>
      </c>
      <c r="J29" s="174"/>
      <c r="K29" s="173">
        <v>1</v>
      </c>
      <c r="L29" s="172"/>
    </row>
    <row r="30" spans="1:12">
      <c r="B30" s="138" t="s">
        <v>25</v>
      </c>
      <c r="C30" s="138"/>
      <c r="D30" s="138"/>
      <c r="E30" s="160">
        <v>8</v>
      </c>
      <c r="F30" s="148"/>
      <c r="G30" s="173">
        <v>8</v>
      </c>
      <c r="H30" s="174"/>
      <c r="I30" s="173">
        <v>1</v>
      </c>
      <c r="J30" s="174"/>
      <c r="K30" s="173">
        <v>1</v>
      </c>
      <c r="L30" s="172"/>
    </row>
    <row r="33" spans="1:12">
      <c r="A33" s="33" t="s">
        <v>26</v>
      </c>
      <c r="B33" s="1" t="s">
        <v>27</v>
      </c>
    </row>
    <row r="35" spans="1:12">
      <c r="B35" s="170" t="s">
        <v>1</v>
      </c>
      <c r="C35" s="161"/>
      <c r="D35" s="148"/>
      <c r="E35" s="170" t="s">
        <v>8</v>
      </c>
      <c r="F35" s="171"/>
      <c r="G35" s="175"/>
      <c r="H35" s="170" t="s">
        <v>28</v>
      </c>
      <c r="I35" s="175"/>
      <c r="J35" s="170" t="s">
        <v>29</v>
      </c>
      <c r="K35" s="182"/>
      <c r="L35" s="175"/>
    </row>
    <row r="36" spans="1:12">
      <c r="B36" s="160"/>
      <c r="C36" s="161"/>
      <c r="D36" s="148"/>
      <c r="E36" s="160"/>
      <c r="F36" s="161"/>
      <c r="G36" s="148"/>
      <c r="H36" s="189"/>
      <c r="I36" s="172"/>
      <c r="J36" s="160"/>
      <c r="K36" s="161"/>
      <c r="L36" s="148"/>
    </row>
    <row r="37" spans="1:12">
      <c r="B37" s="160"/>
      <c r="C37" s="161"/>
      <c r="D37" s="148"/>
      <c r="E37" s="160"/>
      <c r="F37" s="161"/>
      <c r="G37" s="148"/>
      <c r="H37" s="189"/>
      <c r="I37" s="172"/>
      <c r="J37" s="160"/>
      <c r="K37" s="161"/>
      <c r="L37" s="148"/>
    </row>
    <row r="38" spans="1:12">
      <c r="B38" s="160"/>
      <c r="C38" s="161"/>
      <c r="D38" s="148"/>
      <c r="E38" s="160"/>
      <c r="F38" s="161"/>
      <c r="G38" s="148"/>
      <c r="H38" s="189"/>
      <c r="I38" s="172"/>
      <c r="J38" s="160"/>
      <c r="K38" s="161"/>
      <c r="L38" s="148"/>
    </row>
    <row r="41" spans="1:12">
      <c r="A41" s="33" t="s">
        <v>30</v>
      </c>
    </row>
    <row r="52" spans="1:12" ht="15" customHeight="1">
      <c r="A52" s="33" t="s">
        <v>31</v>
      </c>
      <c r="B52" s="1" t="s">
        <v>32</v>
      </c>
      <c r="I52" s="191">
        <v>38899</v>
      </c>
      <c r="J52" s="171"/>
      <c r="K52" s="172"/>
    </row>
    <row r="54" spans="1:12">
      <c r="A54" s="37" t="s">
        <v>33</v>
      </c>
    </row>
    <row r="56" spans="1:12">
      <c r="A56" s="33" t="s">
        <v>34</v>
      </c>
      <c r="B56" s="1" t="s">
        <v>35</v>
      </c>
      <c r="C56" s="1"/>
      <c r="E56" s="1"/>
      <c r="F56" s="1"/>
      <c r="G56" s="1"/>
      <c r="H56" s="1"/>
      <c r="I56" s="1"/>
      <c r="J56" s="1"/>
      <c r="K56" s="1"/>
    </row>
    <row r="58" spans="1:12">
      <c r="A58" s="33" t="s">
        <v>40</v>
      </c>
      <c r="B58" s="1" t="s">
        <v>36</v>
      </c>
    </row>
    <row r="60" spans="1:12">
      <c r="B60" s="170" t="s">
        <v>37</v>
      </c>
      <c r="C60" s="161"/>
      <c r="D60" s="148"/>
      <c r="E60" s="170" t="s">
        <v>38</v>
      </c>
      <c r="F60" s="171"/>
      <c r="G60" s="171"/>
      <c r="H60" s="172"/>
      <c r="I60" s="170" t="s">
        <v>39</v>
      </c>
      <c r="J60" s="171"/>
      <c r="K60" s="171"/>
      <c r="L60" s="172"/>
    </row>
    <row r="61" spans="1:12">
      <c r="B61" s="160" t="s">
        <v>200</v>
      </c>
      <c r="C61" s="161"/>
      <c r="D61" s="148"/>
      <c r="E61" s="160" t="s">
        <v>201</v>
      </c>
      <c r="F61" s="161"/>
      <c r="G61" s="161"/>
      <c r="H61" s="148"/>
      <c r="I61" s="160"/>
      <c r="J61" s="161"/>
      <c r="K61" s="161"/>
      <c r="L61" s="148"/>
    </row>
    <row r="62" spans="1:12">
      <c r="B62" s="160"/>
      <c r="C62" s="161"/>
      <c r="D62" s="148"/>
      <c r="E62" s="160"/>
      <c r="F62" s="161"/>
      <c r="G62" s="161"/>
      <c r="H62" s="148"/>
      <c r="I62" s="160"/>
      <c r="J62" s="161"/>
      <c r="K62" s="161"/>
      <c r="L62" s="148"/>
    </row>
    <row r="63" spans="1:12">
      <c r="B63" s="160"/>
      <c r="C63" s="161"/>
      <c r="D63" s="148"/>
      <c r="E63" s="160"/>
      <c r="F63" s="161"/>
      <c r="G63" s="161"/>
      <c r="H63" s="148"/>
      <c r="I63" s="160"/>
      <c r="J63" s="161"/>
      <c r="K63" s="161"/>
      <c r="L63" s="148"/>
    </row>
    <row r="66" spans="1:12">
      <c r="A66" s="33" t="s">
        <v>45</v>
      </c>
      <c r="B66" s="1" t="s">
        <v>46</v>
      </c>
    </row>
    <row r="68" spans="1:12" ht="54" customHeight="1">
      <c r="B68" s="183" t="s">
        <v>41</v>
      </c>
      <c r="C68" s="184"/>
      <c r="D68" s="185"/>
      <c r="E68" s="157" t="s">
        <v>42</v>
      </c>
      <c r="F68" s="159"/>
      <c r="G68" s="157" t="s">
        <v>43</v>
      </c>
      <c r="H68" s="159"/>
      <c r="I68" s="157" t="s">
        <v>44</v>
      </c>
      <c r="J68" s="158"/>
      <c r="K68" s="158"/>
      <c r="L68" s="159"/>
    </row>
    <row r="69" spans="1:12">
      <c r="B69" s="188"/>
      <c r="C69" s="188"/>
      <c r="D69" s="188"/>
      <c r="E69" s="21" t="s">
        <v>194</v>
      </c>
      <c r="F69" s="9" t="s">
        <v>47</v>
      </c>
      <c r="G69" s="166" t="s">
        <v>47</v>
      </c>
      <c r="H69" s="167"/>
      <c r="I69" s="166" t="s">
        <v>47</v>
      </c>
      <c r="J69" s="167"/>
      <c r="K69" s="167"/>
      <c r="L69" s="167"/>
    </row>
    <row r="70" spans="1:12">
      <c r="B70" s="138" t="s">
        <v>202</v>
      </c>
      <c r="C70" s="138"/>
      <c r="D70" s="138"/>
      <c r="E70" s="23">
        <v>300</v>
      </c>
      <c r="F70" s="24">
        <v>100</v>
      </c>
      <c r="G70" s="164">
        <v>100</v>
      </c>
      <c r="H70" s="164"/>
      <c r="I70" s="164"/>
      <c r="J70" s="165"/>
      <c r="K70" s="165"/>
      <c r="L70" s="165"/>
    </row>
    <row r="71" spans="1:12">
      <c r="B71" s="138"/>
      <c r="C71" s="138"/>
      <c r="D71" s="138"/>
      <c r="E71" s="23"/>
      <c r="F71" s="24"/>
      <c r="G71" s="164"/>
      <c r="H71" s="164"/>
      <c r="I71" s="164"/>
      <c r="J71" s="165"/>
      <c r="K71" s="165"/>
      <c r="L71" s="165"/>
    </row>
    <row r="72" spans="1:12">
      <c r="B72" s="138"/>
      <c r="C72" s="138"/>
      <c r="D72" s="138"/>
      <c r="E72" s="23"/>
      <c r="F72" s="24"/>
      <c r="G72" s="164"/>
      <c r="H72" s="164"/>
      <c r="I72" s="164"/>
      <c r="J72" s="165"/>
      <c r="K72" s="165"/>
      <c r="L72" s="165"/>
    </row>
    <row r="73" spans="1:12">
      <c r="B73" s="38"/>
      <c r="C73" s="38"/>
      <c r="D73" s="38"/>
      <c r="E73" s="39"/>
      <c r="F73" s="40"/>
      <c r="G73" s="41"/>
      <c r="H73" s="41"/>
      <c r="I73" s="41"/>
      <c r="J73" s="42"/>
      <c r="K73" s="42"/>
      <c r="L73" s="42"/>
    </row>
    <row r="75" spans="1:12">
      <c r="A75" s="33" t="s">
        <v>48</v>
      </c>
      <c r="B75" s="1" t="s">
        <v>49</v>
      </c>
    </row>
    <row r="77" spans="1:12" ht="54" customHeight="1">
      <c r="B77" s="183" t="s">
        <v>41</v>
      </c>
      <c r="C77" s="184"/>
      <c r="D77" s="185"/>
      <c r="E77" s="157" t="s">
        <v>42</v>
      </c>
      <c r="F77" s="159"/>
      <c r="G77" s="157" t="s">
        <v>43</v>
      </c>
      <c r="H77" s="159"/>
      <c r="I77" s="157" t="s">
        <v>44</v>
      </c>
      <c r="J77" s="158"/>
      <c r="K77" s="158"/>
      <c r="L77" s="159"/>
    </row>
    <row r="78" spans="1:12">
      <c r="B78" s="188"/>
      <c r="C78" s="188"/>
      <c r="D78" s="188"/>
      <c r="E78" s="21" t="s">
        <v>194</v>
      </c>
      <c r="F78" s="9" t="s">
        <v>47</v>
      </c>
      <c r="G78" s="166" t="s">
        <v>47</v>
      </c>
      <c r="H78" s="167"/>
      <c r="I78" s="166" t="s">
        <v>47</v>
      </c>
      <c r="J78" s="167"/>
      <c r="K78" s="167"/>
      <c r="L78" s="167"/>
    </row>
    <row r="79" spans="1:12">
      <c r="B79" s="138" t="s">
        <v>200</v>
      </c>
      <c r="C79" s="138"/>
      <c r="D79" s="138"/>
      <c r="E79" s="25">
        <v>300</v>
      </c>
      <c r="F79" s="26">
        <v>100</v>
      </c>
      <c r="G79" s="168">
        <v>100</v>
      </c>
      <c r="H79" s="168"/>
      <c r="I79" s="168"/>
      <c r="J79" s="169"/>
      <c r="K79" s="169"/>
      <c r="L79" s="169"/>
    </row>
    <row r="80" spans="1:12">
      <c r="B80" s="138"/>
      <c r="C80" s="138"/>
      <c r="D80" s="138"/>
      <c r="E80" s="25"/>
      <c r="F80" s="26"/>
      <c r="G80" s="168"/>
      <c r="H80" s="168"/>
      <c r="I80" s="168"/>
      <c r="J80" s="169"/>
      <c r="K80" s="169"/>
      <c r="L80" s="169"/>
    </row>
    <row r="81" spans="1:12">
      <c r="B81" s="138"/>
      <c r="C81" s="138"/>
      <c r="D81" s="138"/>
      <c r="E81" s="25"/>
      <c r="F81" s="26"/>
      <c r="G81" s="168"/>
      <c r="H81" s="168"/>
      <c r="I81" s="168"/>
      <c r="J81" s="169"/>
      <c r="K81" s="169"/>
      <c r="L81" s="169"/>
    </row>
    <row r="85" spans="1:12">
      <c r="A85" s="33" t="s">
        <v>51</v>
      </c>
      <c r="B85" s="1" t="s">
        <v>52</v>
      </c>
      <c r="C85" s="1"/>
      <c r="E85" s="1"/>
      <c r="F85" s="1"/>
      <c r="G85" s="1"/>
      <c r="H85" s="1"/>
      <c r="I85" s="1"/>
      <c r="J85" s="1"/>
      <c r="K85" s="1"/>
      <c r="L85" s="1"/>
    </row>
    <row r="87" spans="1:12">
      <c r="A87" s="33" t="s">
        <v>54</v>
      </c>
      <c r="B87" s="1" t="s">
        <v>53</v>
      </c>
    </row>
    <row r="89" spans="1:12">
      <c r="A89" s="37" t="s">
        <v>50</v>
      </c>
    </row>
    <row r="91" spans="1:12">
      <c r="A91" s="33" t="s">
        <v>55</v>
      </c>
      <c r="B91" s="1" t="s">
        <v>56</v>
      </c>
      <c r="C91" s="1"/>
      <c r="E91" s="1"/>
      <c r="F91" s="1"/>
      <c r="G91" s="1"/>
      <c r="H91" s="1"/>
      <c r="I91" s="1"/>
      <c r="J91" s="1"/>
      <c r="K91" s="1"/>
      <c r="L91" s="1"/>
    </row>
    <row r="93" spans="1:12">
      <c r="A93" s="33" t="s">
        <v>57</v>
      </c>
      <c r="B93" s="1" t="s">
        <v>58</v>
      </c>
      <c r="C93" s="1"/>
      <c r="E93" s="1"/>
      <c r="F93" s="1"/>
      <c r="G93" s="1"/>
      <c r="H93" s="1"/>
      <c r="I93" s="1"/>
    </row>
    <row r="95" spans="1:12">
      <c r="A95" s="33" t="s">
        <v>59</v>
      </c>
      <c r="B95" s="1"/>
      <c r="C95" s="1"/>
    </row>
    <row r="98" spans="1:12">
      <c r="B98" t="s">
        <v>60</v>
      </c>
      <c r="E98" s="14"/>
      <c r="F98" s="10"/>
      <c r="G98" s="10"/>
      <c r="H98" s="10"/>
      <c r="I98" s="10"/>
      <c r="J98" s="10"/>
      <c r="K98" s="10"/>
      <c r="L98" s="10"/>
    </row>
    <row r="99" spans="1:12">
      <c r="D99" s="14"/>
      <c r="E99" s="14"/>
      <c r="F99" s="11"/>
      <c r="G99" s="11"/>
      <c r="H99" s="11"/>
      <c r="I99" s="11"/>
      <c r="J99" s="11"/>
      <c r="K99" s="11"/>
      <c r="L99" s="11"/>
    </row>
    <row r="100" spans="1:12">
      <c r="D100" s="19"/>
      <c r="E100" s="19"/>
      <c r="F100" s="10"/>
      <c r="G100" s="10"/>
      <c r="H100" s="10"/>
      <c r="I100" s="10"/>
      <c r="J100" s="10"/>
      <c r="K100" s="10"/>
      <c r="L100" s="10"/>
    </row>
    <row r="103" spans="1:12">
      <c r="A103" s="33" t="s">
        <v>61</v>
      </c>
      <c r="B103" s="1" t="s">
        <v>62</v>
      </c>
      <c r="C103" s="1"/>
      <c r="E103" s="1"/>
    </row>
    <row r="105" spans="1:12">
      <c r="B105" t="s">
        <v>63</v>
      </c>
    </row>
    <row r="107" spans="1:12" ht="26.45" customHeight="1">
      <c r="B107" s="186" t="s">
        <v>64</v>
      </c>
      <c r="C107" s="187"/>
      <c r="D107" s="187"/>
      <c r="E107" s="186" t="s">
        <v>65</v>
      </c>
      <c r="F107" s="190"/>
      <c r="G107" s="190"/>
      <c r="H107" s="190"/>
      <c r="I107" s="162" t="s">
        <v>66</v>
      </c>
      <c r="J107" s="163"/>
      <c r="K107" s="163"/>
      <c r="L107" s="163"/>
    </row>
    <row r="108" spans="1:12">
      <c r="B108" s="138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>
      <c r="B109" s="138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3" spans="1:7">
      <c r="A113" s="33" t="s">
        <v>67</v>
      </c>
      <c r="B113" s="1" t="s">
        <v>68</v>
      </c>
      <c r="C113" s="1"/>
      <c r="E113" s="1"/>
    </row>
    <row r="115" spans="1:7">
      <c r="A115" s="33" t="s">
        <v>69</v>
      </c>
      <c r="B115" s="1" t="s">
        <v>71</v>
      </c>
    </row>
    <row r="116" spans="1:7">
      <c r="C116" s="12" t="s">
        <v>70</v>
      </c>
      <c r="G116" s="12"/>
    </row>
    <row r="117" spans="1:7">
      <c r="C117" s="12"/>
      <c r="G117" s="12"/>
    </row>
    <row r="119" spans="1:7">
      <c r="A119" s="33" t="s">
        <v>72</v>
      </c>
      <c r="B119" s="1" t="s">
        <v>73</v>
      </c>
    </row>
    <row r="120" spans="1:7">
      <c r="C120" s="12" t="s">
        <v>79</v>
      </c>
      <c r="G120" s="12"/>
    </row>
    <row r="121" spans="1:7">
      <c r="C121" s="12"/>
      <c r="G121" s="12"/>
    </row>
    <row r="123" spans="1:7">
      <c r="A123" s="33" t="s">
        <v>74</v>
      </c>
      <c r="B123" s="1" t="s">
        <v>75</v>
      </c>
    </row>
    <row r="131" spans="1:7">
      <c r="A131" s="33" t="s">
        <v>76</v>
      </c>
      <c r="B131" s="1" t="s">
        <v>77</v>
      </c>
    </row>
    <row r="132" spans="1:7">
      <c r="C132" s="12" t="s">
        <v>78</v>
      </c>
      <c r="G132" s="12"/>
    </row>
    <row r="133" spans="1:7">
      <c r="C133" s="12"/>
      <c r="G133" s="12"/>
    </row>
    <row r="135" spans="1:7">
      <c r="A135" s="33" t="s">
        <v>80</v>
      </c>
      <c r="B135" s="1" t="s">
        <v>81</v>
      </c>
    </row>
    <row r="136" spans="1:7">
      <c r="C136" s="12" t="s">
        <v>82</v>
      </c>
      <c r="G136" s="12"/>
    </row>
    <row r="137" spans="1:7">
      <c r="F137" s="12"/>
      <c r="G137" s="12"/>
    </row>
    <row r="138" spans="1:7">
      <c r="A138" s="37" t="s">
        <v>85</v>
      </c>
      <c r="F138" s="12"/>
      <c r="G138" s="12"/>
    </row>
    <row r="140" spans="1:7">
      <c r="A140" s="33" t="s">
        <v>83</v>
      </c>
      <c r="B140" s="1" t="s">
        <v>84</v>
      </c>
    </row>
    <row r="145" spans="1:7">
      <c r="D145" s="7"/>
      <c r="E145" s="7"/>
    </row>
    <row r="150" spans="1:7">
      <c r="B150" s="12" t="s">
        <v>86</v>
      </c>
      <c r="E150" s="12"/>
    </row>
    <row r="151" spans="1:7">
      <c r="B151" s="12"/>
      <c r="E151" s="12"/>
    </row>
    <row r="153" spans="1:7">
      <c r="A153" s="33" t="s">
        <v>87</v>
      </c>
      <c r="B153" s="1" t="s">
        <v>88</v>
      </c>
    </row>
    <row r="154" spans="1:7">
      <c r="C154" s="12" t="s">
        <v>89</v>
      </c>
      <c r="G154" s="12"/>
    </row>
    <row r="155" spans="1:7">
      <c r="C155" s="12"/>
      <c r="G155" s="12"/>
    </row>
    <row r="157" spans="1:7">
      <c r="A157" s="33" t="s">
        <v>90</v>
      </c>
      <c r="B157" s="1" t="s">
        <v>94</v>
      </c>
    </row>
    <row r="158" spans="1:7">
      <c r="C158" s="12" t="s">
        <v>92</v>
      </c>
      <c r="G158" s="12"/>
    </row>
    <row r="159" spans="1:7">
      <c r="C159" s="12"/>
      <c r="G159" s="12"/>
    </row>
    <row r="161" spans="1:11">
      <c r="A161" s="33" t="s">
        <v>93</v>
      </c>
      <c r="B161" s="1" t="s">
        <v>95</v>
      </c>
    </row>
    <row r="162" spans="1:11">
      <c r="C162" s="12" t="s">
        <v>91</v>
      </c>
      <c r="G162" s="12"/>
    </row>
    <row r="163" spans="1:11">
      <c r="C163" s="12"/>
      <c r="G163" s="12"/>
    </row>
    <row r="165" spans="1:11">
      <c r="A165" s="33" t="s">
        <v>96</v>
      </c>
      <c r="B165" s="1" t="s">
        <v>97</v>
      </c>
    </row>
    <row r="166" spans="1:11">
      <c r="C166" s="12" t="s">
        <v>98</v>
      </c>
      <c r="G166" s="12"/>
    </row>
    <row r="167" spans="1:11">
      <c r="C167" s="12"/>
      <c r="G167" s="12"/>
    </row>
    <row r="169" spans="1:11">
      <c r="A169" s="33" t="s">
        <v>99</v>
      </c>
      <c r="B169" s="1" t="s">
        <v>100</v>
      </c>
    </row>
    <row r="170" spans="1:11">
      <c r="C170" s="12" t="s">
        <v>101</v>
      </c>
    </row>
    <row r="173" spans="1:11">
      <c r="A173" s="33" t="s">
        <v>103</v>
      </c>
      <c r="B173" s="1" t="s">
        <v>104</v>
      </c>
      <c r="C173" s="1"/>
      <c r="E173" s="1"/>
    </row>
    <row r="175" spans="1:11" ht="27" customHeight="1">
      <c r="B175" s="186" t="s">
        <v>105</v>
      </c>
      <c r="C175" s="187"/>
      <c r="D175" s="187"/>
      <c r="E175" s="162" t="s">
        <v>106</v>
      </c>
      <c r="F175" s="163"/>
      <c r="G175" s="162" t="s">
        <v>107</v>
      </c>
      <c r="H175" s="163"/>
      <c r="I175" s="162" t="s">
        <v>108</v>
      </c>
      <c r="J175" s="163"/>
      <c r="K175" s="13"/>
    </row>
    <row r="176" spans="1:11">
      <c r="B176" s="138" t="s">
        <v>203</v>
      </c>
      <c r="C176" s="138"/>
      <c r="D176" s="138"/>
      <c r="E176" s="156" t="s">
        <v>207</v>
      </c>
      <c r="F176" s="138"/>
      <c r="G176" s="156" t="s">
        <v>209</v>
      </c>
      <c r="H176" s="156"/>
      <c r="I176" s="156" t="s">
        <v>210</v>
      </c>
      <c r="J176" s="138"/>
      <c r="K176" s="20"/>
    </row>
    <row r="177" spans="1:11">
      <c r="B177" s="138" t="s">
        <v>204</v>
      </c>
      <c r="C177" s="138"/>
      <c r="D177" s="138"/>
      <c r="E177" s="156" t="s">
        <v>207</v>
      </c>
      <c r="F177" s="138"/>
      <c r="G177" s="156" t="s">
        <v>209</v>
      </c>
      <c r="H177" s="156"/>
      <c r="I177" s="156" t="s">
        <v>210</v>
      </c>
      <c r="J177" s="138"/>
      <c r="K177" s="20"/>
    </row>
    <row r="178" spans="1:11">
      <c r="B178" s="138" t="s">
        <v>205</v>
      </c>
      <c r="C178" s="138"/>
      <c r="D178" s="138"/>
      <c r="E178" s="156" t="s">
        <v>208</v>
      </c>
      <c r="F178" s="138"/>
      <c r="G178" s="156" t="s">
        <v>209</v>
      </c>
      <c r="H178" s="156"/>
      <c r="I178" s="156" t="s">
        <v>210</v>
      </c>
      <c r="J178" s="138"/>
      <c r="K178" s="20"/>
    </row>
    <row r="179" spans="1:11">
      <c r="B179" s="138" t="s">
        <v>206</v>
      </c>
      <c r="C179" s="138"/>
      <c r="D179" s="138"/>
      <c r="E179" s="156" t="s">
        <v>207</v>
      </c>
      <c r="F179" s="138"/>
      <c r="G179" s="156" t="s">
        <v>209</v>
      </c>
      <c r="H179" s="156"/>
      <c r="I179" s="156" t="s">
        <v>210</v>
      </c>
      <c r="J179" s="138"/>
      <c r="K179" s="20"/>
    </row>
    <row r="180" spans="1:11">
      <c r="B180" s="138"/>
      <c r="C180" s="138"/>
      <c r="D180" s="138"/>
      <c r="E180" s="156"/>
      <c r="F180" s="138"/>
      <c r="G180" s="156"/>
      <c r="H180" s="156"/>
      <c r="I180" s="156"/>
      <c r="J180" s="138"/>
      <c r="K180" s="20"/>
    </row>
    <row r="181" spans="1:11">
      <c r="B181" s="38"/>
      <c r="C181" s="38"/>
      <c r="D181" s="38"/>
      <c r="E181" s="43"/>
      <c r="F181" s="38"/>
      <c r="G181" s="43"/>
      <c r="H181" s="43"/>
      <c r="I181" s="43"/>
      <c r="J181" s="38"/>
      <c r="K181" s="20"/>
    </row>
    <row r="183" spans="1:11">
      <c r="A183" s="33" t="s">
        <v>109</v>
      </c>
      <c r="B183" s="1" t="s">
        <v>110</v>
      </c>
      <c r="G183" s="12"/>
    </row>
    <row r="184" spans="1:11">
      <c r="C184" s="12" t="s">
        <v>211</v>
      </c>
      <c r="G184" s="12"/>
    </row>
    <row r="185" spans="1:11">
      <c r="C185" s="12" t="s">
        <v>212</v>
      </c>
      <c r="G185" s="12"/>
    </row>
    <row r="186" spans="1:11">
      <c r="C186" s="12"/>
      <c r="G186" s="12"/>
    </row>
    <row r="188" spans="1:11">
      <c r="A188" s="33" t="s">
        <v>111</v>
      </c>
      <c r="B188" s="1" t="s">
        <v>112</v>
      </c>
      <c r="G188" s="12"/>
    </row>
    <row r="189" spans="1:11">
      <c r="C189" s="12" t="s">
        <v>211</v>
      </c>
      <c r="G189" s="12"/>
    </row>
    <row r="190" spans="1:11">
      <c r="C190" s="12" t="s">
        <v>212</v>
      </c>
      <c r="G190" s="12"/>
    </row>
    <row r="191" spans="1:11">
      <c r="C191" s="12"/>
      <c r="G191" s="12"/>
    </row>
    <row r="193" spans="1:10">
      <c r="A193" s="33" t="s">
        <v>113</v>
      </c>
      <c r="B193" s="1" t="s">
        <v>114</v>
      </c>
    </row>
    <row r="194" spans="1:10">
      <c r="C194" s="12" t="s">
        <v>115</v>
      </c>
    </row>
    <row r="196" spans="1:10">
      <c r="A196" s="37" t="s">
        <v>102</v>
      </c>
    </row>
    <row r="198" spans="1:10">
      <c r="A198" s="33" t="s">
        <v>117</v>
      </c>
      <c r="B198" s="1" t="s">
        <v>118</v>
      </c>
    </row>
    <row r="199" spans="1:10">
      <c r="A199" s="33" t="s">
        <v>119</v>
      </c>
      <c r="B199" s="1" t="s">
        <v>120</v>
      </c>
    </row>
    <row r="200" spans="1:10">
      <c r="A200" s="33" t="s">
        <v>121</v>
      </c>
      <c r="B200" s="1" t="s">
        <v>122</v>
      </c>
    </row>
    <row r="202" spans="1:10" ht="45">
      <c r="B202" s="149" t="s">
        <v>105</v>
      </c>
      <c r="C202" s="150"/>
      <c r="D202" s="151"/>
      <c r="E202" s="28" t="s">
        <v>123</v>
      </c>
      <c r="F202" s="28" t="s">
        <v>124</v>
      </c>
      <c r="G202" s="29" t="s">
        <v>125</v>
      </c>
      <c r="H202" s="29" t="s">
        <v>126</v>
      </c>
      <c r="I202" s="29" t="s">
        <v>127</v>
      </c>
      <c r="J202" s="28" t="s">
        <v>128</v>
      </c>
    </row>
    <row r="203" spans="1:10">
      <c r="B203" s="76" t="s">
        <v>129</v>
      </c>
      <c r="C203" s="197" t="s">
        <v>133</v>
      </c>
      <c r="D203" s="198"/>
      <c r="E203" s="55" t="s">
        <v>130</v>
      </c>
      <c r="F203" s="56">
        <f>F204+F213</f>
        <v>924</v>
      </c>
      <c r="G203" s="56">
        <f>G204+G213</f>
        <v>91</v>
      </c>
      <c r="H203" s="56">
        <f>H204+H213</f>
        <v>0</v>
      </c>
      <c r="I203" s="56">
        <f>I204+I213</f>
        <v>0</v>
      </c>
      <c r="J203" s="56">
        <f>J204+J213</f>
        <v>1015</v>
      </c>
    </row>
    <row r="204" spans="1:10">
      <c r="B204" s="77" t="s">
        <v>131</v>
      </c>
      <c r="C204" s="199" t="s">
        <v>132</v>
      </c>
      <c r="D204" s="200"/>
      <c r="E204" s="57" t="s">
        <v>170</v>
      </c>
      <c r="F204" s="58">
        <f>SUM(F205:F212)</f>
        <v>18</v>
      </c>
      <c r="G204" s="58">
        <f>SUM(G205:G212)</f>
        <v>0</v>
      </c>
      <c r="H204" s="58">
        <f>SUM(H205:H212)</f>
        <v>0</v>
      </c>
      <c r="I204" s="58">
        <f>SUM(I205:I212)</f>
        <v>0</v>
      </c>
      <c r="J204" s="58">
        <f>SUM(J205:J212)</f>
        <v>18</v>
      </c>
    </row>
    <row r="205" spans="1:10">
      <c r="B205" s="78" t="s">
        <v>134</v>
      </c>
      <c r="C205" s="147" t="s">
        <v>135</v>
      </c>
      <c r="D205" s="148"/>
      <c r="E205" s="17" t="s">
        <v>171</v>
      </c>
      <c r="F205" s="27">
        <v>18</v>
      </c>
      <c r="G205" s="27"/>
      <c r="H205" s="27"/>
      <c r="I205" s="27"/>
      <c r="J205" s="27">
        <f>F205+G205-H205+I205</f>
        <v>18</v>
      </c>
    </row>
    <row r="206" spans="1:10">
      <c r="B206" s="78" t="s">
        <v>136</v>
      </c>
      <c r="C206" s="147" t="s">
        <v>137</v>
      </c>
      <c r="D206" s="148"/>
      <c r="E206" s="17" t="s">
        <v>172</v>
      </c>
      <c r="F206" s="27"/>
      <c r="G206" s="27"/>
      <c r="H206" s="27"/>
      <c r="I206" s="27"/>
      <c r="J206" s="27">
        <f t="shared" ref="J206:J222" si="0">F206+G206-H206+I206</f>
        <v>0</v>
      </c>
    </row>
    <row r="207" spans="1:10">
      <c r="B207" s="78" t="s">
        <v>138</v>
      </c>
      <c r="C207" s="15" t="s">
        <v>139</v>
      </c>
      <c r="D207" s="16"/>
      <c r="E207" s="17" t="s">
        <v>173</v>
      </c>
      <c r="F207" s="27"/>
      <c r="G207" s="27"/>
      <c r="H207" s="27"/>
      <c r="I207" s="27"/>
      <c r="J207" s="27">
        <f t="shared" si="0"/>
        <v>0</v>
      </c>
    </row>
    <row r="208" spans="1:10">
      <c r="B208" s="78" t="s">
        <v>140</v>
      </c>
      <c r="C208" s="15" t="s">
        <v>141</v>
      </c>
      <c r="D208" s="16"/>
      <c r="E208" s="17" t="s">
        <v>174</v>
      </c>
      <c r="F208" s="27"/>
      <c r="G208" s="27"/>
      <c r="H208" s="27"/>
      <c r="I208" s="27"/>
      <c r="J208" s="27">
        <f t="shared" si="0"/>
        <v>0</v>
      </c>
    </row>
    <row r="209" spans="2:10">
      <c r="B209" s="78" t="s">
        <v>142</v>
      </c>
      <c r="C209" s="15" t="s">
        <v>143</v>
      </c>
      <c r="D209" s="16"/>
      <c r="E209" s="17" t="s">
        <v>175</v>
      </c>
      <c r="F209" s="27"/>
      <c r="G209" s="27"/>
      <c r="H209" s="27"/>
      <c r="I209" s="27"/>
      <c r="J209" s="27">
        <f t="shared" si="0"/>
        <v>0</v>
      </c>
    </row>
    <row r="210" spans="2:10">
      <c r="B210" s="78" t="s">
        <v>144</v>
      </c>
      <c r="C210" s="15" t="s">
        <v>145</v>
      </c>
      <c r="D210" s="16"/>
      <c r="E210" s="17" t="s">
        <v>176</v>
      </c>
      <c r="F210" s="27"/>
      <c r="G210" s="27"/>
      <c r="H210" s="27"/>
      <c r="I210" s="27"/>
      <c r="J210" s="27">
        <f t="shared" si="0"/>
        <v>0</v>
      </c>
    </row>
    <row r="211" spans="2:10">
      <c r="B211" s="79" t="s">
        <v>146</v>
      </c>
      <c r="C211" s="15" t="s">
        <v>147</v>
      </c>
      <c r="D211" s="16"/>
      <c r="E211" s="17" t="s">
        <v>177</v>
      </c>
      <c r="F211" s="27"/>
      <c r="G211" s="27"/>
      <c r="H211" s="27"/>
      <c r="I211" s="27"/>
      <c r="J211" s="27">
        <f t="shared" si="0"/>
        <v>0</v>
      </c>
    </row>
    <row r="212" spans="2:10">
      <c r="B212" s="79" t="s">
        <v>148</v>
      </c>
      <c r="C212" s="15" t="s">
        <v>149</v>
      </c>
      <c r="D212" s="16"/>
      <c r="E212" s="17" t="s">
        <v>178</v>
      </c>
      <c r="F212" s="27"/>
      <c r="G212" s="27"/>
      <c r="H212" s="27"/>
      <c r="I212" s="27"/>
      <c r="J212" s="27">
        <f t="shared" si="0"/>
        <v>0</v>
      </c>
    </row>
    <row r="213" spans="2:10">
      <c r="B213" s="80" t="s">
        <v>150</v>
      </c>
      <c r="C213" s="59" t="s">
        <v>151</v>
      </c>
      <c r="D213" s="60"/>
      <c r="E213" s="61" t="s">
        <v>179</v>
      </c>
      <c r="F213" s="62">
        <f>SUM(F214:F222)</f>
        <v>906</v>
      </c>
      <c r="G213" s="62">
        <f>SUM(G214:G222)</f>
        <v>91</v>
      </c>
      <c r="H213" s="62">
        <f>SUM(H214:H222)</f>
        <v>0</v>
      </c>
      <c r="I213" s="62">
        <f>SUM(I214:I222)</f>
        <v>0</v>
      </c>
      <c r="J213" s="62">
        <f>SUM(J214:J222)</f>
        <v>997</v>
      </c>
    </row>
    <row r="214" spans="2:10">
      <c r="B214" s="79" t="s">
        <v>152</v>
      </c>
      <c r="C214" s="15" t="s">
        <v>153</v>
      </c>
      <c r="D214" s="16"/>
      <c r="E214" s="18" t="s">
        <v>180</v>
      </c>
      <c r="F214" s="27"/>
      <c r="G214" s="27"/>
      <c r="H214" s="27"/>
      <c r="I214" s="27"/>
      <c r="J214" s="27">
        <f t="shared" si="0"/>
        <v>0</v>
      </c>
    </row>
    <row r="215" spans="2:10">
      <c r="B215" s="79" t="s">
        <v>154</v>
      </c>
      <c r="C215" s="15" t="s">
        <v>162</v>
      </c>
      <c r="D215" s="16"/>
      <c r="E215" s="18" t="s">
        <v>181</v>
      </c>
      <c r="F215" s="27"/>
      <c r="G215" s="27"/>
      <c r="H215" s="27"/>
      <c r="I215" s="27"/>
      <c r="J215" s="27">
        <f t="shared" si="0"/>
        <v>0</v>
      </c>
    </row>
    <row r="216" spans="2:10">
      <c r="B216" s="79" t="s">
        <v>155</v>
      </c>
      <c r="C216" s="15" t="s">
        <v>163</v>
      </c>
      <c r="D216" s="16"/>
      <c r="E216" s="18" t="s">
        <v>182</v>
      </c>
      <c r="F216" s="27">
        <v>906</v>
      </c>
      <c r="G216" s="27">
        <v>91</v>
      </c>
      <c r="H216" s="27"/>
      <c r="I216" s="27"/>
      <c r="J216" s="27">
        <f t="shared" si="0"/>
        <v>997</v>
      </c>
    </row>
    <row r="217" spans="2:10">
      <c r="B217" s="79" t="s">
        <v>156</v>
      </c>
      <c r="C217" s="15" t="s">
        <v>164</v>
      </c>
      <c r="D217" s="16"/>
      <c r="E217" s="18" t="s">
        <v>183</v>
      </c>
      <c r="F217" s="27"/>
      <c r="G217" s="27"/>
      <c r="H217" s="27"/>
      <c r="I217" s="27"/>
      <c r="J217" s="27">
        <f t="shared" si="0"/>
        <v>0</v>
      </c>
    </row>
    <row r="218" spans="2:10">
      <c r="B218" s="79" t="s">
        <v>157</v>
      </c>
      <c r="C218" s="15" t="s">
        <v>165</v>
      </c>
      <c r="D218" s="16"/>
      <c r="E218" s="18" t="s">
        <v>184</v>
      </c>
      <c r="F218" s="27"/>
      <c r="G218" s="27"/>
      <c r="H218" s="27"/>
      <c r="I218" s="27"/>
      <c r="J218" s="27">
        <f t="shared" si="0"/>
        <v>0</v>
      </c>
    </row>
    <row r="219" spans="2:10">
      <c r="B219" s="79" t="s">
        <v>158</v>
      </c>
      <c r="C219" s="15" t="s">
        <v>166</v>
      </c>
      <c r="D219" s="16"/>
      <c r="E219" s="18" t="s">
        <v>185</v>
      </c>
      <c r="F219" s="27"/>
      <c r="G219" s="27"/>
      <c r="H219" s="27"/>
      <c r="I219" s="27"/>
      <c r="J219" s="27">
        <f t="shared" si="0"/>
        <v>0</v>
      </c>
    </row>
    <row r="220" spans="2:10">
      <c r="B220" s="79" t="s">
        <v>159</v>
      </c>
      <c r="C220" s="15" t="s">
        <v>167</v>
      </c>
      <c r="D220" s="16"/>
      <c r="E220" s="18" t="s">
        <v>186</v>
      </c>
      <c r="F220" s="27"/>
      <c r="G220" s="27"/>
      <c r="H220" s="27"/>
      <c r="I220" s="27"/>
      <c r="J220" s="27">
        <f t="shared" si="0"/>
        <v>0</v>
      </c>
    </row>
    <row r="221" spans="2:10">
      <c r="B221" s="79" t="s">
        <v>160</v>
      </c>
      <c r="C221" s="15" t="s">
        <v>168</v>
      </c>
      <c r="D221" s="16"/>
      <c r="E221" s="18" t="s">
        <v>187</v>
      </c>
      <c r="F221" s="27"/>
      <c r="G221" s="27"/>
      <c r="H221" s="27"/>
      <c r="I221" s="27"/>
      <c r="J221" s="27">
        <f t="shared" si="0"/>
        <v>0</v>
      </c>
    </row>
    <row r="222" spans="2:10">
      <c r="B222" s="79" t="s">
        <v>161</v>
      </c>
      <c r="C222" s="15" t="s">
        <v>169</v>
      </c>
      <c r="D222" s="16"/>
      <c r="E222" s="18" t="s">
        <v>188</v>
      </c>
      <c r="F222" s="27"/>
      <c r="G222" s="27"/>
      <c r="H222" s="27"/>
      <c r="I222" s="27"/>
      <c r="J222" s="27">
        <f t="shared" si="0"/>
        <v>0</v>
      </c>
    </row>
    <row r="223" spans="2:10">
      <c r="B223" s="44"/>
      <c r="C223" s="45"/>
      <c r="D223" s="46"/>
      <c r="E223" s="47"/>
      <c r="F223" s="48"/>
      <c r="G223" s="48"/>
      <c r="H223" s="48"/>
      <c r="I223" s="48"/>
      <c r="J223" s="48"/>
    </row>
    <row r="225" spans="1:10">
      <c r="A225" s="33" t="s">
        <v>189</v>
      </c>
      <c r="B225" s="1" t="s">
        <v>190</v>
      </c>
    </row>
    <row r="227" spans="1:10" ht="33.75">
      <c r="B227" s="149" t="s">
        <v>191</v>
      </c>
      <c r="C227" s="150"/>
      <c r="D227" s="151"/>
      <c r="E227" s="28" t="s">
        <v>123</v>
      </c>
      <c r="F227" s="28" t="s">
        <v>192</v>
      </c>
      <c r="G227" s="29" t="s">
        <v>125</v>
      </c>
      <c r="H227" s="29" t="s">
        <v>126</v>
      </c>
      <c r="I227" s="29" t="s">
        <v>127</v>
      </c>
      <c r="J227" s="28" t="s">
        <v>193</v>
      </c>
    </row>
    <row r="228" spans="1:10">
      <c r="B228" s="81" t="s">
        <v>129</v>
      </c>
      <c r="C228" s="152" t="s">
        <v>133</v>
      </c>
      <c r="D228" s="153"/>
      <c r="E228" s="63" t="s">
        <v>130</v>
      </c>
      <c r="F228" s="64">
        <f>F229+F238</f>
        <v>504</v>
      </c>
      <c r="G228" s="64">
        <f>G229+G238</f>
        <v>240</v>
      </c>
      <c r="H228" s="64">
        <f>H229+H238</f>
        <v>0</v>
      </c>
      <c r="I228" s="64">
        <f>I229+I238</f>
        <v>0</v>
      </c>
      <c r="J228" s="64">
        <f>J229+J238</f>
        <v>744</v>
      </c>
    </row>
    <row r="229" spans="1:10">
      <c r="B229" s="82" t="s">
        <v>131</v>
      </c>
      <c r="C229" s="154" t="s">
        <v>132</v>
      </c>
      <c r="D229" s="155"/>
      <c r="E229" s="61" t="s">
        <v>170</v>
      </c>
      <c r="F229" s="62">
        <f>SUM(F230:F237)</f>
        <v>18</v>
      </c>
      <c r="G229" s="62">
        <f>SUM(G230:G237)</f>
        <v>0</v>
      </c>
      <c r="H229" s="62">
        <f>SUM(H230:H237)</f>
        <v>0</v>
      </c>
      <c r="I229" s="62">
        <f>SUM(I230:I237)</f>
        <v>0</v>
      </c>
      <c r="J229" s="62">
        <f>SUM(J230:J237)</f>
        <v>18</v>
      </c>
    </row>
    <row r="230" spans="1:10">
      <c r="B230" s="78" t="s">
        <v>134</v>
      </c>
      <c r="C230" s="147" t="s">
        <v>135</v>
      </c>
      <c r="D230" s="148"/>
      <c r="E230" s="17" t="s">
        <v>171</v>
      </c>
      <c r="F230" s="27">
        <v>18</v>
      </c>
      <c r="G230" s="27"/>
      <c r="H230" s="27"/>
      <c r="I230" s="27"/>
      <c r="J230" s="27">
        <f t="shared" ref="J230:J247" si="1">F230+G230-H230+I230</f>
        <v>18</v>
      </c>
    </row>
    <row r="231" spans="1:10">
      <c r="B231" s="78" t="s">
        <v>136</v>
      </c>
      <c r="C231" s="147" t="s">
        <v>137</v>
      </c>
      <c r="D231" s="148"/>
      <c r="E231" s="17" t="s">
        <v>172</v>
      </c>
      <c r="F231" s="27"/>
      <c r="G231" s="27"/>
      <c r="H231" s="27"/>
      <c r="I231" s="27"/>
      <c r="J231" s="27">
        <f t="shared" si="1"/>
        <v>0</v>
      </c>
    </row>
    <row r="232" spans="1:10">
      <c r="B232" s="78" t="s">
        <v>138</v>
      </c>
      <c r="C232" s="15" t="s">
        <v>139</v>
      </c>
      <c r="D232" s="16"/>
      <c r="E232" s="17" t="s">
        <v>173</v>
      </c>
      <c r="F232" s="27"/>
      <c r="G232" s="27"/>
      <c r="H232" s="27"/>
      <c r="I232" s="27"/>
      <c r="J232" s="27">
        <f t="shared" si="1"/>
        <v>0</v>
      </c>
    </row>
    <row r="233" spans="1:10">
      <c r="B233" s="78" t="s">
        <v>140</v>
      </c>
      <c r="C233" s="15" t="s">
        <v>141</v>
      </c>
      <c r="D233" s="16"/>
      <c r="E233" s="17" t="s">
        <v>174</v>
      </c>
      <c r="F233" s="27"/>
      <c r="G233" s="27"/>
      <c r="H233" s="27"/>
      <c r="I233" s="27"/>
      <c r="J233" s="27">
        <f t="shared" si="1"/>
        <v>0</v>
      </c>
    </row>
    <row r="234" spans="1:10">
      <c r="B234" s="78" t="s">
        <v>142</v>
      </c>
      <c r="C234" s="15" t="s">
        <v>143</v>
      </c>
      <c r="D234" s="16"/>
      <c r="E234" s="17" t="s">
        <v>175</v>
      </c>
      <c r="F234" s="27"/>
      <c r="G234" s="27"/>
      <c r="H234" s="27"/>
      <c r="I234" s="27"/>
      <c r="J234" s="27">
        <f t="shared" si="1"/>
        <v>0</v>
      </c>
    </row>
    <row r="235" spans="1:10">
      <c r="B235" s="78" t="s">
        <v>144</v>
      </c>
      <c r="C235" s="15" t="s">
        <v>145</v>
      </c>
      <c r="D235" s="16"/>
      <c r="E235" s="17" t="s">
        <v>176</v>
      </c>
      <c r="F235" s="27"/>
      <c r="G235" s="27"/>
      <c r="H235" s="27"/>
      <c r="I235" s="27"/>
      <c r="J235" s="27">
        <f t="shared" si="1"/>
        <v>0</v>
      </c>
    </row>
    <row r="236" spans="1:10">
      <c r="B236" s="79" t="s">
        <v>146</v>
      </c>
      <c r="C236" s="15" t="s">
        <v>147</v>
      </c>
      <c r="D236" s="16"/>
      <c r="E236" s="17" t="s">
        <v>177</v>
      </c>
      <c r="F236" s="27"/>
      <c r="G236" s="27"/>
      <c r="H236" s="27"/>
      <c r="I236" s="27"/>
      <c r="J236" s="27">
        <f t="shared" si="1"/>
        <v>0</v>
      </c>
    </row>
    <row r="237" spans="1:10">
      <c r="B237" s="79" t="s">
        <v>148</v>
      </c>
      <c r="C237" s="15" t="s">
        <v>149</v>
      </c>
      <c r="D237" s="16"/>
      <c r="E237" s="17" t="s">
        <v>178</v>
      </c>
      <c r="F237" s="27"/>
      <c r="G237" s="27"/>
      <c r="H237" s="27"/>
      <c r="I237" s="27"/>
      <c r="J237" s="27">
        <f t="shared" si="1"/>
        <v>0</v>
      </c>
    </row>
    <row r="238" spans="1:10">
      <c r="B238" s="80" t="s">
        <v>150</v>
      </c>
      <c r="C238" s="59" t="s">
        <v>151</v>
      </c>
      <c r="D238" s="60"/>
      <c r="E238" s="61" t="s">
        <v>179</v>
      </c>
      <c r="F238" s="62">
        <f>SUM(F239:F247)</f>
        <v>486</v>
      </c>
      <c r="G238" s="62">
        <f>SUM(G239:G247)</f>
        <v>240</v>
      </c>
      <c r="H238" s="62">
        <f>SUM(H239:H247)</f>
        <v>0</v>
      </c>
      <c r="I238" s="62">
        <f>SUM(I239:I247)</f>
        <v>0</v>
      </c>
      <c r="J238" s="62">
        <f>SUM(J239:J247)</f>
        <v>726</v>
      </c>
    </row>
    <row r="239" spans="1:10">
      <c r="B239" s="79" t="s">
        <v>152</v>
      </c>
      <c r="C239" s="15" t="s">
        <v>153</v>
      </c>
      <c r="D239" s="16"/>
      <c r="E239" s="18" t="s">
        <v>180</v>
      </c>
      <c r="F239" s="27"/>
      <c r="G239" s="27"/>
      <c r="H239" s="27"/>
      <c r="I239" s="27"/>
      <c r="J239" s="27">
        <f t="shared" si="1"/>
        <v>0</v>
      </c>
    </row>
    <row r="240" spans="1:10">
      <c r="B240" s="79" t="s">
        <v>154</v>
      </c>
      <c r="C240" s="15" t="s">
        <v>162</v>
      </c>
      <c r="D240" s="16"/>
      <c r="E240" s="18" t="s">
        <v>181</v>
      </c>
      <c r="F240" s="27"/>
      <c r="G240" s="27"/>
      <c r="H240" s="27"/>
      <c r="I240" s="27"/>
      <c r="J240" s="27">
        <f t="shared" si="1"/>
        <v>0</v>
      </c>
    </row>
    <row r="241" spans="1:10">
      <c r="B241" s="79" t="s">
        <v>155</v>
      </c>
      <c r="C241" s="15" t="s">
        <v>163</v>
      </c>
      <c r="D241" s="16"/>
      <c r="E241" s="18" t="s">
        <v>182</v>
      </c>
      <c r="F241" s="27">
        <v>486</v>
      </c>
      <c r="G241" s="27">
        <v>240</v>
      </c>
      <c r="H241" s="27"/>
      <c r="I241" s="27"/>
      <c r="J241" s="27">
        <f t="shared" si="1"/>
        <v>726</v>
      </c>
    </row>
    <row r="242" spans="1:10">
      <c r="B242" s="79" t="s">
        <v>156</v>
      </c>
      <c r="C242" s="15" t="s">
        <v>164</v>
      </c>
      <c r="D242" s="16"/>
      <c r="E242" s="18" t="s">
        <v>183</v>
      </c>
      <c r="F242" s="27"/>
      <c r="G242" s="27"/>
      <c r="H242" s="27"/>
      <c r="I242" s="27"/>
      <c r="J242" s="27">
        <f t="shared" si="1"/>
        <v>0</v>
      </c>
    </row>
    <row r="243" spans="1:10">
      <c r="B243" s="79" t="s">
        <v>157</v>
      </c>
      <c r="C243" s="15" t="s">
        <v>165</v>
      </c>
      <c r="D243" s="16"/>
      <c r="E243" s="18" t="s">
        <v>184</v>
      </c>
      <c r="F243" s="27"/>
      <c r="G243" s="27"/>
      <c r="H243" s="27"/>
      <c r="I243" s="27"/>
      <c r="J243" s="27">
        <f t="shared" si="1"/>
        <v>0</v>
      </c>
    </row>
    <row r="244" spans="1:10">
      <c r="B244" s="79" t="s">
        <v>158</v>
      </c>
      <c r="C244" s="15" t="s">
        <v>166</v>
      </c>
      <c r="D244" s="16"/>
      <c r="E244" s="18" t="s">
        <v>185</v>
      </c>
      <c r="F244" s="27"/>
      <c r="G244" s="27"/>
      <c r="H244" s="27"/>
      <c r="I244" s="27"/>
      <c r="J244" s="27">
        <f t="shared" si="1"/>
        <v>0</v>
      </c>
    </row>
    <row r="245" spans="1:10">
      <c r="B245" s="79" t="s">
        <v>159</v>
      </c>
      <c r="C245" s="15" t="s">
        <v>167</v>
      </c>
      <c r="D245" s="16"/>
      <c r="E245" s="18" t="s">
        <v>186</v>
      </c>
      <c r="F245" s="27"/>
      <c r="G245" s="27"/>
      <c r="H245" s="27"/>
      <c r="I245" s="27"/>
      <c r="J245" s="27">
        <f t="shared" si="1"/>
        <v>0</v>
      </c>
    </row>
    <row r="246" spans="1:10">
      <c r="B246" s="79" t="s">
        <v>160</v>
      </c>
      <c r="C246" s="15" t="s">
        <v>168</v>
      </c>
      <c r="D246" s="16"/>
      <c r="E246" s="18" t="s">
        <v>187</v>
      </c>
      <c r="F246" s="27"/>
      <c r="G246" s="27"/>
      <c r="H246" s="27"/>
      <c r="I246" s="27"/>
      <c r="J246" s="27">
        <f t="shared" si="1"/>
        <v>0</v>
      </c>
    </row>
    <row r="247" spans="1:10">
      <c r="B247" s="79" t="s">
        <v>161</v>
      </c>
      <c r="C247" s="15" t="s">
        <v>169</v>
      </c>
      <c r="D247" s="16"/>
      <c r="E247" s="18" t="s">
        <v>188</v>
      </c>
      <c r="F247" s="27"/>
      <c r="G247" s="27"/>
      <c r="H247" s="27"/>
      <c r="I247" s="27"/>
      <c r="J247" s="27">
        <f t="shared" si="1"/>
        <v>0</v>
      </c>
    </row>
    <row r="249" spans="1:10">
      <c r="A249" s="37" t="s">
        <v>116</v>
      </c>
    </row>
    <row r="251" spans="1:10">
      <c r="A251" s="33" t="s">
        <v>216</v>
      </c>
      <c r="B251" s="1" t="s">
        <v>214</v>
      </c>
    </row>
    <row r="253" spans="1:10" ht="33.75">
      <c r="B253" s="195" t="s">
        <v>105</v>
      </c>
      <c r="C253" s="196"/>
      <c r="D253" s="151"/>
      <c r="E253" s="28" t="s">
        <v>123</v>
      </c>
      <c r="F253" s="28" t="s">
        <v>192</v>
      </c>
      <c r="G253" s="68"/>
      <c r="H253" s="68"/>
      <c r="I253" s="68"/>
      <c r="J253" s="28" t="s">
        <v>193</v>
      </c>
    </row>
    <row r="254" spans="1:10">
      <c r="B254" s="81" t="s">
        <v>129</v>
      </c>
      <c r="C254" s="152" t="s">
        <v>133</v>
      </c>
      <c r="D254" s="153"/>
      <c r="E254" s="63" t="s">
        <v>130</v>
      </c>
      <c r="F254" s="62">
        <f>F255+F264</f>
        <v>420</v>
      </c>
      <c r="G254" s="65"/>
      <c r="H254" s="66"/>
      <c r="I254" s="67"/>
      <c r="J254" s="62">
        <f>J255+J264</f>
        <v>271</v>
      </c>
    </row>
    <row r="255" spans="1:10">
      <c r="B255" s="82" t="s">
        <v>131</v>
      </c>
      <c r="C255" s="154" t="s">
        <v>132</v>
      </c>
      <c r="D255" s="155"/>
      <c r="E255" s="61" t="s">
        <v>170</v>
      </c>
      <c r="F255" s="62">
        <f>SUM(F256:F263)</f>
        <v>0</v>
      </c>
      <c r="G255" s="65"/>
      <c r="H255" s="66"/>
      <c r="I255" s="67"/>
      <c r="J255" s="62">
        <f>SUM(J256:J263)</f>
        <v>0</v>
      </c>
    </row>
    <row r="256" spans="1:10">
      <c r="B256" s="78" t="s">
        <v>134</v>
      </c>
      <c r="C256" s="147" t="s">
        <v>135</v>
      </c>
      <c r="D256" s="148"/>
      <c r="E256" s="17" t="s">
        <v>171</v>
      </c>
      <c r="F256" s="27"/>
      <c r="G256" s="69"/>
      <c r="H256" s="70"/>
      <c r="I256" s="71"/>
      <c r="J256" s="27"/>
    </row>
    <row r="257" spans="2:10">
      <c r="B257" s="78" t="s">
        <v>136</v>
      </c>
      <c r="C257" s="147" t="s">
        <v>137</v>
      </c>
      <c r="D257" s="148"/>
      <c r="E257" s="17" t="s">
        <v>172</v>
      </c>
      <c r="F257" s="27"/>
      <c r="G257" s="69"/>
      <c r="H257" s="70"/>
      <c r="I257" s="71"/>
      <c r="J257" s="27"/>
    </row>
    <row r="258" spans="2:10">
      <c r="B258" s="78" t="s">
        <v>138</v>
      </c>
      <c r="C258" s="15" t="s">
        <v>139</v>
      </c>
      <c r="D258" s="16"/>
      <c r="E258" s="17" t="s">
        <v>173</v>
      </c>
      <c r="F258" s="27"/>
      <c r="G258" s="69"/>
      <c r="H258" s="70"/>
      <c r="I258" s="71"/>
      <c r="J258" s="27"/>
    </row>
    <row r="259" spans="2:10">
      <c r="B259" s="78" t="s">
        <v>140</v>
      </c>
      <c r="C259" s="15" t="s">
        <v>141</v>
      </c>
      <c r="D259" s="16"/>
      <c r="E259" s="17" t="s">
        <v>174</v>
      </c>
      <c r="F259" s="27"/>
      <c r="G259" s="69"/>
      <c r="H259" s="70"/>
      <c r="I259" s="71"/>
      <c r="J259" s="27"/>
    </row>
    <row r="260" spans="2:10">
      <c r="B260" s="78" t="s">
        <v>142</v>
      </c>
      <c r="C260" s="15" t="s">
        <v>143</v>
      </c>
      <c r="D260" s="16"/>
      <c r="E260" s="17" t="s">
        <v>175</v>
      </c>
      <c r="F260" s="27"/>
      <c r="G260" s="69"/>
      <c r="H260" s="70"/>
      <c r="I260" s="71"/>
      <c r="J260" s="27"/>
    </row>
    <row r="261" spans="2:10">
      <c r="B261" s="78" t="s">
        <v>144</v>
      </c>
      <c r="C261" s="15" t="s">
        <v>145</v>
      </c>
      <c r="D261" s="16"/>
      <c r="E261" s="17" t="s">
        <v>176</v>
      </c>
      <c r="F261" s="27"/>
      <c r="G261" s="69"/>
      <c r="H261" s="70"/>
      <c r="I261" s="71"/>
      <c r="J261" s="27"/>
    </row>
    <row r="262" spans="2:10">
      <c r="B262" s="79" t="s">
        <v>146</v>
      </c>
      <c r="C262" s="15" t="s">
        <v>147</v>
      </c>
      <c r="D262" s="16"/>
      <c r="E262" s="17" t="s">
        <v>177</v>
      </c>
      <c r="F262" s="27"/>
      <c r="G262" s="69"/>
      <c r="H262" s="70"/>
      <c r="I262" s="71"/>
      <c r="J262" s="27"/>
    </row>
    <row r="263" spans="2:10">
      <c r="B263" s="79" t="s">
        <v>148</v>
      </c>
      <c r="C263" s="15" t="s">
        <v>149</v>
      </c>
      <c r="D263" s="16"/>
      <c r="E263" s="17" t="s">
        <v>178</v>
      </c>
      <c r="F263" s="27"/>
      <c r="G263" s="69"/>
      <c r="H263" s="70"/>
      <c r="I263" s="71"/>
      <c r="J263" s="27"/>
    </row>
    <row r="264" spans="2:10">
      <c r="B264" s="80" t="s">
        <v>150</v>
      </c>
      <c r="C264" s="59" t="s">
        <v>151</v>
      </c>
      <c r="D264" s="60"/>
      <c r="E264" s="61" t="s">
        <v>179</v>
      </c>
      <c r="F264" s="62">
        <f>SUM(F265:F273)</f>
        <v>420</v>
      </c>
      <c r="G264" s="72"/>
      <c r="H264" s="73"/>
      <c r="I264" s="74"/>
      <c r="J264" s="62">
        <f>SUM(J265:J273)</f>
        <v>271</v>
      </c>
    </row>
    <row r="265" spans="2:10">
      <c r="B265" s="79" t="s">
        <v>152</v>
      </c>
      <c r="C265" s="15" t="s">
        <v>153</v>
      </c>
      <c r="D265" s="16"/>
      <c r="E265" s="18" t="s">
        <v>180</v>
      </c>
      <c r="F265" s="27"/>
      <c r="G265" s="69"/>
      <c r="H265" s="70"/>
      <c r="I265" s="71"/>
      <c r="J265" s="27"/>
    </row>
    <row r="266" spans="2:10">
      <c r="B266" s="79" t="s">
        <v>154</v>
      </c>
      <c r="C266" s="15" t="s">
        <v>162</v>
      </c>
      <c r="D266" s="16"/>
      <c r="E266" s="18" t="s">
        <v>181</v>
      </c>
      <c r="F266" s="27"/>
      <c r="G266" s="69"/>
      <c r="H266" s="70"/>
      <c r="I266" s="71"/>
      <c r="J266" s="27"/>
    </row>
    <row r="267" spans="2:10">
      <c r="B267" s="79" t="s">
        <v>155</v>
      </c>
      <c r="C267" s="15" t="s">
        <v>163</v>
      </c>
      <c r="D267" s="16"/>
      <c r="E267" s="18" t="s">
        <v>182</v>
      </c>
      <c r="F267" s="27">
        <f>906-486</f>
        <v>420</v>
      </c>
      <c r="G267" s="69"/>
      <c r="H267" s="70"/>
      <c r="I267" s="71"/>
      <c r="J267" s="27">
        <f>997-726</f>
        <v>271</v>
      </c>
    </row>
    <row r="268" spans="2:10">
      <c r="B268" s="79" t="s">
        <v>156</v>
      </c>
      <c r="C268" s="15" t="s">
        <v>164</v>
      </c>
      <c r="D268" s="16"/>
      <c r="E268" s="18" t="s">
        <v>183</v>
      </c>
      <c r="F268" s="27"/>
      <c r="G268" s="69"/>
      <c r="H268" s="70"/>
      <c r="I268" s="71"/>
      <c r="J268" s="27"/>
    </row>
    <row r="269" spans="2:10">
      <c r="B269" s="79" t="s">
        <v>157</v>
      </c>
      <c r="C269" s="15" t="s">
        <v>165</v>
      </c>
      <c r="D269" s="16"/>
      <c r="E269" s="18" t="s">
        <v>184</v>
      </c>
      <c r="F269" s="27"/>
      <c r="G269" s="69"/>
      <c r="H269" s="70"/>
      <c r="I269" s="71"/>
      <c r="J269" s="27"/>
    </row>
    <row r="270" spans="2:10">
      <c r="B270" s="79" t="s">
        <v>158</v>
      </c>
      <c r="C270" s="15" t="s">
        <v>166</v>
      </c>
      <c r="D270" s="16"/>
      <c r="E270" s="18" t="s">
        <v>185</v>
      </c>
      <c r="F270" s="27"/>
      <c r="G270" s="69"/>
      <c r="H270" s="70"/>
      <c r="I270" s="71"/>
      <c r="J270" s="27"/>
    </row>
    <row r="271" spans="2:10">
      <c r="B271" s="79" t="s">
        <v>159</v>
      </c>
      <c r="C271" s="15" t="s">
        <v>167</v>
      </c>
      <c r="D271" s="16"/>
      <c r="E271" s="18" t="s">
        <v>186</v>
      </c>
      <c r="F271" s="27"/>
      <c r="G271" s="69"/>
      <c r="H271" s="70"/>
      <c r="I271" s="71"/>
      <c r="J271" s="27"/>
    </row>
    <row r="272" spans="2:10">
      <c r="B272" s="79" t="s">
        <v>160</v>
      </c>
      <c r="C272" s="15" t="s">
        <v>168</v>
      </c>
      <c r="D272" s="16"/>
      <c r="E272" s="18" t="s">
        <v>187</v>
      </c>
      <c r="F272" s="27"/>
      <c r="G272" s="69"/>
      <c r="H272" s="70"/>
      <c r="I272" s="71"/>
      <c r="J272" s="27"/>
    </row>
    <row r="273" spans="1:12">
      <c r="B273" s="79" t="s">
        <v>161</v>
      </c>
      <c r="C273" s="15" t="s">
        <v>169</v>
      </c>
      <c r="D273" s="16"/>
      <c r="E273" s="18" t="s">
        <v>188</v>
      </c>
      <c r="F273" s="27"/>
      <c r="G273" s="69"/>
      <c r="H273" s="70"/>
      <c r="I273" s="71"/>
      <c r="J273" s="27"/>
    </row>
    <row r="275" spans="1:12">
      <c r="C275" s="30" t="s">
        <v>215</v>
      </c>
    </row>
    <row r="278" spans="1:12">
      <c r="A278" s="33" t="s">
        <v>218</v>
      </c>
      <c r="B278" s="1" t="s">
        <v>217</v>
      </c>
    </row>
    <row r="280" spans="1:12">
      <c r="B280" s="192" t="s">
        <v>219</v>
      </c>
      <c r="C280" s="192"/>
      <c r="D280" s="192"/>
      <c r="E280" s="192" t="s">
        <v>220</v>
      </c>
      <c r="F280" s="192"/>
      <c r="G280" s="192"/>
      <c r="H280" s="192" t="s">
        <v>221</v>
      </c>
      <c r="I280" s="192"/>
      <c r="J280" s="192"/>
      <c r="K280" s="192"/>
      <c r="L280" s="192"/>
    </row>
    <row r="281" spans="1:12">
      <c r="B281" s="193"/>
      <c r="C281" s="193"/>
      <c r="D281" s="193"/>
      <c r="E281" s="202"/>
      <c r="F281" s="202"/>
      <c r="G281" s="202"/>
      <c r="H281" s="194"/>
      <c r="I281" s="194"/>
      <c r="J281" s="75" t="s">
        <v>222</v>
      </c>
      <c r="K281" s="194"/>
      <c r="L281" s="194"/>
    </row>
    <row r="282" spans="1:12">
      <c r="B282" s="193"/>
      <c r="C282" s="193"/>
      <c r="D282" s="193"/>
      <c r="E282" s="202"/>
      <c r="F282" s="202"/>
      <c r="G282" s="202"/>
      <c r="H282" s="194"/>
      <c r="I282" s="194"/>
      <c r="J282" s="75" t="s">
        <v>222</v>
      </c>
      <c r="K282" s="194"/>
      <c r="L282" s="194"/>
    </row>
    <row r="283" spans="1:12">
      <c r="B283" s="193"/>
      <c r="C283" s="193"/>
      <c r="D283" s="193"/>
      <c r="E283" s="202"/>
      <c r="F283" s="202"/>
      <c r="G283" s="202"/>
      <c r="H283" s="194"/>
      <c r="I283" s="194"/>
      <c r="J283" s="75" t="s">
        <v>222</v>
      </c>
      <c r="K283" s="194"/>
      <c r="L283" s="194"/>
    </row>
    <row r="286" spans="1:12">
      <c r="A286" s="33" t="s">
        <v>223</v>
      </c>
      <c r="B286" s="1" t="s">
        <v>226</v>
      </c>
    </row>
    <row r="287" spans="1:12">
      <c r="B287" s="1" t="s">
        <v>227</v>
      </c>
    </row>
    <row r="288" spans="1:12">
      <c r="C288" s="12" t="s">
        <v>224</v>
      </c>
    </row>
    <row r="289" spans="1:3">
      <c r="C289" s="12"/>
    </row>
    <row r="291" spans="1:3">
      <c r="A291" s="33" t="s">
        <v>225</v>
      </c>
      <c r="B291" s="1" t="s">
        <v>230</v>
      </c>
      <c r="C291" s="12"/>
    </row>
    <row r="292" spans="1:3">
      <c r="B292" s="1" t="s">
        <v>231</v>
      </c>
      <c r="C292" s="12"/>
    </row>
    <row r="293" spans="1:3">
      <c r="B293" s="1" t="s">
        <v>232</v>
      </c>
      <c r="C293" s="12"/>
    </row>
    <row r="294" spans="1:3">
      <c r="C294" s="12" t="s">
        <v>224</v>
      </c>
    </row>
    <row r="295" spans="1:3">
      <c r="C295" s="12"/>
    </row>
    <row r="297" spans="1:3">
      <c r="A297" s="33" t="s">
        <v>233</v>
      </c>
      <c r="B297" s="1" t="s">
        <v>228</v>
      </c>
    </row>
    <row r="298" spans="1:3">
      <c r="B298" s="1" t="s">
        <v>229</v>
      </c>
    </row>
    <row r="299" spans="1:3">
      <c r="C299" s="12" t="s">
        <v>224</v>
      </c>
    </row>
    <row r="300" spans="1:3">
      <c r="C300" s="12"/>
    </row>
    <row r="302" spans="1:3">
      <c r="A302" s="33" t="s">
        <v>234</v>
      </c>
      <c r="B302" s="1" t="s">
        <v>235</v>
      </c>
    </row>
    <row r="303" spans="1:3">
      <c r="C303" s="12" t="s">
        <v>236</v>
      </c>
    </row>
    <row r="304" spans="1:3">
      <c r="C304" s="12"/>
    </row>
    <row r="305" spans="1:3">
      <c r="A305" s="37" t="s">
        <v>213</v>
      </c>
      <c r="C305" s="12"/>
    </row>
    <row r="307" spans="1:3">
      <c r="A307" s="33" t="s">
        <v>237</v>
      </c>
      <c r="B307" s="1" t="s">
        <v>238</v>
      </c>
    </row>
    <row r="308" spans="1:3">
      <c r="C308" s="12" t="s">
        <v>239</v>
      </c>
    </row>
    <row r="309" spans="1:3">
      <c r="C309" s="12"/>
    </row>
    <row r="311" spans="1:3">
      <c r="A311" s="33" t="s">
        <v>240</v>
      </c>
      <c r="B311" s="1" t="s">
        <v>241</v>
      </c>
    </row>
    <row r="312" spans="1:3">
      <c r="C312" s="12" t="s">
        <v>242</v>
      </c>
    </row>
    <row r="315" spans="1:3">
      <c r="A315" s="33" t="s">
        <v>375</v>
      </c>
      <c r="B315" s="1" t="s">
        <v>376</v>
      </c>
    </row>
    <row r="316" spans="1:3">
      <c r="A316" s="49" t="s">
        <v>499</v>
      </c>
      <c r="C316" s="12" t="s">
        <v>377</v>
      </c>
    </row>
    <row r="317" spans="1:3">
      <c r="A317" s="33" t="s">
        <v>500</v>
      </c>
    </row>
    <row r="320" spans="1:3">
      <c r="A320" s="33" t="s">
        <v>385</v>
      </c>
      <c r="B320" s="1" t="s">
        <v>378</v>
      </c>
    </row>
    <row r="321" spans="1:3">
      <c r="C321" s="12" t="s">
        <v>379</v>
      </c>
    </row>
    <row r="324" spans="1:3">
      <c r="A324" s="33" t="s">
        <v>384</v>
      </c>
      <c r="B324" s="1" t="s">
        <v>380</v>
      </c>
    </row>
    <row r="325" spans="1:3">
      <c r="B325" s="1" t="s">
        <v>381</v>
      </c>
    </row>
    <row r="326" spans="1:3">
      <c r="C326" s="12" t="s">
        <v>382</v>
      </c>
    </row>
    <row r="329" spans="1:3">
      <c r="A329" s="33" t="s">
        <v>383</v>
      </c>
      <c r="B329" s="1" t="s">
        <v>386</v>
      </c>
    </row>
    <row r="330" spans="1:3">
      <c r="C330" s="12" t="s">
        <v>387</v>
      </c>
    </row>
    <row r="333" spans="1:3">
      <c r="A333" s="33" t="s">
        <v>388</v>
      </c>
      <c r="B333" s="1" t="s">
        <v>389</v>
      </c>
    </row>
    <row r="334" spans="1:3">
      <c r="C334" s="12" t="s">
        <v>390</v>
      </c>
    </row>
    <row r="337" spans="1:10">
      <c r="A337" s="33" t="s">
        <v>243</v>
      </c>
      <c r="B337" s="1" t="s">
        <v>244</v>
      </c>
    </row>
    <row r="339" spans="1:10">
      <c r="B339" s="201" t="s">
        <v>245</v>
      </c>
      <c r="C339" s="201"/>
      <c r="D339" s="201"/>
      <c r="E339" s="201" t="s">
        <v>246</v>
      </c>
      <c r="F339" s="201"/>
      <c r="G339" s="201"/>
      <c r="H339" s="201"/>
      <c r="I339" s="201"/>
      <c r="J339" s="201"/>
    </row>
    <row r="340" spans="1:10">
      <c r="B340" s="201"/>
      <c r="C340" s="201"/>
      <c r="D340" s="201"/>
      <c r="E340" s="186" t="s">
        <v>22</v>
      </c>
      <c r="F340" s="186"/>
      <c r="G340" s="186"/>
      <c r="H340" s="186" t="s">
        <v>23</v>
      </c>
      <c r="I340" s="186"/>
      <c r="J340" s="186"/>
    </row>
    <row r="341" spans="1:10">
      <c r="B341" s="36" t="s">
        <v>247</v>
      </c>
      <c r="C341" s="36"/>
      <c r="D341" s="36"/>
      <c r="E341" s="137">
        <f>3728</f>
        <v>3728</v>
      </c>
      <c r="F341" s="137"/>
      <c r="G341" s="137"/>
      <c r="H341" s="137">
        <v>3710</v>
      </c>
      <c r="I341" s="137"/>
      <c r="J341" s="137"/>
    </row>
    <row r="342" spans="1:10">
      <c r="B342" s="36" t="s">
        <v>391</v>
      </c>
      <c r="C342" s="36"/>
      <c r="D342" s="36"/>
      <c r="E342" s="137"/>
      <c r="F342" s="137"/>
      <c r="G342" s="137"/>
      <c r="H342" s="137"/>
      <c r="I342" s="137"/>
      <c r="J342" s="137"/>
    </row>
    <row r="345" spans="1:10">
      <c r="A345" s="33" t="s">
        <v>392</v>
      </c>
      <c r="B345" s="1" t="s">
        <v>393</v>
      </c>
    </row>
    <row r="346" spans="1:10">
      <c r="C346" s="12" t="s">
        <v>394</v>
      </c>
    </row>
    <row r="349" spans="1:10">
      <c r="A349" s="37" t="s">
        <v>501</v>
      </c>
    </row>
    <row r="351" spans="1:10">
      <c r="A351" s="33" t="s">
        <v>395</v>
      </c>
      <c r="B351" s="1" t="s">
        <v>396</v>
      </c>
    </row>
    <row r="352" spans="1:10">
      <c r="B352" s="1" t="s">
        <v>381</v>
      </c>
    </row>
    <row r="353" spans="1:3">
      <c r="C353" s="12" t="s">
        <v>394</v>
      </c>
    </row>
    <row r="354" spans="1:3">
      <c r="C354" s="12"/>
    </row>
    <row r="355" spans="1:3">
      <c r="C355" s="12"/>
    </row>
    <row r="356" spans="1:3">
      <c r="A356" s="33" t="s">
        <v>397</v>
      </c>
      <c r="B356" s="1" t="s">
        <v>398</v>
      </c>
      <c r="C356" s="12"/>
    </row>
    <row r="357" spans="1:3">
      <c r="C357" s="12" t="s">
        <v>399</v>
      </c>
    </row>
    <row r="358" spans="1:3">
      <c r="C358" s="12"/>
    </row>
    <row r="359" spans="1:3">
      <c r="C359" s="12"/>
    </row>
    <row r="360" spans="1:3">
      <c r="A360" s="33" t="s">
        <v>400</v>
      </c>
      <c r="B360" t="s">
        <v>401</v>
      </c>
      <c r="C360" s="12"/>
    </row>
    <row r="361" spans="1:3">
      <c r="B361" t="s">
        <v>402</v>
      </c>
      <c r="C361" s="12"/>
    </row>
    <row r="362" spans="1:3">
      <c r="C362" s="12" t="s">
        <v>403</v>
      </c>
    </row>
    <row r="363" spans="1:3">
      <c r="C363" s="12"/>
    </row>
    <row r="364" spans="1:3">
      <c r="C364" s="12"/>
    </row>
    <row r="365" spans="1:3">
      <c r="A365" s="33" t="s">
        <v>404</v>
      </c>
      <c r="B365" s="1" t="s">
        <v>405</v>
      </c>
      <c r="C365" s="12"/>
    </row>
    <row r="366" spans="1:3">
      <c r="B366" s="1" t="s">
        <v>406</v>
      </c>
      <c r="C366" s="12"/>
    </row>
    <row r="367" spans="1:3">
      <c r="C367" s="12" t="s">
        <v>224</v>
      </c>
    </row>
    <row r="368" spans="1:3">
      <c r="C368" s="12"/>
    </row>
    <row r="369" spans="1:3">
      <c r="C369" s="12"/>
    </row>
    <row r="370" spans="1:3">
      <c r="A370" s="33" t="s">
        <v>407</v>
      </c>
      <c r="B370" s="1" t="s">
        <v>408</v>
      </c>
      <c r="C370" s="12"/>
    </row>
    <row r="371" spans="1:3">
      <c r="C371" s="12" t="s">
        <v>409</v>
      </c>
    </row>
    <row r="372" spans="1:3">
      <c r="C372" s="12"/>
    </row>
    <row r="373" spans="1:3">
      <c r="C373" s="12"/>
    </row>
    <row r="374" spans="1:3">
      <c r="A374" s="33" t="s">
        <v>410</v>
      </c>
      <c r="B374" s="1" t="s">
        <v>411</v>
      </c>
      <c r="C374" s="12"/>
    </row>
    <row r="375" spans="1:3">
      <c r="C375" s="12" t="s">
        <v>412</v>
      </c>
    </row>
    <row r="376" spans="1:3">
      <c r="C376" s="12"/>
    </row>
    <row r="377" spans="1:3">
      <c r="C377" s="12"/>
    </row>
    <row r="378" spans="1:3">
      <c r="A378" s="33" t="s">
        <v>413</v>
      </c>
      <c r="B378" s="1" t="s">
        <v>414</v>
      </c>
      <c r="C378" s="12"/>
    </row>
    <row r="379" spans="1:3">
      <c r="C379" s="12" t="s">
        <v>224</v>
      </c>
    </row>
    <row r="380" spans="1:3">
      <c r="C380" s="12"/>
    </row>
    <row r="381" spans="1:3">
      <c r="C381" s="12"/>
    </row>
    <row r="382" spans="1:3">
      <c r="A382" s="37" t="s">
        <v>502</v>
      </c>
    </row>
    <row r="383" spans="1:3">
      <c r="A383" s="37"/>
    </row>
    <row r="384" spans="1:3">
      <c r="A384" s="33" t="s">
        <v>248</v>
      </c>
      <c r="B384" s="1" t="s">
        <v>249</v>
      </c>
    </row>
    <row r="386" spans="1:10">
      <c r="A386" s="33" t="s">
        <v>250</v>
      </c>
      <c r="B386" s="1" t="s">
        <v>251</v>
      </c>
    </row>
    <row r="388" spans="1:10">
      <c r="B388" s="143" t="s">
        <v>245</v>
      </c>
      <c r="C388" s="143"/>
      <c r="D388" s="143"/>
      <c r="E388" s="143" t="s">
        <v>22</v>
      </c>
      <c r="F388" s="143"/>
      <c r="G388" s="143"/>
      <c r="H388" s="143" t="s">
        <v>23</v>
      </c>
      <c r="I388" s="143"/>
      <c r="J388" s="143"/>
    </row>
    <row r="389" spans="1:10">
      <c r="B389" s="36" t="s">
        <v>252</v>
      </c>
      <c r="C389" s="36"/>
      <c r="D389" s="36"/>
      <c r="E389" s="137">
        <v>300</v>
      </c>
      <c r="F389" s="137"/>
      <c r="G389" s="137"/>
      <c r="H389" s="137">
        <v>300</v>
      </c>
      <c r="I389" s="137"/>
      <c r="J389" s="137"/>
    </row>
    <row r="390" spans="1:10">
      <c r="B390" s="36" t="s">
        <v>254</v>
      </c>
      <c r="C390" s="36"/>
      <c r="D390" s="36"/>
      <c r="E390" s="137"/>
      <c r="F390" s="137"/>
      <c r="G390" s="137"/>
      <c r="H390" s="137"/>
      <c r="I390" s="137"/>
      <c r="J390" s="137"/>
    </row>
    <row r="391" spans="1:10">
      <c r="B391" s="36" t="s">
        <v>255</v>
      </c>
      <c r="C391" s="36"/>
      <c r="D391" s="36"/>
      <c r="E391" s="137"/>
      <c r="F391" s="137"/>
      <c r="G391" s="137"/>
      <c r="H391" s="137"/>
      <c r="I391" s="137"/>
      <c r="J391" s="137"/>
    </row>
    <row r="392" spans="1:10">
      <c r="B392" s="36" t="s">
        <v>253</v>
      </c>
      <c r="C392" s="36"/>
      <c r="D392" s="36"/>
      <c r="E392" s="137"/>
      <c r="F392" s="137"/>
      <c r="G392" s="137"/>
      <c r="H392" s="137"/>
      <c r="I392" s="137"/>
      <c r="J392" s="137"/>
    </row>
    <row r="393" spans="1:10">
      <c r="B393" s="36"/>
      <c r="C393" s="36" t="s">
        <v>11</v>
      </c>
      <c r="D393" s="36"/>
      <c r="E393" s="137"/>
      <c r="F393" s="137"/>
      <c r="G393" s="137"/>
      <c r="H393" s="137"/>
      <c r="I393" s="137"/>
      <c r="J393" s="137"/>
    </row>
    <row r="394" spans="1:10">
      <c r="B394" s="36"/>
      <c r="C394" s="36" t="s">
        <v>34</v>
      </c>
      <c r="D394" s="36"/>
      <c r="E394" s="137"/>
      <c r="F394" s="137"/>
      <c r="G394" s="137"/>
      <c r="H394" s="137"/>
      <c r="I394" s="137"/>
      <c r="J394" s="137"/>
    </row>
    <row r="395" spans="1:10">
      <c r="B395" s="36" t="s">
        <v>256</v>
      </c>
      <c r="C395" s="36"/>
      <c r="D395" s="36"/>
      <c r="E395" s="137">
        <v>300</v>
      </c>
      <c r="F395" s="137"/>
      <c r="G395" s="137"/>
      <c r="H395" s="137">
        <v>300</v>
      </c>
      <c r="I395" s="137"/>
      <c r="J395" s="137"/>
    </row>
    <row r="396" spans="1:10">
      <c r="B396" s="36" t="s">
        <v>257</v>
      </c>
      <c r="C396" s="36"/>
      <c r="D396" s="36"/>
      <c r="E396" s="137">
        <v>300</v>
      </c>
      <c r="F396" s="137"/>
      <c r="G396" s="137"/>
      <c r="H396" s="137">
        <v>300</v>
      </c>
      <c r="I396" s="137"/>
      <c r="J396" s="137"/>
    </row>
    <row r="397" spans="1:10">
      <c r="B397" s="36" t="s">
        <v>258</v>
      </c>
      <c r="C397" s="36"/>
      <c r="D397" s="36"/>
      <c r="E397" s="137"/>
      <c r="F397" s="137"/>
      <c r="G397" s="137"/>
      <c r="H397" s="137"/>
      <c r="I397" s="137"/>
      <c r="J397" s="137"/>
    </row>
    <row r="399" spans="1:10">
      <c r="A399" s="33" t="s">
        <v>259</v>
      </c>
      <c r="B399" s="1" t="s">
        <v>260</v>
      </c>
    </row>
    <row r="401" spans="1:10">
      <c r="B401" s="143" t="s">
        <v>261</v>
      </c>
      <c r="C401" s="143"/>
      <c r="D401" s="143"/>
      <c r="E401" s="143" t="s">
        <v>22</v>
      </c>
      <c r="F401" s="143"/>
      <c r="G401" s="143"/>
      <c r="H401" s="203" t="s">
        <v>23</v>
      </c>
      <c r="I401" s="204"/>
      <c r="J401" s="205"/>
    </row>
    <row r="402" spans="1:10">
      <c r="B402" s="138" t="s">
        <v>270</v>
      </c>
      <c r="C402" s="138"/>
      <c r="D402" s="138"/>
      <c r="E402" s="137">
        <v>1418</v>
      </c>
      <c r="F402" s="137"/>
      <c r="G402" s="137"/>
      <c r="H402" s="137">
        <v>669</v>
      </c>
      <c r="I402" s="137"/>
      <c r="J402" s="137"/>
    </row>
    <row r="403" spans="1:10">
      <c r="B403" s="138" t="s">
        <v>262</v>
      </c>
      <c r="C403" s="138"/>
      <c r="D403" s="138"/>
      <c r="E403" s="137">
        <v>30</v>
      </c>
      <c r="F403" s="137"/>
      <c r="G403" s="137"/>
      <c r="H403" s="137">
        <v>30</v>
      </c>
      <c r="I403" s="137"/>
      <c r="J403" s="137"/>
    </row>
    <row r="404" spans="1:10">
      <c r="B404" s="138" t="s">
        <v>263</v>
      </c>
      <c r="C404" s="138"/>
      <c r="D404" s="138"/>
      <c r="E404" s="137"/>
      <c r="F404" s="137"/>
      <c r="G404" s="137"/>
      <c r="H404" s="137"/>
      <c r="I404" s="137"/>
      <c r="J404" s="137"/>
    </row>
    <row r="405" spans="1:10">
      <c r="B405" s="138" t="s">
        <v>264</v>
      </c>
      <c r="C405" s="138"/>
      <c r="D405" s="138"/>
      <c r="E405" s="137"/>
      <c r="F405" s="137"/>
      <c r="G405" s="137"/>
      <c r="H405" s="137"/>
      <c r="I405" s="137"/>
      <c r="J405" s="137"/>
    </row>
    <row r="406" spans="1:10">
      <c r="B406" s="138" t="s">
        <v>265</v>
      </c>
      <c r="C406" s="138"/>
      <c r="D406" s="138"/>
      <c r="E406" s="137"/>
      <c r="F406" s="137"/>
      <c r="G406" s="137"/>
      <c r="H406" s="137"/>
      <c r="I406" s="137"/>
      <c r="J406" s="137"/>
    </row>
    <row r="407" spans="1:10">
      <c r="B407" s="138" t="s">
        <v>266</v>
      </c>
      <c r="C407" s="138"/>
      <c r="D407" s="138"/>
      <c r="E407" s="137"/>
      <c r="F407" s="137"/>
      <c r="G407" s="137"/>
      <c r="H407" s="137">
        <v>18</v>
      </c>
      <c r="I407" s="137"/>
      <c r="J407" s="137"/>
    </row>
    <row r="408" spans="1:10">
      <c r="B408" s="138" t="s">
        <v>267</v>
      </c>
      <c r="C408" s="138"/>
      <c r="D408" s="138"/>
      <c r="E408" s="137">
        <v>120</v>
      </c>
      <c r="F408" s="137"/>
      <c r="G408" s="137"/>
      <c r="H408" s="137"/>
      <c r="I408" s="137"/>
      <c r="J408" s="137"/>
    </row>
    <row r="409" spans="1:10">
      <c r="B409" s="138" t="s">
        <v>268</v>
      </c>
      <c r="C409" s="138"/>
      <c r="D409" s="138"/>
      <c r="E409" s="137">
        <f>E402-SUM(E403:E408)</f>
        <v>1268</v>
      </c>
      <c r="F409" s="137"/>
      <c r="G409" s="137"/>
      <c r="H409" s="137">
        <f>H402-SUM(I403:I408)</f>
        <v>669</v>
      </c>
      <c r="I409" s="137"/>
      <c r="J409" s="137"/>
    </row>
    <row r="410" spans="1:10">
      <c r="B410" s="138" t="s">
        <v>269</v>
      </c>
      <c r="C410" s="138"/>
      <c r="D410" s="138"/>
      <c r="E410" s="137"/>
      <c r="F410" s="137"/>
      <c r="G410" s="137"/>
      <c r="H410" s="137"/>
      <c r="I410" s="137"/>
      <c r="J410" s="137"/>
    </row>
    <row r="413" spans="1:10">
      <c r="A413" s="33" t="s">
        <v>271</v>
      </c>
      <c r="B413" s="1" t="s">
        <v>272</v>
      </c>
    </row>
    <row r="415" spans="1:10">
      <c r="B415" s="143" t="s">
        <v>273</v>
      </c>
      <c r="C415" s="143"/>
      <c r="D415" s="143"/>
      <c r="E415" s="143" t="s">
        <v>22</v>
      </c>
      <c r="F415" s="143"/>
      <c r="G415" s="143"/>
      <c r="H415" s="143" t="s">
        <v>23</v>
      </c>
      <c r="I415" s="143"/>
      <c r="J415" s="143"/>
    </row>
    <row r="416" spans="1:10">
      <c r="B416" s="36" t="s">
        <v>274</v>
      </c>
      <c r="C416" s="36"/>
      <c r="D416" s="36"/>
      <c r="E416" s="137"/>
      <c r="F416" s="137"/>
      <c r="G416" s="137"/>
      <c r="H416" s="137"/>
      <c r="I416" s="137"/>
      <c r="J416" s="137"/>
    </row>
    <row r="417" spans="1:10">
      <c r="B417" s="36" t="s">
        <v>275</v>
      </c>
      <c r="C417" s="36"/>
      <c r="D417" s="36"/>
      <c r="E417" s="137"/>
      <c r="F417" s="137"/>
      <c r="G417" s="137"/>
      <c r="H417" s="137"/>
      <c r="I417" s="137"/>
      <c r="J417" s="137"/>
    </row>
    <row r="418" spans="1:10">
      <c r="B418" s="36" t="s">
        <v>276</v>
      </c>
      <c r="C418" s="36"/>
      <c r="D418" s="36"/>
      <c r="E418" s="137"/>
      <c r="F418" s="137"/>
      <c r="G418" s="137"/>
      <c r="H418" s="137"/>
      <c r="I418" s="137"/>
      <c r="J418" s="137"/>
    </row>
    <row r="419" spans="1:10">
      <c r="B419" s="36" t="s">
        <v>277</v>
      </c>
      <c r="C419" s="36"/>
      <c r="D419" s="36"/>
      <c r="E419" s="137"/>
      <c r="F419" s="137"/>
      <c r="G419" s="137"/>
      <c r="H419" s="137"/>
      <c r="I419" s="137"/>
      <c r="J419" s="137"/>
    </row>
    <row r="420" spans="1:10">
      <c r="B420" s="36" t="s">
        <v>278</v>
      </c>
      <c r="C420" s="36"/>
      <c r="D420" s="36"/>
      <c r="E420" s="137"/>
      <c r="F420" s="137"/>
      <c r="G420" s="137"/>
      <c r="H420" s="137"/>
      <c r="I420" s="137"/>
      <c r="J420" s="137"/>
    </row>
    <row r="421" spans="1:10">
      <c r="B421" s="36" t="s">
        <v>279</v>
      </c>
      <c r="C421" s="36"/>
      <c r="D421" s="36"/>
      <c r="E421" s="137"/>
      <c r="F421" s="137"/>
      <c r="G421" s="137"/>
      <c r="H421" s="137"/>
      <c r="I421" s="137"/>
      <c r="J421" s="137"/>
    </row>
    <row r="422" spans="1:10">
      <c r="B422" s="36" t="s">
        <v>280</v>
      </c>
      <c r="C422" s="36"/>
      <c r="D422" s="36"/>
      <c r="E422" s="137"/>
      <c r="F422" s="137"/>
      <c r="G422" s="137"/>
      <c r="H422" s="137"/>
      <c r="I422" s="137"/>
      <c r="J422" s="137"/>
    </row>
    <row r="423" spans="1:10">
      <c r="B423" s="36" t="s">
        <v>281</v>
      </c>
      <c r="C423" s="36"/>
      <c r="D423" s="36"/>
      <c r="E423" s="137"/>
      <c r="F423" s="137"/>
      <c r="G423" s="137"/>
      <c r="H423" s="137"/>
      <c r="I423" s="137"/>
      <c r="J423" s="137"/>
    </row>
    <row r="426" spans="1:10">
      <c r="A426" s="33" t="s">
        <v>415</v>
      </c>
      <c r="B426" s="1" t="s">
        <v>416</v>
      </c>
    </row>
    <row r="427" spans="1:10">
      <c r="B427" s="1" t="s">
        <v>417</v>
      </c>
    </row>
    <row r="428" spans="1:10">
      <c r="C428" s="12" t="s">
        <v>418</v>
      </c>
    </row>
    <row r="430" spans="1:10">
      <c r="A430" s="37"/>
    </row>
    <row r="431" spans="1:10">
      <c r="A431" s="33" t="s">
        <v>419</v>
      </c>
      <c r="B431" s="1" t="s">
        <v>420</v>
      </c>
    </row>
    <row r="432" spans="1:10">
      <c r="B432" s="1" t="s">
        <v>421</v>
      </c>
    </row>
    <row r="433" spans="1:12">
      <c r="C433" s="12" t="s">
        <v>422</v>
      </c>
    </row>
    <row r="436" spans="1:12">
      <c r="A436" s="33" t="s">
        <v>282</v>
      </c>
      <c r="B436" s="1" t="s">
        <v>283</v>
      </c>
    </row>
    <row r="437" spans="1:12">
      <c r="B437" s="1"/>
    </row>
    <row r="438" spans="1:12">
      <c r="C438" t="s">
        <v>284</v>
      </c>
      <c r="F438">
        <v>1815</v>
      </c>
      <c r="I438">
        <v>2487</v>
      </c>
    </row>
    <row r="439" spans="1:12">
      <c r="C439" t="s">
        <v>285</v>
      </c>
    </row>
    <row r="441" spans="1:12">
      <c r="A441" s="37" t="s">
        <v>503</v>
      </c>
    </row>
    <row r="442" spans="1:12">
      <c r="A442" s="37"/>
    </row>
    <row r="443" spans="1:12">
      <c r="A443" s="33" t="s">
        <v>286</v>
      </c>
      <c r="B443" s="1" t="s">
        <v>287</v>
      </c>
    </row>
    <row r="445" spans="1:12">
      <c r="B445" s="143" t="s">
        <v>288</v>
      </c>
      <c r="C445" s="143"/>
      <c r="D445" s="143"/>
      <c r="E445" s="143" t="s">
        <v>289</v>
      </c>
      <c r="F445" s="143"/>
      <c r="G445" s="143" t="s">
        <v>290</v>
      </c>
      <c r="H445" s="143"/>
      <c r="I445" s="143" t="s">
        <v>291</v>
      </c>
      <c r="J445" s="143"/>
      <c r="K445" s="143" t="s">
        <v>292</v>
      </c>
      <c r="L445" s="143"/>
    </row>
    <row r="446" spans="1:12">
      <c r="B446" s="138" t="s">
        <v>293</v>
      </c>
      <c r="C446" s="138"/>
      <c r="D446" s="138"/>
      <c r="E446" s="137">
        <v>1083</v>
      </c>
      <c r="F446" s="137"/>
      <c r="G446" s="137">
        <v>1083</v>
      </c>
      <c r="H446" s="137"/>
      <c r="I446" s="137"/>
      <c r="J446" s="137"/>
      <c r="K446" s="137"/>
      <c r="L446" s="137"/>
    </row>
    <row r="447" spans="1:12">
      <c r="B447" s="138" t="s">
        <v>294</v>
      </c>
      <c r="C447" s="138"/>
      <c r="D447" s="138"/>
      <c r="E447" s="137">
        <v>103</v>
      </c>
      <c r="F447" s="137"/>
      <c r="G447" s="137">
        <v>103</v>
      </c>
      <c r="H447" s="137"/>
      <c r="I447" s="137"/>
      <c r="J447" s="137"/>
      <c r="K447" s="137"/>
      <c r="L447" s="137"/>
    </row>
    <row r="448" spans="1:12">
      <c r="B448" s="138" t="s">
        <v>295</v>
      </c>
      <c r="C448" s="138"/>
      <c r="D448" s="138"/>
      <c r="E448" s="137">
        <v>45</v>
      </c>
      <c r="F448" s="137"/>
      <c r="G448" s="137">
        <v>45</v>
      </c>
      <c r="H448" s="137"/>
      <c r="I448" s="137"/>
      <c r="J448" s="137"/>
      <c r="K448" s="137"/>
      <c r="L448" s="137"/>
    </row>
    <row r="449" spans="1:12">
      <c r="B449" s="138" t="s">
        <v>296</v>
      </c>
      <c r="C449" s="138"/>
      <c r="D449" s="138"/>
      <c r="E449" s="137">
        <v>75</v>
      </c>
      <c r="F449" s="137"/>
      <c r="G449" s="137">
        <v>75</v>
      </c>
      <c r="H449" s="137"/>
      <c r="I449" s="137"/>
      <c r="J449" s="137"/>
      <c r="K449" s="137"/>
      <c r="L449" s="137"/>
    </row>
    <row r="450" spans="1:12">
      <c r="B450" s="138" t="s">
        <v>297</v>
      </c>
      <c r="C450" s="138"/>
      <c r="D450" s="138"/>
      <c r="E450" s="137">
        <v>509</v>
      </c>
      <c r="F450" s="137"/>
      <c r="G450" s="137">
        <v>509</v>
      </c>
      <c r="H450" s="137"/>
      <c r="I450" s="137"/>
      <c r="J450" s="137"/>
      <c r="K450" s="137"/>
      <c r="L450" s="137"/>
    </row>
    <row r="451" spans="1:12">
      <c r="B451" s="141" t="s">
        <v>298</v>
      </c>
      <c r="C451" s="141"/>
      <c r="D451" s="141"/>
      <c r="E451" s="142">
        <f>SUM(E446:E450)</f>
        <v>1815</v>
      </c>
      <c r="F451" s="142"/>
      <c r="G451" s="142">
        <f>SUM(G446:G450)</f>
        <v>1815</v>
      </c>
      <c r="H451" s="142"/>
      <c r="I451" s="142">
        <f>SUM(I446:I450)</f>
        <v>0</v>
      </c>
      <c r="J451" s="142"/>
      <c r="K451" s="142">
        <f>SUM(K446:K450)</f>
        <v>0</v>
      </c>
      <c r="L451" s="142"/>
    </row>
    <row r="454" spans="1:12">
      <c r="A454" s="33" t="s">
        <v>423</v>
      </c>
      <c r="B454" s="1" t="s">
        <v>424</v>
      </c>
    </row>
    <row r="455" spans="1:12">
      <c r="C455" s="12" t="s">
        <v>425</v>
      </c>
    </row>
    <row r="458" spans="1:12">
      <c r="A458" s="33" t="s">
        <v>426</v>
      </c>
      <c r="B458" s="1" t="s">
        <v>427</v>
      </c>
    </row>
    <row r="459" spans="1:12">
      <c r="C459" s="12" t="s">
        <v>428</v>
      </c>
    </row>
    <row r="462" spans="1:12">
      <c r="A462" s="33" t="s">
        <v>299</v>
      </c>
      <c r="B462" s="1" t="s">
        <v>300</v>
      </c>
    </row>
    <row r="464" spans="1:12">
      <c r="B464" s="143" t="s">
        <v>245</v>
      </c>
      <c r="C464" s="143"/>
      <c r="D464" s="143"/>
      <c r="E464" s="143" t="s">
        <v>22</v>
      </c>
      <c r="F464" s="143"/>
      <c r="G464" s="143"/>
      <c r="H464" s="143" t="s">
        <v>23</v>
      </c>
      <c r="I464" s="143"/>
      <c r="J464" s="143"/>
    </row>
    <row r="465" spans="1:10">
      <c r="B465" s="138" t="s">
        <v>301</v>
      </c>
      <c r="C465" s="138"/>
      <c r="D465" s="138"/>
      <c r="E465" s="137">
        <v>20</v>
      </c>
      <c r="F465" s="137"/>
      <c r="G465" s="137"/>
      <c r="H465" s="137">
        <v>11</v>
      </c>
      <c r="I465" s="137"/>
      <c r="J465" s="137"/>
    </row>
    <row r="466" spans="1:10">
      <c r="B466" s="138" t="s">
        <v>302</v>
      </c>
      <c r="C466" s="138"/>
      <c r="D466" s="138"/>
      <c r="E466" s="137">
        <v>9</v>
      </c>
      <c r="F466" s="137"/>
      <c r="G466" s="137"/>
      <c r="H466" s="137">
        <v>9</v>
      </c>
      <c r="I466" s="137"/>
      <c r="J466" s="137"/>
    </row>
    <row r="467" spans="1:10">
      <c r="B467" s="138" t="s">
        <v>303</v>
      </c>
      <c r="C467" s="138"/>
      <c r="D467" s="138"/>
      <c r="E467" s="137"/>
      <c r="F467" s="137"/>
      <c r="G467" s="137"/>
      <c r="H467" s="137"/>
      <c r="I467" s="137"/>
      <c r="J467" s="137"/>
    </row>
    <row r="468" spans="1:10">
      <c r="B468" s="141" t="s">
        <v>304</v>
      </c>
      <c r="C468" s="141"/>
      <c r="D468" s="141"/>
      <c r="E468" s="206">
        <f>E465+E466-E467</f>
        <v>29</v>
      </c>
      <c r="F468" s="206"/>
      <c r="G468" s="206"/>
      <c r="H468" s="206">
        <f>H465+H466-I467</f>
        <v>20</v>
      </c>
      <c r="I468" s="206"/>
      <c r="J468" s="206"/>
    </row>
    <row r="471" spans="1:10">
      <c r="A471" s="33" t="s">
        <v>429</v>
      </c>
      <c r="B471" s="1" t="s">
        <v>430</v>
      </c>
    </row>
    <row r="472" spans="1:10">
      <c r="C472" s="12" t="s">
        <v>431</v>
      </c>
    </row>
    <row r="475" spans="1:10">
      <c r="A475" s="33" t="s">
        <v>432</v>
      </c>
      <c r="B475" s="1" t="s">
        <v>433</v>
      </c>
    </row>
    <row r="476" spans="1:10">
      <c r="C476" s="12" t="s">
        <v>434</v>
      </c>
    </row>
    <row r="479" spans="1:10">
      <c r="A479" s="33" t="s">
        <v>435</v>
      </c>
      <c r="B479" s="1" t="s">
        <v>436</v>
      </c>
    </row>
    <row r="480" spans="1:10">
      <c r="C480" s="12" t="s">
        <v>418</v>
      </c>
    </row>
    <row r="483" spans="1:3">
      <c r="A483" s="33" t="s">
        <v>437</v>
      </c>
      <c r="B483" s="1" t="s">
        <v>438</v>
      </c>
    </row>
    <row r="484" spans="1:3">
      <c r="C484" s="12" t="s">
        <v>439</v>
      </c>
    </row>
    <row r="487" spans="1:3">
      <c r="A487" s="33" t="s">
        <v>440</v>
      </c>
      <c r="B487" s="1" t="s">
        <v>441</v>
      </c>
    </row>
    <row r="488" spans="1:3">
      <c r="C488" s="12" t="s">
        <v>442</v>
      </c>
    </row>
    <row r="491" spans="1:3">
      <c r="A491" s="33" t="s">
        <v>443</v>
      </c>
      <c r="B491" s="1" t="s">
        <v>444</v>
      </c>
    </row>
    <row r="492" spans="1:3">
      <c r="C492" s="12" t="s">
        <v>224</v>
      </c>
    </row>
    <row r="495" spans="1:3">
      <c r="A495" s="37" t="s">
        <v>504</v>
      </c>
    </row>
    <row r="496" spans="1:3">
      <c r="A496" s="37"/>
    </row>
    <row r="497" spans="1:10">
      <c r="A497" s="33" t="s">
        <v>305</v>
      </c>
      <c r="B497" s="1" t="s">
        <v>306</v>
      </c>
    </row>
    <row r="499" spans="1:10">
      <c r="A499" s="33" t="s">
        <v>307</v>
      </c>
      <c r="B499" s="1" t="s">
        <v>308</v>
      </c>
    </row>
    <row r="501" spans="1:10">
      <c r="B501" s="146" t="s">
        <v>309</v>
      </c>
      <c r="C501" s="146"/>
      <c r="D501" s="146"/>
      <c r="E501" s="143" t="s">
        <v>22</v>
      </c>
      <c r="F501" s="143"/>
      <c r="G501" s="143"/>
      <c r="H501" s="143" t="s">
        <v>23</v>
      </c>
      <c r="I501" s="143"/>
      <c r="J501" s="143"/>
    </row>
    <row r="502" spans="1:10">
      <c r="B502" s="144" t="s">
        <v>310</v>
      </c>
      <c r="C502" s="144"/>
      <c r="D502" s="144"/>
      <c r="E502" s="144"/>
      <c r="F502" s="144"/>
      <c r="G502" s="144"/>
      <c r="H502" s="144"/>
      <c r="I502" s="144"/>
      <c r="J502" s="144"/>
    </row>
    <row r="503" spans="1:10">
      <c r="B503" s="138"/>
      <c r="C503" s="145" t="s">
        <v>445</v>
      </c>
      <c r="D503" s="145"/>
      <c r="E503" s="145"/>
      <c r="F503" s="145"/>
      <c r="G503" s="145"/>
      <c r="H503" s="145"/>
      <c r="I503" s="145"/>
      <c r="J503" s="145"/>
    </row>
    <row r="504" spans="1:10">
      <c r="B504" s="138"/>
      <c r="C504" s="138" t="s">
        <v>311</v>
      </c>
      <c r="D504" s="138"/>
      <c r="E504" s="137">
        <v>9421</v>
      </c>
      <c r="F504" s="137"/>
      <c r="G504" s="137"/>
      <c r="H504" s="137">
        <v>10052</v>
      </c>
      <c r="I504" s="137"/>
      <c r="J504" s="137"/>
    </row>
    <row r="505" spans="1:10">
      <c r="B505" s="138"/>
      <c r="C505" s="138"/>
      <c r="D505" s="138"/>
      <c r="E505" s="137"/>
      <c r="F505" s="137"/>
      <c r="G505" s="137"/>
      <c r="H505" s="137"/>
      <c r="I505" s="137"/>
      <c r="J505" s="137"/>
    </row>
    <row r="506" spans="1:10">
      <c r="B506" s="138"/>
      <c r="C506" s="83" t="s">
        <v>312</v>
      </c>
      <c r="D506" s="83"/>
      <c r="E506" s="142">
        <f>E504</f>
        <v>9421</v>
      </c>
      <c r="F506" s="142"/>
      <c r="G506" s="142"/>
      <c r="H506" s="142">
        <f>H504</f>
        <v>10052</v>
      </c>
      <c r="I506" s="142"/>
      <c r="J506" s="142"/>
    </row>
    <row r="507" spans="1:10">
      <c r="B507" s="138"/>
      <c r="C507" s="138"/>
      <c r="D507" s="138"/>
      <c r="E507" s="138"/>
      <c r="F507" s="138"/>
      <c r="G507" s="138"/>
      <c r="H507" s="138"/>
      <c r="I507" s="138"/>
      <c r="J507" s="138"/>
    </row>
    <row r="508" spans="1:10">
      <c r="B508" s="141" t="s">
        <v>289</v>
      </c>
      <c r="C508" s="141"/>
      <c r="D508" s="141"/>
      <c r="E508" s="142">
        <f>E506</f>
        <v>9421</v>
      </c>
      <c r="F508" s="142"/>
      <c r="G508" s="142"/>
      <c r="H508" s="142">
        <f>H506</f>
        <v>10052</v>
      </c>
      <c r="I508" s="142"/>
      <c r="J508" s="142"/>
    </row>
    <row r="511" spans="1:10">
      <c r="A511" s="33" t="s">
        <v>446</v>
      </c>
      <c r="B511" s="1" t="s">
        <v>447</v>
      </c>
    </row>
    <row r="512" spans="1:10">
      <c r="C512" s="12" t="s">
        <v>448</v>
      </c>
    </row>
    <row r="515" spans="1:10">
      <c r="A515" s="33" t="s">
        <v>449</v>
      </c>
      <c r="B515" s="1" t="s">
        <v>450</v>
      </c>
    </row>
    <row r="516" spans="1:10">
      <c r="C516" s="12" t="s">
        <v>451</v>
      </c>
    </row>
    <row r="519" spans="1:10">
      <c r="A519" s="33" t="s">
        <v>313</v>
      </c>
      <c r="B519" s="1" t="s">
        <v>314</v>
      </c>
    </row>
    <row r="521" spans="1:10">
      <c r="B521" s="143" t="s">
        <v>315</v>
      </c>
      <c r="C521" s="143"/>
      <c r="D521" s="143"/>
      <c r="E521" s="143" t="s">
        <v>22</v>
      </c>
      <c r="F521" s="143"/>
      <c r="G521" s="143"/>
      <c r="H521" s="143" t="s">
        <v>23</v>
      </c>
      <c r="I521" s="143"/>
      <c r="J521" s="143"/>
    </row>
    <row r="522" spans="1:10">
      <c r="B522" s="138" t="s">
        <v>316</v>
      </c>
      <c r="C522" s="138"/>
      <c r="D522" s="138"/>
      <c r="E522" s="137"/>
      <c r="F522" s="137"/>
      <c r="G522" s="137"/>
      <c r="H522" s="137"/>
      <c r="I522" s="137"/>
      <c r="J522" s="137"/>
    </row>
    <row r="523" spans="1:10">
      <c r="B523" s="138"/>
      <c r="C523" s="138"/>
      <c r="D523" s="138"/>
      <c r="E523" s="137"/>
      <c r="F523" s="137"/>
      <c r="G523" s="137"/>
      <c r="H523" s="137"/>
      <c r="I523" s="137"/>
      <c r="J523" s="137"/>
    </row>
    <row r="524" spans="1:10">
      <c r="B524" s="138"/>
      <c r="C524" s="138"/>
      <c r="D524" s="138"/>
      <c r="E524" s="137"/>
      <c r="F524" s="137"/>
      <c r="G524" s="137"/>
      <c r="H524" s="137"/>
      <c r="I524" s="137"/>
      <c r="J524" s="137"/>
    </row>
    <row r="525" spans="1:10">
      <c r="B525" s="138"/>
      <c r="C525" s="138"/>
      <c r="D525" s="138"/>
      <c r="E525" s="137"/>
      <c r="F525" s="137"/>
      <c r="G525" s="137"/>
      <c r="H525" s="137"/>
      <c r="I525" s="137"/>
      <c r="J525" s="137"/>
    </row>
    <row r="528" spans="1:10">
      <c r="A528" s="33" t="s">
        <v>452</v>
      </c>
      <c r="B528" s="1" t="s">
        <v>453</v>
      </c>
    </row>
    <row r="529" spans="1:10">
      <c r="C529" s="12" t="s">
        <v>457</v>
      </c>
    </row>
    <row r="532" spans="1:10">
      <c r="A532" s="33" t="s">
        <v>454</v>
      </c>
      <c r="B532" s="1" t="s">
        <v>455</v>
      </c>
    </row>
    <row r="533" spans="1:10">
      <c r="C533" s="12" t="s">
        <v>456</v>
      </c>
    </row>
    <row r="536" spans="1:10">
      <c r="A536" s="37" t="s">
        <v>505</v>
      </c>
    </row>
    <row r="537" spans="1:10">
      <c r="A537" s="37"/>
    </row>
    <row r="538" spans="1:10">
      <c r="A538" s="33" t="s">
        <v>318</v>
      </c>
      <c r="B538" s="1" t="s">
        <v>319</v>
      </c>
    </row>
    <row r="540" spans="1:10">
      <c r="A540" s="33" t="s">
        <v>317</v>
      </c>
      <c r="B540" s="1" t="s">
        <v>322</v>
      </c>
    </row>
    <row r="542" spans="1:10">
      <c r="B542" s="143" t="s">
        <v>320</v>
      </c>
      <c r="C542" s="143"/>
      <c r="D542" s="143"/>
      <c r="E542" s="143" t="s">
        <v>321</v>
      </c>
      <c r="F542" s="143"/>
      <c r="G542" s="143"/>
      <c r="H542" s="143" t="s">
        <v>23</v>
      </c>
      <c r="I542" s="143"/>
      <c r="J542" s="143"/>
    </row>
    <row r="543" spans="1:10">
      <c r="B543" s="138" t="s">
        <v>323</v>
      </c>
      <c r="C543" s="138"/>
      <c r="D543" s="138"/>
      <c r="E543" s="137">
        <v>3158</v>
      </c>
      <c r="F543" s="137"/>
      <c r="G543" s="137"/>
      <c r="H543" s="137">
        <v>3790</v>
      </c>
      <c r="I543" s="137"/>
      <c r="J543" s="137"/>
    </row>
    <row r="544" spans="1:10">
      <c r="B544" s="138" t="s">
        <v>325</v>
      </c>
      <c r="C544" s="138"/>
      <c r="D544" s="138"/>
      <c r="E544" s="137">
        <v>31</v>
      </c>
      <c r="F544" s="137"/>
      <c r="G544" s="137"/>
      <c r="H544" s="137">
        <v>66</v>
      </c>
      <c r="I544" s="137"/>
      <c r="J544" s="137"/>
    </row>
    <row r="545" spans="1:10">
      <c r="B545" s="138" t="s">
        <v>324</v>
      </c>
      <c r="C545" s="138"/>
      <c r="D545" s="138"/>
      <c r="E545" s="137">
        <v>34</v>
      </c>
      <c r="F545" s="137"/>
      <c r="G545" s="137"/>
      <c r="H545" s="137">
        <v>58</v>
      </c>
      <c r="I545" s="137"/>
      <c r="J545" s="137"/>
    </row>
    <row r="546" spans="1:10">
      <c r="B546" s="138" t="s">
        <v>326</v>
      </c>
      <c r="C546" s="138"/>
      <c r="D546" s="138"/>
      <c r="E546" s="137">
        <v>85</v>
      </c>
      <c r="F546" s="137"/>
      <c r="G546" s="137"/>
      <c r="H546" s="137">
        <v>87</v>
      </c>
      <c r="I546" s="137"/>
      <c r="J546" s="137"/>
    </row>
    <row r="548" spans="1:10">
      <c r="A548" s="33" t="s">
        <v>327</v>
      </c>
      <c r="B548" s="1" t="s">
        <v>328</v>
      </c>
    </row>
    <row r="550" spans="1:10">
      <c r="B550" s="143" t="s">
        <v>320</v>
      </c>
      <c r="C550" s="143"/>
      <c r="D550" s="143"/>
      <c r="E550" s="143" t="s">
        <v>321</v>
      </c>
      <c r="F550" s="143"/>
      <c r="G550" s="143"/>
      <c r="H550" s="143" t="s">
        <v>23</v>
      </c>
      <c r="I550" s="143"/>
      <c r="J550" s="143"/>
    </row>
    <row r="551" spans="1:10">
      <c r="B551" s="138" t="s">
        <v>329</v>
      </c>
      <c r="C551" s="138"/>
      <c r="D551" s="138"/>
      <c r="E551" s="137">
        <v>94</v>
      </c>
      <c r="F551" s="137"/>
      <c r="G551" s="137"/>
      <c r="H551" s="137">
        <v>223</v>
      </c>
      <c r="I551" s="137"/>
      <c r="J551" s="137"/>
    </row>
    <row r="552" spans="1:10">
      <c r="B552" s="138" t="s">
        <v>330</v>
      </c>
      <c r="C552" s="138"/>
      <c r="D552" s="138"/>
      <c r="E552" s="137">
        <f>103+220</f>
        <v>323</v>
      </c>
      <c r="F552" s="137"/>
      <c r="G552" s="137"/>
      <c r="H552" s="137">
        <f>71+262</f>
        <v>333</v>
      </c>
      <c r="I552" s="137"/>
      <c r="J552" s="137"/>
    </row>
    <row r="553" spans="1:10">
      <c r="B553" s="138"/>
      <c r="C553" s="138"/>
      <c r="D553" s="138"/>
      <c r="E553" s="137"/>
      <c r="F553" s="137"/>
      <c r="G553" s="137"/>
      <c r="H553" s="137"/>
      <c r="I553" s="137"/>
      <c r="J553" s="137"/>
    </row>
    <row r="555" spans="1:10">
      <c r="A555" s="33" t="s">
        <v>458</v>
      </c>
      <c r="B555" s="1" t="s">
        <v>459</v>
      </c>
    </row>
    <row r="556" spans="1:10">
      <c r="C556" s="12" t="s">
        <v>462</v>
      </c>
    </row>
    <row r="559" spans="1:10">
      <c r="A559" s="33" t="s">
        <v>460</v>
      </c>
      <c r="B559" s="1" t="s">
        <v>461</v>
      </c>
    </row>
    <row r="560" spans="1:10">
      <c r="C560" s="12" t="s">
        <v>463</v>
      </c>
    </row>
    <row r="562" spans="1:3">
      <c r="A562" s="33" t="s">
        <v>464</v>
      </c>
      <c r="B562" s="1" t="s">
        <v>465</v>
      </c>
    </row>
    <row r="563" spans="1:3">
      <c r="C563" s="12" t="s">
        <v>466</v>
      </c>
    </row>
    <row r="566" spans="1:3">
      <c r="A566" s="33" t="s">
        <v>331</v>
      </c>
      <c r="B566" s="1" t="s">
        <v>332</v>
      </c>
    </row>
    <row r="568" spans="1:3">
      <c r="A568" s="33" t="s">
        <v>467</v>
      </c>
      <c r="B568" s="1" t="s">
        <v>468</v>
      </c>
    </row>
    <row r="569" spans="1:3">
      <c r="C569" s="12" t="s">
        <v>469</v>
      </c>
    </row>
    <row r="572" spans="1:3">
      <c r="A572" s="33" t="s">
        <v>470</v>
      </c>
      <c r="B572" s="1" t="s">
        <v>471</v>
      </c>
    </row>
    <row r="573" spans="1:3">
      <c r="B573" t="s">
        <v>472</v>
      </c>
    </row>
    <row r="574" spans="1:3">
      <c r="C574" s="12" t="s">
        <v>469</v>
      </c>
    </row>
    <row r="577" spans="1:3">
      <c r="A577" s="33" t="s">
        <v>333</v>
      </c>
      <c r="B577" s="1" t="s">
        <v>334</v>
      </c>
    </row>
    <row r="578" spans="1:3">
      <c r="B578" s="1"/>
    </row>
    <row r="579" spans="1:3">
      <c r="A579" s="33" t="s">
        <v>473</v>
      </c>
      <c r="B579" s="1" t="s">
        <v>474</v>
      </c>
    </row>
    <row r="580" spans="1:3">
      <c r="B580" s="1" t="s">
        <v>475</v>
      </c>
    </row>
    <row r="581" spans="1:3">
      <c r="B581" s="1"/>
      <c r="C581" s="12" t="s">
        <v>224</v>
      </c>
    </row>
    <row r="582" spans="1:3">
      <c r="B582" s="1"/>
    </row>
    <row r="583" spans="1:3">
      <c r="B583" s="1"/>
    </row>
    <row r="584" spans="1:3">
      <c r="A584" s="33" t="s">
        <v>335</v>
      </c>
      <c r="B584" s="1" t="s">
        <v>336</v>
      </c>
    </row>
    <row r="585" spans="1:3">
      <c r="B585" s="1"/>
    </row>
    <row r="586" spans="1:3">
      <c r="A586" s="33" t="s">
        <v>476</v>
      </c>
      <c r="B586" s="1" t="s">
        <v>477</v>
      </c>
    </row>
    <row r="587" spans="1:3">
      <c r="B587" s="1"/>
      <c r="C587" t="s">
        <v>425</v>
      </c>
    </row>
    <row r="588" spans="1:3">
      <c r="B588" s="1"/>
    </row>
    <row r="589" spans="1:3">
      <c r="B589" s="1"/>
    </row>
    <row r="590" spans="1:3">
      <c r="A590" s="33" t="s">
        <v>478</v>
      </c>
      <c r="B590" s="1" t="s">
        <v>479</v>
      </c>
    </row>
    <row r="591" spans="1:3">
      <c r="B591" s="1"/>
      <c r="C591" s="12" t="s">
        <v>480</v>
      </c>
    </row>
    <row r="592" spans="1:3">
      <c r="B592" s="1"/>
    </row>
    <row r="593" spans="1:3">
      <c r="B593" s="1"/>
    </row>
    <row r="594" spans="1:3">
      <c r="A594" s="37" t="s">
        <v>506</v>
      </c>
    </row>
    <row r="595" spans="1:3">
      <c r="A595" s="37"/>
    </row>
    <row r="596" spans="1:3">
      <c r="A596" s="33" t="s">
        <v>337</v>
      </c>
      <c r="B596" s="1" t="s">
        <v>338</v>
      </c>
    </row>
    <row r="597" spans="1:3">
      <c r="B597" s="1"/>
    </row>
    <row r="598" spans="1:3">
      <c r="A598" s="33" t="s">
        <v>481</v>
      </c>
      <c r="B598" s="1" t="s">
        <v>482</v>
      </c>
    </row>
    <row r="599" spans="1:3">
      <c r="B599" s="1"/>
      <c r="C599" s="12" t="s">
        <v>483</v>
      </c>
    </row>
    <row r="600" spans="1:3">
      <c r="B600" s="1"/>
    </row>
    <row r="601" spans="1:3">
      <c r="B601" s="1"/>
    </row>
    <row r="602" spans="1:3">
      <c r="A602" s="33" t="s">
        <v>339</v>
      </c>
      <c r="B602" s="1" t="s">
        <v>340</v>
      </c>
    </row>
    <row r="603" spans="1:3">
      <c r="B603" s="1"/>
    </row>
    <row r="604" spans="1:3">
      <c r="A604" s="33" t="s">
        <v>484</v>
      </c>
      <c r="B604" s="1" t="s">
        <v>485</v>
      </c>
    </row>
    <row r="605" spans="1:3">
      <c r="B605" s="1"/>
      <c r="C605" s="12" t="s">
        <v>486</v>
      </c>
    </row>
    <row r="606" spans="1:3">
      <c r="B606" s="1"/>
    </row>
    <row r="607" spans="1:3">
      <c r="B607" s="1"/>
    </row>
    <row r="608" spans="1:3">
      <c r="A608" s="33" t="s">
        <v>487</v>
      </c>
      <c r="B608" s="1" t="s">
        <v>488</v>
      </c>
    </row>
    <row r="609" spans="1:10">
      <c r="B609" s="1" t="s">
        <v>489</v>
      </c>
    </row>
    <row r="610" spans="1:10">
      <c r="B610" s="1"/>
      <c r="C610" s="12" t="s">
        <v>490</v>
      </c>
    </row>
    <row r="612" spans="1:10">
      <c r="A612" s="33" t="s">
        <v>341</v>
      </c>
      <c r="B612" s="1" t="s">
        <v>491</v>
      </c>
    </row>
    <row r="613" spans="1:10">
      <c r="B613" s="1" t="s">
        <v>492</v>
      </c>
    </row>
    <row r="614" spans="1:10">
      <c r="B614" s="1"/>
      <c r="C614" s="12" t="s">
        <v>493</v>
      </c>
    </row>
    <row r="615" spans="1:10">
      <c r="B615" s="1"/>
    </row>
    <row r="616" spans="1:10">
      <c r="B616" s="1"/>
    </row>
    <row r="617" spans="1:10">
      <c r="A617" s="33" t="s">
        <v>342</v>
      </c>
      <c r="B617" s="1" t="s">
        <v>343</v>
      </c>
    </row>
    <row r="618" spans="1:10">
      <c r="B618" s="1"/>
    </row>
    <row r="619" spans="1:10">
      <c r="A619" s="33" t="s">
        <v>494</v>
      </c>
      <c r="B619" s="1" t="s">
        <v>495</v>
      </c>
    </row>
    <row r="621" spans="1:10" ht="33.75">
      <c r="B621" s="149" t="s">
        <v>191</v>
      </c>
      <c r="C621" s="150"/>
      <c r="D621" s="151"/>
      <c r="E621" s="28"/>
      <c r="F621" s="28" t="s">
        <v>192</v>
      </c>
      <c r="G621" s="29" t="s">
        <v>125</v>
      </c>
      <c r="H621" s="29" t="s">
        <v>126</v>
      </c>
      <c r="I621" s="29"/>
      <c r="J621" s="28" t="s">
        <v>193</v>
      </c>
    </row>
    <row r="622" spans="1:10">
      <c r="B622" s="81" t="s">
        <v>344</v>
      </c>
      <c r="C622" s="152" t="s">
        <v>349</v>
      </c>
      <c r="D622" s="153"/>
      <c r="E622" s="84"/>
      <c r="F622" s="85">
        <f>F623+F627+F634+F638+F641</f>
        <v>2369</v>
      </c>
      <c r="G622" s="85">
        <f>G623+G627+G634+G638+G641</f>
        <v>1297</v>
      </c>
      <c r="H622" s="85">
        <f>H623+H627+H634+H638+H641</f>
        <v>381</v>
      </c>
      <c r="I622" s="85"/>
      <c r="J622" s="85">
        <f>J623+J627+J634+J638+J641</f>
        <v>3285</v>
      </c>
    </row>
    <row r="623" spans="1:10">
      <c r="B623" s="82" t="s">
        <v>345</v>
      </c>
      <c r="C623" s="154" t="s">
        <v>350</v>
      </c>
      <c r="D623" s="155"/>
      <c r="E623" s="86"/>
      <c r="F623" s="87">
        <f>SUM(F624:F626)</f>
        <v>300</v>
      </c>
      <c r="G623" s="87">
        <f>SUM(G624:G626)</f>
        <v>0</v>
      </c>
      <c r="H623" s="87">
        <f>SUM(H624:H626)</f>
        <v>0</v>
      </c>
      <c r="I623" s="87"/>
      <c r="J623" s="87">
        <f>SUM(J624:J626)</f>
        <v>300</v>
      </c>
    </row>
    <row r="624" spans="1:10">
      <c r="B624" s="78" t="s">
        <v>346</v>
      </c>
      <c r="C624" s="147" t="s">
        <v>351</v>
      </c>
      <c r="D624" s="148"/>
      <c r="E624" s="17"/>
      <c r="F624" s="27">
        <v>300</v>
      </c>
      <c r="G624" s="27"/>
      <c r="H624" s="27"/>
      <c r="I624" s="88"/>
      <c r="J624" s="90">
        <f>F624+G624-H624</f>
        <v>300</v>
      </c>
    </row>
    <row r="625" spans="2:11">
      <c r="B625" s="78" t="s">
        <v>136</v>
      </c>
      <c r="C625" s="147" t="s">
        <v>352</v>
      </c>
      <c r="D625" s="148"/>
      <c r="E625" s="17"/>
      <c r="F625" s="27"/>
      <c r="G625" s="27"/>
      <c r="H625" s="27"/>
      <c r="I625" s="88"/>
      <c r="J625" s="90">
        <f t="shared" ref="J625:J641" si="2">F625+G625-H625</f>
        <v>0</v>
      </c>
    </row>
    <row r="626" spans="2:11">
      <c r="B626" s="78" t="s">
        <v>138</v>
      </c>
      <c r="C626" s="15" t="s">
        <v>353</v>
      </c>
      <c r="D626" s="16"/>
      <c r="E626" s="17"/>
      <c r="F626" s="27"/>
      <c r="G626" s="27"/>
      <c r="H626" s="27"/>
      <c r="I626" s="88"/>
      <c r="J626" s="90">
        <f t="shared" si="2"/>
        <v>0</v>
      </c>
    </row>
    <row r="627" spans="2:11">
      <c r="B627" s="82" t="s">
        <v>347</v>
      </c>
      <c r="C627" s="59" t="s">
        <v>354</v>
      </c>
      <c r="D627" s="60"/>
      <c r="E627" s="86"/>
      <c r="F627" s="87">
        <f>SUM(F628:F633)</f>
        <v>0</v>
      </c>
      <c r="G627" s="87">
        <f>SUM(G628:G633)</f>
        <v>0</v>
      </c>
      <c r="H627" s="87">
        <f>SUM(H628:H633)</f>
        <v>0</v>
      </c>
      <c r="I627" s="87"/>
      <c r="J627" s="87">
        <f>SUM(J628:J633)</f>
        <v>0</v>
      </c>
    </row>
    <row r="628" spans="2:11">
      <c r="B628" s="78" t="s">
        <v>348</v>
      </c>
      <c r="C628" s="15" t="s">
        <v>356</v>
      </c>
      <c r="D628" s="16"/>
      <c r="E628" s="17"/>
      <c r="F628" s="27"/>
      <c r="G628" s="27"/>
      <c r="H628" s="27"/>
      <c r="I628" s="88"/>
      <c r="J628" s="90">
        <f t="shared" si="2"/>
        <v>0</v>
      </c>
    </row>
    <row r="629" spans="2:11">
      <c r="B629" s="78" t="s">
        <v>154</v>
      </c>
      <c r="C629" s="15" t="s">
        <v>355</v>
      </c>
      <c r="D629" s="16"/>
      <c r="E629" s="17"/>
      <c r="F629" s="27"/>
      <c r="G629" s="27"/>
      <c r="H629" s="27"/>
      <c r="I629" s="88"/>
      <c r="J629" s="90">
        <f t="shared" si="2"/>
        <v>0</v>
      </c>
    </row>
    <row r="630" spans="2:11">
      <c r="B630" s="79" t="s">
        <v>155</v>
      </c>
      <c r="C630" s="15" t="s">
        <v>357</v>
      </c>
      <c r="D630" s="16"/>
      <c r="E630" s="17"/>
      <c r="F630" s="27"/>
      <c r="G630" s="27"/>
      <c r="H630" s="27"/>
      <c r="I630" s="88"/>
      <c r="J630" s="90">
        <f t="shared" si="2"/>
        <v>0</v>
      </c>
    </row>
    <row r="631" spans="2:11">
      <c r="B631" s="79" t="s">
        <v>156</v>
      </c>
      <c r="C631" s="15" t="s">
        <v>358</v>
      </c>
      <c r="D631" s="16"/>
      <c r="E631" s="17"/>
      <c r="F631" s="27"/>
      <c r="G631" s="27"/>
      <c r="H631" s="27"/>
      <c r="I631" s="88"/>
      <c r="J631" s="90">
        <f t="shared" si="2"/>
        <v>0</v>
      </c>
    </row>
    <row r="632" spans="2:11">
      <c r="B632" s="79" t="s">
        <v>157</v>
      </c>
      <c r="C632" s="15" t="s">
        <v>359</v>
      </c>
      <c r="D632" s="16"/>
      <c r="E632" s="17"/>
      <c r="F632" s="27"/>
      <c r="G632" s="27"/>
      <c r="H632" s="27"/>
      <c r="I632" s="88"/>
      <c r="J632" s="90">
        <f t="shared" si="2"/>
        <v>0</v>
      </c>
    </row>
    <row r="633" spans="2:11">
      <c r="B633" s="79" t="s">
        <v>158</v>
      </c>
      <c r="C633" s="15" t="s">
        <v>360</v>
      </c>
      <c r="D633" s="16"/>
      <c r="E633" s="17"/>
      <c r="F633" s="27"/>
      <c r="G633" s="27"/>
      <c r="H633" s="27"/>
      <c r="I633" s="88"/>
      <c r="J633" s="90">
        <f t="shared" si="2"/>
        <v>0</v>
      </c>
    </row>
    <row r="634" spans="2:11">
      <c r="B634" s="80" t="s">
        <v>361</v>
      </c>
      <c r="C634" s="59" t="s">
        <v>362</v>
      </c>
      <c r="D634" s="60"/>
      <c r="E634" s="86"/>
      <c r="F634" s="87">
        <f>SUM(F635:F637)</f>
        <v>30</v>
      </c>
      <c r="G634" s="87">
        <f>SUM(G635:G637)</f>
        <v>30</v>
      </c>
      <c r="H634" s="87">
        <f>SUM(H635:H637)</f>
        <v>0</v>
      </c>
      <c r="I634" s="87"/>
      <c r="J634" s="87">
        <f>SUM(J635:J637)</f>
        <v>60</v>
      </c>
      <c r="K634" s="31"/>
    </row>
    <row r="635" spans="2:11">
      <c r="B635" s="79" t="s">
        <v>363</v>
      </c>
      <c r="C635" s="15" t="s">
        <v>364</v>
      </c>
      <c r="D635" s="16"/>
      <c r="E635" s="17"/>
      <c r="F635" s="27">
        <v>30</v>
      </c>
      <c r="G635" s="27">
        <v>30</v>
      </c>
      <c r="H635" s="27"/>
      <c r="I635" s="88"/>
      <c r="J635" s="90">
        <f t="shared" si="2"/>
        <v>60</v>
      </c>
    </row>
    <row r="636" spans="2:11">
      <c r="B636" s="79" t="s">
        <v>154</v>
      </c>
      <c r="C636" s="15" t="s">
        <v>365</v>
      </c>
      <c r="D636" s="16"/>
      <c r="E636" s="17"/>
      <c r="F636" s="27"/>
      <c r="G636" s="27"/>
      <c r="H636" s="27"/>
      <c r="I636" s="88"/>
      <c r="J636" s="90">
        <f t="shared" si="2"/>
        <v>0</v>
      </c>
    </row>
    <row r="637" spans="2:11">
      <c r="B637" s="79" t="s">
        <v>155</v>
      </c>
      <c r="C637" s="15" t="s">
        <v>366</v>
      </c>
      <c r="D637" s="16"/>
      <c r="E637" s="17"/>
      <c r="F637" s="27"/>
      <c r="G637" s="27"/>
      <c r="H637" s="27"/>
      <c r="I637" s="88"/>
      <c r="J637" s="90">
        <f t="shared" si="2"/>
        <v>0</v>
      </c>
    </row>
    <row r="638" spans="2:11">
      <c r="B638" s="80" t="s">
        <v>367</v>
      </c>
      <c r="C638" s="59" t="s">
        <v>368</v>
      </c>
      <c r="D638" s="60"/>
      <c r="E638" s="86"/>
      <c r="F638" s="87">
        <f>SUM(F639:F640)</f>
        <v>621</v>
      </c>
      <c r="G638" s="87">
        <f>SUM(G639:G640)</f>
        <v>1267</v>
      </c>
      <c r="H638" s="87">
        <f>SUM(H639:H640)</f>
        <v>0</v>
      </c>
      <c r="I638" s="87"/>
      <c r="J638" s="87">
        <f>SUM(J639:J640)</f>
        <v>1888</v>
      </c>
    </row>
    <row r="639" spans="2:11">
      <c r="B639" s="79" t="s">
        <v>369</v>
      </c>
      <c r="C639" s="15" t="s">
        <v>370</v>
      </c>
      <c r="D639" s="16"/>
      <c r="E639" s="17"/>
      <c r="F639" s="27">
        <v>621</v>
      </c>
      <c r="G639" s="27">
        <f>1888-621</f>
        <v>1267</v>
      </c>
      <c r="H639" s="27"/>
      <c r="I639" s="88"/>
      <c r="J639" s="90">
        <f t="shared" si="2"/>
        <v>1888</v>
      </c>
    </row>
    <row r="640" spans="2:11">
      <c r="B640" s="79" t="s">
        <v>371</v>
      </c>
      <c r="C640" s="15" t="s">
        <v>372</v>
      </c>
      <c r="D640" s="16"/>
      <c r="E640" s="17"/>
      <c r="F640" s="27">
        <v>0</v>
      </c>
      <c r="G640" s="27">
        <v>0</v>
      </c>
      <c r="H640" s="27"/>
      <c r="I640" s="88"/>
      <c r="J640" s="90">
        <f t="shared" si="2"/>
        <v>0</v>
      </c>
    </row>
    <row r="641" spans="1:10">
      <c r="B641" s="91" t="s">
        <v>373</v>
      </c>
      <c r="C641" s="50" t="s">
        <v>374</v>
      </c>
      <c r="D641" s="51"/>
      <c r="E641" s="52"/>
      <c r="F641" s="53">
        <v>1418</v>
      </c>
      <c r="G641" s="53"/>
      <c r="H641" s="53">
        <v>381</v>
      </c>
      <c r="I641" s="89"/>
      <c r="J641" s="92">
        <f t="shared" si="2"/>
        <v>1037</v>
      </c>
    </row>
    <row r="644" spans="1:10">
      <c r="A644" s="33" t="s">
        <v>496</v>
      </c>
      <c r="B644" s="1" t="s">
        <v>497</v>
      </c>
    </row>
    <row r="645" spans="1:10">
      <c r="C645" s="12" t="s">
        <v>498</v>
      </c>
    </row>
  </sheetData>
  <mergeCells count="344">
    <mergeCell ref="H551:J551"/>
    <mergeCell ref="H552:J552"/>
    <mergeCell ref="H553:J553"/>
    <mergeCell ref="B551:D551"/>
    <mergeCell ref="B552:D552"/>
    <mergeCell ref="B553:D553"/>
    <mergeCell ref="E551:G551"/>
    <mergeCell ref="E552:G552"/>
    <mergeCell ref="E553:G553"/>
    <mergeCell ref="B464:D464"/>
    <mergeCell ref="E464:G464"/>
    <mergeCell ref="H464:J464"/>
    <mergeCell ref="E467:G467"/>
    <mergeCell ref="E468:G468"/>
    <mergeCell ref="B465:D465"/>
    <mergeCell ref="B466:D466"/>
    <mergeCell ref="B467:D467"/>
    <mergeCell ref="B468:D468"/>
    <mergeCell ref="H465:J465"/>
    <mergeCell ref="H466:J466"/>
    <mergeCell ref="H467:J467"/>
    <mergeCell ref="H468:J468"/>
    <mergeCell ref="E465:G465"/>
    <mergeCell ref="E466:G466"/>
    <mergeCell ref="G449:H449"/>
    <mergeCell ref="I449:J449"/>
    <mergeCell ref="K449:L449"/>
    <mergeCell ref="E450:F450"/>
    <mergeCell ref="G450:H450"/>
    <mergeCell ref="I450:J450"/>
    <mergeCell ref="K450:L450"/>
    <mergeCell ref="G451:H451"/>
    <mergeCell ref="I451:J451"/>
    <mergeCell ref="K451:L451"/>
    <mergeCell ref="K447:L447"/>
    <mergeCell ref="E448:F448"/>
    <mergeCell ref="G448:H448"/>
    <mergeCell ref="I448:J448"/>
    <mergeCell ref="K448:L448"/>
    <mergeCell ref="K445:L445"/>
    <mergeCell ref="E446:F446"/>
    <mergeCell ref="G446:H446"/>
    <mergeCell ref="I446:J446"/>
    <mergeCell ref="K446:L446"/>
    <mergeCell ref="B449:D449"/>
    <mergeCell ref="B450:D450"/>
    <mergeCell ref="B451:D451"/>
    <mergeCell ref="E445:F445"/>
    <mergeCell ref="E447:F447"/>
    <mergeCell ref="E449:F449"/>
    <mergeCell ref="E451:F451"/>
    <mergeCell ref="B445:D445"/>
    <mergeCell ref="B446:D446"/>
    <mergeCell ref="B447:D447"/>
    <mergeCell ref="E420:G420"/>
    <mergeCell ref="H420:J420"/>
    <mergeCell ref="E421:G421"/>
    <mergeCell ref="H421:J421"/>
    <mergeCell ref="E418:G418"/>
    <mergeCell ref="H418:J418"/>
    <mergeCell ref="E419:G419"/>
    <mergeCell ref="H419:J419"/>
    <mergeCell ref="B448:D448"/>
    <mergeCell ref="E422:G422"/>
    <mergeCell ref="H422:J422"/>
    <mergeCell ref="E423:G423"/>
    <mergeCell ref="H423:J423"/>
    <mergeCell ref="G445:H445"/>
    <mergeCell ref="I445:J445"/>
    <mergeCell ref="G447:H447"/>
    <mergeCell ref="I447:J447"/>
    <mergeCell ref="E416:G416"/>
    <mergeCell ref="E417:G417"/>
    <mergeCell ref="H416:J416"/>
    <mergeCell ref="H417:J417"/>
    <mergeCell ref="H410:J410"/>
    <mergeCell ref="H401:J401"/>
    <mergeCell ref="H407:J407"/>
    <mergeCell ref="H408:J408"/>
    <mergeCell ref="H409:J409"/>
    <mergeCell ref="E401:G401"/>
    <mergeCell ref="B415:D415"/>
    <mergeCell ref="E415:G415"/>
    <mergeCell ref="H415:J415"/>
    <mergeCell ref="E409:G409"/>
    <mergeCell ref="E410:G410"/>
    <mergeCell ref="H402:J402"/>
    <mergeCell ref="H403:J403"/>
    <mergeCell ref="H404:J404"/>
    <mergeCell ref="H405:J405"/>
    <mergeCell ref="H406:J406"/>
    <mergeCell ref="B410:D410"/>
    <mergeCell ref="E402:G402"/>
    <mergeCell ref="E403:G403"/>
    <mergeCell ref="E404:G404"/>
    <mergeCell ref="E406:G406"/>
    <mergeCell ref="E405:G405"/>
    <mergeCell ref="E407:G407"/>
    <mergeCell ref="E408:G408"/>
    <mergeCell ref="B405:D405"/>
    <mergeCell ref="B406:D406"/>
    <mergeCell ref="B407:D407"/>
    <mergeCell ref="B408:D408"/>
    <mergeCell ref="B401:D401"/>
    <mergeCell ref="B402:D402"/>
    <mergeCell ref="B403:D403"/>
    <mergeCell ref="B404:D404"/>
    <mergeCell ref="B409:D409"/>
    <mergeCell ref="E391:G391"/>
    <mergeCell ref="E392:G392"/>
    <mergeCell ref="H389:J389"/>
    <mergeCell ref="H390:J390"/>
    <mergeCell ref="H391:J391"/>
    <mergeCell ref="H392:J392"/>
    <mergeCell ref="E397:G397"/>
    <mergeCell ref="H394:J394"/>
    <mergeCell ref="H393:J393"/>
    <mergeCell ref="H395:J395"/>
    <mergeCell ref="H396:J396"/>
    <mergeCell ref="H397:J397"/>
    <mergeCell ref="E393:G393"/>
    <mergeCell ref="E394:G394"/>
    <mergeCell ref="E395:G395"/>
    <mergeCell ref="E396:G396"/>
    <mergeCell ref="B388:D388"/>
    <mergeCell ref="E388:G388"/>
    <mergeCell ref="H388:J388"/>
    <mergeCell ref="E389:G389"/>
    <mergeCell ref="E341:G341"/>
    <mergeCell ref="H341:J341"/>
    <mergeCell ref="E342:G342"/>
    <mergeCell ref="H342:J342"/>
    <mergeCell ref="E390:G390"/>
    <mergeCell ref="B339:D340"/>
    <mergeCell ref="E339:J339"/>
    <mergeCell ref="E340:G340"/>
    <mergeCell ref="H340:J340"/>
    <mergeCell ref="H283:I283"/>
    <mergeCell ref="K281:L281"/>
    <mergeCell ref="K282:L282"/>
    <mergeCell ref="K283:L283"/>
    <mergeCell ref="B283:D283"/>
    <mergeCell ref="E281:G281"/>
    <mergeCell ref="E282:G282"/>
    <mergeCell ref="E283:G283"/>
    <mergeCell ref="E280:G280"/>
    <mergeCell ref="H280:L280"/>
    <mergeCell ref="B281:D281"/>
    <mergeCell ref="B282:D282"/>
    <mergeCell ref="H281:I281"/>
    <mergeCell ref="H282:I282"/>
    <mergeCell ref="B280:D280"/>
    <mergeCell ref="G176:H176"/>
    <mergeCell ref="C257:D257"/>
    <mergeCell ref="B227:D227"/>
    <mergeCell ref="B202:D202"/>
    <mergeCell ref="B253:D253"/>
    <mergeCell ref="C254:D254"/>
    <mergeCell ref="C255:D255"/>
    <mergeCell ref="C256:D256"/>
    <mergeCell ref="C206:D206"/>
    <mergeCell ref="C203:D203"/>
    <mergeCell ref="C204:D204"/>
    <mergeCell ref="G178:H178"/>
    <mergeCell ref="I179:J179"/>
    <mergeCell ref="I180:J180"/>
    <mergeCell ref="I178:J178"/>
    <mergeCell ref="E179:F179"/>
    <mergeCell ref="E180:F180"/>
    <mergeCell ref="J37:L37"/>
    <mergeCell ref="E37:G37"/>
    <mergeCell ref="H36:I36"/>
    <mergeCell ref="H37:I37"/>
    <mergeCell ref="B110:D110"/>
    <mergeCell ref="E110:H110"/>
    <mergeCell ref="I110:L110"/>
    <mergeCell ref="B68:D68"/>
    <mergeCell ref="B69:D69"/>
    <mergeCell ref="B70:D70"/>
    <mergeCell ref="B71:D71"/>
    <mergeCell ref="G70:H70"/>
    <mergeCell ref="B109:D109"/>
    <mergeCell ref="E107:H107"/>
    <mergeCell ref="I60:L60"/>
    <mergeCell ref="I61:L61"/>
    <mergeCell ref="B62:D62"/>
    <mergeCell ref="I62:L62"/>
    <mergeCell ref="E38:G38"/>
    <mergeCell ref="H38:I38"/>
    <mergeCell ref="I52:K52"/>
    <mergeCell ref="J38:L38"/>
    <mergeCell ref="E108:H108"/>
    <mergeCell ref="B107:D107"/>
    <mergeCell ref="B108:D108"/>
    <mergeCell ref="C231:D231"/>
    <mergeCell ref="C228:D228"/>
    <mergeCell ref="C229:D229"/>
    <mergeCell ref="C205:D205"/>
    <mergeCell ref="B29:D29"/>
    <mergeCell ref="B30:D30"/>
    <mergeCell ref="B77:D77"/>
    <mergeCell ref="B79:D79"/>
    <mergeCell ref="B38:D38"/>
    <mergeCell ref="C230:D230"/>
    <mergeCell ref="B179:D179"/>
    <mergeCell ref="B180:D180"/>
    <mergeCell ref="B175:D175"/>
    <mergeCell ref="B176:D176"/>
    <mergeCell ref="B177:D177"/>
    <mergeCell ref="B178:D178"/>
    <mergeCell ref="B37:D37"/>
    <mergeCell ref="B63:D63"/>
    <mergeCell ref="B78:D78"/>
    <mergeCell ref="B80:D80"/>
    <mergeCell ref="B81:D81"/>
    <mergeCell ref="E27:H27"/>
    <mergeCell ref="E28:F28"/>
    <mergeCell ref="B35:D35"/>
    <mergeCell ref="B36:D36"/>
    <mergeCell ref="G28:H28"/>
    <mergeCell ref="G29:H29"/>
    <mergeCell ref="H35:I35"/>
    <mergeCell ref="E35:G35"/>
    <mergeCell ref="E29:F29"/>
    <mergeCell ref="E30:F30"/>
    <mergeCell ref="I27:L27"/>
    <mergeCell ref="I28:J28"/>
    <mergeCell ref="I29:J29"/>
    <mergeCell ref="I30:J30"/>
    <mergeCell ref="K29:L29"/>
    <mergeCell ref="K30:L30"/>
    <mergeCell ref="K28:L28"/>
    <mergeCell ref="B27:D28"/>
    <mergeCell ref="J35:L35"/>
    <mergeCell ref="J36:L36"/>
    <mergeCell ref="E36:G36"/>
    <mergeCell ref="G30:H30"/>
    <mergeCell ref="E63:H63"/>
    <mergeCell ref="B60:D60"/>
    <mergeCell ref="B61:D61"/>
    <mergeCell ref="E68:F68"/>
    <mergeCell ref="G68:H68"/>
    <mergeCell ref="E60:H60"/>
    <mergeCell ref="E61:H61"/>
    <mergeCell ref="E62:H62"/>
    <mergeCell ref="E77:F77"/>
    <mergeCell ref="G77:H77"/>
    <mergeCell ref="B72:D72"/>
    <mergeCell ref="G79:H79"/>
    <mergeCell ref="I79:L79"/>
    <mergeCell ref="G80:H80"/>
    <mergeCell ref="I80:L80"/>
    <mergeCell ref="G81:H81"/>
    <mergeCell ref="I81:L81"/>
    <mergeCell ref="E109:H109"/>
    <mergeCell ref="E175:F175"/>
    <mergeCell ref="G175:H175"/>
    <mergeCell ref="G179:H179"/>
    <mergeCell ref="G180:H180"/>
    <mergeCell ref="E176:F176"/>
    <mergeCell ref="E177:F177"/>
    <mergeCell ref="E178:F178"/>
    <mergeCell ref="I68:L68"/>
    <mergeCell ref="I63:L63"/>
    <mergeCell ref="I175:J175"/>
    <mergeCell ref="I176:J176"/>
    <mergeCell ref="I72:L72"/>
    <mergeCell ref="I77:L77"/>
    <mergeCell ref="I107:L107"/>
    <mergeCell ref="I108:L108"/>
    <mergeCell ref="I109:L109"/>
    <mergeCell ref="G78:H78"/>
    <mergeCell ref="I78:L78"/>
    <mergeCell ref="G69:H69"/>
    <mergeCell ref="I69:L69"/>
    <mergeCell ref="G72:H72"/>
    <mergeCell ref="G71:H71"/>
    <mergeCell ref="I70:L70"/>
    <mergeCell ref="I71:L71"/>
    <mergeCell ref="G177:H177"/>
    <mergeCell ref="I177:J177"/>
    <mergeCell ref="H523:J523"/>
    <mergeCell ref="C625:D625"/>
    <mergeCell ref="B621:D621"/>
    <mergeCell ref="C622:D622"/>
    <mergeCell ref="C623:D623"/>
    <mergeCell ref="C624:D624"/>
    <mergeCell ref="B542:D542"/>
    <mergeCell ref="E542:G542"/>
    <mergeCell ref="H542:J542"/>
    <mergeCell ref="B543:D543"/>
    <mergeCell ref="B545:D545"/>
    <mergeCell ref="B546:D546"/>
    <mergeCell ref="E543:G543"/>
    <mergeCell ref="E546:G546"/>
    <mergeCell ref="H546:J546"/>
    <mergeCell ref="B550:D550"/>
    <mergeCell ref="E550:G550"/>
    <mergeCell ref="H550:J550"/>
    <mergeCell ref="H543:J543"/>
    <mergeCell ref="E544:G544"/>
    <mergeCell ref="H544:J544"/>
    <mergeCell ref="E545:G545"/>
    <mergeCell ref="H545:J545"/>
    <mergeCell ref="B544:D544"/>
    <mergeCell ref="B502:J502"/>
    <mergeCell ref="C503:J503"/>
    <mergeCell ref="C504:D504"/>
    <mergeCell ref="E504:G504"/>
    <mergeCell ref="H504:J504"/>
    <mergeCell ref="H522:J522"/>
    <mergeCell ref="B501:D501"/>
    <mergeCell ref="E501:G501"/>
    <mergeCell ref="H501:J501"/>
    <mergeCell ref="H521:J521"/>
    <mergeCell ref="C505:D505"/>
    <mergeCell ref="E505:G505"/>
    <mergeCell ref="H505:J505"/>
    <mergeCell ref="E506:G506"/>
    <mergeCell ref="H506:J506"/>
    <mergeCell ref="A4:L4"/>
    <mergeCell ref="A5:L5"/>
    <mergeCell ref="A1:L1"/>
    <mergeCell ref="A2:L2"/>
    <mergeCell ref="A3:E3"/>
    <mergeCell ref="F3:L3"/>
    <mergeCell ref="H524:J524"/>
    <mergeCell ref="E525:G525"/>
    <mergeCell ref="H525:J525"/>
    <mergeCell ref="B524:D524"/>
    <mergeCell ref="B525:D525"/>
    <mergeCell ref="E10:L10"/>
    <mergeCell ref="E522:G522"/>
    <mergeCell ref="E523:G523"/>
    <mergeCell ref="E524:G524"/>
    <mergeCell ref="B508:D508"/>
    <mergeCell ref="E508:G508"/>
    <mergeCell ref="B521:D521"/>
    <mergeCell ref="E521:G521"/>
    <mergeCell ref="B522:D522"/>
    <mergeCell ref="B523:D523"/>
    <mergeCell ref="H508:J508"/>
    <mergeCell ref="B503:B506"/>
    <mergeCell ref="B507:J507"/>
  </mergeCells>
  <phoneticPr fontId="0" type="noConversion"/>
  <pageMargins left="0.25" right="0.17" top="0.61" bottom="0.5" header="0.37" footer="0.28000000000000003"/>
  <pageSetup paperSize="9" orientation="portrait" horizontalDpi="4294967293" verticalDpi="4294967293" r:id="rId1"/>
  <headerFooter alignWithMargins="0"/>
  <rowBreaks count="13" manualBreakCount="13">
    <brk id="10" max="16383" man="1"/>
    <brk id="53" max="16383" man="1"/>
    <brk id="88" max="16383" man="1"/>
    <brk id="137" max="16383" man="1"/>
    <brk id="195" max="16383" man="1"/>
    <brk id="248" max="16383" man="1"/>
    <brk id="304" max="16383" man="1"/>
    <brk id="348" max="16383" man="1"/>
    <brk id="381" max="16383" man="1"/>
    <brk id="440" max="16383" man="1"/>
    <brk id="494" max="16383" man="1"/>
    <brk id="535" max="16383" man="1"/>
    <brk id="593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688"/>
  <sheetViews>
    <sheetView tabSelected="1" topLeftCell="A670" zoomScaleNormal="100" workbookViewId="0">
      <selection activeCell="G685" sqref="G685"/>
    </sheetView>
  </sheetViews>
  <sheetFormatPr defaultColWidth="14.7109375" defaultRowHeight="12.75"/>
  <cols>
    <col min="1" max="1" width="8" style="33" customWidth="1"/>
    <col min="2" max="2" width="6.140625" customWidth="1"/>
    <col min="3" max="3" width="5.7109375" customWidth="1"/>
    <col min="4" max="4" width="25.85546875" customWidth="1"/>
    <col min="5" max="7" width="6.7109375" customWidth="1"/>
    <col min="8" max="8" width="7" customWidth="1"/>
    <col min="9" max="11" width="6.7109375" customWidth="1"/>
    <col min="12" max="12" width="7.140625" customWidth="1"/>
    <col min="13" max="13" width="7.7109375" customWidth="1"/>
    <col min="14" max="14" width="5.7109375" customWidth="1"/>
    <col min="15" max="15" width="22.7109375" customWidth="1"/>
    <col min="16" max="16" width="7.42578125" customWidth="1"/>
    <col min="17" max="17" width="7.140625" customWidth="1"/>
    <col min="18" max="22" width="8.7109375" customWidth="1"/>
  </cols>
  <sheetData>
    <row r="1" spans="1:12" ht="39.200000000000003" customHeight="1">
      <c r="A1" s="132" t="s">
        <v>2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s="6" customFormat="1" ht="39.200000000000003" customHeight="1">
      <c r="A2" s="134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5" customFormat="1" ht="54" customHeight="1">
      <c r="A3" s="134" t="s">
        <v>3</v>
      </c>
      <c r="B3" s="133"/>
      <c r="C3" s="133"/>
      <c r="D3" s="133"/>
      <c r="E3" s="133"/>
      <c r="F3" s="136" t="s">
        <v>4</v>
      </c>
      <c r="G3" s="133"/>
      <c r="H3" s="133"/>
      <c r="I3" s="133"/>
      <c r="J3" s="133"/>
      <c r="K3" s="133"/>
      <c r="L3" s="133"/>
    </row>
    <row r="4" spans="1:12" s="3" customFormat="1" ht="232.5" customHeight="1">
      <c r="A4" s="130" t="s">
        <v>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</row>
    <row r="5" spans="1:12" s="3" customFormat="1" ht="30.2" customHeight="1">
      <c r="A5" s="130" t="s">
        <v>562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</row>
    <row r="6" spans="1:12" s="3" customFormat="1" ht="18.75" customHeight="1">
      <c r="A6" s="34"/>
    </row>
    <row r="7" spans="1:12" s="3" customFormat="1" ht="18" customHeight="1">
      <c r="A7" s="32"/>
      <c r="B7" s="4"/>
      <c r="C7" s="4"/>
    </row>
    <row r="8" spans="1:12" s="3" customFormat="1" ht="15.75" customHeight="1">
      <c r="A8" s="32"/>
      <c r="B8" s="4"/>
      <c r="C8" s="4"/>
      <c r="E8" s="98" t="s">
        <v>521</v>
      </c>
    </row>
    <row r="9" spans="1:12" s="3" customFormat="1" ht="169.5" customHeight="1">
      <c r="A9" s="93" t="s">
        <v>555</v>
      </c>
      <c r="B9" s="94"/>
      <c r="C9" s="94"/>
    </row>
    <row r="10" spans="1:12" s="3" customFormat="1" ht="77.25" customHeight="1">
      <c r="A10" s="93" t="s">
        <v>6</v>
      </c>
      <c r="B10" s="93"/>
      <c r="C10" s="93"/>
      <c r="D10" s="95"/>
      <c r="E10" s="139" t="s">
        <v>563</v>
      </c>
      <c r="F10" s="140"/>
      <c r="G10" s="140"/>
      <c r="H10" s="140"/>
      <c r="I10" s="140"/>
      <c r="J10" s="140"/>
      <c r="K10" s="140"/>
      <c r="L10" s="140"/>
    </row>
    <row r="11" spans="1:12" s="3" customFormat="1" ht="12.75" customHeight="1">
      <c r="A11" s="37" t="s">
        <v>7</v>
      </c>
      <c r="B11" s="7"/>
      <c r="C11" s="7"/>
    </row>
    <row r="12" spans="1:12" s="2" customFormat="1" ht="15" customHeight="1">
      <c r="A12" s="35"/>
    </row>
    <row r="13" spans="1:12" s="1" customFormat="1">
      <c r="A13" s="33" t="s">
        <v>11</v>
      </c>
      <c r="B13" s="1" t="s">
        <v>12</v>
      </c>
    </row>
    <row r="15" spans="1:12">
      <c r="A15" s="33" t="s">
        <v>13</v>
      </c>
      <c r="B15" s="1" t="s">
        <v>14</v>
      </c>
      <c r="E15" s="22" t="s">
        <v>195</v>
      </c>
      <c r="F15" s="8"/>
      <c r="G15" s="8"/>
      <c r="H15" s="8"/>
      <c r="I15" s="8"/>
      <c r="J15" s="8"/>
      <c r="K15" s="8"/>
      <c r="L15" s="8"/>
    </row>
    <row r="16" spans="1:12">
      <c r="B16" s="1" t="s">
        <v>8</v>
      </c>
      <c r="E16" s="22" t="s">
        <v>5</v>
      </c>
      <c r="F16" s="8"/>
      <c r="G16" s="8"/>
      <c r="H16" s="8"/>
      <c r="I16" s="8"/>
      <c r="J16" s="8"/>
      <c r="K16" s="8"/>
      <c r="L16" s="8"/>
    </row>
    <row r="17" spans="1:12">
      <c r="B17" s="1" t="s">
        <v>9</v>
      </c>
      <c r="E17" s="22" t="s">
        <v>196</v>
      </c>
      <c r="F17" s="8"/>
      <c r="G17" s="8"/>
      <c r="H17" s="8"/>
      <c r="I17" s="8"/>
      <c r="J17" s="8"/>
      <c r="K17" s="8"/>
      <c r="L17" s="8"/>
    </row>
    <row r="18" spans="1:12">
      <c r="B18" s="1" t="s">
        <v>10</v>
      </c>
      <c r="E18" s="22" t="s">
        <v>197</v>
      </c>
      <c r="F18" s="8"/>
      <c r="G18" s="8"/>
      <c r="H18" s="8"/>
      <c r="I18" s="8"/>
      <c r="J18" s="8"/>
      <c r="K18" s="8"/>
      <c r="L18" s="8"/>
    </row>
    <row r="19" spans="1:12" ht="33.75" customHeight="1">
      <c r="F19" s="8"/>
      <c r="G19" s="8"/>
      <c r="H19" s="8"/>
      <c r="I19" s="8"/>
      <c r="J19" s="8"/>
      <c r="K19" s="8"/>
      <c r="L19" s="8"/>
    </row>
    <row r="20" spans="1:12">
      <c r="A20" s="33" t="s">
        <v>15</v>
      </c>
      <c r="B20" s="1" t="s">
        <v>16</v>
      </c>
      <c r="E20" s="22" t="s">
        <v>198</v>
      </c>
      <c r="F20" s="8"/>
      <c r="G20" s="8"/>
      <c r="H20" s="8"/>
      <c r="I20" s="8"/>
      <c r="J20" s="8"/>
      <c r="K20" s="8"/>
      <c r="L20" s="8"/>
    </row>
    <row r="21" spans="1:12">
      <c r="E21" s="22" t="s">
        <v>199</v>
      </c>
    </row>
    <row r="22" spans="1:12">
      <c r="E22" s="22"/>
    </row>
    <row r="23" spans="1:12">
      <c r="C23" s="124" t="s">
        <v>527</v>
      </c>
      <c r="D23" s="22" t="s">
        <v>526</v>
      </c>
    </row>
    <row r="25" spans="1:12">
      <c r="A25" s="33" t="s">
        <v>17</v>
      </c>
      <c r="B25" s="1" t="s">
        <v>18</v>
      </c>
    </row>
    <row r="27" spans="1:12">
      <c r="B27" s="176" t="s">
        <v>19</v>
      </c>
      <c r="C27" s="177"/>
      <c r="D27" s="178"/>
      <c r="E27" s="170" t="s">
        <v>20</v>
      </c>
      <c r="F27" s="171"/>
      <c r="G27" s="171"/>
      <c r="H27" s="172"/>
      <c r="I27" s="170" t="s">
        <v>21</v>
      </c>
      <c r="J27" s="171"/>
      <c r="K27" s="171"/>
      <c r="L27" s="172"/>
    </row>
    <row r="28" spans="1:12">
      <c r="B28" s="179"/>
      <c r="C28" s="180"/>
      <c r="D28" s="181"/>
      <c r="E28" s="170" t="s">
        <v>22</v>
      </c>
      <c r="F28" s="172"/>
      <c r="G28" s="170" t="s">
        <v>23</v>
      </c>
      <c r="H28" s="172"/>
      <c r="I28" s="170" t="s">
        <v>22</v>
      </c>
      <c r="J28" s="172"/>
      <c r="K28" s="170" t="s">
        <v>23</v>
      </c>
      <c r="L28" s="148"/>
    </row>
    <row r="29" spans="1:12">
      <c r="B29" s="138" t="s">
        <v>24</v>
      </c>
      <c r="C29" s="138"/>
      <c r="D29" s="138"/>
      <c r="E29" s="189">
        <v>5</v>
      </c>
      <c r="F29" s="172"/>
      <c r="G29" s="216">
        <v>5</v>
      </c>
      <c r="H29" s="217"/>
      <c r="I29" s="216">
        <v>1</v>
      </c>
      <c r="J29" s="217"/>
      <c r="K29" s="216">
        <v>1</v>
      </c>
      <c r="L29" s="218"/>
    </row>
    <row r="30" spans="1:12">
      <c r="B30" s="138" t="s">
        <v>25</v>
      </c>
      <c r="C30" s="138"/>
      <c r="D30" s="138"/>
      <c r="E30" s="189">
        <v>5</v>
      </c>
      <c r="F30" s="172"/>
      <c r="G30" s="216">
        <v>5</v>
      </c>
      <c r="H30" s="217"/>
      <c r="I30" s="216">
        <v>1</v>
      </c>
      <c r="J30" s="217"/>
      <c r="K30" s="216">
        <v>1</v>
      </c>
      <c r="L30" s="218"/>
    </row>
    <row r="33" spans="1:12">
      <c r="A33" s="33" t="s">
        <v>26</v>
      </c>
      <c r="B33" s="1" t="s">
        <v>27</v>
      </c>
    </row>
    <row r="35" spans="1:12">
      <c r="B35" s="170" t="s">
        <v>1</v>
      </c>
      <c r="C35" s="161"/>
      <c r="D35" s="148"/>
      <c r="E35" s="170" t="s">
        <v>8</v>
      </c>
      <c r="F35" s="171"/>
      <c r="G35" s="175"/>
      <c r="H35" s="170" t="s">
        <v>28</v>
      </c>
      <c r="I35" s="175"/>
      <c r="J35" s="170" t="s">
        <v>29</v>
      </c>
      <c r="K35" s="182"/>
      <c r="L35" s="175"/>
    </row>
    <row r="36" spans="1:12">
      <c r="B36" s="160"/>
      <c r="C36" s="161"/>
      <c r="D36" s="148"/>
      <c r="E36" s="160"/>
      <c r="F36" s="161"/>
      <c r="G36" s="148"/>
      <c r="H36" s="189"/>
      <c r="I36" s="172"/>
      <c r="J36" s="160"/>
      <c r="K36" s="161"/>
      <c r="L36" s="148"/>
    </row>
    <row r="37" spans="1:12">
      <c r="B37" s="160"/>
      <c r="C37" s="161"/>
      <c r="D37" s="148"/>
      <c r="E37" s="160"/>
      <c r="F37" s="161"/>
      <c r="G37" s="148"/>
      <c r="H37" s="189"/>
      <c r="I37" s="172"/>
      <c r="J37" s="160"/>
      <c r="K37" s="161"/>
      <c r="L37" s="148"/>
    </row>
    <row r="38" spans="1:12">
      <c r="B38" s="160"/>
      <c r="C38" s="161"/>
      <c r="D38" s="148"/>
      <c r="E38" s="160"/>
      <c r="F38" s="161"/>
      <c r="G38" s="148"/>
      <c r="H38" s="189"/>
      <c r="I38" s="172"/>
      <c r="J38" s="160"/>
      <c r="K38" s="161"/>
      <c r="L38" s="148"/>
    </row>
    <row r="41" spans="1:12">
      <c r="A41" s="33" t="s">
        <v>30</v>
      </c>
    </row>
    <row r="52" spans="1:12" ht="15" customHeight="1">
      <c r="A52" s="33" t="s">
        <v>31</v>
      </c>
      <c r="B52" s="1" t="s">
        <v>32</v>
      </c>
      <c r="I52" s="213">
        <f>DATE(2013,7,31)</f>
        <v>41486</v>
      </c>
      <c r="J52" s="214"/>
      <c r="K52" s="215"/>
    </row>
    <row r="54" spans="1:12">
      <c r="A54" s="37" t="s">
        <v>33</v>
      </c>
    </row>
    <row r="56" spans="1:12">
      <c r="A56" s="33" t="s">
        <v>34</v>
      </c>
      <c r="B56" s="1" t="s">
        <v>35</v>
      </c>
      <c r="C56" s="1"/>
      <c r="E56" s="1"/>
      <c r="F56" s="1"/>
      <c r="G56" s="1"/>
      <c r="H56" s="1"/>
      <c r="I56" s="1"/>
      <c r="J56" s="1"/>
      <c r="K56" s="1"/>
    </row>
    <row r="58" spans="1:12">
      <c r="A58" s="33" t="s">
        <v>40</v>
      </c>
      <c r="B58" s="1" t="s">
        <v>36</v>
      </c>
    </row>
    <row r="60" spans="1:12">
      <c r="B60" s="170" t="s">
        <v>37</v>
      </c>
      <c r="C60" s="161"/>
      <c r="D60" s="148"/>
      <c r="E60" s="170" t="s">
        <v>38</v>
      </c>
      <c r="F60" s="171"/>
      <c r="G60" s="171"/>
      <c r="H60" s="172"/>
      <c r="I60" s="170" t="s">
        <v>39</v>
      </c>
      <c r="J60" s="171"/>
      <c r="K60" s="171"/>
      <c r="L60" s="172"/>
    </row>
    <row r="61" spans="1:12">
      <c r="B61" s="160" t="s">
        <v>200</v>
      </c>
      <c r="C61" s="161"/>
      <c r="D61" s="148"/>
      <c r="E61" s="160" t="s">
        <v>201</v>
      </c>
      <c r="F61" s="161"/>
      <c r="G61" s="161"/>
      <c r="H61" s="148"/>
      <c r="I61" s="160"/>
      <c r="J61" s="161"/>
      <c r="K61" s="161"/>
      <c r="L61" s="148"/>
    </row>
    <row r="62" spans="1:12">
      <c r="B62" s="160"/>
      <c r="C62" s="161"/>
      <c r="D62" s="148"/>
      <c r="E62" s="160"/>
      <c r="F62" s="161"/>
      <c r="G62" s="161"/>
      <c r="H62" s="148"/>
      <c r="I62" s="160"/>
      <c r="J62" s="161"/>
      <c r="K62" s="161"/>
      <c r="L62" s="148"/>
    </row>
    <row r="63" spans="1:12">
      <c r="B63" s="160"/>
      <c r="C63" s="161"/>
      <c r="D63" s="148"/>
      <c r="E63" s="160"/>
      <c r="F63" s="161"/>
      <c r="G63" s="161"/>
      <c r="H63" s="148"/>
      <c r="I63" s="160"/>
      <c r="J63" s="161"/>
      <c r="K63" s="161"/>
      <c r="L63" s="148"/>
    </row>
    <row r="66" spans="1:12">
      <c r="A66" s="33" t="s">
        <v>45</v>
      </c>
      <c r="B66" s="1" t="s">
        <v>46</v>
      </c>
    </row>
    <row r="68" spans="1:12" ht="54" customHeight="1">
      <c r="B68" s="183" t="s">
        <v>41</v>
      </c>
      <c r="C68" s="184"/>
      <c r="D68" s="185"/>
      <c r="E68" s="157" t="s">
        <v>42</v>
      </c>
      <c r="F68" s="159"/>
      <c r="G68" s="157" t="s">
        <v>43</v>
      </c>
      <c r="H68" s="159"/>
      <c r="I68" s="157" t="s">
        <v>44</v>
      </c>
      <c r="J68" s="158"/>
      <c r="K68" s="158"/>
      <c r="L68" s="159"/>
    </row>
    <row r="69" spans="1:12">
      <c r="B69" s="188"/>
      <c r="C69" s="188"/>
      <c r="D69" s="188"/>
      <c r="E69" s="21" t="s">
        <v>194</v>
      </c>
      <c r="F69" s="127" t="s">
        <v>47</v>
      </c>
      <c r="G69" s="166" t="s">
        <v>47</v>
      </c>
      <c r="H69" s="167"/>
      <c r="I69" s="166" t="s">
        <v>47</v>
      </c>
      <c r="J69" s="167"/>
      <c r="K69" s="167"/>
      <c r="L69" s="167"/>
    </row>
    <row r="70" spans="1:12">
      <c r="B70" s="138" t="s">
        <v>202</v>
      </c>
      <c r="C70" s="138"/>
      <c r="D70" s="138"/>
      <c r="E70" s="25">
        <v>9958</v>
      </c>
      <c r="F70" s="24">
        <v>100</v>
      </c>
      <c r="G70" s="164">
        <v>100</v>
      </c>
      <c r="H70" s="164"/>
      <c r="I70" s="164"/>
      <c r="J70" s="165"/>
      <c r="K70" s="165"/>
      <c r="L70" s="165"/>
    </row>
    <row r="71" spans="1:12">
      <c r="B71" s="138"/>
      <c r="C71" s="138"/>
      <c r="D71" s="138"/>
      <c r="E71" s="23"/>
      <c r="F71" s="24"/>
      <c r="G71" s="164"/>
      <c r="H71" s="164"/>
      <c r="I71" s="164"/>
      <c r="J71" s="165"/>
      <c r="K71" s="165"/>
      <c r="L71" s="165"/>
    </row>
    <row r="72" spans="1:12">
      <c r="B72" s="138"/>
      <c r="C72" s="138"/>
      <c r="D72" s="138"/>
      <c r="E72" s="23"/>
      <c r="F72" s="24"/>
      <c r="G72" s="164"/>
      <c r="H72" s="164"/>
      <c r="I72" s="164"/>
      <c r="J72" s="165"/>
      <c r="K72" s="165"/>
      <c r="L72" s="165"/>
    </row>
    <row r="73" spans="1:12">
      <c r="B73" s="38"/>
      <c r="C73" s="38"/>
      <c r="D73" s="38"/>
      <c r="E73" s="39"/>
      <c r="F73" s="40"/>
      <c r="G73" s="41"/>
      <c r="H73" s="41"/>
      <c r="I73" s="41"/>
      <c r="J73" s="42"/>
      <c r="K73" s="42"/>
      <c r="L73" s="42"/>
    </row>
    <row r="75" spans="1:12">
      <c r="A75" s="33" t="s">
        <v>48</v>
      </c>
      <c r="B75" s="1" t="s">
        <v>49</v>
      </c>
    </row>
    <row r="77" spans="1:12" ht="54" customHeight="1">
      <c r="B77" s="183" t="s">
        <v>41</v>
      </c>
      <c r="C77" s="184"/>
      <c r="D77" s="185"/>
      <c r="E77" s="157" t="s">
        <v>42</v>
      </c>
      <c r="F77" s="159"/>
      <c r="G77" s="157" t="s">
        <v>43</v>
      </c>
      <c r="H77" s="159"/>
      <c r="I77" s="157" t="s">
        <v>44</v>
      </c>
      <c r="J77" s="158"/>
      <c r="K77" s="158"/>
      <c r="L77" s="159"/>
    </row>
    <row r="78" spans="1:12">
      <c r="B78" s="188"/>
      <c r="C78" s="188"/>
      <c r="D78" s="188"/>
      <c r="E78" s="21" t="s">
        <v>194</v>
      </c>
      <c r="F78" s="127" t="s">
        <v>47</v>
      </c>
      <c r="G78" s="166" t="s">
        <v>47</v>
      </c>
      <c r="H78" s="167"/>
      <c r="I78" s="166" t="s">
        <v>47</v>
      </c>
      <c r="J78" s="167"/>
      <c r="K78" s="167"/>
      <c r="L78" s="167"/>
    </row>
    <row r="79" spans="1:12">
      <c r="B79" s="138" t="s">
        <v>200</v>
      </c>
      <c r="C79" s="138"/>
      <c r="D79" s="138"/>
      <c r="E79" s="25">
        <v>9958</v>
      </c>
      <c r="F79" s="26">
        <v>100</v>
      </c>
      <c r="G79" s="168">
        <v>100</v>
      </c>
      <c r="H79" s="168"/>
      <c r="I79" s="168"/>
      <c r="J79" s="169"/>
      <c r="K79" s="169"/>
      <c r="L79" s="169"/>
    </row>
    <row r="80" spans="1:12">
      <c r="B80" s="138"/>
      <c r="C80" s="138"/>
      <c r="D80" s="138"/>
      <c r="E80" s="25"/>
      <c r="F80" s="26"/>
      <c r="G80" s="168"/>
      <c r="H80" s="168"/>
      <c r="I80" s="168"/>
      <c r="J80" s="169"/>
      <c r="K80" s="169"/>
      <c r="L80" s="169"/>
    </row>
    <row r="81" spans="1:12">
      <c r="B81" s="138"/>
      <c r="C81" s="138"/>
      <c r="D81" s="138"/>
      <c r="E81" s="25"/>
      <c r="F81" s="26"/>
      <c r="G81" s="168"/>
      <c r="H81" s="168"/>
      <c r="I81" s="168"/>
      <c r="J81" s="169"/>
      <c r="K81" s="169"/>
      <c r="L81" s="169"/>
    </row>
    <row r="85" spans="1:12">
      <c r="A85" s="33" t="s">
        <v>51</v>
      </c>
      <c r="B85" s="1" t="s">
        <v>52</v>
      </c>
      <c r="C85" s="1"/>
      <c r="E85" s="1"/>
      <c r="F85" s="1"/>
      <c r="G85" s="1"/>
      <c r="H85" s="1"/>
      <c r="I85" s="1"/>
      <c r="J85" s="1"/>
      <c r="K85" s="1"/>
      <c r="L85" s="1"/>
    </row>
    <row r="87" spans="1:12">
      <c r="A87" s="33" t="s">
        <v>54</v>
      </c>
      <c r="B87" s="1" t="s">
        <v>53</v>
      </c>
    </row>
    <row r="89" spans="1:12">
      <c r="A89" s="37" t="s">
        <v>50</v>
      </c>
    </row>
    <row r="91" spans="1:12">
      <c r="A91" s="33" t="s">
        <v>55</v>
      </c>
      <c r="B91" s="1" t="s">
        <v>56</v>
      </c>
      <c r="C91" s="1"/>
      <c r="E91" s="1"/>
      <c r="F91" s="1"/>
      <c r="G91" s="1"/>
      <c r="H91" s="1"/>
      <c r="I91" s="1"/>
      <c r="J91" s="1"/>
      <c r="K91" s="1"/>
      <c r="L91" s="1"/>
    </row>
    <row r="93" spans="1:12">
      <c r="A93" s="33" t="s">
        <v>57</v>
      </c>
      <c r="B93" s="1" t="s">
        <v>58</v>
      </c>
      <c r="C93" s="1"/>
      <c r="E93" s="1"/>
      <c r="F93" s="1"/>
      <c r="G93" s="1"/>
      <c r="H93" s="1"/>
      <c r="I93" s="1"/>
    </row>
    <row r="95" spans="1:12">
      <c r="A95" s="33" t="s">
        <v>59</v>
      </c>
      <c r="B95" s="1"/>
      <c r="C95" s="1"/>
    </row>
    <row r="98" spans="1:12">
      <c r="B98" t="s">
        <v>60</v>
      </c>
      <c r="E98" s="14"/>
      <c r="F98" s="10"/>
      <c r="G98" s="10"/>
      <c r="H98" s="10"/>
      <c r="I98" s="10"/>
      <c r="J98" s="10"/>
      <c r="K98" s="10"/>
      <c r="L98" s="10"/>
    </row>
    <row r="99" spans="1:12">
      <c r="D99" s="14"/>
      <c r="E99" s="14"/>
      <c r="F99" s="11"/>
      <c r="G99" s="11"/>
      <c r="H99" s="11"/>
      <c r="I99" s="11"/>
      <c r="J99" s="11"/>
      <c r="K99" s="11"/>
      <c r="L99" s="11"/>
    </row>
    <row r="100" spans="1:12">
      <c r="D100" s="19"/>
      <c r="E100" s="19"/>
      <c r="F100" s="10"/>
      <c r="G100" s="10"/>
      <c r="H100" s="10"/>
      <c r="I100" s="10"/>
      <c r="J100" s="10"/>
      <c r="K100" s="10"/>
      <c r="L100" s="10"/>
    </row>
    <row r="103" spans="1:12">
      <c r="A103" s="33" t="s">
        <v>61</v>
      </c>
      <c r="B103" s="1" t="s">
        <v>62</v>
      </c>
      <c r="C103" s="1"/>
      <c r="E103" s="1"/>
    </row>
    <row r="105" spans="1:12">
      <c r="B105" t="s">
        <v>63</v>
      </c>
    </row>
    <row r="107" spans="1:12" ht="26.45" customHeight="1">
      <c r="B107" s="186" t="s">
        <v>64</v>
      </c>
      <c r="C107" s="187"/>
      <c r="D107" s="187"/>
      <c r="E107" s="186" t="s">
        <v>65</v>
      </c>
      <c r="F107" s="190"/>
      <c r="G107" s="190"/>
      <c r="H107" s="190"/>
      <c r="I107" s="162" t="s">
        <v>66</v>
      </c>
      <c r="J107" s="163"/>
      <c r="K107" s="163"/>
      <c r="L107" s="163"/>
    </row>
    <row r="108" spans="1:12">
      <c r="B108" s="138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>
      <c r="B109" s="138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3" spans="1:7">
      <c r="A113" s="33" t="s">
        <v>67</v>
      </c>
      <c r="B113" s="1" t="s">
        <v>68</v>
      </c>
      <c r="C113" s="1"/>
      <c r="E113" s="1"/>
    </row>
    <row r="115" spans="1:7">
      <c r="A115" s="33" t="s">
        <v>69</v>
      </c>
      <c r="B115" s="1" t="s">
        <v>71</v>
      </c>
    </row>
    <row r="116" spans="1:7">
      <c r="C116" s="12" t="s">
        <v>70</v>
      </c>
      <c r="G116" s="12"/>
    </row>
    <row r="117" spans="1:7">
      <c r="C117" s="12"/>
      <c r="G117" s="12"/>
    </row>
    <row r="119" spans="1:7">
      <c r="A119" s="33" t="s">
        <v>72</v>
      </c>
      <c r="B119" s="1" t="s">
        <v>73</v>
      </c>
    </row>
    <row r="120" spans="1:7">
      <c r="C120" s="12" t="s">
        <v>79</v>
      </c>
      <c r="G120" s="12"/>
    </row>
    <row r="121" spans="1:7">
      <c r="C121" s="12"/>
      <c r="G121" s="12"/>
    </row>
    <row r="123" spans="1:7">
      <c r="A123" s="33" t="s">
        <v>74</v>
      </c>
      <c r="B123" s="1" t="s">
        <v>75</v>
      </c>
    </row>
    <row r="131" spans="1:7">
      <c r="A131" s="33" t="s">
        <v>76</v>
      </c>
      <c r="B131" s="1" t="s">
        <v>77</v>
      </c>
    </row>
    <row r="132" spans="1:7">
      <c r="C132" s="12" t="s">
        <v>78</v>
      </c>
      <c r="G132" s="12"/>
    </row>
    <row r="133" spans="1:7">
      <c r="C133" s="12"/>
      <c r="G133" s="12"/>
    </row>
    <row r="135" spans="1:7">
      <c r="A135" s="33" t="s">
        <v>80</v>
      </c>
      <c r="B135" s="1" t="s">
        <v>81</v>
      </c>
    </row>
    <row r="136" spans="1:7">
      <c r="C136" s="12" t="s">
        <v>82</v>
      </c>
      <c r="G136" s="12"/>
    </row>
    <row r="137" spans="1:7">
      <c r="F137" s="12"/>
      <c r="G137" s="12"/>
    </row>
    <row r="138" spans="1:7">
      <c r="A138" s="37" t="s">
        <v>85</v>
      </c>
      <c r="F138" s="12"/>
      <c r="G138" s="12"/>
    </row>
    <row r="140" spans="1:7">
      <c r="A140" s="33" t="s">
        <v>83</v>
      </c>
      <c r="B140" s="1" t="s">
        <v>84</v>
      </c>
    </row>
    <row r="145" spans="1:7">
      <c r="D145" s="7"/>
      <c r="E145" s="7"/>
    </row>
    <row r="150" spans="1:7">
      <c r="B150" s="12" t="s">
        <v>86</v>
      </c>
      <c r="E150" s="12"/>
    </row>
    <row r="151" spans="1:7">
      <c r="B151" s="12"/>
      <c r="E151" s="12"/>
    </row>
    <row r="153" spans="1:7">
      <c r="A153" s="33" t="s">
        <v>87</v>
      </c>
      <c r="B153" s="1" t="s">
        <v>88</v>
      </c>
    </row>
    <row r="154" spans="1:7">
      <c r="C154" s="12" t="s">
        <v>89</v>
      </c>
      <c r="G154" s="12"/>
    </row>
    <row r="155" spans="1:7">
      <c r="C155" s="12"/>
      <c r="G155" s="12"/>
    </row>
    <row r="157" spans="1:7">
      <c r="A157" s="33" t="s">
        <v>90</v>
      </c>
      <c r="B157" s="1" t="s">
        <v>94</v>
      </c>
    </row>
    <row r="158" spans="1:7">
      <c r="C158" s="12" t="s">
        <v>92</v>
      </c>
      <c r="G158" s="12"/>
    </row>
    <row r="159" spans="1:7">
      <c r="C159" s="12"/>
      <c r="G159" s="12"/>
    </row>
    <row r="161" spans="1:11">
      <c r="A161" s="33" t="s">
        <v>93</v>
      </c>
      <c r="B161" s="1" t="s">
        <v>95</v>
      </c>
    </row>
    <row r="162" spans="1:11">
      <c r="C162" s="12" t="s">
        <v>91</v>
      </c>
      <c r="G162" s="12"/>
    </row>
    <row r="163" spans="1:11">
      <c r="C163" s="12"/>
      <c r="G163" s="12"/>
    </row>
    <row r="165" spans="1:11">
      <c r="A165" s="33" t="s">
        <v>96</v>
      </c>
      <c r="B165" s="1" t="s">
        <v>97</v>
      </c>
    </row>
    <row r="166" spans="1:11">
      <c r="C166" s="12" t="s">
        <v>98</v>
      </c>
      <c r="G166" s="12"/>
    </row>
    <row r="167" spans="1:11">
      <c r="C167" s="12"/>
      <c r="G167" s="12"/>
    </row>
    <row r="169" spans="1:11">
      <c r="A169" s="33" t="s">
        <v>99</v>
      </c>
      <c r="B169" s="1" t="s">
        <v>100</v>
      </c>
    </row>
    <row r="170" spans="1:11">
      <c r="C170" s="12" t="s">
        <v>101</v>
      </c>
    </row>
    <row r="173" spans="1:11">
      <c r="A173" s="33" t="s">
        <v>103</v>
      </c>
      <c r="B173" s="1" t="s">
        <v>104</v>
      </c>
      <c r="C173" s="1"/>
      <c r="E173" s="1"/>
    </row>
    <row r="175" spans="1:11" ht="27" customHeight="1">
      <c r="B175" s="186" t="s">
        <v>105</v>
      </c>
      <c r="C175" s="187"/>
      <c r="D175" s="187"/>
      <c r="E175" s="162" t="s">
        <v>106</v>
      </c>
      <c r="F175" s="163"/>
      <c r="G175" s="162" t="s">
        <v>107</v>
      </c>
      <c r="H175" s="163"/>
      <c r="I175" s="162" t="s">
        <v>108</v>
      </c>
      <c r="J175" s="163"/>
      <c r="K175" s="13"/>
    </row>
    <row r="176" spans="1:11">
      <c r="B176" s="138" t="s">
        <v>203</v>
      </c>
      <c r="C176" s="138"/>
      <c r="D176" s="138"/>
      <c r="E176" s="156" t="s">
        <v>207</v>
      </c>
      <c r="F176" s="138"/>
      <c r="G176" s="156" t="s">
        <v>209</v>
      </c>
      <c r="H176" s="156"/>
      <c r="I176" s="156" t="s">
        <v>210</v>
      </c>
      <c r="J176" s="138"/>
      <c r="K176" s="20"/>
    </row>
    <row r="177" spans="1:11">
      <c r="B177" s="138" t="s">
        <v>204</v>
      </c>
      <c r="C177" s="138"/>
      <c r="D177" s="138"/>
      <c r="E177" s="156" t="s">
        <v>207</v>
      </c>
      <c r="F177" s="138"/>
      <c r="G177" s="156" t="s">
        <v>209</v>
      </c>
      <c r="H177" s="156"/>
      <c r="I177" s="156" t="s">
        <v>210</v>
      </c>
      <c r="J177" s="138"/>
      <c r="K177" s="20"/>
    </row>
    <row r="178" spans="1:11">
      <c r="B178" s="138" t="s">
        <v>205</v>
      </c>
      <c r="C178" s="138"/>
      <c r="D178" s="138"/>
      <c r="E178" s="156" t="s">
        <v>208</v>
      </c>
      <c r="F178" s="138"/>
      <c r="G178" s="156" t="s">
        <v>209</v>
      </c>
      <c r="H178" s="156"/>
      <c r="I178" s="156" t="s">
        <v>210</v>
      </c>
      <c r="J178" s="138"/>
      <c r="K178" s="20"/>
    </row>
    <row r="179" spans="1:11">
      <c r="B179" s="138" t="s">
        <v>206</v>
      </c>
      <c r="C179" s="138"/>
      <c r="D179" s="138"/>
      <c r="E179" s="156" t="s">
        <v>207</v>
      </c>
      <c r="F179" s="138"/>
      <c r="G179" s="156" t="s">
        <v>209</v>
      </c>
      <c r="H179" s="156"/>
      <c r="I179" s="156" t="s">
        <v>210</v>
      </c>
      <c r="J179" s="138"/>
      <c r="K179" s="20"/>
    </row>
    <row r="180" spans="1:11">
      <c r="B180" s="138"/>
      <c r="C180" s="138"/>
      <c r="D180" s="138"/>
      <c r="E180" s="156"/>
      <c r="F180" s="138"/>
      <c r="G180" s="156"/>
      <c r="H180" s="156"/>
      <c r="I180" s="156"/>
      <c r="J180" s="138"/>
      <c r="K180" s="20"/>
    </row>
    <row r="181" spans="1:11">
      <c r="B181" s="38"/>
      <c r="C181" s="38"/>
      <c r="D181" s="38"/>
      <c r="E181" s="43"/>
      <c r="F181" s="38"/>
      <c r="G181" s="43"/>
      <c r="H181" s="43"/>
      <c r="I181" s="43"/>
      <c r="J181" s="38"/>
      <c r="K181" s="20"/>
    </row>
    <row r="183" spans="1:11">
      <c r="A183" s="33" t="s">
        <v>109</v>
      </c>
      <c r="B183" s="1" t="s">
        <v>110</v>
      </c>
      <c r="G183" s="12"/>
    </row>
    <row r="184" spans="1:11">
      <c r="C184" s="12" t="s">
        <v>211</v>
      </c>
      <c r="G184" s="12"/>
    </row>
    <row r="185" spans="1:11">
      <c r="C185" s="12" t="s">
        <v>212</v>
      </c>
      <c r="G185" s="12"/>
    </row>
    <row r="186" spans="1:11">
      <c r="C186" s="12"/>
      <c r="G186" s="12"/>
    </row>
    <row r="188" spans="1:11">
      <c r="A188" s="33" t="s">
        <v>111</v>
      </c>
      <c r="B188" s="1" t="s">
        <v>112</v>
      </c>
      <c r="G188" s="12"/>
    </row>
    <row r="189" spans="1:11">
      <c r="C189" s="12" t="s">
        <v>211</v>
      </c>
      <c r="G189" s="12"/>
    </row>
    <row r="190" spans="1:11">
      <c r="C190" s="12" t="s">
        <v>212</v>
      </c>
      <c r="G190" s="12"/>
    </row>
    <row r="191" spans="1:11">
      <c r="C191" s="12"/>
      <c r="G191" s="12"/>
    </row>
    <row r="193" spans="1:10">
      <c r="A193" s="33" t="s">
        <v>113</v>
      </c>
      <c r="B193" s="1" t="s">
        <v>114</v>
      </c>
    </row>
    <row r="194" spans="1:10">
      <c r="C194" s="12" t="s">
        <v>115</v>
      </c>
    </row>
    <row r="196" spans="1:10">
      <c r="A196" s="37" t="s">
        <v>102</v>
      </c>
    </row>
    <row r="198" spans="1:10">
      <c r="A198" s="33" t="s">
        <v>117</v>
      </c>
      <c r="B198" s="1" t="s">
        <v>118</v>
      </c>
    </row>
    <row r="199" spans="1:10">
      <c r="A199" s="33" t="s">
        <v>119</v>
      </c>
      <c r="B199" s="1" t="s">
        <v>120</v>
      </c>
    </row>
    <row r="200" spans="1:10">
      <c r="A200" s="33" t="s">
        <v>121</v>
      </c>
      <c r="B200" s="1" t="s">
        <v>122</v>
      </c>
    </row>
    <row r="202" spans="1:10" ht="45">
      <c r="B202" s="149" t="s">
        <v>105</v>
      </c>
      <c r="C202" s="150"/>
      <c r="D202" s="151"/>
      <c r="E202" s="28" t="s">
        <v>123</v>
      </c>
      <c r="F202" s="28" t="s">
        <v>124</v>
      </c>
      <c r="G202" s="29" t="s">
        <v>125</v>
      </c>
      <c r="H202" s="29" t="s">
        <v>126</v>
      </c>
      <c r="I202" s="29" t="s">
        <v>127</v>
      </c>
      <c r="J202" s="28" t="s">
        <v>128</v>
      </c>
    </row>
    <row r="203" spans="1:10">
      <c r="B203" s="76" t="s">
        <v>344</v>
      </c>
      <c r="C203" s="197" t="s">
        <v>557</v>
      </c>
      <c r="D203" s="198"/>
      <c r="E203" s="55" t="s">
        <v>531</v>
      </c>
      <c r="F203" s="56">
        <f>F204+F213</f>
        <v>84804</v>
      </c>
      <c r="G203" s="56">
        <f>G204+G213</f>
        <v>0</v>
      </c>
      <c r="H203" s="56">
        <f>H204+H213</f>
        <v>0</v>
      </c>
      <c r="I203" s="56">
        <f>I204+I213</f>
        <v>0</v>
      </c>
      <c r="J203" s="56">
        <f>J204+J213</f>
        <v>84804</v>
      </c>
    </row>
    <row r="204" spans="1:10">
      <c r="B204" s="77" t="s">
        <v>345</v>
      </c>
      <c r="C204" s="199" t="s">
        <v>558</v>
      </c>
      <c r="D204" s="200"/>
      <c r="E204" s="57" t="s">
        <v>130</v>
      </c>
      <c r="F204" s="58">
        <f>SUM(F205:F212)</f>
        <v>0</v>
      </c>
      <c r="G204" s="58">
        <f>SUM(G205:G212)</f>
        <v>0</v>
      </c>
      <c r="H204" s="58">
        <f>SUM(H205:H212)</f>
        <v>0</v>
      </c>
      <c r="I204" s="58">
        <f>SUM(I205:I212)</f>
        <v>0</v>
      </c>
      <c r="J204" s="58">
        <f>SUM(J205:J212)</f>
        <v>0</v>
      </c>
    </row>
    <row r="205" spans="1:10">
      <c r="B205" s="78"/>
      <c r="C205" s="147"/>
      <c r="D205" s="148"/>
      <c r="E205" s="17"/>
      <c r="F205" s="27"/>
      <c r="G205" s="27"/>
      <c r="H205" s="27"/>
      <c r="I205" s="27"/>
      <c r="J205" s="27"/>
    </row>
    <row r="206" spans="1:10">
      <c r="B206" s="78" t="s">
        <v>346</v>
      </c>
      <c r="C206" s="147" t="s">
        <v>137</v>
      </c>
      <c r="D206" s="148"/>
      <c r="E206" s="17" t="s">
        <v>170</v>
      </c>
      <c r="F206" s="27"/>
      <c r="G206" s="27"/>
      <c r="H206" s="27"/>
      <c r="I206" s="27"/>
      <c r="J206" s="27">
        <f t="shared" ref="J206:J212" si="0">F206+G206-H206+I206</f>
        <v>0</v>
      </c>
    </row>
    <row r="207" spans="1:10">
      <c r="B207" s="126" t="s">
        <v>136</v>
      </c>
      <c r="C207" s="15" t="s">
        <v>139</v>
      </c>
      <c r="D207" s="16"/>
      <c r="E207" s="17" t="s">
        <v>171</v>
      </c>
      <c r="F207" s="27"/>
      <c r="G207" s="27"/>
      <c r="H207" s="27"/>
      <c r="I207" s="27"/>
      <c r="J207" s="27">
        <f t="shared" si="0"/>
        <v>0</v>
      </c>
    </row>
    <row r="208" spans="1:10">
      <c r="B208" s="126" t="s">
        <v>138</v>
      </c>
      <c r="C208" s="15" t="s">
        <v>141</v>
      </c>
      <c r="D208" s="16"/>
      <c r="E208" s="17" t="s">
        <v>172</v>
      </c>
      <c r="F208" s="27"/>
      <c r="G208" s="27"/>
      <c r="H208" s="27"/>
      <c r="I208" s="27"/>
      <c r="J208" s="27">
        <f t="shared" si="0"/>
        <v>0</v>
      </c>
    </row>
    <row r="209" spans="2:10">
      <c r="B209" s="126" t="s">
        <v>140</v>
      </c>
      <c r="C209" s="15" t="s">
        <v>143</v>
      </c>
      <c r="D209" s="16"/>
      <c r="E209" s="17" t="s">
        <v>173</v>
      </c>
      <c r="F209" s="27"/>
      <c r="G209" s="27"/>
      <c r="H209" s="27"/>
      <c r="I209" s="27"/>
      <c r="J209" s="27">
        <f t="shared" si="0"/>
        <v>0</v>
      </c>
    </row>
    <row r="210" spans="2:10">
      <c r="B210" s="126" t="s">
        <v>142</v>
      </c>
      <c r="C210" s="15" t="s">
        <v>145</v>
      </c>
      <c r="D210" s="16"/>
      <c r="E210" s="17" t="s">
        <v>174</v>
      </c>
      <c r="F210" s="27"/>
      <c r="G210" s="27"/>
      <c r="H210" s="27"/>
      <c r="I210" s="27"/>
      <c r="J210" s="27">
        <f t="shared" si="0"/>
        <v>0</v>
      </c>
    </row>
    <row r="211" spans="2:10">
      <c r="B211" s="79" t="s">
        <v>144</v>
      </c>
      <c r="C211" s="15" t="s">
        <v>147</v>
      </c>
      <c r="D211" s="16"/>
      <c r="E211" s="17" t="s">
        <v>175</v>
      </c>
      <c r="F211" s="27"/>
      <c r="G211" s="27"/>
      <c r="H211" s="27"/>
      <c r="I211" s="27"/>
      <c r="J211" s="27">
        <f t="shared" si="0"/>
        <v>0</v>
      </c>
    </row>
    <row r="212" spans="2:10">
      <c r="B212" s="79" t="s">
        <v>146</v>
      </c>
      <c r="C212" s="15" t="s">
        <v>149</v>
      </c>
      <c r="D212" s="16"/>
      <c r="E212" s="17" t="s">
        <v>176</v>
      </c>
      <c r="F212" s="27"/>
      <c r="G212" s="27"/>
      <c r="H212" s="27"/>
      <c r="I212" s="27"/>
      <c r="J212" s="27">
        <f t="shared" si="0"/>
        <v>0</v>
      </c>
    </row>
    <row r="213" spans="2:10">
      <c r="B213" s="80" t="s">
        <v>347</v>
      </c>
      <c r="C213" s="59" t="s">
        <v>532</v>
      </c>
      <c r="D213" s="60"/>
      <c r="E213" s="61" t="s">
        <v>177</v>
      </c>
      <c r="F213" s="62">
        <f>SUM(F214:F222)</f>
        <v>84804</v>
      </c>
      <c r="G213" s="62">
        <f>SUM(G214:G222)</f>
        <v>0</v>
      </c>
      <c r="H213" s="62">
        <f>SUM(H214:H222)</f>
        <v>0</v>
      </c>
      <c r="I213" s="62">
        <f>SUM(I214:I222)</f>
        <v>0</v>
      </c>
      <c r="J213" s="62">
        <f>SUM(J214:J222)</f>
        <v>84804</v>
      </c>
    </row>
    <row r="214" spans="2:10">
      <c r="B214" s="79" t="s">
        <v>348</v>
      </c>
      <c r="C214" s="15" t="s">
        <v>153</v>
      </c>
      <c r="D214" s="16"/>
      <c r="E214" s="18" t="s">
        <v>178</v>
      </c>
      <c r="F214" s="27"/>
      <c r="G214" s="27"/>
      <c r="H214" s="27"/>
      <c r="I214" s="27"/>
      <c r="J214" s="27">
        <f t="shared" ref="J214:J222" si="1">F214+G214-H214+I214</f>
        <v>0</v>
      </c>
    </row>
    <row r="215" spans="2:10">
      <c r="B215" s="79" t="s">
        <v>154</v>
      </c>
      <c r="C215" s="15" t="s">
        <v>162</v>
      </c>
      <c r="D215" s="16"/>
      <c r="E215" s="18" t="s">
        <v>179</v>
      </c>
      <c r="F215" s="27"/>
      <c r="G215" s="27"/>
      <c r="H215" s="27"/>
      <c r="I215" s="27"/>
      <c r="J215" s="27">
        <f t="shared" si="1"/>
        <v>0</v>
      </c>
    </row>
    <row r="216" spans="2:10">
      <c r="B216" s="79" t="s">
        <v>155</v>
      </c>
      <c r="C216" s="15" t="s">
        <v>163</v>
      </c>
      <c r="D216" s="16"/>
      <c r="E216" s="18" t="s">
        <v>180</v>
      </c>
      <c r="F216" s="27">
        <v>84804</v>
      </c>
      <c r="G216" s="27"/>
      <c r="H216" s="27"/>
      <c r="I216" s="27"/>
      <c r="J216" s="27">
        <f t="shared" si="1"/>
        <v>84804</v>
      </c>
    </row>
    <row r="217" spans="2:10">
      <c r="B217" s="79" t="s">
        <v>156</v>
      </c>
      <c r="C217" s="15" t="s">
        <v>164</v>
      </c>
      <c r="D217" s="16"/>
      <c r="E217" s="18" t="s">
        <v>181</v>
      </c>
      <c r="F217" s="27"/>
      <c r="G217" s="27"/>
      <c r="H217" s="27"/>
      <c r="I217" s="27"/>
      <c r="J217" s="27">
        <f t="shared" si="1"/>
        <v>0</v>
      </c>
    </row>
    <row r="218" spans="2:10">
      <c r="B218" s="79" t="s">
        <v>157</v>
      </c>
      <c r="C218" s="15" t="s">
        <v>165</v>
      </c>
      <c r="D218" s="16"/>
      <c r="E218" s="18" t="s">
        <v>182</v>
      </c>
      <c r="F218" s="27"/>
      <c r="G218" s="27"/>
      <c r="H218" s="27"/>
      <c r="I218" s="27"/>
      <c r="J218" s="27">
        <f t="shared" si="1"/>
        <v>0</v>
      </c>
    </row>
    <row r="219" spans="2:10">
      <c r="B219" s="79" t="s">
        <v>158</v>
      </c>
      <c r="C219" s="15" t="s">
        <v>166</v>
      </c>
      <c r="D219" s="16"/>
      <c r="E219" s="18" t="s">
        <v>183</v>
      </c>
      <c r="F219" s="27"/>
      <c r="G219" s="27"/>
      <c r="H219" s="27"/>
      <c r="I219" s="27"/>
      <c r="J219" s="27">
        <f t="shared" si="1"/>
        <v>0</v>
      </c>
    </row>
    <row r="220" spans="2:10">
      <c r="B220" s="79" t="s">
        <v>159</v>
      </c>
      <c r="C220" s="15" t="s">
        <v>167</v>
      </c>
      <c r="D220" s="16"/>
      <c r="E220" s="18" t="s">
        <v>184</v>
      </c>
      <c r="F220" s="27"/>
      <c r="G220" s="27"/>
      <c r="H220" s="27"/>
      <c r="I220" s="27"/>
      <c r="J220" s="27">
        <f t="shared" si="1"/>
        <v>0</v>
      </c>
    </row>
    <row r="221" spans="2:10">
      <c r="B221" s="79" t="s">
        <v>160</v>
      </c>
      <c r="C221" s="15" t="s">
        <v>168</v>
      </c>
      <c r="D221" s="16"/>
      <c r="E221" s="18" t="s">
        <v>185</v>
      </c>
      <c r="F221" s="27"/>
      <c r="G221" s="27"/>
      <c r="H221" s="27"/>
      <c r="I221" s="27"/>
      <c r="J221" s="27">
        <f t="shared" si="1"/>
        <v>0</v>
      </c>
    </row>
    <row r="222" spans="2:10">
      <c r="B222" s="79" t="s">
        <v>161</v>
      </c>
      <c r="C222" s="15" t="s">
        <v>169</v>
      </c>
      <c r="D222" s="16"/>
      <c r="E222" s="18" t="s">
        <v>186</v>
      </c>
      <c r="F222" s="27"/>
      <c r="G222" s="27"/>
      <c r="H222" s="27"/>
      <c r="I222" s="27"/>
      <c r="J222" s="27">
        <f t="shared" si="1"/>
        <v>0</v>
      </c>
    </row>
    <row r="223" spans="2:10">
      <c r="B223" s="80" t="s">
        <v>361</v>
      </c>
      <c r="C223" s="59" t="s">
        <v>533</v>
      </c>
      <c r="D223" s="60"/>
      <c r="E223" s="61" t="s">
        <v>187</v>
      </c>
      <c r="F223" s="62">
        <f>SUM(F224:F231)</f>
        <v>0</v>
      </c>
      <c r="G223" s="62">
        <f>SUM(G224:G231)</f>
        <v>0</v>
      </c>
      <c r="H223" s="62">
        <f>SUM(H224:H231)</f>
        <v>0</v>
      </c>
      <c r="I223" s="62">
        <f>SUM(I224:I231)</f>
        <v>0</v>
      </c>
      <c r="J223" s="62">
        <f>SUM(J224:J231)</f>
        <v>0</v>
      </c>
    </row>
    <row r="224" spans="2:10">
      <c r="B224" s="79" t="s">
        <v>363</v>
      </c>
      <c r="C224" s="15" t="s">
        <v>542</v>
      </c>
      <c r="D224" s="16"/>
      <c r="E224" s="18" t="s">
        <v>188</v>
      </c>
      <c r="F224" s="27"/>
      <c r="G224" s="27"/>
      <c r="H224" s="27"/>
      <c r="I224" s="27"/>
      <c r="J224" s="27">
        <f t="shared" ref="J224:J231" si="2">F224+G224-H224+I224</f>
        <v>0</v>
      </c>
    </row>
    <row r="225" spans="1:10">
      <c r="B225" s="79" t="s">
        <v>154</v>
      </c>
      <c r="C225" s="15" t="s">
        <v>543</v>
      </c>
      <c r="D225" s="16"/>
      <c r="E225" s="18" t="s">
        <v>534</v>
      </c>
      <c r="F225" s="27"/>
      <c r="G225" s="27"/>
      <c r="H225" s="27"/>
      <c r="I225" s="27"/>
      <c r="J225" s="27">
        <f t="shared" si="2"/>
        <v>0</v>
      </c>
    </row>
    <row r="226" spans="1:10">
      <c r="B226" s="79" t="s">
        <v>155</v>
      </c>
      <c r="C226" s="15" t="s">
        <v>544</v>
      </c>
      <c r="D226" s="16"/>
      <c r="E226" s="18" t="s">
        <v>535</v>
      </c>
      <c r="F226" s="27"/>
      <c r="G226" s="27"/>
      <c r="H226" s="27"/>
      <c r="I226" s="27"/>
      <c r="J226" s="27">
        <f t="shared" si="2"/>
        <v>0</v>
      </c>
    </row>
    <row r="227" spans="1:10">
      <c r="B227" s="79" t="s">
        <v>156</v>
      </c>
      <c r="C227" s="15" t="s">
        <v>545</v>
      </c>
      <c r="D227" s="16"/>
      <c r="E227" s="18" t="s">
        <v>536</v>
      </c>
      <c r="F227" s="27"/>
      <c r="G227" s="27"/>
      <c r="H227" s="27"/>
      <c r="I227" s="27"/>
      <c r="J227" s="27">
        <f t="shared" si="2"/>
        <v>0</v>
      </c>
    </row>
    <row r="228" spans="1:10">
      <c r="B228" s="79" t="s">
        <v>157</v>
      </c>
      <c r="C228" s="15" t="s">
        <v>546</v>
      </c>
      <c r="D228" s="16"/>
      <c r="E228" s="18" t="s">
        <v>537</v>
      </c>
      <c r="F228" s="27"/>
      <c r="G228" s="27"/>
      <c r="H228" s="27"/>
      <c r="I228" s="27"/>
      <c r="J228" s="27">
        <f t="shared" si="2"/>
        <v>0</v>
      </c>
    </row>
    <row r="229" spans="1:10">
      <c r="B229" s="79" t="s">
        <v>158</v>
      </c>
      <c r="C229" s="15" t="s">
        <v>547</v>
      </c>
      <c r="D229" s="16"/>
      <c r="E229" s="18" t="s">
        <v>538</v>
      </c>
      <c r="F229" s="27"/>
      <c r="G229" s="27"/>
      <c r="H229" s="27"/>
      <c r="I229" s="27"/>
      <c r="J229" s="27">
        <f t="shared" si="2"/>
        <v>0</v>
      </c>
    </row>
    <row r="230" spans="1:10">
      <c r="B230" s="79" t="s">
        <v>159</v>
      </c>
      <c r="C230" s="15" t="s">
        <v>548</v>
      </c>
      <c r="D230" s="16"/>
      <c r="E230" s="18" t="s">
        <v>539</v>
      </c>
      <c r="F230" s="27"/>
      <c r="G230" s="27"/>
      <c r="H230" s="27"/>
      <c r="I230" s="27"/>
      <c r="J230" s="27">
        <f t="shared" si="2"/>
        <v>0</v>
      </c>
    </row>
    <row r="231" spans="1:10">
      <c r="B231" s="79" t="s">
        <v>160</v>
      </c>
      <c r="C231" s="15" t="s">
        <v>549</v>
      </c>
      <c r="D231" s="16"/>
      <c r="E231" s="18" t="s">
        <v>540</v>
      </c>
      <c r="F231" s="27"/>
      <c r="G231" s="27"/>
      <c r="H231" s="27"/>
      <c r="I231" s="27"/>
      <c r="J231" s="27">
        <f t="shared" si="2"/>
        <v>0</v>
      </c>
    </row>
    <row r="233" spans="1:10">
      <c r="A233" s="37" t="s">
        <v>116</v>
      </c>
    </row>
    <row r="235" spans="1:10">
      <c r="A235" s="33" t="s">
        <v>189</v>
      </c>
      <c r="B235" s="1" t="s">
        <v>190</v>
      </c>
    </row>
    <row r="237" spans="1:10" ht="33.75">
      <c r="B237" s="149" t="s">
        <v>191</v>
      </c>
      <c r="C237" s="150"/>
      <c r="D237" s="151"/>
      <c r="E237" s="28" t="s">
        <v>123</v>
      </c>
      <c r="F237" s="28" t="s">
        <v>192</v>
      </c>
      <c r="G237" s="29" t="s">
        <v>125</v>
      </c>
      <c r="H237" s="29" t="s">
        <v>126</v>
      </c>
      <c r="I237" s="29" t="s">
        <v>127</v>
      </c>
      <c r="J237" s="28" t="s">
        <v>193</v>
      </c>
    </row>
    <row r="238" spans="1:10">
      <c r="B238" s="81" t="s">
        <v>344</v>
      </c>
      <c r="C238" s="152" t="s">
        <v>550</v>
      </c>
      <c r="D238" s="153"/>
      <c r="E238" s="63" t="s">
        <v>531</v>
      </c>
      <c r="F238" s="64">
        <f>F239+F248</f>
        <v>84804</v>
      </c>
      <c r="G238" s="64">
        <f>G239+G248</f>
        <v>0</v>
      </c>
      <c r="H238" s="64">
        <f>H239+H248</f>
        <v>0</v>
      </c>
      <c r="I238" s="64">
        <f>I239+I248</f>
        <v>0</v>
      </c>
      <c r="J238" s="64">
        <f>J239+J248</f>
        <v>84804</v>
      </c>
    </row>
    <row r="239" spans="1:10">
      <c r="B239" s="82" t="s">
        <v>345</v>
      </c>
      <c r="C239" s="154" t="s">
        <v>132</v>
      </c>
      <c r="D239" s="155"/>
      <c r="E239" s="61" t="s">
        <v>130</v>
      </c>
      <c r="F239" s="62">
        <f>SUM(F240:F247)</f>
        <v>0</v>
      </c>
      <c r="G239" s="62">
        <f>SUM(G240:G247)</f>
        <v>0</v>
      </c>
      <c r="H239" s="62">
        <f>SUM(H240:H247)</f>
        <v>0</v>
      </c>
      <c r="I239" s="62">
        <f>SUM(I240:I247)</f>
        <v>0</v>
      </c>
      <c r="J239" s="62">
        <f>SUM(J240:J247)</f>
        <v>0</v>
      </c>
    </row>
    <row r="240" spans="1:10">
      <c r="B240" s="78"/>
      <c r="C240" s="147"/>
      <c r="D240" s="148"/>
      <c r="E240" s="17"/>
      <c r="F240" s="27"/>
      <c r="G240" s="27"/>
      <c r="H240" s="27"/>
      <c r="I240" s="27"/>
      <c r="J240" s="27"/>
    </row>
    <row r="241" spans="2:10">
      <c r="B241" s="78" t="s">
        <v>346</v>
      </c>
      <c r="C241" s="147" t="s">
        <v>137</v>
      </c>
      <c r="D241" s="148"/>
      <c r="E241" s="17" t="s">
        <v>170</v>
      </c>
      <c r="F241" s="27"/>
      <c r="G241" s="27"/>
      <c r="H241" s="27"/>
      <c r="I241" s="27"/>
      <c r="J241" s="27">
        <f t="shared" ref="J241:J247" si="3">F241+G241-H241+I241</f>
        <v>0</v>
      </c>
    </row>
    <row r="242" spans="2:10">
      <c r="B242" s="126" t="s">
        <v>136</v>
      </c>
      <c r="C242" s="15" t="s">
        <v>139</v>
      </c>
      <c r="D242" s="16"/>
      <c r="E242" s="17" t="s">
        <v>171</v>
      </c>
      <c r="F242" s="27"/>
      <c r="G242" s="27"/>
      <c r="H242" s="27"/>
      <c r="I242" s="27"/>
      <c r="J242" s="27">
        <f t="shared" si="3"/>
        <v>0</v>
      </c>
    </row>
    <row r="243" spans="2:10">
      <c r="B243" s="126" t="s">
        <v>138</v>
      </c>
      <c r="C243" s="15" t="s">
        <v>141</v>
      </c>
      <c r="D243" s="16"/>
      <c r="E243" s="17" t="s">
        <v>172</v>
      </c>
      <c r="F243" s="27"/>
      <c r="G243" s="27"/>
      <c r="H243" s="27"/>
      <c r="I243" s="27"/>
      <c r="J243" s="27">
        <f t="shared" si="3"/>
        <v>0</v>
      </c>
    </row>
    <row r="244" spans="2:10">
      <c r="B244" s="126" t="s">
        <v>140</v>
      </c>
      <c r="C244" s="15" t="s">
        <v>143</v>
      </c>
      <c r="D244" s="16"/>
      <c r="E244" s="17" t="s">
        <v>173</v>
      </c>
      <c r="F244" s="27"/>
      <c r="G244" s="27"/>
      <c r="H244" s="27"/>
      <c r="I244" s="27"/>
      <c r="J244" s="27">
        <f t="shared" si="3"/>
        <v>0</v>
      </c>
    </row>
    <row r="245" spans="2:10">
      <c r="B245" s="126" t="s">
        <v>142</v>
      </c>
      <c r="C245" s="15" t="s">
        <v>145</v>
      </c>
      <c r="D245" s="16"/>
      <c r="E245" s="17" t="s">
        <v>174</v>
      </c>
      <c r="F245" s="27"/>
      <c r="G245" s="27"/>
      <c r="H245" s="27"/>
      <c r="I245" s="27"/>
      <c r="J245" s="27">
        <f t="shared" si="3"/>
        <v>0</v>
      </c>
    </row>
    <row r="246" spans="2:10">
      <c r="B246" s="79" t="s">
        <v>144</v>
      </c>
      <c r="C246" s="15" t="s">
        <v>147</v>
      </c>
      <c r="D246" s="16"/>
      <c r="E246" s="17" t="s">
        <v>175</v>
      </c>
      <c r="F246" s="27"/>
      <c r="G246" s="27"/>
      <c r="H246" s="27"/>
      <c r="I246" s="27"/>
      <c r="J246" s="27">
        <f t="shared" si="3"/>
        <v>0</v>
      </c>
    </row>
    <row r="247" spans="2:10">
      <c r="B247" s="79" t="s">
        <v>146</v>
      </c>
      <c r="C247" s="15" t="s">
        <v>149</v>
      </c>
      <c r="D247" s="16"/>
      <c r="E247" s="17" t="s">
        <v>176</v>
      </c>
      <c r="F247" s="27"/>
      <c r="G247" s="27"/>
      <c r="H247" s="27"/>
      <c r="I247" s="27"/>
      <c r="J247" s="27">
        <f t="shared" si="3"/>
        <v>0</v>
      </c>
    </row>
    <row r="248" spans="2:10">
      <c r="B248" s="80" t="s">
        <v>347</v>
      </c>
      <c r="C248" s="59" t="s">
        <v>551</v>
      </c>
      <c r="D248" s="60"/>
      <c r="E248" s="61" t="s">
        <v>177</v>
      </c>
      <c r="F248" s="62">
        <f>SUM(F249:F257)</f>
        <v>84804</v>
      </c>
      <c r="G248" s="62">
        <f>SUM(G249:G257)</f>
        <v>0</v>
      </c>
      <c r="H248" s="62">
        <f>SUM(H249:H257)</f>
        <v>0</v>
      </c>
      <c r="I248" s="62">
        <f>SUM(I249:I257)</f>
        <v>0</v>
      </c>
      <c r="J248" s="62">
        <f>SUM(J249:J257)</f>
        <v>84804</v>
      </c>
    </row>
    <row r="249" spans="2:10">
      <c r="B249" s="79" t="s">
        <v>348</v>
      </c>
      <c r="C249" s="15" t="s">
        <v>153</v>
      </c>
      <c r="D249" s="16"/>
      <c r="E249" s="18" t="s">
        <v>178</v>
      </c>
      <c r="F249" s="27"/>
      <c r="G249" s="27"/>
      <c r="H249" s="27"/>
      <c r="I249" s="27"/>
      <c r="J249" s="27">
        <f t="shared" ref="J249:J257" si="4">F249+G249-H249+I249</f>
        <v>0</v>
      </c>
    </row>
    <row r="250" spans="2:10">
      <c r="B250" s="79" t="s">
        <v>154</v>
      </c>
      <c r="C250" s="15" t="s">
        <v>162</v>
      </c>
      <c r="D250" s="16"/>
      <c r="E250" s="18" t="s">
        <v>179</v>
      </c>
      <c r="F250" s="27"/>
      <c r="G250" s="27"/>
      <c r="H250" s="27"/>
      <c r="I250" s="27"/>
      <c r="J250" s="27">
        <f t="shared" si="4"/>
        <v>0</v>
      </c>
    </row>
    <row r="251" spans="2:10">
      <c r="B251" s="79" t="s">
        <v>155</v>
      </c>
      <c r="C251" s="15" t="s">
        <v>163</v>
      </c>
      <c r="D251" s="16"/>
      <c r="E251" s="18" t="s">
        <v>180</v>
      </c>
      <c r="F251" s="27">
        <v>84804</v>
      </c>
      <c r="G251" s="27"/>
      <c r="H251" s="27"/>
      <c r="I251" s="27"/>
      <c r="J251" s="27">
        <f t="shared" si="4"/>
        <v>84804</v>
      </c>
    </row>
    <row r="252" spans="2:10">
      <c r="B252" s="79" t="s">
        <v>156</v>
      </c>
      <c r="C252" s="15" t="s">
        <v>164</v>
      </c>
      <c r="D252" s="16"/>
      <c r="E252" s="18" t="s">
        <v>181</v>
      </c>
      <c r="F252" s="27"/>
      <c r="G252" s="27"/>
      <c r="H252" s="27"/>
      <c r="I252" s="27"/>
      <c r="J252" s="27">
        <f t="shared" si="4"/>
        <v>0</v>
      </c>
    </row>
    <row r="253" spans="2:10">
      <c r="B253" s="79" t="s">
        <v>157</v>
      </c>
      <c r="C253" s="15" t="s">
        <v>165</v>
      </c>
      <c r="D253" s="16"/>
      <c r="E253" s="18" t="s">
        <v>182</v>
      </c>
      <c r="F253" s="27"/>
      <c r="G253" s="27"/>
      <c r="H253" s="27"/>
      <c r="I253" s="27"/>
      <c r="J253" s="27">
        <f t="shared" si="4"/>
        <v>0</v>
      </c>
    </row>
    <row r="254" spans="2:10">
      <c r="B254" s="79" t="s">
        <v>158</v>
      </c>
      <c r="C254" s="15" t="s">
        <v>166</v>
      </c>
      <c r="D254" s="16"/>
      <c r="E254" s="18" t="s">
        <v>183</v>
      </c>
      <c r="F254" s="27"/>
      <c r="G254" s="27"/>
      <c r="H254" s="27"/>
      <c r="I254" s="27"/>
      <c r="J254" s="27">
        <f t="shared" si="4"/>
        <v>0</v>
      </c>
    </row>
    <row r="255" spans="2:10">
      <c r="B255" s="79" t="s">
        <v>159</v>
      </c>
      <c r="C255" s="15" t="s">
        <v>167</v>
      </c>
      <c r="D255" s="16"/>
      <c r="E255" s="18" t="s">
        <v>184</v>
      </c>
      <c r="F255" s="27"/>
      <c r="G255" s="27"/>
      <c r="H255" s="27"/>
      <c r="I255" s="27"/>
      <c r="J255" s="27">
        <f t="shared" si="4"/>
        <v>0</v>
      </c>
    </row>
    <row r="256" spans="2:10">
      <c r="B256" s="79" t="s">
        <v>160</v>
      </c>
      <c r="C256" s="15" t="s">
        <v>168</v>
      </c>
      <c r="D256" s="16"/>
      <c r="E256" s="18" t="s">
        <v>185</v>
      </c>
      <c r="F256" s="27"/>
      <c r="G256" s="27"/>
      <c r="H256" s="27"/>
      <c r="I256" s="27"/>
      <c r="J256" s="27">
        <f t="shared" si="4"/>
        <v>0</v>
      </c>
    </row>
    <row r="257" spans="1:10">
      <c r="B257" s="79" t="s">
        <v>161</v>
      </c>
      <c r="C257" s="15" t="s">
        <v>169</v>
      </c>
      <c r="D257" s="16"/>
      <c r="E257" s="18" t="s">
        <v>186</v>
      </c>
      <c r="F257" s="27"/>
      <c r="G257" s="27"/>
      <c r="H257" s="27"/>
      <c r="I257" s="27"/>
      <c r="J257" s="27">
        <f t="shared" si="4"/>
        <v>0</v>
      </c>
    </row>
    <row r="258" spans="1:10">
      <c r="B258" s="80" t="s">
        <v>361</v>
      </c>
      <c r="C258" s="59" t="s">
        <v>533</v>
      </c>
      <c r="D258" s="60"/>
      <c r="E258" s="61" t="s">
        <v>187</v>
      </c>
      <c r="F258" s="62">
        <f>SUM(F259:F266)</f>
        <v>0</v>
      </c>
      <c r="G258" s="62">
        <f>SUM(G259:G266)</f>
        <v>0</v>
      </c>
      <c r="H258" s="62">
        <f>SUM(H259:H266)</f>
        <v>0</v>
      </c>
      <c r="I258" s="62">
        <f>SUM(I259:I266)</f>
        <v>0</v>
      </c>
      <c r="J258" s="62">
        <f>SUM(J259:J266)</f>
        <v>0</v>
      </c>
    </row>
    <row r="259" spans="1:10">
      <c r="B259" s="79" t="s">
        <v>363</v>
      </c>
      <c r="C259" s="15" t="s">
        <v>542</v>
      </c>
      <c r="D259" s="16"/>
      <c r="E259" s="18" t="s">
        <v>188</v>
      </c>
      <c r="F259" s="27"/>
      <c r="G259" s="27"/>
      <c r="H259" s="27"/>
      <c r="I259" s="27"/>
      <c r="J259" s="27">
        <f t="shared" ref="J259:J266" si="5">F259+G259-H259+I259</f>
        <v>0</v>
      </c>
    </row>
    <row r="260" spans="1:10">
      <c r="B260" s="79" t="s">
        <v>154</v>
      </c>
      <c r="C260" s="15" t="s">
        <v>543</v>
      </c>
      <c r="D260" s="16"/>
      <c r="E260" s="18" t="s">
        <v>534</v>
      </c>
      <c r="F260" s="27"/>
      <c r="G260" s="27"/>
      <c r="H260" s="27"/>
      <c r="I260" s="27"/>
      <c r="J260" s="27">
        <f t="shared" si="5"/>
        <v>0</v>
      </c>
    </row>
    <row r="261" spans="1:10">
      <c r="B261" s="79" t="s">
        <v>155</v>
      </c>
      <c r="C261" s="15" t="s">
        <v>544</v>
      </c>
      <c r="D261" s="16"/>
      <c r="E261" s="18" t="s">
        <v>535</v>
      </c>
      <c r="F261" s="27"/>
      <c r="G261" s="27"/>
      <c r="H261" s="27"/>
      <c r="I261" s="27"/>
      <c r="J261" s="27">
        <f t="shared" si="5"/>
        <v>0</v>
      </c>
    </row>
    <row r="262" spans="1:10">
      <c r="B262" s="79" t="s">
        <v>156</v>
      </c>
      <c r="C262" s="15" t="s">
        <v>545</v>
      </c>
      <c r="D262" s="16"/>
      <c r="E262" s="18" t="s">
        <v>536</v>
      </c>
      <c r="F262" s="27"/>
      <c r="G262" s="27"/>
      <c r="H262" s="27"/>
      <c r="I262" s="27"/>
      <c r="J262" s="27">
        <f t="shared" si="5"/>
        <v>0</v>
      </c>
    </row>
    <row r="263" spans="1:10">
      <c r="B263" s="79" t="s">
        <v>157</v>
      </c>
      <c r="C263" s="15" t="s">
        <v>546</v>
      </c>
      <c r="D263" s="16"/>
      <c r="E263" s="18" t="s">
        <v>537</v>
      </c>
      <c r="F263" s="27"/>
      <c r="G263" s="27"/>
      <c r="H263" s="27"/>
      <c r="I263" s="27"/>
      <c r="J263" s="27">
        <f t="shared" si="5"/>
        <v>0</v>
      </c>
    </row>
    <row r="264" spans="1:10">
      <c r="B264" s="79" t="s">
        <v>158</v>
      </c>
      <c r="C264" s="15" t="s">
        <v>547</v>
      </c>
      <c r="D264" s="16"/>
      <c r="E264" s="18" t="s">
        <v>538</v>
      </c>
      <c r="F264" s="27"/>
      <c r="G264" s="27"/>
      <c r="H264" s="27"/>
      <c r="I264" s="27"/>
      <c r="J264" s="27">
        <f t="shared" si="5"/>
        <v>0</v>
      </c>
    </row>
    <row r="265" spans="1:10">
      <c r="B265" s="79" t="s">
        <v>159</v>
      </c>
      <c r="C265" s="15" t="s">
        <v>548</v>
      </c>
      <c r="D265" s="16"/>
      <c r="E265" s="18" t="s">
        <v>539</v>
      </c>
      <c r="F265" s="27"/>
      <c r="G265" s="27"/>
      <c r="H265" s="27"/>
      <c r="I265" s="27"/>
      <c r="J265" s="27">
        <f t="shared" si="5"/>
        <v>0</v>
      </c>
    </row>
    <row r="266" spans="1:10">
      <c r="B266" s="79" t="s">
        <v>160</v>
      </c>
      <c r="C266" s="15" t="s">
        <v>549</v>
      </c>
      <c r="D266" s="16"/>
      <c r="E266" s="18" t="s">
        <v>540</v>
      </c>
      <c r="F266" s="27"/>
      <c r="G266" s="27"/>
      <c r="H266" s="27"/>
      <c r="I266" s="27"/>
      <c r="J266" s="27">
        <f t="shared" si="5"/>
        <v>0</v>
      </c>
    </row>
    <row r="267" spans="1:10">
      <c r="B267" s="79"/>
      <c r="C267" s="15"/>
      <c r="D267" s="16"/>
      <c r="E267" s="18"/>
      <c r="F267" s="27"/>
      <c r="G267" s="27"/>
      <c r="H267" s="27"/>
      <c r="I267" s="27"/>
      <c r="J267" s="27"/>
    </row>
    <row r="268" spans="1:10">
      <c r="A268" s="37" t="s">
        <v>213</v>
      </c>
    </row>
    <row r="270" spans="1:10">
      <c r="A270" s="33" t="s">
        <v>216</v>
      </c>
      <c r="B270" s="1" t="s">
        <v>214</v>
      </c>
    </row>
    <row r="272" spans="1:10" ht="33.75">
      <c r="B272" s="195" t="s">
        <v>105</v>
      </c>
      <c r="C272" s="196"/>
      <c r="D272" s="151"/>
      <c r="E272" s="28" t="s">
        <v>123</v>
      </c>
      <c r="F272" s="28" t="s">
        <v>192</v>
      </c>
      <c r="G272" s="68"/>
      <c r="H272" s="68"/>
      <c r="I272" s="68"/>
      <c r="J272" s="28" t="s">
        <v>193</v>
      </c>
    </row>
    <row r="273" spans="2:10">
      <c r="B273" s="81" t="s">
        <v>344</v>
      </c>
      <c r="C273" s="152" t="s">
        <v>550</v>
      </c>
      <c r="D273" s="153"/>
      <c r="E273" s="63" t="s">
        <v>531</v>
      </c>
      <c r="F273" s="62">
        <f>F274+F283</f>
        <v>0</v>
      </c>
      <c r="G273" s="65"/>
      <c r="H273" s="66"/>
      <c r="I273" s="67"/>
      <c r="J273" s="62">
        <f>J274+J283</f>
        <v>0</v>
      </c>
    </row>
    <row r="274" spans="2:10">
      <c r="B274" s="82" t="s">
        <v>345</v>
      </c>
      <c r="C274" s="154" t="s">
        <v>132</v>
      </c>
      <c r="D274" s="155"/>
      <c r="E274" s="61" t="s">
        <v>130</v>
      </c>
      <c r="F274" s="62">
        <f>SUM(F275:F282)</f>
        <v>0</v>
      </c>
      <c r="G274" s="65"/>
      <c r="H274" s="66"/>
      <c r="I274" s="67"/>
      <c r="J274" s="62">
        <f>SUM(J275:J282)</f>
        <v>0</v>
      </c>
    </row>
    <row r="275" spans="2:10">
      <c r="B275" s="78"/>
      <c r="C275" s="147"/>
      <c r="D275" s="148"/>
      <c r="E275" s="17"/>
      <c r="F275" s="90">
        <f t="shared" ref="F275:F282" si="6">F205-F240</f>
        <v>0</v>
      </c>
      <c r="G275" s="69"/>
      <c r="H275" s="70"/>
      <c r="I275" s="71"/>
      <c r="J275" s="90">
        <f t="shared" ref="J275:J282" si="7">J205-J240</f>
        <v>0</v>
      </c>
    </row>
    <row r="276" spans="2:10">
      <c r="B276" s="78" t="s">
        <v>346</v>
      </c>
      <c r="C276" s="147" t="s">
        <v>137</v>
      </c>
      <c r="D276" s="148"/>
      <c r="E276" s="17" t="s">
        <v>170</v>
      </c>
      <c r="F276" s="90">
        <f t="shared" si="6"/>
        <v>0</v>
      </c>
      <c r="G276" s="69"/>
      <c r="H276" s="70"/>
      <c r="I276" s="71"/>
      <c r="J276" s="90">
        <f t="shared" si="7"/>
        <v>0</v>
      </c>
    </row>
    <row r="277" spans="2:10">
      <c r="B277" s="126" t="s">
        <v>136</v>
      </c>
      <c r="C277" s="15" t="s">
        <v>139</v>
      </c>
      <c r="D277" s="16"/>
      <c r="E277" s="17" t="s">
        <v>171</v>
      </c>
      <c r="F277" s="90">
        <f t="shared" si="6"/>
        <v>0</v>
      </c>
      <c r="G277" s="69"/>
      <c r="H277" s="70"/>
      <c r="I277" s="71"/>
      <c r="J277" s="90">
        <f t="shared" si="7"/>
        <v>0</v>
      </c>
    </row>
    <row r="278" spans="2:10">
      <c r="B278" s="126" t="s">
        <v>138</v>
      </c>
      <c r="C278" s="15" t="s">
        <v>141</v>
      </c>
      <c r="D278" s="16"/>
      <c r="E278" s="17" t="s">
        <v>172</v>
      </c>
      <c r="F278" s="90">
        <f t="shared" si="6"/>
        <v>0</v>
      </c>
      <c r="G278" s="69"/>
      <c r="H278" s="70"/>
      <c r="I278" s="71"/>
      <c r="J278" s="90">
        <f t="shared" si="7"/>
        <v>0</v>
      </c>
    </row>
    <row r="279" spans="2:10">
      <c r="B279" s="126" t="s">
        <v>140</v>
      </c>
      <c r="C279" s="15" t="s">
        <v>143</v>
      </c>
      <c r="D279" s="16"/>
      <c r="E279" s="17" t="s">
        <v>173</v>
      </c>
      <c r="F279" s="90">
        <f t="shared" si="6"/>
        <v>0</v>
      </c>
      <c r="G279" s="69"/>
      <c r="H279" s="70"/>
      <c r="I279" s="71"/>
      <c r="J279" s="90">
        <f t="shared" si="7"/>
        <v>0</v>
      </c>
    </row>
    <row r="280" spans="2:10">
      <c r="B280" s="126" t="s">
        <v>142</v>
      </c>
      <c r="C280" s="15" t="s">
        <v>145</v>
      </c>
      <c r="D280" s="16"/>
      <c r="E280" s="17" t="s">
        <v>174</v>
      </c>
      <c r="F280" s="90">
        <f t="shared" si="6"/>
        <v>0</v>
      </c>
      <c r="G280" s="69"/>
      <c r="H280" s="70"/>
      <c r="I280" s="71"/>
      <c r="J280" s="90">
        <f t="shared" si="7"/>
        <v>0</v>
      </c>
    </row>
    <row r="281" spans="2:10">
      <c r="B281" s="79" t="s">
        <v>144</v>
      </c>
      <c r="C281" s="15" t="s">
        <v>147</v>
      </c>
      <c r="D281" s="16"/>
      <c r="E281" s="17" t="s">
        <v>175</v>
      </c>
      <c r="F281" s="90">
        <f t="shared" si="6"/>
        <v>0</v>
      </c>
      <c r="G281" s="69"/>
      <c r="H281" s="70"/>
      <c r="I281" s="71"/>
      <c r="J281" s="90">
        <f t="shared" si="7"/>
        <v>0</v>
      </c>
    </row>
    <row r="282" spans="2:10">
      <c r="B282" s="79" t="s">
        <v>146</v>
      </c>
      <c r="C282" s="15" t="s">
        <v>149</v>
      </c>
      <c r="D282" s="16"/>
      <c r="E282" s="17" t="s">
        <v>176</v>
      </c>
      <c r="F282" s="90">
        <f t="shared" si="6"/>
        <v>0</v>
      </c>
      <c r="G282" s="69"/>
      <c r="H282" s="70"/>
      <c r="I282" s="71"/>
      <c r="J282" s="90">
        <f t="shared" si="7"/>
        <v>0</v>
      </c>
    </row>
    <row r="283" spans="2:10">
      <c r="B283" s="80" t="s">
        <v>347</v>
      </c>
      <c r="C283" s="59" t="s">
        <v>551</v>
      </c>
      <c r="D283" s="60"/>
      <c r="E283" s="61" t="s">
        <v>177</v>
      </c>
      <c r="F283" s="62">
        <f>SUM(F284:F292)</f>
        <v>0</v>
      </c>
      <c r="G283" s="119"/>
      <c r="H283" s="120"/>
      <c r="I283" s="121"/>
      <c r="J283" s="62">
        <f>SUM(J284:J292)</f>
        <v>0</v>
      </c>
    </row>
    <row r="284" spans="2:10">
      <c r="B284" s="79" t="s">
        <v>348</v>
      </c>
      <c r="C284" s="15" t="s">
        <v>153</v>
      </c>
      <c r="D284" s="16"/>
      <c r="E284" s="18" t="s">
        <v>178</v>
      </c>
      <c r="F284" s="90">
        <f t="shared" ref="F284:F292" si="8">F214-F249</f>
        <v>0</v>
      </c>
      <c r="G284" s="69"/>
      <c r="H284" s="70"/>
      <c r="I284" s="71"/>
      <c r="J284" s="90">
        <f t="shared" ref="J284:J292" si="9">J214-J249</f>
        <v>0</v>
      </c>
    </row>
    <row r="285" spans="2:10">
      <c r="B285" s="79" t="s">
        <v>154</v>
      </c>
      <c r="C285" s="15" t="s">
        <v>162</v>
      </c>
      <c r="D285" s="16"/>
      <c r="E285" s="18" t="s">
        <v>179</v>
      </c>
      <c r="F285" s="90">
        <f t="shared" si="8"/>
        <v>0</v>
      </c>
      <c r="G285" s="69"/>
      <c r="H285" s="70"/>
      <c r="I285" s="71"/>
      <c r="J285" s="90">
        <f t="shared" si="9"/>
        <v>0</v>
      </c>
    </row>
    <row r="286" spans="2:10">
      <c r="B286" s="79" t="s">
        <v>155</v>
      </c>
      <c r="C286" s="15" t="s">
        <v>163</v>
      </c>
      <c r="D286" s="16"/>
      <c r="E286" s="18" t="s">
        <v>180</v>
      </c>
      <c r="F286" s="90">
        <f t="shared" si="8"/>
        <v>0</v>
      </c>
      <c r="G286" s="69"/>
      <c r="H286" s="70"/>
      <c r="I286" s="71"/>
      <c r="J286" s="90">
        <f t="shared" si="9"/>
        <v>0</v>
      </c>
    </row>
    <row r="287" spans="2:10">
      <c r="B287" s="79" t="s">
        <v>156</v>
      </c>
      <c r="C287" s="15" t="s">
        <v>164</v>
      </c>
      <c r="D287" s="16"/>
      <c r="E287" s="18" t="s">
        <v>181</v>
      </c>
      <c r="F287" s="90">
        <f t="shared" si="8"/>
        <v>0</v>
      </c>
      <c r="G287" s="69"/>
      <c r="H287" s="70"/>
      <c r="I287" s="71"/>
      <c r="J287" s="90">
        <f t="shared" si="9"/>
        <v>0</v>
      </c>
    </row>
    <row r="288" spans="2:10">
      <c r="B288" s="79" t="s">
        <v>157</v>
      </c>
      <c r="C288" s="15" t="s">
        <v>165</v>
      </c>
      <c r="D288" s="16"/>
      <c r="E288" s="18" t="s">
        <v>182</v>
      </c>
      <c r="F288" s="90">
        <f t="shared" si="8"/>
        <v>0</v>
      </c>
      <c r="G288" s="69"/>
      <c r="H288" s="70"/>
      <c r="I288" s="71"/>
      <c r="J288" s="90">
        <f t="shared" si="9"/>
        <v>0</v>
      </c>
    </row>
    <row r="289" spans="1:10">
      <c r="B289" s="79" t="s">
        <v>158</v>
      </c>
      <c r="C289" s="15" t="s">
        <v>166</v>
      </c>
      <c r="D289" s="16"/>
      <c r="E289" s="18" t="s">
        <v>183</v>
      </c>
      <c r="F289" s="90">
        <f t="shared" si="8"/>
        <v>0</v>
      </c>
      <c r="G289" s="69"/>
      <c r="H289" s="70"/>
      <c r="I289" s="71"/>
      <c r="J289" s="90">
        <f t="shared" si="9"/>
        <v>0</v>
      </c>
    </row>
    <row r="290" spans="1:10">
      <c r="B290" s="79" t="s">
        <v>159</v>
      </c>
      <c r="C290" s="15" t="s">
        <v>167</v>
      </c>
      <c r="D290" s="16"/>
      <c r="E290" s="18" t="s">
        <v>184</v>
      </c>
      <c r="F290" s="90">
        <f t="shared" si="8"/>
        <v>0</v>
      </c>
      <c r="G290" s="69"/>
      <c r="H290" s="70"/>
      <c r="I290" s="71"/>
      <c r="J290" s="90">
        <f t="shared" si="9"/>
        <v>0</v>
      </c>
    </row>
    <row r="291" spans="1:10">
      <c r="B291" s="79" t="s">
        <v>160</v>
      </c>
      <c r="C291" s="15" t="s">
        <v>168</v>
      </c>
      <c r="D291" s="16"/>
      <c r="E291" s="18" t="s">
        <v>185</v>
      </c>
      <c r="F291" s="90">
        <f t="shared" si="8"/>
        <v>0</v>
      </c>
      <c r="G291" s="69"/>
      <c r="H291" s="70"/>
      <c r="I291" s="71"/>
      <c r="J291" s="90">
        <f t="shared" si="9"/>
        <v>0</v>
      </c>
    </row>
    <row r="292" spans="1:10">
      <c r="B292" s="79" t="s">
        <v>161</v>
      </c>
      <c r="C292" s="15" t="s">
        <v>169</v>
      </c>
      <c r="D292" s="16"/>
      <c r="E292" s="18" t="s">
        <v>186</v>
      </c>
      <c r="F292" s="90">
        <f t="shared" si="8"/>
        <v>0</v>
      </c>
      <c r="G292" s="108"/>
      <c r="H292" s="109"/>
      <c r="I292" s="110"/>
      <c r="J292" s="90">
        <f t="shared" si="9"/>
        <v>0</v>
      </c>
    </row>
    <row r="293" spans="1:10">
      <c r="B293" s="80" t="s">
        <v>361</v>
      </c>
      <c r="C293" s="59" t="s">
        <v>533</v>
      </c>
      <c r="D293" s="60"/>
      <c r="E293" s="61" t="s">
        <v>187</v>
      </c>
      <c r="F293" s="104">
        <f>SUM(F294:F301)</f>
        <v>0</v>
      </c>
      <c r="G293" s="104"/>
      <c r="H293" s="111"/>
      <c r="I293" s="106"/>
      <c r="J293" s="106">
        <f>SUM(J294:J301)</f>
        <v>0</v>
      </c>
    </row>
    <row r="294" spans="1:10">
      <c r="B294" s="79" t="s">
        <v>363</v>
      </c>
      <c r="C294" s="15" t="s">
        <v>542</v>
      </c>
      <c r="D294" s="16"/>
      <c r="E294" s="18" t="s">
        <v>188</v>
      </c>
      <c r="F294" s="105"/>
      <c r="G294" s="105"/>
      <c r="H294" s="112"/>
      <c r="I294" s="107"/>
      <c r="J294" s="90">
        <f t="shared" ref="J294:J301" si="10">J224-J259</f>
        <v>0</v>
      </c>
    </row>
    <row r="295" spans="1:10">
      <c r="B295" s="79" t="s">
        <v>154</v>
      </c>
      <c r="C295" s="15" t="s">
        <v>543</v>
      </c>
      <c r="D295" s="16"/>
      <c r="E295" s="18" t="s">
        <v>534</v>
      </c>
      <c r="F295" s="105"/>
      <c r="G295" s="105"/>
      <c r="H295" s="112"/>
      <c r="I295" s="107"/>
      <c r="J295" s="90">
        <f t="shared" si="10"/>
        <v>0</v>
      </c>
    </row>
    <row r="296" spans="1:10">
      <c r="B296" s="79" t="s">
        <v>155</v>
      </c>
      <c r="C296" s="15" t="s">
        <v>544</v>
      </c>
      <c r="D296" s="16"/>
      <c r="E296" s="18" t="s">
        <v>535</v>
      </c>
      <c r="F296" s="105"/>
      <c r="G296" s="105"/>
      <c r="H296" s="112"/>
      <c r="I296" s="107"/>
      <c r="J296" s="90">
        <f t="shared" si="10"/>
        <v>0</v>
      </c>
    </row>
    <row r="297" spans="1:10">
      <c r="B297" s="79" t="s">
        <v>156</v>
      </c>
      <c r="C297" s="15" t="s">
        <v>545</v>
      </c>
      <c r="D297" s="16"/>
      <c r="E297" s="18" t="s">
        <v>536</v>
      </c>
      <c r="F297" s="105"/>
      <c r="G297" s="105"/>
      <c r="H297" s="112"/>
      <c r="I297" s="107"/>
      <c r="J297" s="90">
        <f t="shared" si="10"/>
        <v>0</v>
      </c>
    </row>
    <row r="298" spans="1:10">
      <c r="B298" s="79" t="s">
        <v>157</v>
      </c>
      <c r="C298" s="15" t="s">
        <v>546</v>
      </c>
      <c r="D298" s="16"/>
      <c r="E298" s="18" t="s">
        <v>537</v>
      </c>
      <c r="F298" s="105"/>
      <c r="G298" s="105"/>
      <c r="H298" s="112"/>
      <c r="I298" s="107"/>
      <c r="J298" s="90">
        <f t="shared" si="10"/>
        <v>0</v>
      </c>
    </row>
    <row r="299" spans="1:10">
      <c r="B299" s="79" t="s">
        <v>158</v>
      </c>
      <c r="C299" s="15" t="s">
        <v>547</v>
      </c>
      <c r="D299" s="16"/>
      <c r="E299" s="18" t="s">
        <v>538</v>
      </c>
      <c r="F299" s="105"/>
      <c r="G299" s="105"/>
      <c r="H299" s="112"/>
      <c r="I299" s="107"/>
      <c r="J299" s="90">
        <f t="shared" si="10"/>
        <v>0</v>
      </c>
    </row>
    <row r="300" spans="1:10">
      <c r="B300" s="79" t="s">
        <v>159</v>
      </c>
      <c r="C300" s="15" t="s">
        <v>548</v>
      </c>
      <c r="D300" s="16"/>
      <c r="E300" s="18" t="s">
        <v>539</v>
      </c>
      <c r="F300" s="105"/>
      <c r="G300" s="105"/>
      <c r="H300" s="112"/>
      <c r="I300" s="107"/>
      <c r="J300" s="90">
        <f t="shared" si="10"/>
        <v>0</v>
      </c>
    </row>
    <row r="301" spans="1:10">
      <c r="B301" s="79" t="s">
        <v>160</v>
      </c>
      <c r="C301" s="15" t="s">
        <v>549</v>
      </c>
      <c r="D301" s="16"/>
      <c r="E301" s="18" t="s">
        <v>540</v>
      </c>
      <c r="F301" s="105"/>
      <c r="G301" s="105"/>
      <c r="H301" s="112"/>
      <c r="I301" s="107"/>
      <c r="J301" s="90">
        <f t="shared" si="10"/>
        <v>0</v>
      </c>
    </row>
    <row r="302" spans="1:10">
      <c r="B302" s="79"/>
      <c r="C302" s="15"/>
      <c r="D302" s="16"/>
      <c r="E302" s="18"/>
      <c r="F302" s="105"/>
      <c r="G302" s="105"/>
      <c r="H302" s="112"/>
      <c r="I302" s="107"/>
      <c r="J302" s="90"/>
    </row>
    <row r="304" spans="1:10">
      <c r="A304" s="122" t="s">
        <v>501</v>
      </c>
    </row>
    <row r="306" spans="1:12">
      <c r="A306" s="33" t="s">
        <v>218</v>
      </c>
      <c r="B306" s="1" t="s">
        <v>217</v>
      </c>
    </row>
    <row r="308" spans="1:12">
      <c r="B308" s="192" t="s">
        <v>219</v>
      </c>
      <c r="C308" s="192"/>
      <c r="D308" s="192"/>
      <c r="E308" s="192" t="s">
        <v>220</v>
      </c>
      <c r="F308" s="192"/>
      <c r="G308" s="192"/>
      <c r="H308" s="192" t="s">
        <v>221</v>
      </c>
      <c r="I308" s="192"/>
      <c r="J308" s="192"/>
      <c r="K308" s="192"/>
      <c r="L308" s="192"/>
    </row>
    <row r="309" spans="1:12">
      <c r="B309" s="193"/>
      <c r="C309" s="193"/>
      <c r="D309" s="193"/>
      <c r="E309" s="202"/>
      <c r="F309" s="202"/>
      <c r="G309" s="202"/>
      <c r="H309" s="194"/>
      <c r="I309" s="194"/>
      <c r="J309" s="75" t="s">
        <v>222</v>
      </c>
      <c r="K309" s="194"/>
      <c r="L309" s="194"/>
    </row>
    <row r="310" spans="1:12">
      <c r="B310" s="193"/>
      <c r="C310" s="193"/>
      <c r="D310" s="193"/>
      <c r="E310" s="202"/>
      <c r="F310" s="202"/>
      <c r="G310" s="202"/>
      <c r="H310" s="194"/>
      <c r="I310" s="194"/>
      <c r="J310" s="75" t="s">
        <v>222</v>
      </c>
      <c r="K310" s="194"/>
      <c r="L310" s="194"/>
    </row>
    <row r="311" spans="1:12">
      <c r="B311" s="193"/>
      <c r="C311" s="193"/>
      <c r="D311" s="193"/>
      <c r="E311" s="202"/>
      <c r="F311" s="202"/>
      <c r="G311" s="202"/>
      <c r="H311" s="194"/>
      <c r="I311" s="194"/>
      <c r="J311" s="75" t="s">
        <v>222</v>
      </c>
      <c r="K311" s="194"/>
      <c r="L311" s="194"/>
    </row>
    <row r="314" spans="1:12">
      <c r="A314" s="33" t="s">
        <v>223</v>
      </c>
      <c r="B314" s="1" t="s">
        <v>226</v>
      </c>
    </row>
    <row r="315" spans="1:12">
      <c r="B315" s="1" t="s">
        <v>227</v>
      </c>
    </row>
    <row r="316" spans="1:12">
      <c r="C316" s="12" t="s">
        <v>224</v>
      </c>
    </row>
    <row r="317" spans="1:12">
      <c r="C317" s="12"/>
    </row>
    <row r="319" spans="1:12">
      <c r="A319" s="33" t="s">
        <v>225</v>
      </c>
      <c r="B319" s="1" t="s">
        <v>230</v>
      </c>
      <c r="C319" s="12"/>
    </row>
    <row r="320" spans="1:12">
      <c r="B320" s="1" t="s">
        <v>231</v>
      </c>
      <c r="C320" s="12"/>
    </row>
    <row r="321" spans="1:3">
      <c r="B321" s="1" t="s">
        <v>232</v>
      </c>
      <c r="C321" s="12"/>
    </row>
    <row r="322" spans="1:3">
      <c r="C322" s="12" t="s">
        <v>224</v>
      </c>
    </row>
    <row r="323" spans="1:3">
      <c r="C323" s="12"/>
    </row>
    <row r="325" spans="1:3">
      <c r="A325" s="33" t="s">
        <v>233</v>
      </c>
      <c r="B325" s="1" t="s">
        <v>228</v>
      </c>
    </row>
    <row r="326" spans="1:3">
      <c r="B326" s="1" t="s">
        <v>229</v>
      </c>
    </row>
    <row r="327" spans="1:3">
      <c r="C327" s="12" t="s">
        <v>224</v>
      </c>
    </row>
    <row r="328" spans="1:3">
      <c r="C328" s="12"/>
    </row>
    <row r="330" spans="1:3">
      <c r="A330" s="33" t="s">
        <v>234</v>
      </c>
      <c r="B330" s="1" t="s">
        <v>235</v>
      </c>
    </row>
    <row r="331" spans="1:3">
      <c r="C331" s="12" t="s">
        <v>236</v>
      </c>
    </row>
    <row r="332" spans="1:3">
      <c r="C332" s="12"/>
    </row>
    <row r="334" spans="1:3">
      <c r="A334" s="33" t="s">
        <v>237</v>
      </c>
      <c r="B334" s="1" t="s">
        <v>238</v>
      </c>
    </row>
    <row r="335" spans="1:3">
      <c r="C335" s="12" t="s">
        <v>239</v>
      </c>
    </row>
    <row r="336" spans="1:3">
      <c r="C336" s="12"/>
    </row>
    <row r="338" spans="1:3">
      <c r="A338" s="33" t="s">
        <v>240</v>
      </c>
      <c r="B338" s="1" t="s">
        <v>241</v>
      </c>
    </row>
    <row r="339" spans="1:3">
      <c r="C339" s="12" t="s">
        <v>242</v>
      </c>
    </row>
    <row r="342" spans="1:3">
      <c r="A342" s="33" t="s">
        <v>375</v>
      </c>
      <c r="B342" s="1" t="s">
        <v>376</v>
      </c>
    </row>
    <row r="343" spans="1:3">
      <c r="A343" s="49" t="s">
        <v>499</v>
      </c>
      <c r="C343" s="12" t="s">
        <v>377</v>
      </c>
    </row>
    <row r="344" spans="1:3">
      <c r="A344" s="33" t="s">
        <v>500</v>
      </c>
    </row>
    <row r="347" spans="1:3">
      <c r="A347" s="33" t="s">
        <v>385</v>
      </c>
      <c r="B347" s="1" t="s">
        <v>378</v>
      </c>
    </row>
    <row r="348" spans="1:3">
      <c r="C348" s="12" t="s">
        <v>379</v>
      </c>
    </row>
    <row r="351" spans="1:3">
      <c r="A351" s="33" t="s">
        <v>384</v>
      </c>
      <c r="B351" s="1" t="s">
        <v>380</v>
      </c>
    </row>
    <row r="352" spans="1:3">
      <c r="B352" s="1" t="s">
        <v>381</v>
      </c>
    </row>
    <row r="353" spans="1:10">
      <c r="C353" s="12" t="s">
        <v>382</v>
      </c>
    </row>
    <row r="356" spans="1:10">
      <c r="A356" s="33" t="s">
        <v>383</v>
      </c>
      <c r="B356" s="1" t="s">
        <v>386</v>
      </c>
    </row>
    <row r="357" spans="1:10">
      <c r="C357" s="12" t="s">
        <v>387</v>
      </c>
    </row>
    <row r="360" spans="1:10">
      <c r="A360" s="33" t="s">
        <v>388</v>
      </c>
      <c r="B360" s="1" t="s">
        <v>389</v>
      </c>
    </row>
    <row r="361" spans="1:10">
      <c r="C361" s="12" t="s">
        <v>390</v>
      </c>
    </row>
    <row r="363" spans="1:10">
      <c r="A363" s="122" t="s">
        <v>553</v>
      </c>
    </row>
    <row r="365" spans="1:10">
      <c r="A365" s="33" t="s">
        <v>243</v>
      </c>
      <c r="B365" s="1" t="s">
        <v>244</v>
      </c>
    </row>
    <row r="367" spans="1:10">
      <c r="B367" s="201" t="s">
        <v>245</v>
      </c>
      <c r="C367" s="201"/>
      <c r="D367" s="201"/>
      <c r="E367" s="201" t="s">
        <v>246</v>
      </c>
      <c r="F367" s="201"/>
      <c r="G367" s="201"/>
      <c r="H367" s="201"/>
      <c r="I367" s="201"/>
      <c r="J367" s="201"/>
    </row>
    <row r="368" spans="1:10">
      <c r="B368" s="201"/>
      <c r="C368" s="201"/>
      <c r="D368" s="201"/>
      <c r="E368" s="186" t="s">
        <v>22</v>
      </c>
      <c r="F368" s="186"/>
      <c r="G368" s="186"/>
      <c r="H368" s="186" t="s">
        <v>23</v>
      </c>
      <c r="I368" s="186"/>
      <c r="J368" s="186"/>
    </row>
    <row r="369" spans="1:10">
      <c r="B369" s="36" t="s">
        <v>247</v>
      </c>
      <c r="C369" s="36"/>
      <c r="D369" s="36"/>
      <c r="E369" s="207">
        <f>30744-E370</f>
        <v>25494</v>
      </c>
      <c r="F369" s="207"/>
      <c r="G369" s="207"/>
      <c r="H369" s="207">
        <v>39933</v>
      </c>
      <c r="I369" s="207"/>
      <c r="J369" s="207"/>
    </row>
    <row r="370" spans="1:10">
      <c r="B370" s="36" t="s">
        <v>391</v>
      </c>
      <c r="C370" s="36"/>
      <c r="D370" s="36"/>
      <c r="E370" s="137">
        <f>4234.64+463.38+312.79+240-0.81</f>
        <v>5250</v>
      </c>
      <c r="F370" s="137"/>
      <c r="G370" s="137"/>
      <c r="H370" s="137">
        <v>0</v>
      </c>
      <c r="I370" s="137"/>
      <c r="J370" s="137"/>
    </row>
    <row r="373" spans="1:10">
      <c r="A373" s="33" t="s">
        <v>392</v>
      </c>
      <c r="B373" s="1" t="s">
        <v>393</v>
      </c>
    </row>
    <row r="374" spans="1:10">
      <c r="C374" s="12" t="s">
        <v>394</v>
      </c>
    </row>
    <row r="377" spans="1:10">
      <c r="A377" s="37"/>
    </row>
    <row r="379" spans="1:10">
      <c r="A379" s="33" t="s">
        <v>395</v>
      </c>
      <c r="B379" s="1" t="s">
        <v>396</v>
      </c>
    </row>
    <row r="380" spans="1:10">
      <c r="B380" s="1" t="s">
        <v>381</v>
      </c>
    </row>
    <row r="381" spans="1:10">
      <c r="C381" s="12" t="s">
        <v>394</v>
      </c>
    </row>
    <row r="382" spans="1:10">
      <c r="C382" s="12"/>
    </row>
    <row r="383" spans="1:10">
      <c r="C383" s="12"/>
    </row>
    <row r="384" spans="1:10">
      <c r="A384" s="33" t="s">
        <v>397</v>
      </c>
      <c r="B384" s="1" t="s">
        <v>398</v>
      </c>
      <c r="C384" s="12"/>
    </row>
    <row r="385" spans="1:3">
      <c r="C385" s="12" t="s">
        <v>399</v>
      </c>
    </row>
    <row r="386" spans="1:3">
      <c r="C386" s="12"/>
    </row>
    <row r="387" spans="1:3">
      <c r="C387" s="12"/>
    </row>
    <row r="388" spans="1:3">
      <c r="A388" s="33" t="s">
        <v>400</v>
      </c>
      <c r="B388" t="s">
        <v>401</v>
      </c>
      <c r="C388" s="12"/>
    </row>
    <row r="389" spans="1:3">
      <c r="B389" t="s">
        <v>402</v>
      </c>
      <c r="C389" s="12"/>
    </row>
    <row r="390" spans="1:3">
      <c r="C390" s="12" t="s">
        <v>518</v>
      </c>
    </row>
    <row r="391" spans="1:3">
      <c r="C391" s="12"/>
    </row>
    <row r="392" spans="1:3">
      <c r="C392" s="12"/>
    </row>
    <row r="393" spans="1:3">
      <c r="A393" s="33" t="s">
        <v>404</v>
      </c>
      <c r="B393" s="1" t="s">
        <v>405</v>
      </c>
      <c r="C393" s="12"/>
    </row>
    <row r="394" spans="1:3">
      <c r="B394" s="1" t="s">
        <v>406</v>
      </c>
      <c r="C394" s="12"/>
    </row>
    <row r="395" spans="1:3">
      <c r="C395" s="12" t="s">
        <v>224</v>
      </c>
    </row>
    <row r="396" spans="1:3">
      <c r="C396" s="12"/>
    </row>
    <row r="397" spans="1:3">
      <c r="C397" s="12"/>
    </row>
    <row r="398" spans="1:3">
      <c r="A398" s="33" t="s">
        <v>407</v>
      </c>
      <c r="B398" s="1" t="s">
        <v>408</v>
      </c>
      <c r="C398" s="12"/>
    </row>
    <row r="399" spans="1:3">
      <c r="C399" s="12" t="s">
        <v>409</v>
      </c>
    </row>
    <row r="400" spans="1:3">
      <c r="C400" s="12"/>
    </row>
    <row r="401" spans="1:10">
      <c r="C401" s="12"/>
    </row>
    <row r="402" spans="1:10">
      <c r="A402" s="33" t="s">
        <v>410</v>
      </c>
      <c r="B402" s="1" t="s">
        <v>411</v>
      </c>
      <c r="C402" s="12"/>
    </row>
    <row r="403" spans="1:10">
      <c r="C403" s="12" t="s">
        <v>412</v>
      </c>
    </row>
    <row r="404" spans="1:10">
      <c r="C404" s="12"/>
    </row>
    <row r="405" spans="1:10">
      <c r="C405" s="12"/>
    </row>
    <row r="406" spans="1:10">
      <c r="A406" s="33" t="s">
        <v>413</v>
      </c>
      <c r="B406" s="1" t="s">
        <v>414</v>
      </c>
      <c r="C406" s="12"/>
    </row>
    <row r="407" spans="1:10">
      <c r="C407" s="12" t="s">
        <v>224</v>
      </c>
    </row>
    <row r="408" spans="1:10">
      <c r="C408" s="12"/>
    </row>
    <row r="409" spans="1:10">
      <c r="C409" s="12"/>
    </row>
    <row r="410" spans="1:10">
      <c r="A410" s="37" t="s">
        <v>503</v>
      </c>
    </row>
    <row r="411" spans="1:10">
      <c r="A411" s="37"/>
    </row>
    <row r="412" spans="1:10">
      <c r="A412" s="33" t="s">
        <v>248</v>
      </c>
      <c r="B412" s="1" t="s">
        <v>249</v>
      </c>
    </row>
    <row r="414" spans="1:10">
      <c r="A414" s="33" t="s">
        <v>250</v>
      </c>
      <c r="B414" s="1" t="s">
        <v>251</v>
      </c>
    </row>
    <row r="416" spans="1:10">
      <c r="B416" s="143" t="s">
        <v>245</v>
      </c>
      <c r="C416" s="143"/>
      <c r="D416" s="143"/>
      <c r="E416" s="143" t="s">
        <v>22</v>
      </c>
      <c r="F416" s="143"/>
      <c r="G416" s="143"/>
      <c r="H416" s="143" t="s">
        <v>23</v>
      </c>
      <c r="I416" s="143"/>
      <c r="J416" s="143"/>
    </row>
    <row r="417" spans="1:10">
      <c r="B417" s="36" t="s">
        <v>252</v>
      </c>
      <c r="C417" s="36"/>
      <c r="D417" s="36"/>
      <c r="E417" s="207">
        <v>9958</v>
      </c>
      <c r="F417" s="207"/>
      <c r="G417" s="207"/>
      <c r="H417" s="207">
        <v>9958</v>
      </c>
      <c r="I417" s="207"/>
      <c r="J417" s="207"/>
    </row>
    <row r="418" spans="1:10">
      <c r="B418" s="36" t="s">
        <v>254</v>
      </c>
      <c r="C418" s="36"/>
      <c r="D418" s="36"/>
      <c r="E418" s="207"/>
      <c r="F418" s="207"/>
      <c r="G418" s="207"/>
      <c r="H418" s="207"/>
      <c r="I418" s="207"/>
      <c r="J418" s="207"/>
    </row>
    <row r="419" spans="1:10">
      <c r="B419" s="36" t="s">
        <v>255</v>
      </c>
      <c r="C419" s="36"/>
      <c r="D419" s="36"/>
      <c r="E419" s="207"/>
      <c r="F419" s="207"/>
      <c r="G419" s="207"/>
      <c r="H419" s="207"/>
      <c r="I419" s="207"/>
      <c r="J419" s="207"/>
    </row>
    <row r="420" spans="1:10">
      <c r="B420" s="36" t="s">
        <v>253</v>
      </c>
      <c r="C420" s="36"/>
      <c r="D420" s="36"/>
      <c r="E420" s="207"/>
      <c r="F420" s="207"/>
      <c r="G420" s="207"/>
      <c r="H420" s="207"/>
      <c r="I420" s="207"/>
      <c r="J420" s="207"/>
    </row>
    <row r="421" spans="1:10">
      <c r="B421" s="36"/>
      <c r="C421" s="36" t="s">
        <v>11</v>
      </c>
      <c r="D421" s="36"/>
      <c r="E421" s="207"/>
      <c r="F421" s="207"/>
      <c r="G421" s="207"/>
      <c r="H421" s="207"/>
      <c r="I421" s="207"/>
      <c r="J421" s="207"/>
    </row>
    <row r="422" spans="1:10">
      <c r="B422" s="36"/>
      <c r="C422" s="36" t="s">
        <v>34</v>
      </c>
      <c r="D422" s="36"/>
      <c r="E422" s="207"/>
      <c r="F422" s="207"/>
      <c r="G422" s="207"/>
      <c r="H422" s="207"/>
      <c r="I422" s="207"/>
      <c r="J422" s="207"/>
    </row>
    <row r="423" spans="1:10">
      <c r="B423" s="36" t="s">
        <v>256</v>
      </c>
      <c r="C423" s="36"/>
      <c r="D423" s="36"/>
      <c r="E423" s="207">
        <v>9958</v>
      </c>
      <c r="F423" s="207"/>
      <c r="G423" s="207"/>
      <c r="H423" s="207">
        <v>9958</v>
      </c>
      <c r="I423" s="207"/>
      <c r="J423" s="207"/>
    </row>
    <row r="424" spans="1:10">
      <c r="B424" s="36" t="s">
        <v>257</v>
      </c>
      <c r="C424" s="36"/>
      <c r="D424" s="36"/>
      <c r="E424" s="207">
        <v>9958</v>
      </c>
      <c r="F424" s="207"/>
      <c r="G424" s="207"/>
      <c r="H424" s="207">
        <v>9958</v>
      </c>
      <c r="I424" s="207"/>
      <c r="J424" s="207"/>
    </row>
    <row r="425" spans="1:10">
      <c r="B425" s="36" t="s">
        <v>258</v>
      </c>
      <c r="C425" s="36"/>
      <c r="D425" s="36"/>
      <c r="E425" s="207"/>
      <c r="F425" s="207"/>
      <c r="G425" s="207"/>
      <c r="H425" s="207"/>
      <c r="I425" s="207"/>
      <c r="J425" s="207"/>
    </row>
    <row r="427" spans="1:10">
      <c r="A427" s="33" t="s">
        <v>259</v>
      </c>
      <c r="B427" s="1" t="s">
        <v>260</v>
      </c>
    </row>
    <row r="429" spans="1:10">
      <c r="B429" s="143" t="s">
        <v>261</v>
      </c>
      <c r="C429" s="143"/>
      <c r="D429" s="143"/>
      <c r="E429" s="143" t="s">
        <v>22</v>
      </c>
      <c r="F429" s="143"/>
      <c r="G429" s="143"/>
      <c r="H429" s="203" t="s">
        <v>23</v>
      </c>
      <c r="I429" s="204"/>
      <c r="J429" s="205"/>
    </row>
    <row r="430" spans="1:10">
      <c r="B430" s="138" t="s">
        <v>270</v>
      </c>
      <c r="C430" s="138"/>
      <c r="D430" s="138"/>
      <c r="E430" s="207">
        <v>0</v>
      </c>
      <c r="F430" s="207"/>
      <c r="G430" s="207"/>
      <c r="H430" s="207">
        <v>0</v>
      </c>
      <c r="I430" s="207"/>
      <c r="J430" s="207"/>
    </row>
    <row r="431" spans="1:10">
      <c r="B431" s="138" t="s">
        <v>262</v>
      </c>
      <c r="C431" s="138"/>
      <c r="D431" s="138"/>
      <c r="E431" s="207"/>
      <c r="F431" s="207"/>
      <c r="G431" s="207"/>
      <c r="H431" s="207"/>
      <c r="I431" s="207"/>
      <c r="J431" s="207"/>
    </row>
    <row r="432" spans="1:10">
      <c r="B432" s="138" t="s">
        <v>263</v>
      </c>
      <c r="C432" s="138"/>
      <c r="D432" s="138"/>
      <c r="E432" s="207"/>
      <c r="F432" s="207"/>
      <c r="G432" s="207"/>
      <c r="H432" s="207"/>
      <c r="I432" s="207"/>
      <c r="J432" s="207"/>
    </row>
    <row r="433" spans="1:10">
      <c r="B433" s="138" t="s">
        <v>264</v>
      </c>
      <c r="C433" s="138"/>
      <c r="D433" s="138"/>
      <c r="E433" s="207"/>
      <c r="F433" s="207"/>
      <c r="G433" s="207"/>
      <c r="H433" s="207"/>
      <c r="I433" s="207"/>
      <c r="J433" s="207"/>
    </row>
    <row r="434" spans="1:10">
      <c r="B434" s="138" t="s">
        <v>265</v>
      </c>
      <c r="C434" s="138"/>
      <c r="D434" s="138"/>
      <c r="E434" s="207"/>
      <c r="F434" s="207"/>
      <c r="G434" s="207"/>
      <c r="H434" s="207"/>
      <c r="I434" s="207"/>
      <c r="J434" s="207"/>
    </row>
    <row r="435" spans="1:10">
      <c r="B435" s="138" t="s">
        <v>266</v>
      </c>
      <c r="C435" s="138"/>
      <c r="D435" s="138"/>
      <c r="E435" s="207"/>
      <c r="F435" s="207"/>
      <c r="G435" s="207"/>
      <c r="H435" s="207"/>
      <c r="I435" s="207"/>
      <c r="J435" s="207"/>
    </row>
    <row r="436" spans="1:10">
      <c r="B436" s="138" t="s">
        <v>267</v>
      </c>
      <c r="C436" s="138"/>
      <c r="D436" s="138"/>
      <c r="E436" s="207">
        <v>0</v>
      </c>
      <c r="F436" s="207"/>
      <c r="G436" s="207"/>
      <c r="H436" s="207">
        <v>0</v>
      </c>
      <c r="I436" s="207"/>
      <c r="J436" s="207"/>
    </row>
    <row r="437" spans="1:10">
      <c r="B437" s="138" t="s">
        <v>268</v>
      </c>
      <c r="C437" s="138"/>
      <c r="D437" s="138"/>
      <c r="E437" s="207">
        <f>E430-SUM(E431:E436)</f>
        <v>0</v>
      </c>
      <c r="F437" s="207"/>
      <c r="G437" s="207"/>
      <c r="H437" s="207">
        <f>H430-SUM(H431:H436)</f>
        <v>0</v>
      </c>
      <c r="I437" s="207"/>
      <c r="J437" s="207"/>
    </row>
    <row r="438" spans="1:10">
      <c r="B438" s="138" t="s">
        <v>269</v>
      </c>
      <c r="C438" s="138"/>
      <c r="D438" s="138"/>
      <c r="E438" s="207"/>
      <c r="F438" s="207"/>
      <c r="G438" s="207"/>
      <c r="H438" s="207"/>
      <c r="I438" s="207"/>
      <c r="J438" s="207"/>
    </row>
    <row r="440" spans="1:10">
      <c r="A440" s="33" t="s">
        <v>271</v>
      </c>
      <c r="B440" s="1" t="s">
        <v>272</v>
      </c>
    </row>
    <row r="442" spans="1:10">
      <c r="B442" s="143" t="s">
        <v>273</v>
      </c>
      <c r="C442" s="143"/>
      <c r="D442" s="143"/>
      <c r="E442" s="143" t="s">
        <v>22</v>
      </c>
      <c r="F442" s="143"/>
      <c r="G442" s="143"/>
      <c r="H442" s="143" t="s">
        <v>23</v>
      </c>
      <c r="I442" s="143"/>
      <c r="J442" s="143"/>
    </row>
    <row r="443" spans="1:10">
      <c r="B443" s="36" t="s">
        <v>274</v>
      </c>
      <c r="C443" s="36"/>
      <c r="D443" s="36"/>
      <c r="E443" s="207">
        <v>18667</v>
      </c>
      <c r="F443" s="207"/>
      <c r="G443" s="207"/>
      <c r="H443" s="207">
        <v>8419</v>
      </c>
      <c r="I443" s="207"/>
      <c r="J443" s="207"/>
    </row>
    <row r="444" spans="1:10">
      <c r="B444" s="36" t="s">
        <v>275</v>
      </c>
      <c r="C444" s="36"/>
      <c r="D444" s="36"/>
      <c r="E444" s="207"/>
      <c r="F444" s="207"/>
      <c r="G444" s="207"/>
      <c r="H444" s="207"/>
      <c r="I444" s="207"/>
      <c r="J444" s="207"/>
    </row>
    <row r="445" spans="1:10">
      <c r="B445" s="36" t="s">
        <v>276</v>
      </c>
      <c r="C445" s="36"/>
      <c r="D445" s="36"/>
      <c r="E445" s="207"/>
      <c r="F445" s="207"/>
      <c r="G445" s="207"/>
      <c r="H445" s="207"/>
      <c r="I445" s="207"/>
      <c r="J445" s="207"/>
    </row>
    <row r="446" spans="1:10">
      <c r="B446" s="36" t="s">
        <v>277</v>
      </c>
      <c r="C446" s="36"/>
      <c r="D446" s="36"/>
      <c r="E446" s="207"/>
      <c r="F446" s="207"/>
      <c r="G446" s="207"/>
      <c r="H446" s="207"/>
      <c r="I446" s="207"/>
      <c r="J446" s="207"/>
    </row>
    <row r="447" spans="1:10">
      <c r="B447" s="36" t="s">
        <v>278</v>
      </c>
      <c r="C447" s="36"/>
      <c r="D447" s="36"/>
      <c r="E447" s="207"/>
      <c r="F447" s="207"/>
      <c r="G447" s="207"/>
      <c r="H447" s="207"/>
      <c r="I447" s="207"/>
      <c r="J447" s="207"/>
    </row>
    <row r="448" spans="1:10">
      <c r="B448" s="36" t="s">
        <v>279</v>
      </c>
      <c r="C448" s="36"/>
      <c r="D448" s="36"/>
      <c r="E448" s="207">
        <v>18667</v>
      </c>
      <c r="F448" s="207"/>
      <c r="G448" s="207"/>
      <c r="H448" s="207">
        <v>8419</v>
      </c>
      <c r="I448" s="207"/>
      <c r="J448" s="207"/>
    </row>
    <row r="449" spans="1:10">
      <c r="B449" s="36" t="s">
        <v>280</v>
      </c>
      <c r="C449" s="36"/>
      <c r="D449" s="36"/>
      <c r="E449" s="207"/>
      <c r="F449" s="207"/>
      <c r="G449" s="207"/>
      <c r="H449" s="207"/>
      <c r="I449" s="207"/>
      <c r="J449" s="207"/>
    </row>
    <row r="450" spans="1:10">
      <c r="B450" s="36" t="s">
        <v>281</v>
      </c>
      <c r="C450" s="36"/>
      <c r="D450" s="36"/>
      <c r="E450" s="207"/>
      <c r="F450" s="207"/>
      <c r="G450" s="207"/>
      <c r="H450" s="207"/>
      <c r="I450" s="207"/>
      <c r="J450" s="207"/>
    </row>
    <row r="452" spans="1:10">
      <c r="A452" s="33" t="s">
        <v>415</v>
      </c>
      <c r="B452" s="1" t="s">
        <v>416</v>
      </c>
    </row>
    <row r="453" spans="1:10">
      <c r="B453" s="1" t="s">
        <v>417</v>
      </c>
    </row>
    <row r="454" spans="1:10">
      <c r="C454" s="12" t="s">
        <v>418</v>
      </c>
    </row>
    <row r="456" spans="1:10">
      <c r="A456" s="37"/>
    </row>
    <row r="457" spans="1:10">
      <c r="A457" s="33" t="s">
        <v>419</v>
      </c>
      <c r="B457" s="1" t="s">
        <v>420</v>
      </c>
    </row>
    <row r="458" spans="1:10">
      <c r="B458" s="1" t="s">
        <v>421</v>
      </c>
    </row>
    <row r="459" spans="1:10">
      <c r="C459" s="12" t="s">
        <v>422</v>
      </c>
    </row>
    <row r="462" spans="1:10">
      <c r="A462" s="33" t="s">
        <v>282</v>
      </c>
      <c r="B462" s="1" t="s">
        <v>283</v>
      </c>
    </row>
    <row r="463" spans="1:10">
      <c r="B463" s="1"/>
    </row>
    <row r="464" spans="1:10">
      <c r="B464" s="201" t="s">
        <v>245</v>
      </c>
      <c r="C464" s="201"/>
      <c r="D464" s="201"/>
      <c r="E464" s="201" t="s">
        <v>246</v>
      </c>
      <c r="F464" s="201"/>
      <c r="G464" s="201"/>
      <c r="H464" s="201"/>
      <c r="I464" s="201"/>
      <c r="J464" s="201"/>
    </row>
    <row r="465" spans="1:12">
      <c r="B465" s="201"/>
      <c r="C465" s="201"/>
      <c r="D465" s="201"/>
      <c r="E465" s="186" t="s">
        <v>22</v>
      </c>
      <c r="F465" s="186"/>
      <c r="G465" s="186"/>
      <c r="H465" s="186" t="s">
        <v>23</v>
      </c>
      <c r="I465" s="186"/>
      <c r="J465" s="186"/>
    </row>
    <row r="466" spans="1:12">
      <c r="B466" s="36" t="s">
        <v>514</v>
      </c>
      <c r="C466" s="36"/>
      <c r="D466" s="36"/>
      <c r="E466" s="207">
        <f>22764-E467</f>
        <v>20913</v>
      </c>
      <c r="F466" s="207"/>
      <c r="G466" s="207"/>
      <c r="H466" s="207">
        <v>34176</v>
      </c>
      <c r="I466" s="207"/>
      <c r="J466" s="207"/>
    </row>
    <row r="467" spans="1:12">
      <c r="B467" s="36" t="s">
        <v>515</v>
      </c>
      <c r="C467" s="36"/>
      <c r="D467" s="36"/>
      <c r="E467" s="207">
        <f>771+599+481</f>
        <v>1851</v>
      </c>
      <c r="F467" s="207"/>
      <c r="G467" s="207"/>
      <c r="H467" s="207"/>
      <c r="I467" s="207"/>
      <c r="J467" s="207"/>
    </row>
    <row r="468" spans="1:12">
      <c r="B468" s="46"/>
      <c r="C468" s="46"/>
      <c r="D468" s="46"/>
      <c r="E468" s="96"/>
      <c r="F468" s="96"/>
      <c r="G468" s="96"/>
      <c r="H468" s="96"/>
      <c r="I468" s="96"/>
      <c r="J468" s="96"/>
    </row>
    <row r="469" spans="1:12">
      <c r="A469" s="37" t="s">
        <v>504</v>
      </c>
    </row>
    <row r="470" spans="1:12">
      <c r="A470" s="37"/>
    </row>
    <row r="471" spans="1:12">
      <c r="A471" s="33" t="s">
        <v>286</v>
      </c>
      <c r="B471" s="1" t="s">
        <v>287</v>
      </c>
    </row>
    <row r="473" spans="1:12">
      <c r="B473" s="143" t="s">
        <v>288</v>
      </c>
      <c r="C473" s="143"/>
      <c r="D473" s="143"/>
      <c r="E473" s="143" t="s">
        <v>289</v>
      </c>
      <c r="F473" s="143"/>
      <c r="G473" s="143" t="s">
        <v>290</v>
      </c>
      <c r="H473" s="143"/>
      <c r="I473" s="143" t="s">
        <v>291</v>
      </c>
      <c r="J473" s="143"/>
      <c r="K473" s="143" t="s">
        <v>292</v>
      </c>
      <c r="L473" s="143"/>
    </row>
    <row r="474" spans="1:12">
      <c r="B474" s="138" t="s">
        <v>293</v>
      </c>
      <c r="C474" s="138"/>
      <c r="D474" s="138"/>
      <c r="E474" s="207">
        <v>1959</v>
      </c>
      <c r="F474" s="207"/>
      <c r="G474" s="207">
        <f>E474</f>
        <v>1959</v>
      </c>
      <c r="H474" s="207"/>
      <c r="I474" s="207"/>
      <c r="J474" s="207"/>
      <c r="K474" s="207"/>
      <c r="L474" s="207"/>
    </row>
    <row r="475" spans="1:12">
      <c r="B475" s="138" t="s">
        <v>294</v>
      </c>
      <c r="C475" s="138"/>
      <c r="D475" s="138"/>
      <c r="E475" s="207">
        <f>1603+332</f>
        <v>1935</v>
      </c>
      <c r="F475" s="207"/>
      <c r="G475" s="207">
        <f>E475</f>
        <v>1935</v>
      </c>
      <c r="H475" s="207"/>
      <c r="I475" s="207"/>
      <c r="J475" s="207"/>
      <c r="K475" s="207"/>
      <c r="L475" s="207"/>
    </row>
    <row r="476" spans="1:12">
      <c r="B476" s="138" t="s">
        <v>525</v>
      </c>
      <c r="C476" s="138"/>
      <c r="D476" s="138"/>
      <c r="E476" s="207">
        <v>14164</v>
      </c>
      <c r="F476" s="207"/>
      <c r="G476" s="207">
        <f>E476</f>
        <v>14164</v>
      </c>
      <c r="H476" s="207"/>
      <c r="I476" s="207"/>
      <c r="J476" s="207"/>
      <c r="K476" s="207"/>
      <c r="L476" s="207"/>
    </row>
    <row r="477" spans="1:12">
      <c r="B477" s="138" t="s">
        <v>296</v>
      </c>
      <c r="C477" s="138"/>
      <c r="D477" s="138"/>
      <c r="E477" s="207">
        <v>1731</v>
      </c>
      <c r="F477" s="207"/>
      <c r="G477" s="207">
        <f>E477</f>
        <v>1731</v>
      </c>
      <c r="H477" s="207"/>
      <c r="I477" s="207"/>
      <c r="J477" s="207"/>
      <c r="K477" s="207"/>
      <c r="L477" s="207"/>
    </row>
    <row r="478" spans="1:12">
      <c r="B478" s="138" t="s">
        <v>297</v>
      </c>
      <c r="C478" s="138"/>
      <c r="D478" s="138"/>
      <c r="E478" s="207">
        <f>206+2769</f>
        <v>2975</v>
      </c>
      <c r="F478" s="207"/>
      <c r="G478" s="207">
        <f>E478</f>
        <v>2975</v>
      </c>
      <c r="H478" s="207"/>
      <c r="I478" s="207"/>
      <c r="J478" s="207"/>
      <c r="K478" s="207"/>
      <c r="L478" s="207"/>
    </row>
    <row r="479" spans="1:12">
      <c r="B479" s="141" t="s">
        <v>298</v>
      </c>
      <c r="C479" s="141"/>
      <c r="D479" s="141"/>
      <c r="E479" s="208">
        <f>SUM(E474:E478)</f>
        <v>22764</v>
      </c>
      <c r="F479" s="208"/>
      <c r="G479" s="208">
        <f>SUM(G474:G478)</f>
        <v>22764</v>
      </c>
      <c r="H479" s="208"/>
      <c r="I479" s="208">
        <f>SUM(I474:I478)</f>
        <v>0</v>
      </c>
      <c r="J479" s="208"/>
      <c r="K479" s="208">
        <f>SUM(K474:K478)</f>
        <v>0</v>
      </c>
      <c r="L479" s="208"/>
    </row>
    <row r="482" spans="1:10">
      <c r="A482" s="33" t="s">
        <v>423</v>
      </c>
      <c r="B482" s="1" t="s">
        <v>424</v>
      </c>
    </row>
    <row r="483" spans="1:10">
      <c r="C483" s="12" t="s">
        <v>425</v>
      </c>
    </row>
    <row r="486" spans="1:10">
      <c r="A486" s="33" t="s">
        <v>426</v>
      </c>
      <c r="B486" s="1" t="s">
        <v>427</v>
      </c>
    </row>
    <row r="487" spans="1:10">
      <c r="C487" s="12" t="s">
        <v>428</v>
      </c>
    </row>
    <row r="490" spans="1:10">
      <c r="A490" s="33" t="s">
        <v>299</v>
      </c>
      <c r="B490" s="1" t="s">
        <v>300</v>
      </c>
    </row>
    <row r="492" spans="1:10">
      <c r="B492" s="143" t="s">
        <v>245</v>
      </c>
      <c r="C492" s="143"/>
      <c r="D492" s="143"/>
      <c r="E492" s="143" t="s">
        <v>22</v>
      </c>
      <c r="F492" s="143"/>
      <c r="G492" s="143"/>
      <c r="H492" s="143" t="s">
        <v>23</v>
      </c>
      <c r="I492" s="143"/>
      <c r="J492" s="143"/>
    </row>
    <row r="493" spans="1:10">
      <c r="B493" s="138" t="s">
        <v>301</v>
      </c>
      <c r="C493" s="138"/>
      <c r="D493" s="138"/>
      <c r="E493" s="207">
        <v>3006</v>
      </c>
      <c r="F493" s="207"/>
      <c r="G493" s="207"/>
      <c r="H493" s="207">
        <v>2769</v>
      </c>
      <c r="I493" s="207"/>
      <c r="J493" s="207"/>
    </row>
    <row r="494" spans="1:10">
      <c r="B494" s="138" t="s">
        <v>302</v>
      </c>
      <c r="C494" s="138"/>
      <c r="D494" s="138"/>
      <c r="E494" s="207">
        <f>3006-2769</f>
        <v>237</v>
      </c>
      <c r="F494" s="207"/>
      <c r="G494" s="207"/>
      <c r="H494" s="207">
        <v>237</v>
      </c>
      <c r="I494" s="207"/>
      <c r="J494" s="207"/>
    </row>
    <row r="495" spans="1:10">
      <c r="B495" s="138" t="s">
        <v>303</v>
      </c>
      <c r="C495" s="138"/>
      <c r="D495" s="138"/>
      <c r="E495" s="207"/>
      <c r="F495" s="207"/>
      <c r="G495" s="207"/>
      <c r="H495" s="207"/>
      <c r="I495" s="207"/>
      <c r="J495" s="207"/>
    </row>
    <row r="496" spans="1:10">
      <c r="B496" s="141" t="s">
        <v>304</v>
      </c>
      <c r="C496" s="141"/>
      <c r="D496" s="141"/>
      <c r="E496" s="212">
        <f>E493+E494-E495</f>
        <v>3243</v>
      </c>
      <c r="F496" s="212"/>
      <c r="G496" s="212"/>
      <c r="H496" s="212">
        <f>H493+H494-H495</f>
        <v>3006</v>
      </c>
      <c r="I496" s="212"/>
      <c r="J496" s="212"/>
    </row>
    <row r="499" spans="1:3">
      <c r="A499" s="33" t="s">
        <v>429</v>
      </c>
      <c r="B499" s="1" t="s">
        <v>430</v>
      </c>
    </row>
    <row r="500" spans="1:3">
      <c r="C500" s="12" t="s">
        <v>431</v>
      </c>
    </row>
    <row r="503" spans="1:3">
      <c r="A503" s="33" t="s">
        <v>432</v>
      </c>
      <c r="B503" s="1" t="s">
        <v>433</v>
      </c>
    </row>
    <row r="504" spans="1:3">
      <c r="C504" s="12" t="s">
        <v>434</v>
      </c>
    </row>
    <row r="507" spans="1:3">
      <c r="A507" s="33" t="s">
        <v>435</v>
      </c>
      <c r="B507" s="1" t="s">
        <v>436</v>
      </c>
    </row>
    <row r="508" spans="1:3">
      <c r="C508" s="12" t="s">
        <v>418</v>
      </c>
    </row>
    <row r="511" spans="1:3">
      <c r="A511" s="33" t="s">
        <v>437</v>
      </c>
      <c r="B511" s="1" t="s">
        <v>438</v>
      </c>
    </row>
    <row r="512" spans="1:3">
      <c r="C512" s="12" t="s">
        <v>439</v>
      </c>
    </row>
    <row r="515" spans="1:3">
      <c r="A515" s="33" t="s">
        <v>440</v>
      </c>
      <c r="B515" s="1" t="s">
        <v>441</v>
      </c>
    </row>
    <row r="516" spans="1:3">
      <c r="C516" s="12" t="s">
        <v>442</v>
      </c>
    </row>
    <row r="519" spans="1:3">
      <c r="A519" s="33" t="s">
        <v>443</v>
      </c>
      <c r="B519" s="1" t="s">
        <v>444</v>
      </c>
    </row>
    <row r="520" spans="1:3">
      <c r="C520" s="12" t="s">
        <v>224</v>
      </c>
    </row>
    <row r="523" spans="1:3">
      <c r="A523" s="37" t="s">
        <v>505</v>
      </c>
    </row>
    <row r="524" spans="1:3">
      <c r="A524" s="37"/>
    </row>
    <row r="525" spans="1:3">
      <c r="A525" s="33" t="s">
        <v>305</v>
      </c>
      <c r="B525" s="1" t="s">
        <v>306</v>
      </c>
    </row>
    <row r="527" spans="1:3">
      <c r="A527" s="33" t="s">
        <v>307</v>
      </c>
      <c r="B527" s="1" t="s">
        <v>308</v>
      </c>
    </row>
    <row r="529" spans="2:10">
      <c r="B529" s="146" t="s">
        <v>309</v>
      </c>
      <c r="C529" s="146"/>
      <c r="D529" s="146"/>
      <c r="E529" s="143" t="s">
        <v>22</v>
      </c>
      <c r="F529" s="143"/>
      <c r="G529" s="143"/>
      <c r="H529" s="143" t="s">
        <v>23</v>
      </c>
      <c r="I529" s="143"/>
      <c r="J529" s="143"/>
    </row>
    <row r="530" spans="2:10">
      <c r="B530" s="144" t="s">
        <v>310</v>
      </c>
      <c r="C530" s="144"/>
      <c r="D530" s="144"/>
      <c r="E530" s="144"/>
      <c r="F530" s="144"/>
      <c r="G530" s="144"/>
      <c r="H530" s="144"/>
      <c r="I530" s="144"/>
      <c r="J530" s="144"/>
    </row>
    <row r="531" spans="2:10">
      <c r="B531" s="138"/>
      <c r="C531" s="145" t="s">
        <v>445</v>
      </c>
      <c r="D531" s="145"/>
      <c r="E531" s="145"/>
      <c r="F531" s="145"/>
      <c r="G531" s="145"/>
      <c r="H531" s="145"/>
      <c r="I531" s="145"/>
      <c r="J531" s="145"/>
    </row>
    <row r="532" spans="2:10">
      <c r="B532" s="138"/>
      <c r="C532" s="138" t="s">
        <v>311</v>
      </c>
      <c r="D532" s="138"/>
      <c r="E532" s="207">
        <v>102388</v>
      </c>
      <c r="F532" s="207"/>
      <c r="G532" s="207"/>
      <c r="H532" s="207">
        <v>87950</v>
      </c>
      <c r="I532" s="207"/>
      <c r="J532" s="207"/>
    </row>
    <row r="533" spans="2:10">
      <c r="B533" s="138"/>
      <c r="C533" s="138"/>
      <c r="D533" s="138"/>
      <c r="E533" s="207"/>
      <c r="F533" s="207"/>
      <c r="G533" s="207"/>
      <c r="H533" s="207"/>
      <c r="I533" s="207"/>
      <c r="J533" s="207"/>
    </row>
    <row r="534" spans="2:10">
      <c r="B534" s="138"/>
      <c r="C534" s="125" t="s">
        <v>312</v>
      </c>
      <c r="D534" s="125"/>
      <c r="E534" s="208">
        <f>E532</f>
        <v>102388</v>
      </c>
      <c r="F534" s="208"/>
      <c r="G534" s="208"/>
      <c r="H534" s="208">
        <f>H532</f>
        <v>87950</v>
      </c>
      <c r="I534" s="208"/>
      <c r="J534" s="208"/>
    </row>
    <row r="535" spans="2:10">
      <c r="B535" s="209" t="s">
        <v>564</v>
      </c>
      <c r="C535" s="210"/>
      <c r="D535" s="210"/>
      <c r="E535" s="210"/>
      <c r="F535" s="210"/>
      <c r="G535" s="210"/>
      <c r="H535" s="210"/>
      <c r="I535" s="210"/>
      <c r="J535" s="211"/>
    </row>
    <row r="536" spans="2:10">
      <c r="B536" s="123"/>
      <c r="C536" s="145" t="s">
        <v>445</v>
      </c>
      <c r="D536" s="145"/>
      <c r="E536" s="145"/>
      <c r="F536" s="145"/>
      <c r="G536" s="145"/>
      <c r="H536" s="145"/>
      <c r="I536" s="145"/>
      <c r="J536" s="145"/>
    </row>
    <row r="537" spans="2:10">
      <c r="B537" s="123"/>
      <c r="C537" s="138" t="s">
        <v>311</v>
      </c>
      <c r="D537" s="138"/>
      <c r="E537" s="207">
        <f>3425+146</f>
        <v>3571</v>
      </c>
      <c r="F537" s="207"/>
      <c r="G537" s="207"/>
      <c r="H537" s="207">
        <v>2163</v>
      </c>
      <c r="I537" s="207"/>
      <c r="J537" s="207"/>
    </row>
    <row r="538" spans="2:10">
      <c r="B538" s="123"/>
      <c r="C538" s="138"/>
      <c r="D538" s="138"/>
      <c r="E538" s="207"/>
      <c r="F538" s="207"/>
      <c r="G538" s="207"/>
      <c r="H538" s="207"/>
      <c r="I538" s="207"/>
      <c r="J538" s="207"/>
    </row>
    <row r="539" spans="2:10">
      <c r="B539" s="123"/>
      <c r="C539" s="125" t="s">
        <v>312</v>
      </c>
      <c r="D539" s="125"/>
      <c r="E539" s="208">
        <f>E537</f>
        <v>3571</v>
      </c>
      <c r="F539" s="208"/>
      <c r="G539" s="208"/>
      <c r="H539" s="208">
        <f>H537</f>
        <v>2163</v>
      </c>
      <c r="I539" s="208"/>
      <c r="J539" s="208"/>
    </row>
    <row r="540" spans="2:10">
      <c r="B540" s="209" t="s">
        <v>511</v>
      </c>
      <c r="C540" s="210"/>
      <c r="D540" s="210"/>
      <c r="E540" s="210"/>
      <c r="F540" s="210"/>
      <c r="G540" s="210"/>
      <c r="H540" s="210"/>
      <c r="I540" s="210"/>
      <c r="J540" s="211"/>
    </row>
    <row r="541" spans="2:10">
      <c r="B541" s="123"/>
      <c r="C541" s="145" t="s">
        <v>445</v>
      </c>
      <c r="D541" s="145"/>
      <c r="E541" s="145"/>
      <c r="F541" s="145"/>
      <c r="G541" s="145"/>
      <c r="H541" s="145"/>
      <c r="I541" s="145"/>
      <c r="J541" s="145"/>
    </row>
    <row r="542" spans="2:10">
      <c r="B542" s="123"/>
      <c r="C542" s="138" t="s">
        <v>311</v>
      </c>
      <c r="D542" s="138"/>
      <c r="E542" s="207">
        <v>0</v>
      </c>
      <c r="F542" s="207"/>
      <c r="G542" s="207"/>
      <c r="H542" s="207">
        <v>326</v>
      </c>
      <c r="I542" s="207"/>
      <c r="J542" s="207"/>
    </row>
    <row r="543" spans="2:10">
      <c r="B543" s="123"/>
      <c r="C543" s="138"/>
      <c r="D543" s="138"/>
      <c r="E543" s="207"/>
      <c r="F543" s="207"/>
      <c r="G543" s="207"/>
      <c r="H543" s="207"/>
      <c r="I543" s="207"/>
      <c r="J543" s="207"/>
    </row>
    <row r="544" spans="2:10">
      <c r="B544" s="123"/>
      <c r="C544" s="125" t="s">
        <v>312</v>
      </c>
      <c r="D544" s="125"/>
      <c r="E544" s="208">
        <f>E542</f>
        <v>0</v>
      </c>
      <c r="F544" s="208"/>
      <c r="G544" s="208"/>
      <c r="H544" s="208">
        <f>H542</f>
        <v>326</v>
      </c>
      <c r="I544" s="208"/>
      <c r="J544" s="208"/>
    </row>
    <row r="545" spans="1:10">
      <c r="B545" s="209" t="s">
        <v>512</v>
      </c>
      <c r="C545" s="210"/>
      <c r="D545" s="210"/>
      <c r="E545" s="210"/>
      <c r="F545" s="210"/>
      <c r="G545" s="210"/>
      <c r="H545" s="210"/>
      <c r="I545" s="210"/>
      <c r="J545" s="211"/>
    </row>
    <row r="546" spans="1:10">
      <c r="B546" s="123"/>
      <c r="C546" s="145" t="s">
        <v>445</v>
      </c>
      <c r="D546" s="145"/>
      <c r="E546" s="145"/>
      <c r="F546" s="145"/>
      <c r="G546" s="145"/>
      <c r="H546" s="145"/>
      <c r="I546" s="145"/>
      <c r="J546" s="145"/>
    </row>
    <row r="547" spans="1:10">
      <c r="B547" s="123"/>
      <c r="C547" s="138" t="s">
        <v>311</v>
      </c>
      <c r="D547" s="138"/>
      <c r="E547" s="207">
        <v>0</v>
      </c>
      <c r="F547" s="207"/>
      <c r="G547" s="207"/>
      <c r="H547" s="207">
        <v>0</v>
      </c>
      <c r="I547" s="207"/>
      <c r="J547" s="207"/>
    </row>
    <row r="548" spans="1:10">
      <c r="B548" s="123"/>
      <c r="C548" s="138"/>
      <c r="D548" s="138"/>
      <c r="E548" s="207"/>
      <c r="F548" s="207"/>
      <c r="G548" s="207"/>
      <c r="H548" s="207"/>
      <c r="I548" s="207"/>
      <c r="J548" s="207"/>
    </row>
    <row r="549" spans="1:10">
      <c r="B549" s="123"/>
      <c r="C549" s="125" t="s">
        <v>312</v>
      </c>
      <c r="D549" s="125"/>
      <c r="E549" s="208">
        <f>E547</f>
        <v>0</v>
      </c>
      <c r="F549" s="208"/>
      <c r="G549" s="208"/>
      <c r="H549" s="208">
        <f>H547</f>
        <v>0</v>
      </c>
      <c r="I549" s="208"/>
      <c r="J549" s="208"/>
    </row>
    <row r="550" spans="1:10">
      <c r="B550" s="138"/>
      <c r="C550" s="138"/>
      <c r="D550" s="138"/>
      <c r="E550" s="138"/>
      <c r="F550" s="138"/>
      <c r="G550" s="138"/>
      <c r="H550" s="138"/>
      <c r="I550" s="138"/>
      <c r="J550" s="138"/>
    </row>
    <row r="551" spans="1:10">
      <c r="B551" s="141" t="s">
        <v>289</v>
      </c>
      <c r="C551" s="141"/>
      <c r="D551" s="141"/>
      <c r="E551" s="208">
        <f>E534+E539+E544+E549</f>
        <v>105959</v>
      </c>
      <c r="F551" s="208"/>
      <c r="G551" s="208"/>
      <c r="H551" s="208">
        <f>H534+H539+H544+H549</f>
        <v>90439</v>
      </c>
      <c r="I551" s="208"/>
      <c r="J551" s="208"/>
    </row>
    <row r="554" spans="1:10">
      <c r="A554" s="33" t="s">
        <v>446</v>
      </c>
      <c r="B554" s="1" t="s">
        <v>447</v>
      </c>
    </row>
    <row r="555" spans="1:10">
      <c r="C555" s="12" t="s">
        <v>448</v>
      </c>
    </row>
    <row r="558" spans="1:10">
      <c r="A558" s="33" t="s">
        <v>449</v>
      </c>
      <c r="B558" s="1" t="s">
        <v>450</v>
      </c>
    </row>
    <row r="559" spans="1:10">
      <c r="C559" s="12" t="s">
        <v>451</v>
      </c>
    </row>
    <row r="562" spans="1:10">
      <c r="A562" s="33" t="s">
        <v>313</v>
      </c>
      <c r="B562" s="1" t="s">
        <v>314</v>
      </c>
    </row>
    <row r="564" spans="1:10">
      <c r="B564" s="143" t="s">
        <v>315</v>
      </c>
      <c r="C564" s="143"/>
      <c r="D564" s="143"/>
      <c r="E564" s="143" t="s">
        <v>22</v>
      </c>
      <c r="F564" s="143"/>
      <c r="G564" s="143"/>
      <c r="H564" s="143" t="s">
        <v>23</v>
      </c>
      <c r="I564" s="143"/>
      <c r="J564" s="143"/>
    </row>
    <row r="565" spans="1:10">
      <c r="B565" s="138"/>
      <c r="C565" s="138"/>
      <c r="D565" s="138"/>
      <c r="E565" s="137"/>
      <c r="F565" s="137"/>
      <c r="G565" s="137"/>
      <c r="H565" s="137"/>
      <c r="I565" s="137"/>
      <c r="J565" s="137"/>
    </row>
    <row r="566" spans="1:10">
      <c r="B566" s="138"/>
      <c r="C566" s="138"/>
      <c r="D566" s="138"/>
      <c r="E566" s="137"/>
      <c r="F566" s="137"/>
      <c r="G566" s="137"/>
      <c r="H566" s="137"/>
      <c r="I566" s="137"/>
      <c r="J566" s="137"/>
    </row>
    <row r="567" spans="1:10">
      <c r="B567" s="138"/>
      <c r="C567" s="138"/>
      <c r="D567" s="138"/>
      <c r="E567" s="137"/>
      <c r="F567" s="137"/>
      <c r="G567" s="137"/>
      <c r="H567" s="137"/>
      <c r="I567" s="137"/>
      <c r="J567" s="137"/>
    </row>
    <row r="568" spans="1:10">
      <c r="B568" s="138"/>
      <c r="C568" s="138"/>
      <c r="D568" s="138"/>
      <c r="E568" s="137"/>
      <c r="F568" s="137"/>
      <c r="G568" s="137"/>
      <c r="H568" s="137"/>
      <c r="I568" s="137"/>
      <c r="J568" s="137"/>
    </row>
    <row r="571" spans="1:10">
      <c r="A571" s="33" t="s">
        <v>452</v>
      </c>
      <c r="B571" s="1" t="s">
        <v>453</v>
      </c>
    </row>
    <row r="572" spans="1:10">
      <c r="C572" s="12" t="s">
        <v>457</v>
      </c>
    </row>
    <row r="575" spans="1:10">
      <c r="A575" s="33" t="s">
        <v>454</v>
      </c>
      <c r="B575" s="1" t="s">
        <v>455</v>
      </c>
    </row>
    <row r="576" spans="1:10">
      <c r="C576" s="12" t="s">
        <v>456</v>
      </c>
    </row>
    <row r="579" spans="1:10">
      <c r="A579" s="37" t="s">
        <v>506</v>
      </c>
    </row>
    <row r="580" spans="1:10">
      <c r="A580" s="37"/>
    </row>
    <row r="581" spans="1:10">
      <c r="A581" s="33" t="s">
        <v>318</v>
      </c>
      <c r="B581" s="1" t="s">
        <v>319</v>
      </c>
    </row>
    <row r="583" spans="1:10">
      <c r="A583" s="33" t="s">
        <v>317</v>
      </c>
      <c r="B583" s="1" t="s">
        <v>322</v>
      </c>
    </row>
    <row r="585" spans="1:10">
      <c r="B585" s="143" t="s">
        <v>320</v>
      </c>
      <c r="C585" s="143"/>
      <c r="D585" s="143"/>
      <c r="E585" s="143" t="s">
        <v>321</v>
      </c>
      <c r="F585" s="143"/>
      <c r="G585" s="143"/>
      <c r="H585" s="143" t="s">
        <v>23</v>
      </c>
      <c r="I585" s="143"/>
      <c r="J585" s="143"/>
    </row>
    <row r="586" spans="1:10">
      <c r="B586" s="138" t="s">
        <v>323</v>
      </c>
      <c r="C586" s="138"/>
      <c r="D586" s="138"/>
      <c r="E586" s="207">
        <v>2376</v>
      </c>
      <c r="F586" s="207"/>
      <c r="G586" s="207"/>
      <c r="H586" s="207">
        <v>1287</v>
      </c>
      <c r="I586" s="207"/>
      <c r="J586" s="207"/>
    </row>
    <row r="587" spans="1:10">
      <c r="B587" s="138" t="s">
        <v>325</v>
      </c>
      <c r="C587" s="138"/>
      <c r="D587" s="138"/>
      <c r="E587" s="207">
        <v>461</v>
      </c>
      <c r="F587" s="207"/>
      <c r="G587" s="207"/>
      <c r="H587" s="207">
        <v>610</v>
      </c>
      <c r="I587" s="207"/>
      <c r="J587" s="207"/>
    </row>
    <row r="588" spans="1:10">
      <c r="B588" s="138" t="s">
        <v>559</v>
      </c>
      <c r="C588" s="138"/>
      <c r="D588" s="138"/>
      <c r="E588" s="207">
        <f>359+16</f>
        <v>375</v>
      </c>
      <c r="F588" s="207"/>
      <c r="G588" s="207"/>
      <c r="H588" s="207">
        <v>387</v>
      </c>
      <c r="I588" s="207"/>
      <c r="J588" s="207"/>
    </row>
    <row r="589" spans="1:10">
      <c r="B589" s="138" t="s">
        <v>561</v>
      </c>
      <c r="C589" s="138"/>
      <c r="D589" s="138"/>
      <c r="E589" s="207">
        <v>1785</v>
      </c>
      <c r="F589" s="207"/>
      <c r="G589" s="207"/>
      <c r="H589" s="207">
        <v>2666</v>
      </c>
      <c r="I589" s="207"/>
      <c r="J589" s="207"/>
    </row>
    <row r="591" spans="1:10">
      <c r="A591" s="33" t="s">
        <v>327</v>
      </c>
      <c r="B591" s="1" t="s">
        <v>328</v>
      </c>
    </row>
    <row r="593" spans="1:10">
      <c r="B593" s="143" t="s">
        <v>320</v>
      </c>
      <c r="C593" s="143"/>
      <c r="D593" s="143"/>
      <c r="E593" s="143" t="s">
        <v>321</v>
      </c>
      <c r="F593" s="143"/>
      <c r="G593" s="143"/>
      <c r="H593" s="143" t="s">
        <v>23</v>
      </c>
      <c r="I593" s="143"/>
      <c r="J593" s="143"/>
    </row>
    <row r="594" spans="1:10">
      <c r="B594" s="138" t="s">
        <v>329</v>
      </c>
      <c r="C594" s="138"/>
      <c r="D594" s="138"/>
      <c r="E594" s="207">
        <f>25558+2645</f>
        <v>28203</v>
      </c>
      <c r="F594" s="207"/>
      <c r="G594" s="207"/>
      <c r="H594" s="207">
        <v>27562</v>
      </c>
      <c r="I594" s="207"/>
      <c r="J594" s="207"/>
    </row>
    <row r="595" spans="1:10">
      <c r="B595" s="138" t="s">
        <v>330</v>
      </c>
      <c r="C595" s="138"/>
      <c r="D595" s="138"/>
      <c r="E595" s="207">
        <f>1007+8012</f>
        <v>9019</v>
      </c>
      <c r="F595" s="207"/>
      <c r="G595" s="207"/>
      <c r="H595" s="207">
        <v>9090</v>
      </c>
      <c r="I595" s="207"/>
      <c r="J595" s="207"/>
    </row>
    <row r="596" spans="1:10">
      <c r="B596" s="138"/>
      <c r="C596" s="138"/>
      <c r="D596" s="138"/>
      <c r="E596" s="207"/>
      <c r="F596" s="207"/>
      <c r="G596" s="207"/>
      <c r="H596" s="207"/>
      <c r="I596" s="207"/>
      <c r="J596" s="207"/>
    </row>
    <row r="598" spans="1:10">
      <c r="A598" s="33" t="s">
        <v>458</v>
      </c>
      <c r="B598" s="1" t="s">
        <v>459</v>
      </c>
    </row>
    <row r="599" spans="1:10">
      <c r="C599" s="12" t="s">
        <v>462</v>
      </c>
    </row>
    <row r="602" spans="1:10">
      <c r="A602" s="33" t="s">
        <v>460</v>
      </c>
      <c r="B602" s="1" t="s">
        <v>461</v>
      </c>
    </row>
    <row r="603" spans="1:10">
      <c r="C603" s="12" t="s">
        <v>463</v>
      </c>
    </row>
    <row r="605" spans="1:10">
      <c r="A605" s="33" t="s">
        <v>464</v>
      </c>
      <c r="B605" s="1" t="s">
        <v>465</v>
      </c>
    </row>
    <row r="606" spans="1:10">
      <c r="C606" s="12" t="s">
        <v>466</v>
      </c>
    </row>
    <row r="609" spans="1:3">
      <c r="A609" s="33" t="s">
        <v>331</v>
      </c>
      <c r="B609" s="1" t="s">
        <v>332</v>
      </c>
    </row>
    <row r="611" spans="1:3">
      <c r="A611" s="33" t="s">
        <v>467</v>
      </c>
      <c r="B611" s="1" t="s">
        <v>468</v>
      </c>
    </row>
    <row r="612" spans="1:3">
      <c r="C612" s="12" t="s">
        <v>469</v>
      </c>
    </row>
    <row r="615" spans="1:3">
      <c r="A615" s="33" t="s">
        <v>470</v>
      </c>
      <c r="B615" s="1" t="s">
        <v>471</v>
      </c>
    </row>
    <row r="616" spans="1:3">
      <c r="B616" t="s">
        <v>472</v>
      </c>
    </row>
    <row r="617" spans="1:3">
      <c r="C617" s="12" t="s">
        <v>469</v>
      </c>
    </row>
    <row r="620" spans="1:3">
      <c r="A620" s="33" t="s">
        <v>333</v>
      </c>
      <c r="B620" s="1" t="s">
        <v>334</v>
      </c>
    </row>
    <row r="621" spans="1:3">
      <c r="B621" s="1"/>
    </row>
    <row r="622" spans="1:3">
      <c r="A622" s="33" t="s">
        <v>473</v>
      </c>
      <c r="B622" s="1" t="s">
        <v>474</v>
      </c>
    </row>
    <row r="623" spans="1:3">
      <c r="B623" s="1" t="s">
        <v>475</v>
      </c>
    </row>
    <row r="624" spans="1:3">
      <c r="B624" s="1"/>
      <c r="C624" s="12" t="s">
        <v>224</v>
      </c>
    </row>
    <row r="625" spans="1:3">
      <c r="B625" s="1"/>
    </row>
    <row r="626" spans="1:3">
      <c r="B626" s="1"/>
    </row>
    <row r="627" spans="1:3">
      <c r="A627" s="33" t="s">
        <v>335</v>
      </c>
      <c r="B627" s="1" t="s">
        <v>336</v>
      </c>
    </row>
    <row r="628" spans="1:3">
      <c r="B628" s="1"/>
    </row>
    <row r="629" spans="1:3">
      <c r="A629" s="33" t="s">
        <v>476</v>
      </c>
      <c r="B629" s="1" t="s">
        <v>477</v>
      </c>
    </row>
    <row r="630" spans="1:3">
      <c r="B630" s="1"/>
      <c r="C630" t="s">
        <v>425</v>
      </c>
    </row>
    <row r="631" spans="1:3">
      <c r="B631" s="1"/>
    </row>
    <row r="632" spans="1:3">
      <c r="B632" s="1"/>
    </row>
    <row r="633" spans="1:3">
      <c r="A633" s="33" t="s">
        <v>478</v>
      </c>
      <c r="B633" s="1" t="s">
        <v>479</v>
      </c>
    </row>
    <row r="634" spans="1:3">
      <c r="B634" s="1"/>
      <c r="C634" s="12" t="s">
        <v>480</v>
      </c>
    </row>
    <row r="635" spans="1:3">
      <c r="B635" s="1"/>
    </row>
    <row r="636" spans="1:3">
      <c r="B636" s="1"/>
    </row>
    <row r="637" spans="1:3">
      <c r="A637" s="37" t="s">
        <v>552</v>
      </c>
    </row>
    <row r="638" spans="1:3">
      <c r="A638" s="37"/>
    </row>
    <row r="639" spans="1:3">
      <c r="A639" s="33" t="s">
        <v>337</v>
      </c>
      <c r="B639" s="1" t="s">
        <v>338</v>
      </c>
    </row>
    <row r="640" spans="1:3">
      <c r="B640" s="1"/>
    </row>
    <row r="641" spans="1:3">
      <c r="A641" s="33" t="s">
        <v>481</v>
      </c>
      <c r="B641" s="1" t="s">
        <v>482</v>
      </c>
    </row>
    <row r="642" spans="1:3">
      <c r="B642" s="1"/>
      <c r="C642" s="12" t="s">
        <v>483</v>
      </c>
    </row>
    <row r="643" spans="1:3">
      <c r="B643" s="1"/>
    </row>
    <row r="644" spans="1:3">
      <c r="B644" s="1"/>
    </row>
    <row r="645" spans="1:3">
      <c r="A645" s="33" t="s">
        <v>339</v>
      </c>
      <c r="B645" s="1" t="s">
        <v>340</v>
      </c>
    </row>
    <row r="646" spans="1:3">
      <c r="B646" s="1"/>
    </row>
    <row r="647" spans="1:3">
      <c r="A647" s="33" t="s">
        <v>484</v>
      </c>
      <c r="B647" s="1" t="s">
        <v>485</v>
      </c>
    </row>
    <row r="648" spans="1:3">
      <c r="B648" s="1"/>
      <c r="C648" s="12" t="s">
        <v>486</v>
      </c>
    </row>
    <row r="649" spans="1:3">
      <c r="B649" s="1"/>
    </row>
    <row r="650" spans="1:3">
      <c r="B650" s="1"/>
    </row>
    <row r="651" spans="1:3">
      <c r="A651" s="33" t="s">
        <v>487</v>
      </c>
      <c r="B651" s="1" t="s">
        <v>488</v>
      </c>
    </row>
    <row r="652" spans="1:3">
      <c r="B652" s="1" t="s">
        <v>489</v>
      </c>
    </row>
    <row r="653" spans="1:3">
      <c r="B653" s="1"/>
      <c r="C653" s="12" t="s">
        <v>490</v>
      </c>
    </row>
    <row r="655" spans="1:3">
      <c r="A655" s="33" t="s">
        <v>341</v>
      </c>
      <c r="B655" s="1" t="s">
        <v>491</v>
      </c>
    </row>
    <row r="656" spans="1:3">
      <c r="B656" s="1" t="s">
        <v>492</v>
      </c>
    </row>
    <row r="657" spans="1:10">
      <c r="B657" s="1"/>
      <c r="C657" s="12" t="s">
        <v>493</v>
      </c>
    </row>
    <row r="658" spans="1:10">
      <c r="B658" s="1"/>
    </row>
    <row r="659" spans="1:10">
      <c r="B659" s="1"/>
    </row>
    <row r="660" spans="1:10">
      <c r="A660" s="33" t="s">
        <v>342</v>
      </c>
      <c r="B660" s="1" t="s">
        <v>343</v>
      </c>
    </row>
    <row r="661" spans="1:10">
      <c r="B661" s="1"/>
    </row>
    <row r="662" spans="1:10">
      <c r="A662" s="33" t="s">
        <v>494</v>
      </c>
      <c r="B662" s="1" t="s">
        <v>495</v>
      </c>
    </row>
    <row r="664" spans="1:10" ht="33.75">
      <c r="B664" s="149" t="s">
        <v>191</v>
      </c>
      <c r="C664" s="150"/>
      <c r="D664" s="151"/>
      <c r="E664" s="28"/>
      <c r="F664" s="28" t="s">
        <v>192</v>
      </c>
      <c r="G664" s="29" t="s">
        <v>125</v>
      </c>
      <c r="H664" s="29" t="s">
        <v>126</v>
      </c>
      <c r="I664" s="29"/>
      <c r="J664" s="28" t="s">
        <v>193</v>
      </c>
    </row>
    <row r="665" spans="1:10">
      <c r="B665" s="81" t="s">
        <v>344</v>
      </c>
      <c r="C665" s="152" t="s">
        <v>349</v>
      </c>
      <c r="D665" s="153"/>
      <c r="E665" s="84"/>
      <c r="F665" s="85">
        <f>F666+F670+F677+F681+F684</f>
        <v>37784</v>
      </c>
      <c r="G665" s="85">
        <f>G666+G670+G677+G681+G684</f>
        <v>20771</v>
      </c>
      <c r="H665" s="85">
        <f>H666+H670+H677+H681+H684</f>
        <v>18668</v>
      </c>
      <c r="I665" s="85"/>
      <c r="J665" s="85">
        <f>J666+J670+J677+J681+J684</f>
        <v>39887</v>
      </c>
    </row>
    <row r="666" spans="1:10">
      <c r="B666" s="82" t="s">
        <v>345</v>
      </c>
      <c r="C666" s="154" t="s">
        <v>350</v>
      </c>
      <c r="D666" s="155"/>
      <c r="E666" s="86"/>
      <c r="F666" s="87">
        <f>SUM(F667:F669)</f>
        <v>9958</v>
      </c>
      <c r="G666" s="87">
        <f>SUM(G667:G669)</f>
        <v>0</v>
      </c>
      <c r="H666" s="87">
        <f>SUM(H667:H669)</f>
        <v>0</v>
      </c>
      <c r="I666" s="87"/>
      <c r="J666" s="87">
        <f>SUM(J667:J669)</f>
        <v>9958</v>
      </c>
    </row>
    <row r="667" spans="1:10">
      <c r="B667" s="78" t="s">
        <v>346</v>
      </c>
      <c r="C667" s="147" t="s">
        <v>351</v>
      </c>
      <c r="D667" s="148"/>
      <c r="E667" s="17"/>
      <c r="F667" s="27">
        <v>9958</v>
      </c>
      <c r="G667" s="27"/>
      <c r="H667" s="27"/>
      <c r="I667" s="88"/>
      <c r="J667" s="90">
        <f>F667+G667-H667</f>
        <v>9958</v>
      </c>
    </row>
    <row r="668" spans="1:10">
      <c r="B668" s="78" t="s">
        <v>136</v>
      </c>
      <c r="C668" s="147" t="s">
        <v>352</v>
      </c>
      <c r="D668" s="148"/>
      <c r="E668" s="17"/>
      <c r="F668" s="27"/>
      <c r="G668" s="27"/>
      <c r="H668" s="27"/>
      <c r="I668" s="88"/>
      <c r="J668" s="90">
        <f>F668+G668-H668</f>
        <v>0</v>
      </c>
    </row>
    <row r="669" spans="1:10">
      <c r="B669" s="78" t="s">
        <v>138</v>
      </c>
      <c r="C669" s="15" t="s">
        <v>353</v>
      </c>
      <c r="D669" s="16"/>
      <c r="E669" s="17"/>
      <c r="F669" s="27"/>
      <c r="G669" s="27"/>
      <c r="H669" s="27"/>
      <c r="I669" s="88"/>
      <c r="J669" s="90">
        <f>F669+G669-H669</f>
        <v>0</v>
      </c>
    </row>
    <row r="670" spans="1:10">
      <c r="B670" s="82" t="s">
        <v>347</v>
      </c>
      <c r="C670" s="59" t="s">
        <v>354</v>
      </c>
      <c r="D670" s="60"/>
      <c r="E670" s="86"/>
      <c r="F670" s="87">
        <f>SUM(F671:F676)</f>
        <v>0</v>
      </c>
      <c r="G670" s="87">
        <f>SUM(G671:G676)</f>
        <v>0</v>
      </c>
      <c r="H670" s="87">
        <f>SUM(H671:H676)</f>
        <v>0</v>
      </c>
      <c r="I670" s="87"/>
      <c r="J670" s="87">
        <f>SUM(J671:J676)</f>
        <v>0</v>
      </c>
    </row>
    <row r="671" spans="1:10">
      <c r="B671" s="78" t="s">
        <v>348</v>
      </c>
      <c r="C671" s="15" t="s">
        <v>356</v>
      </c>
      <c r="D671" s="16"/>
      <c r="E671" s="17"/>
      <c r="F671" s="27"/>
      <c r="G671" s="27"/>
      <c r="H671" s="27"/>
      <c r="I671" s="88"/>
      <c r="J671" s="90">
        <f t="shared" ref="J671:J676" si="11">F671+G671-H671</f>
        <v>0</v>
      </c>
    </row>
    <row r="672" spans="1:10">
      <c r="B672" s="78" t="s">
        <v>154</v>
      </c>
      <c r="C672" s="15" t="s">
        <v>355</v>
      </c>
      <c r="D672" s="16"/>
      <c r="E672" s="17"/>
      <c r="F672" s="27"/>
      <c r="G672" s="27"/>
      <c r="H672" s="27"/>
      <c r="I672" s="88"/>
      <c r="J672" s="90">
        <f t="shared" si="11"/>
        <v>0</v>
      </c>
    </row>
    <row r="673" spans="1:11">
      <c r="B673" s="79" t="s">
        <v>155</v>
      </c>
      <c r="C673" s="15" t="s">
        <v>357</v>
      </c>
      <c r="D673" s="16"/>
      <c r="E673" s="17"/>
      <c r="F673" s="27"/>
      <c r="G673" s="27"/>
      <c r="H673" s="27"/>
      <c r="I673" s="88"/>
      <c r="J673" s="90">
        <f t="shared" si="11"/>
        <v>0</v>
      </c>
    </row>
    <row r="674" spans="1:11">
      <c r="B674" s="79" t="s">
        <v>156</v>
      </c>
      <c r="C674" s="15" t="s">
        <v>358</v>
      </c>
      <c r="D674" s="16"/>
      <c r="E674" s="17"/>
      <c r="F674" s="27"/>
      <c r="G674" s="27"/>
      <c r="H674" s="27"/>
      <c r="I674" s="88"/>
      <c r="J674" s="90">
        <f t="shared" si="11"/>
        <v>0</v>
      </c>
    </row>
    <row r="675" spans="1:11">
      <c r="B675" s="79" t="s">
        <v>157</v>
      </c>
      <c r="C675" s="15" t="s">
        <v>359</v>
      </c>
      <c r="D675" s="16"/>
      <c r="E675" s="17"/>
      <c r="F675" s="27"/>
      <c r="G675" s="27"/>
      <c r="H675" s="27"/>
      <c r="I675" s="88"/>
      <c r="J675" s="90">
        <f t="shared" si="11"/>
        <v>0</v>
      </c>
    </row>
    <row r="676" spans="1:11">
      <c r="B676" s="79" t="s">
        <v>158</v>
      </c>
      <c r="C676" s="15" t="s">
        <v>360</v>
      </c>
      <c r="D676" s="16"/>
      <c r="E676" s="17"/>
      <c r="F676" s="27"/>
      <c r="G676" s="27"/>
      <c r="H676" s="27"/>
      <c r="I676" s="88"/>
      <c r="J676" s="90">
        <f t="shared" si="11"/>
        <v>0</v>
      </c>
    </row>
    <row r="677" spans="1:11">
      <c r="B677" s="80" t="s">
        <v>361</v>
      </c>
      <c r="C677" s="59" t="s">
        <v>362</v>
      </c>
      <c r="D677" s="60"/>
      <c r="E677" s="86"/>
      <c r="F677" s="87">
        <f>SUM(F678:F680)</f>
        <v>0</v>
      </c>
      <c r="G677" s="87">
        <f>SUM(G678:G680)</f>
        <v>0</v>
      </c>
      <c r="H677" s="87">
        <f>SUM(H678:H680)</f>
        <v>0</v>
      </c>
      <c r="I677" s="87"/>
      <c r="J677" s="87">
        <f>SUM(J678:J680)</f>
        <v>0</v>
      </c>
      <c r="K677" s="31"/>
    </row>
    <row r="678" spans="1:11">
      <c r="B678" s="79" t="s">
        <v>363</v>
      </c>
      <c r="C678" s="15" t="s">
        <v>364</v>
      </c>
      <c r="D678" s="16"/>
      <c r="E678" s="17"/>
      <c r="F678" s="27"/>
      <c r="G678" s="27"/>
      <c r="H678" s="27"/>
      <c r="I678" s="88"/>
      <c r="J678" s="90">
        <f>F678+G678-H678</f>
        <v>0</v>
      </c>
    </row>
    <row r="679" spans="1:11">
      <c r="B679" s="79" t="s">
        <v>154</v>
      </c>
      <c r="C679" s="15" t="s">
        <v>365</v>
      </c>
      <c r="D679" s="16"/>
      <c r="E679" s="17"/>
      <c r="F679" s="27"/>
      <c r="G679" s="27"/>
      <c r="H679" s="27"/>
      <c r="I679" s="88"/>
      <c r="J679" s="90">
        <f>F679+G679-H679</f>
        <v>0</v>
      </c>
    </row>
    <row r="680" spans="1:11">
      <c r="B680" s="79" t="s">
        <v>155</v>
      </c>
      <c r="C680" s="15" t="s">
        <v>366</v>
      </c>
      <c r="D680" s="16"/>
      <c r="E680" s="17"/>
      <c r="F680" s="27"/>
      <c r="G680" s="27"/>
      <c r="H680" s="27"/>
      <c r="I680" s="88"/>
      <c r="J680" s="90">
        <f>F680+G680-H680</f>
        <v>0</v>
      </c>
    </row>
    <row r="681" spans="1:11">
      <c r="B681" s="80" t="s">
        <v>367</v>
      </c>
      <c r="C681" s="59" t="s">
        <v>368</v>
      </c>
      <c r="D681" s="60"/>
      <c r="E681" s="86"/>
      <c r="F681" s="87">
        <f>SUM(F682:F683)</f>
        <v>46493</v>
      </c>
      <c r="G681" s="87">
        <f>SUM(G682:G683)</f>
        <v>0</v>
      </c>
      <c r="H681" s="87">
        <f>SUM(H682:H683)</f>
        <v>18668</v>
      </c>
      <c r="I681" s="87"/>
      <c r="J681" s="87">
        <f>SUM(J682:J683)</f>
        <v>27825</v>
      </c>
    </row>
    <row r="682" spans="1:11">
      <c r="B682" s="79" t="s">
        <v>369</v>
      </c>
      <c r="C682" s="15" t="s">
        <v>370</v>
      </c>
      <c r="D682" s="16"/>
      <c r="E682" s="17"/>
      <c r="F682" s="27">
        <v>46493</v>
      </c>
      <c r="G682" s="27"/>
      <c r="H682" s="27">
        <v>18668</v>
      </c>
      <c r="I682" s="88"/>
      <c r="J682" s="90">
        <f>F682+G682-H682</f>
        <v>27825</v>
      </c>
    </row>
    <row r="683" spans="1:11">
      <c r="B683" s="79" t="s">
        <v>371</v>
      </c>
      <c r="C683" s="15" t="s">
        <v>372</v>
      </c>
      <c r="D683" s="16"/>
      <c r="E683" s="17"/>
      <c r="F683" s="27"/>
      <c r="G683" s="27"/>
      <c r="H683" s="27"/>
      <c r="I683" s="88"/>
      <c r="J683" s="90">
        <f>F683+G683-H683</f>
        <v>0</v>
      </c>
    </row>
    <row r="684" spans="1:11">
      <c r="B684" s="128" t="s">
        <v>373</v>
      </c>
      <c r="C684" s="50" t="s">
        <v>374</v>
      </c>
      <c r="D684" s="51"/>
      <c r="E684" s="52"/>
      <c r="F684" s="53">
        <v>-18667</v>
      </c>
      <c r="G684" s="53">
        <f>2104+18667</f>
        <v>20771</v>
      </c>
      <c r="H684" s="53"/>
      <c r="I684" s="89"/>
      <c r="J684" s="129">
        <f>F684+G684-H684</f>
        <v>2104</v>
      </c>
    </row>
    <row r="687" spans="1:11">
      <c r="A687" s="33" t="s">
        <v>496</v>
      </c>
      <c r="B687" s="1" t="s">
        <v>497</v>
      </c>
    </row>
    <row r="688" spans="1:11">
      <c r="C688" s="12" t="s">
        <v>498</v>
      </c>
    </row>
  </sheetData>
  <mergeCells count="382">
    <mergeCell ref="E10:L10"/>
    <mergeCell ref="B27:D28"/>
    <mergeCell ref="E27:H27"/>
    <mergeCell ref="I27:L27"/>
    <mergeCell ref="E28:F28"/>
    <mergeCell ref="G28:H28"/>
    <mergeCell ref="I28:J28"/>
    <mergeCell ref="K28:L28"/>
    <mergeCell ref="A1:L1"/>
    <mergeCell ref="A2:L2"/>
    <mergeCell ref="A3:E3"/>
    <mergeCell ref="F3:L3"/>
    <mergeCell ref="A4:L4"/>
    <mergeCell ref="A5:L5"/>
    <mergeCell ref="B29:D29"/>
    <mergeCell ref="E29:F29"/>
    <mergeCell ref="G29:H29"/>
    <mergeCell ref="I29:J29"/>
    <mergeCell ref="K29:L29"/>
    <mergeCell ref="B30:D30"/>
    <mergeCell ref="E30:F30"/>
    <mergeCell ref="G30:H30"/>
    <mergeCell ref="I30:J30"/>
    <mergeCell ref="K30:L30"/>
    <mergeCell ref="B37:D37"/>
    <mergeCell ref="E37:G37"/>
    <mergeCell ref="H37:I37"/>
    <mergeCell ref="J37:L37"/>
    <mergeCell ref="B38:D38"/>
    <mergeCell ref="E38:G38"/>
    <mergeCell ref="H38:I38"/>
    <mergeCell ref="J38:L38"/>
    <mergeCell ref="B35:D35"/>
    <mergeCell ref="E35:G35"/>
    <mergeCell ref="H35:I35"/>
    <mergeCell ref="J35:L35"/>
    <mergeCell ref="B36:D36"/>
    <mergeCell ref="E36:G36"/>
    <mergeCell ref="H36:I36"/>
    <mergeCell ref="J36:L36"/>
    <mergeCell ref="B62:D62"/>
    <mergeCell ref="E62:H62"/>
    <mergeCell ref="I62:L62"/>
    <mergeCell ref="B63:D63"/>
    <mergeCell ref="E63:H63"/>
    <mergeCell ref="I63:L63"/>
    <mergeCell ref="I52:K52"/>
    <mergeCell ref="B60:D60"/>
    <mergeCell ref="E60:H60"/>
    <mergeCell ref="I60:L60"/>
    <mergeCell ref="B61:D61"/>
    <mergeCell ref="E61:H61"/>
    <mergeCell ref="I61:L61"/>
    <mergeCell ref="B70:D70"/>
    <mergeCell ref="G70:H70"/>
    <mergeCell ref="I70:L70"/>
    <mergeCell ref="B71:D71"/>
    <mergeCell ref="G71:H71"/>
    <mergeCell ref="I71:L71"/>
    <mergeCell ref="B68:D68"/>
    <mergeCell ref="E68:F68"/>
    <mergeCell ref="G68:H68"/>
    <mergeCell ref="I68:L68"/>
    <mergeCell ref="B69:D69"/>
    <mergeCell ref="G69:H69"/>
    <mergeCell ref="I69:L69"/>
    <mergeCell ref="B78:D78"/>
    <mergeCell ref="G78:H78"/>
    <mergeCell ref="I78:L78"/>
    <mergeCell ref="B79:D79"/>
    <mergeCell ref="G79:H79"/>
    <mergeCell ref="I79:L79"/>
    <mergeCell ref="B72:D72"/>
    <mergeCell ref="G72:H72"/>
    <mergeCell ref="I72:L72"/>
    <mergeCell ref="B77:D77"/>
    <mergeCell ref="E77:F77"/>
    <mergeCell ref="G77:H77"/>
    <mergeCell ref="I77:L77"/>
    <mergeCell ref="B107:D107"/>
    <mergeCell ref="E107:H107"/>
    <mergeCell ref="I107:L107"/>
    <mergeCell ref="B108:D108"/>
    <mergeCell ref="E108:H108"/>
    <mergeCell ref="I108:L108"/>
    <mergeCell ref="B80:D80"/>
    <mergeCell ref="G80:H80"/>
    <mergeCell ref="I80:L80"/>
    <mergeCell ref="B81:D81"/>
    <mergeCell ref="G81:H81"/>
    <mergeCell ref="I81:L81"/>
    <mergeCell ref="B175:D175"/>
    <mergeCell ref="E175:F175"/>
    <mergeCell ref="G175:H175"/>
    <mergeCell ref="I175:J175"/>
    <mergeCell ref="B176:D176"/>
    <mergeCell ref="E176:F176"/>
    <mergeCell ref="G176:H176"/>
    <mergeCell ref="I176:J176"/>
    <mergeCell ref="B109:D109"/>
    <mergeCell ref="E109:H109"/>
    <mergeCell ref="I109:L109"/>
    <mergeCell ref="B110:D110"/>
    <mergeCell ref="E110:H110"/>
    <mergeCell ref="I110:L110"/>
    <mergeCell ref="I179:J179"/>
    <mergeCell ref="B180:D180"/>
    <mergeCell ref="E180:F180"/>
    <mergeCell ref="G180:H180"/>
    <mergeCell ref="I180:J180"/>
    <mergeCell ref="B177:D177"/>
    <mergeCell ref="E177:F177"/>
    <mergeCell ref="G177:H177"/>
    <mergeCell ref="I177:J177"/>
    <mergeCell ref="B178:D178"/>
    <mergeCell ref="E178:F178"/>
    <mergeCell ref="G178:H178"/>
    <mergeCell ref="I178:J178"/>
    <mergeCell ref="B202:D202"/>
    <mergeCell ref="C203:D203"/>
    <mergeCell ref="C204:D204"/>
    <mergeCell ref="C205:D205"/>
    <mergeCell ref="C206:D206"/>
    <mergeCell ref="B237:D237"/>
    <mergeCell ref="B179:D179"/>
    <mergeCell ref="E179:F179"/>
    <mergeCell ref="G179:H179"/>
    <mergeCell ref="C274:D274"/>
    <mergeCell ref="C275:D275"/>
    <mergeCell ref="C276:D276"/>
    <mergeCell ref="B308:D308"/>
    <mergeCell ref="E308:G308"/>
    <mergeCell ref="H308:L308"/>
    <mergeCell ref="C238:D238"/>
    <mergeCell ref="C239:D239"/>
    <mergeCell ref="C240:D240"/>
    <mergeCell ref="C241:D241"/>
    <mergeCell ref="B272:D272"/>
    <mergeCell ref="C273:D273"/>
    <mergeCell ref="K311:L311"/>
    <mergeCell ref="B367:D368"/>
    <mergeCell ref="E367:J367"/>
    <mergeCell ref="E368:G368"/>
    <mergeCell ref="H368:J368"/>
    <mergeCell ref="B309:D309"/>
    <mergeCell ref="E309:G309"/>
    <mergeCell ref="H309:I309"/>
    <mergeCell ref="K309:L309"/>
    <mergeCell ref="B310:D310"/>
    <mergeCell ref="E310:G310"/>
    <mergeCell ref="H310:I310"/>
    <mergeCell ref="K310:L310"/>
    <mergeCell ref="E369:G369"/>
    <mergeCell ref="H369:J369"/>
    <mergeCell ref="E370:G370"/>
    <mergeCell ref="H370:J370"/>
    <mergeCell ref="B416:D416"/>
    <mergeCell ref="E416:G416"/>
    <mergeCell ref="H416:J416"/>
    <mergeCell ref="B311:D311"/>
    <mergeCell ref="E311:G311"/>
    <mergeCell ref="H311:I311"/>
    <mergeCell ref="E420:G420"/>
    <mergeCell ref="H420:J420"/>
    <mergeCell ref="E421:G421"/>
    <mergeCell ref="H421:J421"/>
    <mergeCell ref="E422:G422"/>
    <mergeCell ref="H422:J422"/>
    <mergeCell ref="E417:G417"/>
    <mergeCell ref="H417:J417"/>
    <mergeCell ref="E418:G418"/>
    <mergeCell ref="H418:J418"/>
    <mergeCell ref="E419:G419"/>
    <mergeCell ref="H419:J419"/>
    <mergeCell ref="B429:D429"/>
    <mergeCell ref="E429:G429"/>
    <mergeCell ref="H429:J429"/>
    <mergeCell ref="B430:D430"/>
    <mergeCell ref="E430:G430"/>
    <mergeCell ref="H430:J430"/>
    <mergeCell ref="E423:G423"/>
    <mergeCell ref="H423:J423"/>
    <mergeCell ref="E424:G424"/>
    <mergeCell ref="H424:J424"/>
    <mergeCell ref="E425:G425"/>
    <mergeCell ref="H425:J425"/>
    <mergeCell ref="B433:D433"/>
    <mergeCell ref="E433:G433"/>
    <mergeCell ref="H433:J433"/>
    <mergeCell ref="B434:D434"/>
    <mergeCell ref="E434:G434"/>
    <mergeCell ref="H434:J434"/>
    <mergeCell ref="B431:D431"/>
    <mergeCell ref="E431:G431"/>
    <mergeCell ref="H431:J431"/>
    <mergeCell ref="B432:D432"/>
    <mergeCell ref="E432:G432"/>
    <mergeCell ref="H432:J432"/>
    <mergeCell ref="B437:D437"/>
    <mergeCell ref="E437:G437"/>
    <mergeCell ref="H437:J437"/>
    <mergeCell ref="B438:D438"/>
    <mergeCell ref="E438:G438"/>
    <mergeCell ref="H438:J438"/>
    <mergeCell ref="B435:D435"/>
    <mergeCell ref="E435:G435"/>
    <mergeCell ref="H435:J435"/>
    <mergeCell ref="B436:D436"/>
    <mergeCell ref="E436:G436"/>
    <mergeCell ref="H436:J436"/>
    <mergeCell ref="E445:G445"/>
    <mergeCell ref="H445:J445"/>
    <mergeCell ref="E446:G446"/>
    <mergeCell ref="H446:J446"/>
    <mergeCell ref="E447:G447"/>
    <mergeCell ref="H447:J447"/>
    <mergeCell ref="B442:D442"/>
    <mergeCell ref="E442:G442"/>
    <mergeCell ref="H442:J442"/>
    <mergeCell ref="E443:G443"/>
    <mergeCell ref="H443:J443"/>
    <mergeCell ref="E444:G444"/>
    <mergeCell ref="H444:J444"/>
    <mergeCell ref="B464:D465"/>
    <mergeCell ref="E464:J464"/>
    <mergeCell ref="E465:G465"/>
    <mergeCell ref="H465:J465"/>
    <mergeCell ref="E466:G466"/>
    <mergeCell ref="H466:J466"/>
    <mergeCell ref="E448:G448"/>
    <mergeCell ref="H448:J448"/>
    <mergeCell ref="E449:G449"/>
    <mergeCell ref="H449:J449"/>
    <mergeCell ref="E450:G450"/>
    <mergeCell ref="H450:J450"/>
    <mergeCell ref="K473:L473"/>
    <mergeCell ref="B474:D474"/>
    <mergeCell ref="E474:F474"/>
    <mergeCell ref="G474:H474"/>
    <mergeCell ref="I474:J474"/>
    <mergeCell ref="K474:L474"/>
    <mergeCell ref="E467:G467"/>
    <mergeCell ref="H467:J467"/>
    <mergeCell ref="B473:D473"/>
    <mergeCell ref="E473:F473"/>
    <mergeCell ref="G473:H473"/>
    <mergeCell ref="I473:J473"/>
    <mergeCell ref="B475:D475"/>
    <mergeCell ref="E475:F475"/>
    <mergeCell ref="G475:H475"/>
    <mergeCell ref="I475:J475"/>
    <mergeCell ref="K475:L475"/>
    <mergeCell ref="B476:D476"/>
    <mergeCell ref="E476:F476"/>
    <mergeCell ref="G476:H476"/>
    <mergeCell ref="I476:J476"/>
    <mergeCell ref="K476:L476"/>
    <mergeCell ref="B479:D479"/>
    <mergeCell ref="E479:F479"/>
    <mergeCell ref="G479:H479"/>
    <mergeCell ref="I479:J479"/>
    <mergeCell ref="K479:L479"/>
    <mergeCell ref="B492:D492"/>
    <mergeCell ref="E492:G492"/>
    <mergeCell ref="H492:J492"/>
    <mergeCell ref="B477:D477"/>
    <mergeCell ref="E477:F477"/>
    <mergeCell ref="G477:H477"/>
    <mergeCell ref="I477:J477"/>
    <mergeCell ref="K477:L477"/>
    <mergeCell ref="B478:D478"/>
    <mergeCell ref="E478:F478"/>
    <mergeCell ref="G478:H478"/>
    <mergeCell ref="I478:J478"/>
    <mergeCell ref="K478:L478"/>
    <mergeCell ref="B495:D495"/>
    <mergeCell ref="E495:G495"/>
    <mergeCell ref="H495:J495"/>
    <mergeCell ref="B496:D496"/>
    <mergeCell ref="E496:G496"/>
    <mergeCell ref="H496:J496"/>
    <mergeCell ref="B493:D493"/>
    <mergeCell ref="E493:G493"/>
    <mergeCell ref="H493:J493"/>
    <mergeCell ref="B494:D494"/>
    <mergeCell ref="E494:G494"/>
    <mergeCell ref="H494:J494"/>
    <mergeCell ref="B529:D529"/>
    <mergeCell ref="E529:G529"/>
    <mergeCell ref="H529:J529"/>
    <mergeCell ref="B530:J530"/>
    <mergeCell ref="B531:B534"/>
    <mergeCell ref="C531:J531"/>
    <mergeCell ref="C532:D532"/>
    <mergeCell ref="E532:G532"/>
    <mergeCell ref="H532:J532"/>
    <mergeCell ref="C533:D533"/>
    <mergeCell ref="C537:D537"/>
    <mergeCell ref="E537:G537"/>
    <mergeCell ref="H537:J537"/>
    <mergeCell ref="C538:D538"/>
    <mergeCell ref="E538:G538"/>
    <mergeCell ref="H538:J538"/>
    <mergeCell ref="E533:G533"/>
    <mergeCell ref="H533:J533"/>
    <mergeCell ref="E534:G534"/>
    <mergeCell ref="H534:J534"/>
    <mergeCell ref="B535:J535"/>
    <mergeCell ref="C536:J536"/>
    <mergeCell ref="C543:D543"/>
    <mergeCell ref="E543:G543"/>
    <mergeCell ref="H543:J543"/>
    <mergeCell ref="E544:G544"/>
    <mergeCell ref="H544:J544"/>
    <mergeCell ref="B545:J545"/>
    <mergeCell ref="E539:G539"/>
    <mergeCell ref="H539:J539"/>
    <mergeCell ref="B540:J540"/>
    <mergeCell ref="C541:J541"/>
    <mergeCell ref="C542:D542"/>
    <mergeCell ref="E542:G542"/>
    <mergeCell ref="H542:J542"/>
    <mergeCell ref="E549:G549"/>
    <mergeCell ref="H549:J549"/>
    <mergeCell ref="B550:J550"/>
    <mergeCell ref="B551:D551"/>
    <mergeCell ref="E551:G551"/>
    <mergeCell ref="H551:J551"/>
    <mergeCell ref="C546:J546"/>
    <mergeCell ref="C547:D547"/>
    <mergeCell ref="E547:G547"/>
    <mergeCell ref="H547:J547"/>
    <mergeCell ref="C548:D548"/>
    <mergeCell ref="E548:G548"/>
    <mergeCell ref="H548:J548"/>
    <mergeCell ref="B566:D566"/>
    <mergeCell ref="E566:G566"/>
    <mergeCell ref="H566:J566"/>
    <mergeCell ref="B567:D567"/>
    <mergeCell ref="E567:G567"/>
    <mergeCell ref="H567:J567"/>
    <mergeCell ref="B564:D564"/>
    <mergeCell ref="E564:G564"/>
    <mergeCell ref="H564:J564"/>
    <mergeCell ref="B565:D565"/>
    <mergeCell ref="E565:G565"/>
    <mergeCell ref="H565:J565"/>
    <mergeCell ref="B586:D586"/>
    <mergeCell ref="E586:G586"/>
    <mergeCell ref="H586:J586"/>
    <mergeCell ref="B587:D587"/>
    <mergeCell ref="E587:G587"/>
    <mergeCell ref="H587:J587"/>
    <mergeCell ref="B568:D568"/>
    <mergeCell ref="E568:G568"/>
    <mergeCell ref="H568:J568"/>
    <mergeCell ref="B585:D585"/>
    <mergeCell ref="E585:G585"/>
    <mergeCell ref="H585:J585"/>
    <mergeCell ref="B593:D593"/>
    <mergeCell ref="E593:G593"/>
    <mergeCell ref="H593:J593"/>
    <mergeCell ref="B594:D594"/>
    <mergeCell ref="E594:G594"/>
    <mergeCell ref="H594:J594"/>
    <mergeCell ref="B588:D588"/>
    <mergeCell ref="E588:G588"/>
    <mergeCell ref="H588:J588"/>
    <mergeCell ref="B589:D589"/>
    <mergeCell ref="E589:G589"/>
    <mergeCell ref="H589:J589"/>
    <mergeCell ref="B664:D664"/>
    <mergeCell ref="C665:D665"/>
    <mergeCell ref="C666:D666"/>
    <mergeCell ref="C667:D667"/>
    <mergeCell ref="C668:D668"/>
    <mergeCell ref="B595:D595"/>
    <mergeCell ref="E595:G595"/>
    <mergeCell ref="H595:J595"/>
    <mergeCell ref="B596:D596"/>
    <mergeCell ref="E596:G596"/>
    <mergeCell ref="H596:J596"/>
  </mergeCells>
  <pageMargins left="0.25" right="0.17" top="0.61" bottom="0.5" header="0.37" footer="0.28000000000000003"/>
  <pageSetup paperSize="9" orientation="portrait" horizontalDpi="4294967293" verticalDpi="4294967293" r:id="rId1"/>
  <headerFooter alignWithMargins="0"/>
  <rowBreaks count="14" manualBreakCount="14">
    <brk id="10" max="16383" man="1"/>
    <brk id="53" max="16383" man="1"/>
    <brk id="88" max="16383" man="1"/>
    <brk id="137" max="16383" man="1"/>
    <brk id="195" max="16383" man="1"/>
    <brk id="232" max="16383" man="1"/>
    <brk id="267" max="16383" man="1"/>
    <brk id="303" max="16383" man="1"/>
    <brk id="362" max="16383" man="1"/>
    <brk id="409" max="16383" man="1"/>
    <brk id="468" max="16383" man="1"/>
    <brk id="522" max="16383" man="1"/>
    <brk id="578" max="16383" man="1"/>
    <brk id="636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88"/>
  <sheetViews>
    <sheetView zoomScaleNormal="100" workbookViewId="0">
      <selection sqref="A1:L1"/>
    </sheetView>
  </sheetViews>
  <sheetFormatPr defaultColWidth="14.7109375" defaultRowHeight="12.75"/>
  <cols>
    <col min="1" max="1" width="8" style="33" customWidth="1"/>
    <col min="2" max="2" width="6.140625" customWidth="1"/>
    <col min="3" max="3" width="5.7109375" customWidth="1"/>
    <col min="4" max="4" width="25.85546875" customWidth="1"/>
    <col min="5" max="7" width="6.7109375" customWidth="1"/>
    <col min="8" max="8" width="7" customWidth="1"/>
    <col min="9" max="11" width="6.7109375" customWidth="1"/>
    <col min="12" max="12" width="7.140625" customWidth="1"/>
    <col min="13" max="13" width="7.7109375" customWidth="1"/>
    <col min="14" max="14" width="5.7109375" customWidth="1"/>
    <col min="15" max="15" width="22.7109375" customWidth="1"/>
    <col min="16" max="16" width="7.42578125" customWidth="1"/>
    <col min="17" max="17" width="7.140625" customWidth="1"/>
    <col min="18" max="22" width="8.7109375" customWidth="1"/>
  </cols>
  <sheetData>
    <row r="1" spans="1:12" ht="39.200000000000003" customHeight="1">
      <c r="A1" s="132" t="s">
        <v>2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s="6" customFormat="1" ht="39.200000000000003" customHeight="1">
      <c r="A2" s="134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5" customFormat="1" ht="54" customHeight="1">
      <c r="A3" s="134" t="s">
        <v>3</v>
      </c>
      <c r="B3" s="133"/>
      <c r="C3" s="133"/>
      <c r="D3" s="133"/>
      <c r="E3" s="133"/>
      <c r="F3" s="136" t="s">
        <v>4</v>
      </c>
      <c r="G3" s="133"/>
      <c r="H3" s="133"/>
      <c r="I3" s="133"/>
      <c r="J3" s="133"/>
      <c r="K3" s="133"/>
      <c r="L3" s="133"/>
    </row>
    <row r="4" spans="1:12" s="3" customFormat="1" ht="232.5" customHeight="1">
      <c r="A4" s="130" t="s">
        <v>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</row>
    <row r="5" spans="1:12" s="3" customFormat="1" ht="30.2" customHeight="1">
      <c r="A5" s="130" t="s">
        <v>556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</row>
    <row r="6" spans="1:12" s="3" customFormat="1" ht="18.75" customHeight="1">
      <c r="A6" s="34"/>
    </row>
    <row r="7" spans="1:12" s="3" customFormat="1" ht="18" customHeight="1">
      <c r="A7" s="32"/>
      <c r="B7" s="4"/>
      <c r="C7" s="4"/>
    </row>
    <row r="8" spans="1:12" s="3" customFormat="1" ht="15.75" customHeight="1">
      <c r="A8" s="32"/>
      <c r="B8" s="4"/>
      <c r="C8" s="4"/>
      <c r="E8" s="98" t="s">
        <v>521</v>
      </c>
    </row>
    <row r="9" spans="1:12" s="3" customFormat="1" ht="169.5" customHeight="1">
      <c r="A9" s="93" t="s">
        <v>555</v>
      </c>
      <c r="B9" s="94"/>
      <c r="C9" s="94"/>
    </row>
    <row r="10" spans="1:12" s="3" customFormat="1" ht="77.25" customHeight="1">
      <c r="A10" s="93" t="s">
        <v>6</v>
      </c>
      <c r="B10" s="93"/>
      <c r="C10" s="93"/>
      <c r="D10" s="95"/>
      <c r="E10" s="139" t="s">
        <v>560</v>
      </c>
      <c r="F10" s="140"/>
      <c r="G10" s="140"/>
      <c r="H10" s="140"/>
      <c r="I10" s="140"/>
      <c r="J10" s="140"/>
      <c r="K10" s="140"/>
      <c r="L10" s="140"/>
    </row>
    <row r="11" spans="1:12" s="3" customFormat="1" ht="12.75" customHeight="1">
      <c r="A11" s="37" t="s">
        <v>7</v>
      </c>
      <c r="B11" s="7"/>
      <c r="C11" s="7"/>
    </row>
    <row r="12" spans="1:12" s="2" customFormat="1" ht="15" customHeight="1">
      <c r="A12" s="35"/>
    </row>
    <row r="13" spans="1:12" s="1" customFormat="1">
      <c r="A13" s="33" t="s">
        <v>11</v>
      </c>
      <c r="B13" s="1" t="s">
        <v>12</v>
      </c>
    </row>
    <row r="15" spans="1:12">
      <c r="A15" s="33" t="s">
        <v>13</v>
      </c>
      <c r="B15" s="1" t="s">
        <v>14</v>
      </c>
      <c r="E15" s="22" t="s">
        <v>195</v>
      </c>
      <c r="F15" s="8"/>
      <c r="G15" s="8"/>
      <c r="H15" s="8"/>
      <c r="I15" s="8"/>
      <c r="J15" s="8"/>
      <c r="K15" s="8"/>
      <c r="L15" s="8"/>
    </row>
    <row r="16" spans="1:12">
      <c r="B16" s="1" t="s">
        <v>8</v>
      </c>
      <c r="E16" s="22" t="s">
        <v>5</v>
      </c>
      <c r="F16" s="8"/>
      <c r="G16" s="8"/>
      <c r="H16" s="8"/>
      <c r="I16" s="8"/>
      <c r="J16" s="8"/>
      <c r="K16" s="8"/>
      <c r="L16" s="8"/>
    </row>
    <row r="17" spans="1:12">
      <c r="B17" s="1" t="s">
        <v>9</v>
      </c>
      <c r="E17" s="22" t="s">
        <v>196</v>
      </c>
      <c r="F17" s="8"/>
      <c r="G17" s="8"/>
      <c r="H17" s="8"/>
      <c r="I17" s="8"/>
      <c r="J17" s="8"/>
      <c r="K17" s="8"/>
      <c r="L17" s="8"/>
    </row>
    <row r="18" spans="1:12">
      <c r="B18" s="1" t="s">
        <v>10</v>
      </c>
      <c r="E18" s="22" t="s">
        <v>197</v>
      </c>
      <c r="F18" s="8"/>
      <c r="G18" s="8"/>
      <c r="H18" s="8"/>
      <c r="I18" s="8"/>
      <c r="J18" s="8"/>
      <c r="K18" s="8"/>
      <c r="L18" s="8"/>
    </row>
    <row r="19" spans="1:12" ht="33.75" customHeight="1">
      <c r="F19" s="8"/>
      <c r="G19" s="8"/>
      <c r="H19" s="8"/>
      <c r="I19" s="8"/>
      <c r="J19" s="8"/>
      <c r="K19" s="8"/>
      <c r="L19" s="8"/>
    </row>
    <row r="20" spans="1:12">
      <c r="A20" s="33" t="s">
        <v>15</v>
      </c>
      <c r="B20" s="1" t="s">
        <v>16</v>
      </c>
      <c r="E20" s="22" t="s">
        <v>198</v>
      </c>
      <c r="F20" s="8"/>
      <c r="G20" s="8"/>
      <c r="H20" s="8"/>
      <c r="I20" s="8"/>
      <c r="J20" s="8"/>
      <c r="K20" s="8"/>
      <c r="L20" s="8"/>
    </row>
    <row r="21" spans="1:12">
      <c r="E21" s="22" t="s">
        <v>199</v>
      </c>
    </row>
    <row r="22" spans="1:12">
      <c r="E22" s="22"/>
    </row>
    <row r="23" spans="1:12">
      <c r="C23" s="117" t="s">
        <v>527</v>
      </c>
      <c r="D23" s="22" t="s">
        <v>526</v>
      </c>
    </row>
    <row r="25" spans="1:12">
      <c r="A25" s="33" t="s">
        <v>17</v>
      </c>
      <c r="B25" s="1" t="s">
        <v>18</v>
      </c>
    </row>
    <row r="27" spans="1:12">
      <c r="B27" s="176" t="s">
        <v>19</v>
      </c>
      <c r="C27" s="177"/>
      <c r="D27" s="178"/>
      <c r="E27" s="170" t="s">
        <v>20</v>
      </c>
      <c r="F27" s="171"/>
      <c r="G27" s="171"/>
      <c r="H27" s="172"/>
      <c r="I27" s="170" t="s">
        <v>21</v>
      </c>
      <c r="J27" s="171"/>
      <c r="K27" s="171"/>
      <c r="L27" s="172"/>
    </row>
    <row r="28" spans="1:12">
      <c r="B28" s="179"/>
      <c r="C28" s="180"/>
      <c r="D28" s="181"/>
      <c r="E28" s="170" t="s">
        <v>22</v>
      </c>
      <c r="F28" s="172"/>
      <c r="G28" s="170" t="s">
        <v>23</v>
      </c>
      <c r="H28" s="172"/>
      <c r="I28" s="170" t="s">
        <v>22</v>
      </c>
      <c r="J28" s="172"/>
      <c r="K28" s="170" t="s">
        <v>23</v>
      </c>
      <c r="L28" s="148"/>
    </row>
    <row r="29" spans="1:12">
      <c r="B29" s="138" t="s">
        <v>24</v>
      </c>
      <c r="C29" s="138"/>
      <c r="D29" s="138"/>
      <c r="E29" s="189"/>
      <c r="F29" s="172"/>
      <c r="G29" s="216">
        <v>8</v>
      </c>
      <c r="H29" s="217"/>
      <c r="I29" s="216">
        <v>1</v>
      </c>
      <c r="J29" s="217"/>
      <c r="K29" s="216">
        <v>1</v>
      </c>
      <c r="L29" s="218"/>
    </row>
    <row r="30" spans="1:12">
      <c r="B30" s="138" t="s">
        <v>25</v>
      </c>
      <c r="C30" s="138"/>
      <c r="D30" s="138"/>
      <c r="E30" s="189"/>
      <c r="F30" s="172"/>
      <c r="G30" s="216">
        <v>8</v>
      </c>
      <c r="H30" s="217"/>
      <c r="I30" s="216">
        <v>1</v>
      </c>
      <c r="J30" s="217"/>
      <c r="K30" s="216">
        <v>1</v>
      </c>
      <c r="L30" s="218"/>
    </row>
    <row r="33" spans="1:12">
      <c r="A33" s="33" t="s">
        <v>26</v>
      </c>
      <c r="B33" s="1" t="s">
        <v>27</v>
      </c>
    </row>
    <row r="35" spans="1:12">
      <c r="B35" s="170" t="s">
        <v>1</v>
      </c>
      <c r="C35" s="161"/>
      <c r="D35" s="148"/>
      <c r="E35" s="170" t="s">
        <v>8</v>
      </c>
      <c r="F35" s="171"/>
      <c r="G35" s="175"/>
      <c r="H35" s="170" t="s">
        <v>28</v>
      </c>
      <c r="I35" s="175"/>
      <c r="J35" s="170" t="s">
        <v>29</v>
      </c>
      <c r="K35" s="182"/>
      <c r="L35" s="175"/>
    </row>
    <row r="36" spans="1:12">
      <c r="B36" s="160"/>
      <c r="C36" s="161"/>
      <c r="D36" s="148"/>
      <c r="E36" s="160"/>
      <c r="F36" s="161"/>
      <c r="G36" s="148"/>
      <c r="H36" s="189"/>
      <c r="I36" s="172"/>
      <c r="J36" s="160"/>
      <c r="K36" s="161"/>
      <c r="L36" s="148"/>
    </row>
    <row r="37" spans="1:12">
      <c r="B37" s="160"/>
      <c r="C37" s="161"/>
      <c r="D37" s="148"/>
      <c r="E37" s="160"/>
      <c r="F37" s="161"/>
      <c r="G37" s="148"/>
      <c r="H37" s="189"/>
      <c r="I37" s="172"/>
      <c r="J37" s="160"/>
      <c r="K37" s="161"/>
      <c r="L37" s="148"/>
    </row>
    <row r="38" spans="1:12">
      <c r="B38" s="160"/>
      <c r="C38" s="161"/>
      <c r="D38" s="148"/>
      <c r="E38" s="160"/>
      <c r="F38" s="161"/>
      <c r="G38" s="148"/>
      <c r="H38" s="189"/>
      <c r="I38" s="172"/>
      <c r="J38" s="160"/>
      <c r="K38" s="161"/>
      <c r="L38" s="148"/>
    </row>
    <row r="41" spans="1:12">
      <c r="A41" s="33" t="s">
        <v>30</v>
      </c>
    </row>
    <row r="52" spans="1:12" ht="15" customHeight="1">
      <c r="A52" s="33" t="s">
        <v>31</v>
      </c>
      <c r="B52" s="1" t="s">
        <v>32</v>
      </c>
      <c r="I52" s="213">
        <f>DATE(2011,7,1)</f>
        <v>40725</v>
      </c>
      <c r="J52" s="214"/>
      <c r="K52" s="215"/>
    </row>
    <row r="54" spans="1:12">
      <c r="A54" s="37" t="s">
        <v>33</v>
      </c>
    </row>
    <row r="56" spans="1:12">
      <c r="A56" s="33" t="s">
        <v>34</v>
      </c>
      <c r="B56" s="1" t="s">
        <v>35</v>
      </c>
      <c r="C56" s="1"/>
      <c r="E56" s="1"/>
      <c r="F56" s="1"/>
      <c r="G56" s="1"/>
      <c r="H56" s="1"/>
      <c r="I56" s="1"/>
      <c r="J56" s="1"/>
      <c r="K56" s="1"/>
    </row>
    <row r="58" spans="1:12">
      <c r="A58" s="33" t="s">
        <v>40</v>
      </c>
      <c r="B58" s="1" t="s">
        <v>36</v>
      </c>
    </row>
    <row r="60" spans="1:12">
      <c r="B60" s="170" t="s">
        <v>37</v>
      </c>
      <c r="C60" s="161"/>
      <c r="D60" s="148"/>
      <c r="E60" s="170" t="s">
        <v>38</v>
      </c>
      <c r="F60" s="171"/>
      <c r="G60" s="171"/>
      <c r="H60" s="172"/>
      <c r="I60" s="170" t="s">
        <v>39</v>
      </c>
      <c r="J60" s="171"/>
      <c r="K60" s="171"/>
      <c r="L60" s="172"/>
    </row>
    <row r="61" spans="1:12">
      <c r="B61" s="160" t="s">
        <v>200</v>
      </c>
      <c r="C61" s="161"/>
      <c r="D61" s="148"/>
      <c r="E61" s="160" t="s">
        <v>201</v>
      </c>
      <c r="F61" s="161"/>
      <c r="G61" s="161"/>
      <c r="H61" s="148"/>
      <c r="I61" s="160"/>
      <c r="J61" s="161"/>
      <c r="K61" s="161"/>
      <c r="L61" s="148"/>
    </row>
    <row r="62" spans="1:12">
      <c r="B62" s="160"/>
      <c r="C62" s="161"/>
      <c r="D62" s="148"/>
      <c r="E62" s="160"/>
      <c r="F62" s="161"/>
      <c r="G62" s="161"/>
      <c r="H62" s="148"/>
      <c r="I62" s="160"/>
      <c r="J62" s="161"/>
      <c r="K62" s="161"/>
      <c r="L62" s="148"/>
    </row>
    <row r="63" spans="1:12">
      <c r="B63" s="160"/>
      <c r="C63" s="161"/>
      <c r="D63" s="148"/>
      <c r="E63" s="160"/>
      <c r="F63" s="161"/>
      <c r="G63" s="161"/>
      <c r="H63" s="148"/>
      <c r="I63" s="160"/>
      <c r="J63" s="161"/>
      <c r="K63" s="161"/>
      <c r="L63" s="148"/>
    </row>
    <row r="66" spans="1:12">
      <c r="A66" s="33" t="s">
        <v>45</v>
      </c>
      <c r="B66" s="1" t="s">
        <v>46</v>
      </c>
    </row>
    <row r="68" spans="1:12" ht="54" customHeight="1">
      <c r="B68" s="183" t="s">
        <v>41</v>
      </c>
      <c r="C68" s="184"/>
      <c r="D68" s="185"/>
      <c r="E68" s="157" t="s">
        <v>42</v>
      </c>
      <c r="F68" s="159"/>
      <c r="G68" s="157" t="s">
        <v>43</v>
      </c>
      <c r="H68" s="159"/>
      <c r="I68" s="157" t="s">
        <v>44</v>
      </c>
      <c r="J68" s="158"/>
      <c r="K68" s="158"/>
      <c r="L68" s="159"/>
    </row>
    <row r="69" spans="1:12">
      <c r="B69" s="188"/>
      <c r="C69" s="188"/>
      <c r="D69" s="188"/>
      <c r="E69" s="21" t="s">
        <v>194</v>
      </c>
      <c r="F69" s="116" t="s">
        <v>47</v>
      </c>
      <c r="G69" s="166" t="s">
        <v>47</v>
      </c>
      <c r="H69" s="167"/>
      <c r="I69" s="166" t="s">
        <v>47</v>
      </c>
      <c r="J69" s="167"/>
      <c r="K69" s="167"/>
      <c r="L69" s="167"/>
    </row>
    <row r="70" spans="1:12">
      <c r="B70" s="138" t="s">
        <v>202</v>
      </c>
      <c r="C70" s="138"/>
      <c r="D70" s="138"/>
      <c r="E70" s="25">
        <v>9958</v>
      </c>
      <c r="F70" s="24">
        <v>100</v>
      </c>
      <c r="G70" s="164">
        <v>100</v>
      </c>
      <c r="H70" s="164"/>
      <c r="I70" s="164"/>
      <c r="J70" s="165"/>
      <c r="K70" s="165"/>
      <c r="L70" s="165"/>
    </row>
    <row r="71" spans="1:12">
      <c r="B71" s="138"/>
      <c r="C71" s="138"/>
      <c r="D71" s="138"/>
      <c r="E71" s="23"/>
      <c r="F71" s="24"/>
      <c r="G71" s="164"/>
      <c r="H71" s="164"/>
      <c r="I71" s="164"/>
      <c r="J71" s="165"/>
      <c r="K71" s="165"/>
      <c r="L71" s="165"/>
    </row>
    <row r="72" spans="1:12">
      <c r="B72" s="138"/>
      <c r="C72" s="138"/>
      <c r="D72" s="138"/>
      <c r="E72" s="23"/>
      <c r="F72" s="24"/>
      <c r="G72" s="164"/>
      <c r="H72" s="164"/>
      <c r="I72" s="164"/>
      <c r="J72" s="165"/>
      <c r="K72" s="165"/>
      <c r="L72" s="165"/>
    </row>
    <row r="73" spans="1:12">
      <c r="B73" s="38"/>
      <c r="C73" s="38"/>
      <c r="D73" s="38"/>
      <c r="E73" s="39"/>
      <c r="F73" s="40"/>
      <c r="G73" s="41"/>
      <c r="H73" s="41"/>
      <c r="I73" s="41"/>
      <c r="J73" s="42"/>
      <c r="K73" s="42"/>
      <c r="L73" s="42"/>
    </row>
    <row r="75" spans="1:12">
      <c r="A75" s="33" t="s">
        <v>48</v>
      </c>
      <c r="B75" s="1" t="s">
        <v>49</v>
      </c>
    </row>
    <row r="77" spans="1:12" ht="54" customHeight="1">
      <c r="B77" s="183" t="s">
        <v>41</v>
      </c>
      <c r="C77" s="184"/>
      <c r="D77" s="185"/>
      <c r="E77" s="157" t="s">
        <v>42</v>
      </c>
      <c r="F77" s="159"/>
      <c r="G77" s="157" t="s">
        <v>43</v>
      </c>
      <c r="H77" s="159"/>
      <c r="I77" s="157" t="s">
        <v>44</v>
      </c>
      <c r="J77" s="158"/>
      <c r="K77" s="158"/>
      <c r="L77" s="159"/>
    </row>
    <row r="78" spans="1:12">
      <c r="B78" s="188"/>
      <c r="C78" s="188"/>
      <c r="D78" s="188"/>
      <c r="E78" s="21" t="s">
        <v>194</v>
      </c>
      <c r="F78" s="116" t="s">
        <v>47</v>
      </c>
      <c r="G78" s="166" t="s">
        <v>47</v>
      </c>
      <c r="H78" s="167"/>
      <c r="I78" s="166" t="s">
        <v>47</v>
      </c>
      <c r="J78" s="167"/>
      <c r="K78" s="167"/>
      <c r="L78" s="167"/>
    </row>
    <row r="79" spans="1:12">
      <c r="B79" s="138" t="s">
        <v>200</v>
      </c>
      <c r="C79" s="138"/>
      <c r="D79" s="138"/>
      <c r="E79" s="25">
        <v>9958</v>
      </c>
      <c r="F79" s="26">
        <v>100</v>
      </c>
      <c r="G79" s="168">
        <v>100</v>
      </c>
      <c r="H79" s="168"/>
      <c r="I79" s="168"/>
      <c r="J79" s="169"/>
      <c r="K79" s="169"/>
      <c r="L79" s="169"/>
    </row>
    <row r="80" spans="1:12">
      <c r="B80" s="138"/>
      <c r="C80" s="138"/>
      <c r="D80" s="138"/>
      <c r="E80" s="25"/>
      <c r="F80" s="26"/>
      <c r="G80" s="168"/>
      <c r="H80" s="168"/>
      <c r="I80" s="168"/>
      <c r="J80" s="169"/>
      <c r="K80" s="169"/>
      <c r="L80" s="169"/>
    </row>
    <row r="81" spans="1:12">
      <c r="B81" s="138"/>
      <c r="C81" s="138"/>
      <c r="D81" s="138"/>
      <c r="E81" s="25"/>
      <c r="F81" s="26"/>
      <c r="G81" s="168"/>
      <c r="H81" s="168"/>
      <c r="I81" s="168"/>
      <c r="J81" s="169"/>
      <c r="K81" s="169"/>
      <c r="L81" s="169"/>
    </row>
    <row r="85" spans="1:12">
      <c r="A85" s="33" t="s">
        <v>51</v>
      </c>
      <c r="B85" s="1" t="s">
        <v>52</v>
      </c>
      <c r="C85" s="1"/>
      <c r="E85" s="1"/>
      <c r="F85" s="1"/>
      <c r="G85" s="1"/>
      <c r="H85" s="1"/>
      <c r="I85" s="1"/>
      <c r="J85" s="1"/>
      <c r="K85" s="1"/>
      <c r="L85" s="1"/>
    </row>
    <row r="87" spans="1:12">
      <c r="A87" s="33" t="s">
        <v>54</v>
      </c>
      <c r="B87" s="1" t="s">
        <v>53</v>
      </c>
    </row>
    <row r="89" spans="1:12">
      <c r="A89" s="37" t="s">
        <v>50</v>
      </c>
    </row>
    <row r="91" spans="1:12">
      <c r="A91" s="33" t="s">
        <v>55</v>
      </c>
      <c r="B91" s="1" t="s">
        <v>56</v>
      </c>
      <c r="C91" s="1"/>
      <c r="E91" s="1"/>
      <c r="F91" s="1"/>
      <c r="G91" s="1"/>
      <c r="H91" s="1"/>
      <c r="I91" s="1"/>
      <c r="J91" s="1"/>
      <c r="K91" s="1"/>
      <c r="L91" s="1"/>
    </row>
    <row r="93" spans="1:12">
      <c r="A93" s="33" t="s">
        <v>57</v>
      </c>
      <c r="B93" s="1" t="s">
        <v>58</v>
      </c>
      <c r="C93" s="1"/>
      <c r="E93" s="1"/>
      <c r="F93" s="1"/>
      <c r="G93" s="1"/>
      <c r="H93" s="1"/>
      <c r="I93" s="1"/>
    </row>
    <row r="95" spans="1:12">
      <c r="A95" s="33" t="s">
        <v>59</v>
      </c>
      <c r="B95" s="1"/>
      <c r="C95" s="1"/>
    </row>
    <row r="98" spans="1:12">
      <c r="B98" t="s">
        <v>60</v>
      </c>
      <c r="E98" s="14"/>
      <c r="F98" s="10"/>
      <c r="G98" s="10"/>
      <c r="H98" s="10"/>
      <c r="I98" s="10"/>
      <c r="J98" s="10"/>
      <c r="K98" s="10"/>
      <c r="L98" s="10"/>
    </row>
    <row r="99" spans="1:12">
      <c r="D99" s="14"/>
      <c r="E99" s="14"/>
      <c r="F99" s="11"/>
      <c r="G99" s="11"/>
      <c r="H99" s="11"/>
      <c r="I99" s="11"/>
      <c r="J99" s="11"/>
      <c r="K99" s="11"/>
      <c r="L99" s="11"/>
    </row>
    <row r="100" spans="1:12">
      <c r="D100" s="19"/>
      <c r="E100" s="19"/>
      <c r="F100" s="10"/>
      <c r="G100" s="10"/>
      <c r="H100" s="10"/>
      <c r="I100" s="10"/>
      <c r="J100" s="10"/>
      <c r="K100" s="10"/>
      <c r="L100" s="10"/>
    </row>
    <row r="103" spans="1:12">
      <c r="A103" s="33" t="s">
        <v>61</v>
      </c>
      <c r="B103" s="1" t="s">
        <v>62</v>
      </c>
      <c r="C103" s="1"/>
      <c r="E103" s="1"/>
    </row>
    <row r="105" spans="1:12">
      <c r="B105" t="s">
        <v>63</v>
      </c>
    </row>
    <row r="107" spans="1:12" ht="26.45" customHeight="1">
      <c r="B107" s="186" t="s">
        <v>64</v>
      </c>
      <c r="C107" s="187"/>
      <c r="D107" s="187"/>
      <c r="E107" s="186" t="s">
        <v>65</v>
      </c>
      <c r="F107" s="190"/>
      <c r="G107" s="190"/>
      <c r="H107" s="190"/>
      <c r="I107" s="162" t="s">
        <v>66</v>
      </c>
      <c r="J107" s="163"/>
      <c r="K107" s="163"/>
      <c r="L107" s="163"/>
    </row>
    <row r="108" spans="1:12">
      <c r="B108" s="138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>
      <c r="B109" s="138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3" spans="1:7">
      <c r="A113" s="33" t="s">
        <v>67</v>
      </c>
      <c r="B113" s="1" t="s">
        <v>68</v>
      </c>
      <c r="C113" s="1"/>
      <c r="E113" s="1"/>
    </row>
    <row r="115" spans="1:7">
      <c r="A115" s="33" t="s">
        <v>69</v>
      </c>
      <c r="B115" s="1" t="s">
        <v>71</v>
      </c>
    </row>
    <row r="116" spans="1:7">
      <c r="C116" s="12" t="s">
        <v>70</v>
      </c>
      <c r="G116" s="12"/>
    </row>
    <row r="117" spans="1:7">
      <c r="C117" s="12"/>
      <c r="G117" s="12"/>
    </row>
    <row r="119" spans="1:7">
      <c r="A119" s="33" t="s">
        <v>72</v>
      </c>
      <c r="B119" s="1" t="s">
        <v>73</v>
      </c>
    </row>
    <row r="120" spans="1:7">
      <c r="C120" s="12" t="s">
        <v>79</v>
      </c>
      <c r="G120" s="12"/>
    </row>
    <row r="121" spans="1:7">
      <c r="C121" s="12"/>
      <c r="G121" s="12"/>
    </row>
    <row r="123" spans="1:7">
      <c r="A123" s="33" t="s">
        <v>74</v>
      </c>
      <c r="B123" s="1" t="s">
        <v>75</v>
      </c>
    </row>
    <row r="131" spans="1:7">
      <c r="A131" s="33" t="s">
        <v>76</v>
      </c>
      <c r="B131" s="1" t="s">
        <v>77</v>
      </c>
    </row>
    <row r="132" spans="1:7">
      <c r="C132" s="12" t="s">
        <v>78</v>
      </c>
      <c r="G132" s="12"/>
    </row>
    <row r="133" spans="1:7">
      <c r="C133" s="12"/>
      <c r="G133" s="12"/>
    </row>
    <row r="135" spans="1:7">
      <c r="A135" s="33" t="s">
        <v>80</v>
      </c>
      <c r="B135" s="1" t="s">
        <v>81</v>
      </c>
    </row>
    <row r="136" spans="1:7">
      <c r="C136" s="12" t="s">
        <v>82</v>
      </c>
      <c r="G136" s="12"/>
    </row>
    <row r="137" spans="1:7">
      <c r="F137" s="12"/>
      <c r="G137" s="12"/>
    </row>
    <row r="138" spans="1:7">
      <c r="A138" s="37" t="s">
        <v>85</v>
      </c>
      <c r="F138" s="12"/>
      <c r="G138" s="12"/>
    </row>
    <row r="140" spans="1:7">
      <c r="A140" s="33" t="s">
        <v>83</v>
      </c>
      <c r="B140" s="1" t="s">
        <v>84</v>
      </c>
    </row>
    <row r="145" spans="1:7">
      <c r="D145" s="7"/>
      <c r="E145" s="7"/>
    </row>
    <row r="150" spans="1:7">
      <c r="B150" s="12" t="s">
        <v>86</v>
      </c>
      <c r="E150" s="12"/>
    </row>
    <row r="151" spans="1:7">
      <c r="B151" s="12"/>
      <c r="E151" s="12"/>
    </row>
    <row r="153" spans="1:7">
      <c r="A153" s="33" t="s">
        <v>87</v>
      </c>
      <c r="B153" s="1" t="s">
        <v>88</v>
      </c>
    </row>
    <row r="154" spans="1:7">
      <c r="C154" s="12" t="s">
        <v>89</v>
      </c>
      <c r="G154" s="12"/>
    </row>
    <row r="155" spans="1:7">
      <c r="C155" s="12"/>
      <c r="G155" s="12"/>
    </row>
    <row r="157" spans="1:7">
      <c r="A157" s="33" t="s">
        <v>90</v>
      </c>
      <c r="B157" s="1" t="s">
        <v>94</v>
      </c>
    </row>
    <row r="158" spans="1:7">
      <c r="C158" s="12" t="s">
        <v>92</v>
      </c>
      <c r="G158" s="12"/>
    </row>
    <row r="159" spans="1:7">
      <c r="C159" s="12"/>
      <c r="G159" s="12"/>
    </row>
    <row r="161" spans="1:11">
      <c r="A161" s="33" t="s">
        <v>93</v>
      </c>
      <c r="B161" s="1" t="s">
        <v>95</v>
      </c>
    </row>
    <row r="162" spans="1:11">
      <c r="C162" s="12" t="s">
        <v>91</v>
      </c>
      <c r="G162" s="12"/>
    </row>
    <row r="163" spans="1:11">
      <c r="C163" s="12"/>
      <c r="G163" s="12"/>
    </row>
    <row r="165" spans="1:11">
      <c r="A165" s="33" t="s">
        <v>96</v>
      </c>
      <c r="B165" s="1" t="s">
        <v>97</v>
      </c>
    </row>
    <row r="166" spans="1:11">
      <c r="C166" s="12" t="s">
        <v>98</v>
      </c>
      <c r="G166" s="12"/>
    </row>
    <row r="167" spans="1:11">
      <c r="C167" s="12"/>
      <c r="G167" s="12"/>
    </row>
    <row r="169" spans="1:11">
      <c r="A169" s="33" t="s">
        <v>99</v>
      </c>
      <c r="B169" s="1" t="s">
        <v>100</v>
      </c>
    </row>
    <row r="170" spans="1:11">
      <c r="C170" s="12" t="s">
        <v>101</v>
      </c>
    </row>
    <row r="173" spans="1:11">
      <c r="A173" s="33" t="s">
        <v>103</v>
      </c>
      <c r="B173" s="1" t="s">
        <v>104</v>
      </c>
      <c r="C173" s="1"/>
      <c r="E173" s="1"/>
    </row>
    <row r="175" spans="1:11" ht="27" customHeight="1">
      <c r="B175" s="186" t="s">
        <v>105</v>
      </c>
      <c r="C175" s="187"/>
      <c r="D175" s="187"/>
      <c r="E175" s="162" t="s">
        <v>106</v>
      </c>
      <c r="F175" s="163"/>
      <c r="G175" s="162" t="s">
        <v>107</v>
      </c>
      <c r="H175" s="163"/>
      <c r="I175" s="162" t="s">
        <v>108</v>
      </c>
      <c r="J175" s="163"/>
      <c r="K175" s="13"/>
    </row>
    <row r="176" spans="1:11">
      <c r="B176" s="138" t="s">
        <v>203</v>
      </c>
      <c r="C176" s="138"/>
      <c r="D176" s="138"/>
      <c r="E176" s="156" t="s">
        <v>207</v>
      </c>
      <c r="F176" s="138"/>
      <c r="G176" s="156" t="s">
        <v>209</v>
      </c>
      <c r="H176" s="156"/>
      <c r="I176" s="156" t="s">
        <v>210</v>
      </c>
      <c r="J176" s="138"/>
      <c r="K176" s="20"/>
    </row>
    <row r="177" spans="1:11">
      <c r="B177" s="138" t="s">
        <v>204</v>
      </c>
      <c r="C177" s="138"/>
      <c r="D177" s="138"/>
      <c r="E177" s="156" t="s">
        <v>207</v>
      </c>
      <c r="F177" s="138"/>
      <c r="G177" s="156" t="s">
        <v>209</v>
      </c>
      <c r="H177" s="156"/>
      <c r="I177" s="156" t="s">
        <v>210</v>
      </c>
      <c r="J177" s="138"/>
      <c r="K177" s="20"/>
    </row>
    <row r="178" spans="1:11">
      <c r="B178" s="138" t="s">
        <v>205</v>
      </c>
      <c r="C178" s="138"/>
      <c r="D178" s="138"/>
      <c r="E178" s="156" t="s">
        <v>208</v>
      </c>
      <c r="F178" s="138"/>
      <c r="G178" s="156" t="s">
        <v>209</v>
      </c>
      <c r="H178" s="156"/>
      <c r="I178" s="156" t="s">
        <v>210</v>
      </c>
      <c r="J178" s="138"/>
      <c r="K178" s="20"/>
    </row>
    <row r="179" spans="1:11">
      <c r="B179" s="138" t="s">
        <v>206</v>
      </c>
      <c r="C179" s="138"/>
      <c r="D179" s="138"/>
      <c r="E179" s="156" t="s">
        <v>207</v>
      </c>
      <c r="F179" s="138"/>
      <c r="G179" s="156" t="s">
        <v>209</v>
      </c>
      <c r="H179" s="156"/>
      <c r="I179" s="156" t="s">
        <v>210</v>
      </c>
      <c r="J179" s="138"/>
      <c r="K179" s="20"/>
    </row>
    <row r="180" spans="1:11">
      <c r="B180" s="138"/>
      <c r="C180" s="138"/>
      <c r="D180" s="138"/>
      <c r="E180" s="156"/>
      <c r="F180" s="138"/>
      <c r="G180" s="156"/>
      <c r="H180" s="156"/>
      <c r="I180" s="156"/>
      <c r="J180" s="138"/>
      <c r="K180" s="20"/>
    </row>
    <row r="181" spans="1:11">
      <c r="B181" s="38"/>
      <c r="C181" s="38"/>
      <c r="D181" s="38"/>
      <c r="E181" s="43"/>
      <c r="F181" s="38"/>
      <c r="G181" s="43"/>
      <c r="H181" s="43"/>
      <c r="I181" s="43"/>
      <c r="J181" s="38"/>
      <c r="K181" s="20"/>
    </row>
    <row r="183" spans="1:11">
      <c r="A183" s="33" t="s">
        <v>109</v>
      </c>
      <c r="B183" s="1" t="s">
        <v>110</v>
      </c>
      <c r="G183" s="12"/>
    </row>
    <row r="184" spans="1:11">
      <c r="C184" s="12" t="s">
        <v>211</v>
      </c>
      <c r="G184" s="12"/>
    </row>
    <row r="185" spans="1:11">
      <c r="C185" s="12" t="s">
        <v>212</v>
      </c>
      <c r="G185" s="12"/>
    </row>
    <row r="186" spans="1:11">
      <c r="C186" s="12"/>
      <c r="G186" s="12"/>
    </row>
    <row r="188" spans="1:11">
      <c r="A188" s="33" t="s">
        <v>111</v>
      </c>
      <c r="B188" s="1" t="s">
        <v>112</v>
      </c>
      <c r="G188" s="12"/>
    </row>
    <row r="189" spans="1:11">
      <c r="C189" s="12" t="s">
        <v>211</v>
      </c>
      <c r="G189" s="12"/>
    </row>
    <row r="190" spans="1:11">
      <c r="C190" s="12" t="s">
        <v>212</v>
      </c>
      <c r="G190" s="12"/>
    </row>
    <row r="191" spans="1:11">
      <c r="C191" s="12"/>
      <c r="G191" s="12"/>
    </row>
    <row r="193" spans="1:10">
      <c r="A193" s="33" t="s">
        <v>113</v>
      </c>
      <c r="B193" s="1" t="s">
        <v>114</v>
      </c>
    </row>
    <row r="194" spans="1:10">
      <c r="C194" s="12" t="s">
        <v>115</v>
      </c>
    </row>
    <row r="196" spans="1:10">
      <c r="A196" s="37" t="s">
        <v>102</v>
      </c>
    </row>
    <row r="198" spans="1:10">
      <c r="A198" s="33" t="s">
        <v>117</v>
      </c>
      <c r="B198" s="1" t="s">
        <v>118</v>
      </c>
    </row>
    <row r="199" spans="1:10">
      <c r="A199" s="33" t="s">
        <v>119</v>
      </c>
      <c r="B199" s="1" t="s">
        <v>120</v>
      </c>
    </row>
    <row r="200" spans="1:10">
      <c r="A200" s="33" t="s">
        <v>121</v>
      </c>
      <c r="B200" s="1" t="s">
        <v>122</v>
      </c>
    </row>
    <row r="202" spans="1:10" ht="45">
      <c r="B202" s="149" t="s">
        <v>105</v>
      </c>
      <c r="C202" s="150"/>
      <c r="D202" s="151"/>
      <c r="E202" s="28" t="s">
        <v>123</v>
      </c>
      <c r="F202" s="28" t="s">
        <v>124</v>
      </c>
      <c r="G202" s="29" t="s">
        <v>125</v>
      </c>
      <c r="H202" s="29" t="s">
        <v>126</v>
      </c>
      <c r="I202" s="29" t="s">
        <v>127</v>
      </c>
      <c r="J202" s="28" t="s">
        <v>128</v>
      </c>
    </row>
    <row r="203" spans="1:10">
      <c r="B203" s="76" t="s">
        <v>344</v>
      </c>
      <c r="C203" s="197" t="s">
        <v>557</v>
      </c>
      <c r="D203" s="198"/>
      <c r="E203" s="55" t="s">
        <v>531</v>
      </c>
      <c r="F203" s="56">
        <f>F204+F213</f>
        <v>84804</v>
      </c>
      <c r="G203" s="56">
        <f>G204+G213</f>
        <v>0</v>
      </c>
      <c r="H203" s="56">
        <f>H204+H213</f>
        <v>0</v>
      </c>
      <c r="I203" s="56">
        <f>I204+I213</f>
        <v>0</v>
      </c>
      <c r="J203" s="56">
        <f>J204+J213</f>
        <v>84804</v>
      </c>
    </row>
    <row r="204" spans="1:10">
      <c r="B204" s="77" t="s">
        <v>345</v>
      </c>
      <c r="C204" s="199" t="s">
        <v>558</v>
      </c>
      <c r="D204" s="200"/>
      <c r="E204" s="57" t="s">
        <v>130</v>
      </c>
      <c r="F204" s="58">
        <f>SUM(F205:F212)</f>
        <v>0</v>
      </c>
      <c r="G204" s="58">
        <f>SUM(G205:G212)</f>
        <v>0</v>
      </c>
      <c r="H204" s="58">
        <f>SUM(H205:H212)</f>
        <v>0</v>
      </c>
      <c r="I204" s="58">
        <f>SUM(I205:I212)</f>
        <v>0</v>
      </c>
      <c r="J204" s="58">
        <f>SUM(J205:J212)</f>
        <v>0</v>
      </c>
    </row>
    <row r="205" spans="1:10">
      <c r="B205" s="78"/>
      <c r="C205" s="147"/>
      <c r="D205" s="148"/>
      <c r="E205" s="17"/>
      <c r="F205" s="27"/>
      <c r="G205" s="27"/>
      <c r="H205" s="27"/>
      <c r="I205" s="27"/>
      <c r="J205" s="27"/>
    </row>
    <row r="206" spans="1:10">
      <c r="B206" s="78" t="s">
        <v>346</v>
      </c>
      <c r="C206" s="147" t="s">
        <v>137</v>
      </c>
      <c r="D206" s="148"/>
      <c r="E206" s="17" t="s">
        <v>170</v>
      </c>
      <c r="F206" s="27"/>
      <c r="G206" s="27"/>
      <c r="H206" s="27"/>
      <c r="I206" s="27"/>
      <c r="J206" s="27">
        <f t="shared" ref="J206:J212" si="0">F206+G206-H206+I206</f>
        <v>0</v>
      </c>
    </row>
    <row r="207" spans="1:10">
      <c r="B207" s="115" t="s">
        <v>136</v>
      </c>
      <c r="C207" s="15" t="s">
        <v>139</v>
      </c>
      <c r="D207" s="16"/>
      <c r="E207" s="17" t="s">
        <v>171</v>
      </c>
      <c r="F207" s="27"/>
      <c r="G207" s="27"/>
      <c r="H207" s="27"/>
      <c r="I207" s="27"/>
      <c r="J207" s="27">
        <f t="shared" si="0"/>
        <v>0</v>
      </c>
    </row>
    <row r="208" spans="1:10">
      <c r="B208" s="115" t="s">
        <v>138</v>
      </c>
      <c r="C208" s="15" t="s">
        <v>141</v>
      </c>
      <c r="D208" s="16"/>
      <c r="E208" s="17" t="s">
        <v>172</v>
      </c>
      <c r="F208" s="27"/>
      <c r="G208" s="27"/>
      <c r="H208" s="27"/>
      <c r="I208" s="27"/>
      <c r="J208" s="27">
        <f t="shared" si="0"/>
        <v>0</v>
      </c>
    </row>
    <row r="209" spans="2:10">
      <c r="B209" s="115" t="s">
        <v>140</v>
      </c>
      <c r="C209" s="15" t="s">
        <v>143</v>
      </c>
      <c r="D209" s="16"/>
      <c r="E209" s="17" t="s">
        <v>173</v>
      </c>
      <c r="F209" s="27"/>
      <c r="G209" s="27"/>
      <c r="H209" s="27"/>
      <c r="I209" s="27"/>
      <c r="J209" s="27">
        <f t="shared" si="0"/>
        <v>0</v>
      </c>
    </row>
    <row r="210" spans="2:10">
      <c r="B210" s="115" t="s">
        <v>142</v>
      </c>
      <c r="C210" s="15" t="s">
        <v>145</v>
      </c>
      <c r="D210" s="16"/>
      <c r="E210" s="17" t="s">
        <v>174</v>
      </c>
      <c r="F210" s="27"/>
      <c r="G210" s="27"/>
      <c r="H210" s="27"/>
      <c r="I210" s="27"/>
      <c r="J210" s="27">
        <f t="shared" si="0"/>
        <v>0</v>
      </c>
    </row>
    <row r="211" spans="2:10">
      <c r="B211" s="79" t="s">
        <v>144</v>
      </c>
      <c r="C211" s="15" t="s">
        <v>147</v>
      </c>
      <c r="D211" s="16"/>
      <c r="E211" s="17" t="s">
        <v>175</v>
      </c>
      <c r="F211" s="27"/>
      <c r="G211" s="27"/>
      <c r="H211" s="27"/>
      <c r="I211" s="27"/>
      <c r="J211" s="27">
        <f t="shared" si="0"/>
        <v>0</v>
      </c>
    </row>
    <row r="212" spans="2:10">
      <c r="B212" s="79" t="s">
        <v>146</v>
      </c>
      <c r="C212" s="15" t="s">
        <v>149</v>
      </c>
      <c r="D212" s="16"/>
      <c r="E212" s="17" t="s">
        <v>176</v>
      </c>
      <c r="F212" s="27"/>
      <c r="G212" s="27"/>
      <c r="H212" s="27"/>
      <c r="I212" s="27"/>
      <c r="J212" s="27">
        <f t="shared" si="0"/>
        <v>0</v>
      </c>
    </row>
    <row r="213" spans="2:10">
      <c r="B213" s="80" t="s">
        <v>347</v>
      </c>
      <c r="C213" s="59" t="s">
        <v>532</v>
      </c>
      <c r="D213" s="60"/>
      <c r="E213" s="61" t="s">
        <v>177</v>
      </c>
      <c r="F213" s="62">
        <f>SUM(F214:F222)</f>
        <v>84804</v>
      </c>
      <c r="G213" s="62">
        <f>SUM(G214:G222)</f>
        <v>0</v>
      </c>
      <c r="H213" s="62">
        <f>SUM(H214:H222)</f>
        <v>0</v>
      </c>
      <c r="I213" s="62">
        <f>SUM(I214:I222)</f>
        <v>0</v>
      </c>
      <c r="J213" s="62">
        <f>SUM(J214:J222)</f>
        <v>84804</v>
      </c>
    </row>
    <row r="214" spans="2:10">
      <c r="B214" s="79" t="s">
        <v>348</v>
      </c>
      <c r="C214" s="15" t="s">
        <v>153</v>
      </c>
      <c r="D214" s="16"/>
      <c r="E214" s="18" t="s">
        <v>178</v>
      </c>
      <c r="F214" s="27"/>
      <c r="G214" s="27"/>
      <c r="H214" s="27"/>
      <c r="I214" s="27"/>
      <c r="J214" s="27">
        <f t="shared" ref="J214:J222" si="1">F214+G214-H214+I214</f>
        <v>0</v>
      </c>
    </row>
    <row r="215" spans="2:10">
      <c r="B215" s="79" t="s">
        <v>154</v>
      </c>
      <c r="C215" s="15" t="s">
        <v>162</v>
      </c>
      <c r="D215" s="16"/>
      <c r="E215" s="18" t="s">
        <v>179</v>
      </c>
      <c r="F215" s="27"/>
      <c r="G215" s="27"/>
      <c r="H215" s="27"/>
      <c r="I215" s="27"/>
      <c r="J215" s="27">
        <f t="shared" si="1"/>
        <v>0</v>
      </c>
    </row>
    <row r="216" spans="2:10">
      <c r="B216" s="79" t="s">
        <v>155</v>
      </c>
      <c r="C216" s="15" t="s">
        <v>163</v>
      </c>
      <c r="D216" s="16"/>
      <c r="E216" s="18" t="s">
        <v>180</v>
      </c>
      <c r="F216" s="27">
        <v>84804</v>
      </c>
      <c r="G216" s="27"/>
      <c r="H216" s="27"/>
      <c r="I216" s="27"/>
      <c r="J216" s="27">
        <f t="shared" si="1"/>
        <v>84804</v>
      </c>
    </row>
    <row r="217" spans="2:10">
      <c r="B217" s="79" t="s">
        <v>156</v>
      </c>
      <c r="C217" s="15" t="s">
        <v>164</v>
      </c>
      <c r="D217" s="16"/>
      <c r="E217" s="18" t="s">
        <v>181</v>
      </c>
      <c r="F217" s="27"/>
      <c r="G217" s="27"/>
      <c r="H217" s="27"/>
      <c r="I217" s="27"/>
      <c r="J217" s="27">
        <f t="shared" si="1"/>
        <v>0</v>
      </c>
    </row>
    <row r="218" spans="2:10">
      <c r="B218" s="79" t="s">
        <v>157</v>
      </c>
      <c r="C218" s="15" t="s">
        <v>165</v>
      </c>
      <c r="D218" s="16"/>
      <c r="E218" s="18" t="s">
        <v>182</v>
      </c>
      <c r="F218" s="27"/>
      <c r="G218" s="27"/>
      <c r="H218" s="27"/>
      <c r="I218" s="27"/>
      <c r="J218" s="27">
        <f t="shared" si="1"/>
        <v>0</v>
      </c>
    </row>
    <row r="219" spans="2:10">
      <c r="B219" s="79" t="s">
        <v>158</v>
      </c>
      <c r="C219" s="15" t="s">
        <v>166</v>
      </c>
      <c r="D219" s="16"/>
      <c r="E219" s="18" t="s">
        <v>183</v>
      </c>
      <c r="F219" s="27"/>
      <c r="G219" s="27"/>
      <c r="H219" s="27"/>
      <c r="I219" s="27"/>
      <c r="J219" s="27">
        <f t="shared" si="1"/>
        <v>0</v>
      </c>
    </row>
    <row r="220" spans="2:10">
      <c r="B220" s="79" t="s">
        <v>159</v>
      </c>
      <c r="C220" s="15" t="s">
        <v>167</v>
      </c>
      <c r="D220" s="16"/>
      <c r="E220" s="18" t="s">
        <v>184</v>
      </c>
      <c r="F220" s="27"/>
      <c r="G220" s="27"/>
      <c r="H220" s="27"/>
      <c r="I220" s="27"/>
      <c r="J220" s="27">
        <f t="shared" si="1"/>
        <v>0</v>
      </c>
    </row>
    <row r="221" spans="2:10">
      <c r="B221" s="79" t="s">
        <v>160</v>
      </c>
      <c r="C221" s="15" t="s">
        <v>168</v>
      </c>
      <c r="D221" s="16"/>
      <c r="E221" s="18" t="s">
        <v>185</v>
      </c>
      <c r="F221" s="27"/>
      <c r="G221" s="27"/>
      <c r="H221" s="27"/>
      <c r="I221" s="27"/>
      <c r="J221" s="27">
        <f t="shared" si="1"/>
        <v>0</v>
      </c>
    </row>
    <row r="222" spans="2:10">
      <c r="B222" s="79" t="s">
        <v>161</v>
      </c>
      <c r="C222" s="15" t="s">
        <v>169</v>
      </c>
      <c r="D222" s="16"/>
      <c r="E222" s="18" t="s">
        <v>186</v>
      </c>
      <c r="F222" s="27"/>
      <c r="G222" s="27"/>
      <c r="H222" s="27"/>
      <c r="I222" s="27"/>
      <c r="J222" s="27">
        <f t="shared" si="1"/>
        <v>0</v>
      </c>
    </row>
    <row r="223" spans="2:10">
      <c r="B223" s="80" t="s">
        <v>361</v>
      </c>
      <c r="C223" s="59" t="s">
        <v>533</v>
      </c>
      <c r="D223" s="60"/>
      <c r="E223" s="61" t="s">
        <v>187</v>
      </c>
      <c r="F223" s="62">
        <f>SUM(F224:F231)</f>
        <v>0</v>
      </c>
      <c r="G223" s="62">
        <f>SUM(G224:G231)</f>
        <v>0</v>
      </c>
      <c r="H223" s="62">
        <f>SUM(H224:H231)</f>
        <v>0</v>
      </c>
      <c r="I223" s="62">
        <f>SUM(I224:I231)</f>
        <v>0</v>
      </c>
      <c r="J223" s="62">
        <f>SUM(J224:J231)</f>
        <v>0</v>
      </c>
    </row>
    <row r="224" spans="2:10">
      <c r="B224" s="79" t="s">
        <v>363</v>
      </c>
      <c r="C224" s="15" t="s">
        <v>542</v>
      </c>
      <c r="D224" s="16"/>
      <c r="E224" s="18" t="s">
        <v>188</v>
      </c>
      <c r="F224" s="27"/>
      <c r="G224" s="27"/>
      <c r="H224" s="27"/>
      <c r="I224" s="27"/>
      <c r="J224" s="27">
        <f t="shared" ref="J224:J231" si="2">F224+G224-H224+I224</f>
        <v>0</v>
      </c>
    </row>
    <row r="225" spans="1:10">
      <c r="B225" s="79" t="s">
        <v>154</v>
      </c>
      <c r="C225" s="15" t="s">
        <v>543</v>
      </c>
      <c r="D225" s="16"/>
      <c r="E225" s="18" t="s">
        <v>534</v>
      </c>
      <c r="F225" s="27"/>
      <c r="G225" s="27"/>
      <c r="H225" s="27"/>
      <c r="I225" s="27"/>
      <c r="J225" s="27">
        <f t="shared" si="2"/>
        <v>0</v>
      </c>
    </row>
    <row r="226" spans="1:10">
      <c r="B226" s="79" t="s">
        <v>155</v>
      </c>
      <c r="C226" s="15" t="s">
        <v>544</v>
      </c>
      <c r="D226" s="16"/>
      <c r="E226" s="18" t="s">
        <v>535</v>
      </c>
      <c r="F226" s="27"/>
      <c r="G226" s="27"/>
      <c r="H226" s="27"/>
      <c r="I226" s="27"/>
      <c r="J226" s="27">
        <f t="shared" si="2"/>
        <v>0</v>
      </c>
    </row>
    <row r="227" spans="1:10">
      <c r="B227" s="79" t="s">
        <v>156</v>
      </c>
      <c r="C227" s="15" t="s">
        <v>545</v>
      </c>
      <c r="D227" s="16"/>
      <c r="E227" s="18" t="s">
        <v>536</v>
      </c>
      <c r="F227" s="27"/>
      <c r="G227" s="27"/>
      <c r="H227" s="27"/>
      <c r="I227" s="27"/>
      <c r="J227" s="27">
        <f t="shared" si="2"/>
        <v>0</v>
      </c>
    </row>
    <row r="228" spans="1:10">
      <c r="B228" s="79" t="s">
        <v>157</v>
      </c>
      <c r="C228" s="15" t="s">
        <v>546</v>
      </c>
      <c r="D228" s="16"/>
      <c r="E228" s="18" t="s">
        <v>537</v>
      </c>
      <c r="F228" s="27"/>
      <c r="G228" s="27"/>
      <c r="H228" s="27"/>
      <c r="I228" s="27"/>
      <c r="J228" s="27">
        <f t="shared" si="2"/>
        <v>0</v>
      </c>
    </row>
    <row r="229" spans="1:10">
      <c r="B229" s="79" t="s">
        <v>158</v>
      </c>
      <c r="C229" s="15" t="s">
        <v>547</v>
      </c>
      <c r="D229" s="16"/>
      <c r="E229" s="18" t="s">
        <v>538</v>
      </c>
      <c r="F229" s="27"/>
      <c r="G229" s="27"/>
      <c r="H229" s="27"/>
      <c r="I229" s="27"/>
      <c r="J229" s="27">
        <f t="shared" si="2"/>
        <v>0</v>
      </c>
    </row>
    <row r="230" spans="1:10">
      <c r="B230" s="79" t="s">
        <v>159</v>
      </c>
      <c r="C230" s="15" t="s">
        <v>548</v>
      </c>
      <c r="D230" s="16"/>
      <c r="E230" s="18" t="s">
        <v>539</v>
      </c>
      <c r="F230" s="27"/>
      <c r="G230" s="27"/>
      <c r="H230" s="27"/>
      <c r="I230" s="27"/>
      <c r="J230" s="27">
        <f t="shared" si="2"/>
        <v>0</v>
      </c>
    </row>
    <row r="231" spans="1:10">
      <c r="B231" s="79" t="s">
        <v>160</v>
      </c>
      <c r="C231" s="15" t="s">
        <v>549</v>
      </c>
      <c r="D231" s="16"/>
      <c r="E231" s="18" t="s">
        <v>540</v>
      </c>
      <c r="F231" s="27"/>
      <c r="G231" s="27"/>
      <c r="H231" s="27"/>
      <c r="I231" s="27"/>
      <c r="J231" s="27">
        <f t="shared" si="2"/>
        <v>0</v>
      </c>
    </row>
    <row r="233" spans="1:10">
      <c r="A233" s="37" t="s">
        <v>116</v>
      </c>
    </row>
    <row r="235" spans="1:10">
      <c r="A235" s="33" t="s">
        <v>189</v>
      </c>
      <c r="B235" s="1" t="s">
        <v>190</v>
      </c>
    </row>
    <row r="237" spans="1:10" ht="33.75">
      <c r="B237" s="149" t="s">
        <v>191</v>
      </c>
      <c r="C237" s="150"/>
      <c r="D237" s="151"/>
      <c r="E237" s="28" t="s">
        <v>123</v>
      </c>
      <c r="F237" s="28" t="s">
        <v>192</v>
      </c>
      <c r="G237" s="29" t="s">
        <v>125</v>
      </c>
      <c r="H237" s="29" t="s">
        <v>126</v>
      </c>
      <c r="I237" s="29" t="s">
        <v>127</v>
      </c>
      <c r="J237" s="28" t="s">
        <v>193</v>
      </c>
    </row>
    <row r="238" spans="1:10">
      <c r="B238" s="81" t="s">
        <v>344</v>
      </c>
      <c r="C238" s="152" t="s">
        <v>550</v>
      </c>
      <c r="D238" s="153"/>
      <c r="E238" s="63" t="s">
        <v>531</v>
      </c>
      <c r="F238" s="64">
        <f>F239+F248</f>
        <v>81077</v>
      </c>
      <c r="G238" s="64">
        <f>G239+G248</f>
        <v>3727</v>
      </c>
      <c r="H238" s="64">
        <f>H239+H248</f>
        <v>0</v>
      </c>
      <c r="I238" s="64">
        <f>I239+I248</f>
        <v>0</v>
      </c>
      <c r="J238" s="64">
        <f>J239+J248</f>
        <v>84804</v>
      </c>
    </row>
    <row r="239" spans="1:10">
      <c r="B239" s="82" t="s">
        <v>345</v>
      </c>
      <c r="C239" s="154" t="s">
        <v>132</v>
      </c>
      <c r="D239" s="155"/>
      <c r="E239" s="61" t="s">
        <v>130</v>
      </c>
      <c r="F239" s="62">
        <f>SUM(F240:F247)</f>
        <v>0</v>
      </c>
      <c r="G239" s="62">
        <f>SUM(G240:G247)</f>
        <v>0</v>
      </c>
      <c r="H239" s="62">
        <f>SUM(H240:H247)</f>
        <v>0</v>
      </c>
      <c r="I239" s="62">
        <f>SUM(I240:I247)</f>
        <v>0</v>
      </c>
      <c r="J239" s="62">
        <f>SUM(J240:J247)</f>
        <v>0</v>
      </c>
    </row>
    <row r="240" spans="1:10">
      <c r="B240" s="78"/>
      <c r="C240" s="147"/>
      <c r="D240" s="148"/>
      <c r="E240" s="17"/>
      <c r="F240" s="27"/>
      <c r="G240" s="27"/>
      <c r="H240" s="27"/>
      <c r="I240" s="27"/>
      <c r="J240" s="27"/>
    </row>
    <row r="241" spans="2:10">
      <c r="B241" s="78" t="s">
        <v>346</v>
      </c>
      <c r="C241" s="147" t="s">
        <v>137</v>
      </c>
      <c r="D241" s="148"/>
      <c r="E241" s="17" t="s">
        <v>170</v>
      </c>
      <c r="F241" s="27"/>
      <c r="G241" s="27"/>
      <c r="H241" s="27"/>
      <c r="I241" s="27"/>
      <c r="J241" s="27">
        <f t="shared" ref="J241:J247" si="3">F241+G241-H241+I241</f>
        <v>0</v>
      </c>
    </row>
    <row r="242" spans="2:10">
      <c r="B242" s="115" t="s">
        <v>136</v>
      </c>
      <c r="C242" s="15" t="s">
        <v>139</v>
      </c>
      <c r="D242" s="16"/>
      <c r="E242" s="17" t="s">
        <v>171</v>
      </c>
      <c r="F242" s="27"/>
      <c r="G242" s="27"/>
      <c r="H242" s="27"/>
      <c r="I242" s="27"/>
      <c r="J242" s="27">
        <f t="shared" si="3"/>
        <v>0</v>
      </c>
    </row>
    <row r="243" spans="2:10">
      <c r="B243" s="115" t="s">
        <v>138</v>
      </c>
      <c r="C243" s="15" t="s">
        <v>141</v>
      </c>
      <c r="D243" s="16"/>
      <c r="E243" s="17" t="s">
        <v>172</v>
      </c>
      <c r="F243" s="27"/>
      <c r="G243" s="27"/>
      <c r="H243" s="27"/>
      <c r="I243" s="27"/>
      <c r="J243" s="27">
        <f t="shared" si="3"/>
        <v>0</v>
      </c>
    </row>
    <row r="244" spans="2:10">
      <c r="B244" s="115" t="s">
        <v>140</v>
      </c>
      <c r="C244" s="15" t="s">
        <v>143</v>
      </c>
      <c r="D244" s="16"/>
      <c r="E244" s="17" t="s">
        <v>173</v>
      </c>
      <c r="F244" s="27"/>
      <c r="G244" s="27"/>
      <c r="H244" s="27"/>
      <c r="I244" s="27"/>
      <c r="J244" s="27">
        <f t="shared" si="3"/>
        <v>0</v>
      </c>
    </row>
    <row r="245" spans="2:10">
      <c r="B245" s="115" t="s">
        <v>142</v>
      </c>
      <c r="C245" s="15" t="s">
        <v>145</v>
      </c>
      <c r="D245" s="16"/>
      <c r="E245" s="17" t="s">
        <v>174</v>
      </c>
      <c r="F245" s="27"/>
      <c r="G245" s="27"/>
      <c r="H245" s="27"/>
      <c r="I245" s="27"/>
      <c r="J245" s="27">
        <f t="shared" si="3"/>
        <v>0</v>
      </c>
    </row>
    <row r="246" spans="2:10">
      <c r="B246" s="79" t="s">
        <v>144</v>
      </c>
      <c r="C246" s="15" t="s">
        <v>147</v>
      </c>
      <c r="D246" s="16"/>
      <c r="E246" s="17" t="s">
        <v>175</v>
      </c>
      <c r="F246" s="27"/>
      <c r="G246" s="27"/>
      <c r="H246" s="27"/>
      <c r="I246" s="27"/>
      <c r="J246" s="27">
        <f t="shared" si="3"/>
        <v>0</v>
      </c>
    </row>
    <row r="247" spans="2:10">
      <c r="B247" s="79" t="s">
        <v>146</v>
      </c>
      <c r="C247" s="15" t="s">
        <v>149</v>
      </c>
      <c r="D247" s="16"/>
      <c r="E247" s="17" t="s">
        <v>176</v>
      </c>
      <c r="F247" s="27"/>
      <c r="G247" s="27"/>
      <c r="H247" s="27"/>
      <c r="I247" s="27"/>
      <c r="J247" s="27">
        <f t="shared" si="3"/>
        <v>0</v>
      </c>
    </row>
    <row r="248" spans="2:10">
      <c r="B248" s="80" t="s">
        <v>347</v>
      </c>
      <c r="C248" s="59" t="s">
        <v>551</v>
      </c>
      <c r="D248" s="60"/>
      <c r="E248" s="61" t="s">
        <v>177</v>
      </c>
      <c r="F248" s="62">
        <f>SUM(F249:F257)</f>
        <v>81077</v>
      </c>
      <c r="G248" s="62">
        <f>SUM(G249:G257)</f>
        <v>3727</v>
      </c>
      <c r="H248" s="62">
        <f>SUM(H249:H257)</f>
        <v>0</v>
      </c>
      <c r="I248" s="62">
        <f>SUM(I249:I257)</f>
        <v>0</v>
      </c>
      <c r="J248" s="62">
        <f>SUM(J249:J257)</f>
        <v>84804</v>
      </c>
    </row>
    <row r="249" spans="2:10">
      <c r="B249" s="79" t="s">
        <v>348</v>
      </c>
      <c r="C249" s="15" t="s">
        <v>153</v>
      </c>
      <c r="D249" s="16"/>
      <c r="E249" s="18" t="s">
        <v>178</v>
      </c>
      <c r="F249" s="27"/>
      <c r="G249" s="27"/>
      <c r="H249" s="27"/>
      <c r="I249" s="27"/>
      <c r="J249" s="27">
        <f t="shared" ref="J249:J257" si="4">F249+G249-H249+I249</f>
        <v>0</v>
      </c>
    </row>
    <row r="250" spans="2:10">
      <c r="B250" s="79" t="s">
        <v>154</v>
      </c>
      <c r="C250" s="15" t="s">
        <v>162</v>
      </c>
      <c r="D250" s="16"/>
      <c r="E250" s="18" t="s">
        <v>179</v>
      </c>
      <c r="F250" s="27"/>
      <c r="G250" s="27"/>
      <c r="H250" s="27"/>
      <c r="I250" s="27"/>
      <c r="J250" s="27">
        <f t="shared" si="4"/>
        <v>0</v>
      </c>
    </row>
    <row r="251" spans="2:10">
      <c r="B251" s="79" t="s">
        <v>155</v>
      </c>
      <c r="C251" s="15" t="s">
        <v>163</v>
      </c>
      <c r="D251" s="16"/>
      <c r="E251" s="18" t="s">
        <v>180</v>
      </c>
      <c r="F251" s="27">
        <v>81077</v>
      </c>
      <c r="G251" s="27">
        <v>3727</v>
      </c>
      <c r="H251" s="27"/>
      <c r="I251" s="27"/>
      <c r="J251" s="27">
        <f t="shared" si="4"/>
        <v>84804</v>
      </c>
    </row>
    <row r="252" spans="2:10">
      <c r="B252" s="79" t="s">
        <v>156</v>
      </c>
      <c r="C252" s="15" t="s">
        <v>164</v>
      </c>
      <c r="D252" s="16"/>
      <c r="E252" s="18" t="s">
        <v>181</v>
      </c>
      <c r="F252" s="27"/>
      <c r="G252" s="27"/>
      <c r="H252" s="27"/>
      <c r="I252" s="27"/>
      <c r="J252" s="27">
        <f t="shared" si="4"/>
        <v>0</v>
      </c>
    </row>
    <row r="253" spans="2:10">
      <c r="B253" s="79" t="s">
        <v>157</v>
      </c>
      <c r="C253" s="15" t="s">
        <v>165</v>
      </c>
      <c r="D253" s="16"/>
      <c r="E253" s="18" t="s">
        <v>182</v>
      </c>
      <c r="F253" s="27"/>
      <c r="G253" s="27"/>
      <c r="H253" s="27"/>
      <c r="I253" s="27"/>
      <c r="J253" s="27">
        <f t="shared" si="4"/>
        <v>0</v>
      </c>
    </row>
    <row r="254" spans="2:10">
      <c r="B254" s="79" t="s">
        <v>158</v>
      </c>
      <c r="C254" s="15" t="s">
        <v>166</v>
      </c>
      <c r="D254" s="16"/>
      <c r="E254" s="18" t="s">
        <v>183</v>
      </c>
      <c r="F254" s="27"/>
      <c r="G254" s="27"/>
      <c r="H254" s="27"/>
      <c r="I254" s="27"/>
      <c r="J254" s="27">
        <f t="shared" si="4"/>
        <v>0</v>
      </c>
    </row>
    <row r="255" spans="2:10">
      <c r="B255" s="79" t="s">
        <v>159</v>
      </c>
      <c r="C255" s="15" t="s">
        <v>167</v>
      </c>
      <c r="D255" s="16"/>
      <c r="E255" s="18" t="s">
        <v>184</v>
      </c>
      <c r="F255" s="27"/>
      <c r="G255" s="27"/>
      <c r="H255" s="27"/>
      <c r="I255" s="27"/>
      <c r="J255" s="27">
        <f t="shared" si="4"/>
        <v>0</v>
      </c>
    </row>
    <row r="256" spans="2:10">
      <c r="B256" s="79" t="s">
        <v>160</v>
      </c>
      <c r="C256" s="15" t="s">
        <v>168</v>
      </c>
      <c r="D256" s="16"/>
      <c r="E256" s="18" t="s">
        <v>185</v>
      </c>
      <c r="F256" s="27"/>
      <c r="G256" s="27"/>
      <c r="H256" s="27"/>
      <c r="I256" s="27"/>
      <c r="J256" s="27">
        <f t="shared" si="4"/>
        <v>0</v>
      </c>
    </row>
    <row r="257" spans="1:10">
      <c r="B257" s="79" t="s">
        <v>161</v>
      </c>
      <c r="C257" s="15" t="s">
        <v>169</v>
      </c>
      <c r="D257" s="16"/>
      <c r="E257" s="18" t="s">
        <v>186</v>
      </c>
      <c r="F257" s="27"/>
      <c r="G257" s="27"/>
      <c r="H257" s="27"/>
      <c r="I257" s="27"/>
      <c r="J257" s="27">
        <f t="shared" si="4"/>
        <v>0</v>
      </c>
    </row>
    <row r="258" spans="1:10">
      <c r="B258" s="80" t="s">
        <v>361</v>
      </c>
      <c r="C258" s="59" t="s">
        <v>533</v>
      </c>
      <c r="D258" s="60"/>
      <c r="E258" s="61" t="s">
        <v>187</v>
      </c>
      <c r="F258" s="62">
        <f>SUM(F259:F266)</f>
        <v>0</v>
      </c>
      <c r="G258" s="62">
        <f>SUM(G259:G266)</f>
        <v>0</v>
      </c>
      <c r="H258" s="62">
        <f>SUM(H259:H266)</f>
        <v>0</v>
      </c>
      <c r="I258" s="62">
        <f>SUM(I259:I266)</f>
        <v>0</v>
      </c>
      <c r="J258" s="62">
        <f>SUM(J259:J266)</f>
        <v>0</v>
      </c>
    </row>
    <row r="259" spans="1:10">
      <c r="B259" s="79" t="s">
        <v>363</v>
      </c>
      <c r="C259" s="15" t="s">
        <v>542</v>
      </c>
      <c r="D259" s="16"/>
      <c r="E259" s="18" t="s">
        <v>188</v>
      </c>
      <c r="F259" s="27"/>
      <c r="G259" s="27"/>
      <c r="H259" s="27"/>
      <c r="I259" s="27"/>
      <c r="J259" s="27">
        <f t="shared" ref="J259:J266" si="5">F259+G259-H259+I259</f>
        <v>0</v>
      </c>
    </row>
    <row r="260" spans="1:10">
      <c r="B260" s="79" t="s">
        <v>154</v>
      </c>
      <c r="C260" s="15" t="s">
        <v>543</v>
      </c>
      <c r="D260" s="16"/>
      <c r="E260" s="18" t="s">
        <v>534</v>
      </c>
      <c r="F260" s="27"/>
      <c r="G260" s="27"/>
      <c r="H260" s="27"/>
      <c r="I260" s="27"/>
      <c r="J260" s="27">
        <f t="shared" si="5"/>
        <v>0</v>
      </c>
    </row>
    <row r="261" spans="1:10">
      <c r="B261" s="79" t="s">
        <v>155</v>
      </c>
      <c r="C261" s="15" t="s">
        <v>544</v>
      </c>
      <c r="D261" s="16"/>
      <c r="E261" s="18" t="s">
        <v>535</v>
      </c>
      <c r="F261" s="27"/>
      <c r="G261" s="27"/>
      <c r="H261" s="27"/>
      <c r="I261" s="27"/>
      <c r="J261" s="27">
        <f t="shared" si="5"/>
        <v>0</v>
      </c>
    </row>
    <row r="262" spans="1:10">
      <c r="B262" s="79" t="s">
        <v>156</v>
      </c>
      <c r="C262" s="15" t="s">
        <v>545</v>
      </c>
      <c r="D262" s="16"/>
      <c r="E262" s="18" t="s">
        <v>536</v>
      </c>
      <c r="F262" s="27"/>
      <c r="G262" s="27"/>
      <c r="H262" s="27"/>
      <c r="I262" s="27"/>
      <c r="J262" s="27">
        <f t="shared" si="5"/>
        <v>0</v>
      </c>
    </row>
    <row r="263" spans="1:10">
      <c r="B263" s="79" t="s">
        <v>157</v>
      </c>
      <c r="C263" s="15" t="s">
        <v>546</v>
      </c>
      <c r="D263" s="16"/>
      <c r="E263" s="18" t="s">
        <v>537</v>
      </c>
      <c r="F263" s="27"/>
      <c r="G263" s="27"/>
      <c r="H263" s="27"/>
      <c r="I263" s="27"/>
      <c r="J263" s="27">
        <f t="shared" si="5"/>
        <v>0</v>
      </c>
    </row>
    <row r="264" spans="1:10">
      <c r="B264" s="79" t="s">
        <v>158</v>
      </c>
      <c r="C264" s="15" t="s">
        <v>547</v>
      </c>
      <c r="D264" s="16"/>
      <c r="E264" s="18" t="s">
        <v>538</v>
      </c>
      <c r="F264" s="27"/>
      <c r="G264" s="27"/>
      <c r="H264" s="27"/>
      <c r="I264" s="27"/>
      <c r="J264" s="27">
        <f t="shared" si="5"/>
        <v>0</v>
      </c>
    </row>
    <row r="265" spans="1:10">
      <c r="B265" s="79" t="s">
        <v>159</v>
      </c>
      <c r="C265" s="15" t="s">
        <v>548</v>
      </c>
      <c r="D265" s="16"/>
      <c r="E265" s="18" t="s">
        <v>539</v>
      </c>
      <c r="F265" s="27"/>
      <c r="G265" s="27"/>
      <c r="H265" s="27"/>
      <c r="I265" s="27"/>
      <c r="J265" s="27">
        <f t="shared" si="5"/>
        <v>0</v>
      </c>
    </row>
    <row r="266" spans="1:10">
      <c r="B266" s="79" t="s">
        <v>160</v>
      </c>
      <c r="C266" s="15" t="s">
        <v>549</v>
      </c>
      <c r="D266" s="16"/>
      <c r="E266" s="18" t="s">
        <v>540</v>
      </c>
      <c r="F266" s="27"/>
      <c r="G266" s="27"/>
      <c r="H266" s="27"/>
      <c r="I266" s="27"/>
      <c r="J266" s="27">
        <f t="shared" si="5"/>
        <v>0</v>
      </c>
    </row>
    <row r="267" spans="1:10">
      <c r="B267" s="79"/>
      <c r="C267" s="15"/>
      <c r="D267" s="16"/>
      <c r="E267" s="18"/>
      <c r="F267" s="27"/>
      <c r="G267" s="27"/>
      <c r="H267" s="27"/>
      <c r="I267" s="27"/>
      <c r="J267" s="27"/>
    </row>
    <row r="268" spans="1:10">
      <c r="A268" s="37" t="s">
        <v>213</v>
      </c>
    </row>
    <row r="270" spans="1:10">
      <c r="A270" s="33" t="s">
        <v>216</v>
      </c>
      <c r="B270" s="1" t="s">
        <v>214</v>
      </c>
    </row>
    <row r="272" spans="1:10" ht="33.75">
      <c r="B272" s="195" t="s">
        <v>105</v>
      </c>
      <c r="C272" s="196"/>
      <c r="D272" s="151"/>
      <c r="E272" s="28" t="s">
        <v>123</v>
      </c>
      <c r="F272" s="28" t="s">
        <v>192</v>
      </c>
      <c r="G272" s="68"/>
      <c r="H272" s="68"/>
      <c r="I272" s="68"/>
      <c r="J272" s="28" t="s">
        <v>193</v>
      </c>
    </row>
    <row r="273" spans="2:10">
      <c r="B273" s="81" t="s">
        <v>344</v>
      </c>
      <c r="C273" s="152" t="s">
        <v>550</v>
      </c>
      <c r="D273" s="153"/>
      <c r="E273" s="63" t="s">
        <v>531</v>
      </c>
      <c r="F273" s="62">
        <f>F274+F283</f>
        <v>3727</v>
      </c>
      <c r="G273" s="65"/>
      <c r="H273" s="66"/>
      <c r="I273" s="67"/>
      <c r="J273" s="62">
        <f>J274+J283</f>
        <v>0</v>
      </c>
    </row>
    <row r="274" spans="2:10">
      <c r="B274" s="82" t="s">
        <v>345</v>
      </c>
      <c r="C274" s="154" t="s">
        <v>132</v>
      </c>
      <c r="D274" s="155"/>
      <c r="E274" s="61" t="s">
        <v>130</v>
      </c>
      <c r="F274" s="62">
        <f>SUM(F275:F282)</f>
        <v>0</v>
      </c>
      <c r="G274" s="65"/>
      <c r="H274" s="66"/>
      <c r="I274" s="67"/>
      <c r="J274" s="62">
        <f>SUM(J275:J282)</f>
        <v>0</v>
      </c>
    </row>
    <row r="275" spans="2:10">
      <c r="B275" s="78"/>
      <c r="C275" s="147"/>
      <c r="D275" s="148"/>
      <c r="E275" s="17"/>
      <c r="F275" s="90">
        <f t="shared" ref="F275:F282" si="6">F205-F240</f>
        <v>0</v>
      </c>
      <c r="G275" s="69"/>
      <c r="H275" s="70"/>
      <c r="I275" s="71"/>
      <c r="J275" s="90">
        <f t="shared" ref="J275:J282" si="7">J205-J240</f>
        <v>0</v>
      </c>
    </row>
    <row r="276" spans="2:10">
      <c r="B276" s="78" t="s">
        <v>346</v>
      </c>
      <c r="C276" s="147" t="s">
        <v>137</v>
      </c>
      <c r="D276" s="148"/>
      <c r="E276" s="17" t="s">
        <v>170</v>
      </c>
      <c r="F276" s="90">
        <f t="shared" si="6"/>
        <v>0</v>
      </c>
      <c r="G276" s="69"/>
      <c r="H276" s="70"/>
      <c r="I276" s="71"/>
      <c r="J276" s="90">
        <f t="shared" si="7"/>
        <v>0</v>
      </c>
    </row>
    <row r="277" spans="2:10">
      <c r="B277" s="115" t="s">
        <v>136</v>
      </c>
      <c r="C277" s="15" t="s">
        <v>139</v>
      </c>
      <c r="D277" s="16"/>
      <c r="E277" s="17" t="s">
        <v>171</v>
      </c>
      <c r="F277" s="90">
        <f t="shared" si="6"/>
        <v>0</v>
      </c>
      <c r="G277" s="69"/>
      <c r="H277" s="70"/>
      <c r="I277" s="71"/>
      <c r="J277" s="90">
        <f t="shared" si="7"/>
        <v>0</v>
      </c>
    </row>
    <row r="278" spans="2:10">
      <c r="B278" s="115" t="s">
        <v>138</v>
      </c>
      <c r="C278" s="15" t="s">
        <v>141</v>
      </c>
      <c r="D278" s="16"/>
      <c r="E278" s="17" t="s">
        <v>172</v>
      </c>
      <c r="F278" s="90">
        <f t="shared" si="6"/>
        <v>0</v>
      </c>
      <c r="G278" s="69"/>
      <c r="H278" s="70"/>
      <c r="I278" s="71"/>
      <c r="J278" s="90">
        <f t="shared" si="7"/>
        <v>0</v>
      </c>
    </row>
    <row r="279" spans="2:10">
      <c r="B279" s="115" t="s">
        <v>140</v>
      </c>
      <c r="C279" s="15" t="s">
        <v>143</v>
      </c>
      <c r="D279" s="16"/>
      <c r="E279" s="17" t="s">
        <v>173</v>
      </c>
      <c r="F279" s="90">
        <f t="shared" si="6"/>
        <v>0</v>
      </c>
      <c r="G279" s="69"/>
      <c r="H279" s="70"/>
      <c r="I279" s="71"/>
      <c r="J279" s="90">
        <f t="shared" si="7"/>
        <v>0</v>
      </c>
    </row>
    <row r="280" spans="2:10">
      <c r="B280" s="115" t="s">
        <v>142</v>
      </c>
      <c r="C280" s="15" t="s">
        <v>145</v>
      </c>
      <c r="D280" s="16"/>
      <c r="E280" s="17" t="s">
        <v>174</v>
      </c>
      <c r="F280" s="90">
        <f t="shared" si="6"/>
        <v>0</v>
      </c>
      <c r="G280" s="69"/>
      <c r="H280" s="70"/>
      <c r="I280" s="71"/>
      <c r="J280" s="90">
        <f t="shared" si="7"/>
        <v>0</v>
      </c>
    </row>
    <row r="281" spans="2:10">
      <c r="B281" s="79" t="s">
        <v>144</v>
      </c>
      <c r="C281" s="15" t="s">
        <v>147</v>
      </c>
      <c r="D281" s="16"/>
      <c r="E281" s="17" t="s">
        <v>175</v>
      </c>
      <c r="F281" s="90">
        <f t="shared" si="6"/>
        <v>0</v>
      </c>
      <c r="G281" s="69"/>
      <c r="H281" s="70"/>
      <c r="I281" s="71"/>
      <c r="J281" s="90">
        <f t="shared" si="7"/>
        <v>0</v>
      </c>
    </row>
    <row r="282" spans="2:10">
      <c r="B282" s="79" t="s">
        <v>146</v>
      </c>
      <c r="C282" s="15" t="s">
        <v>149</v>
      </c>
      <c r="D282" s="16"/>
      <c r="E282" s="17" t="s">
        <v>176</v>
      </c>
      <c r="F282" s="90">
        <f t="shared" si="6"/>
        <v>0</v>
      </c>
      <c r="G282" s="69"/>
      <c r="H282" s="70"/>
      <c r="I282" s="71"/>
      <c r="J282" s="90">
        <f t="shared" si="7"/>
        <v>0</v>
      </c>
    </row>
    <row r="283" spans="2:10">
      <c r="B283" s="80" t="s">
        <v>347</v>
      </c>
      <c r="C283" s="59" t="s">
        <v>551</v>
      </c>
      <c r="D283" s="60"/>
      <c r="E283" s="61" t="s">
        <v>177</v>
      </c>
      <c r="F283" s="62">
        <f>SUM(F284:F292)</f>
        <v>3727</v>
      </c>
      <c r="G283" s="119"/>
      <c r="H283" s="120"/>
      <c r="I283" s="121"/>
      <c r="J283" s="62">
        <f>SUM(J284:J292)</f>
        <v>0</v>
      </c>
    </row>
    <row r="284" spans="2:10">
      <c r="B284" s="79" t="s">
        <v>348</v>
      </c>
      <c r="C284" s="15" t="s">
        <v>153</v>
      </c>
      <c r="D284" s="16"/>
      <c r="E284" s="18" t="s">
        <v>178</v>
      </c>
      <c r="F284" s="90">
        <f t="shared" ref="F284:F292" si="8">F214-F249</f>
        <v>0</v>
      </c>
      <c r="G284" s="69"/>
      <c r="H284" s="70"/>
      <c r="I284" s="71"/>
      <c r="J284" s="90">
        <f t="shared" ref="J284:J292" si="9">J214-J249</f>
        <v>0</v>
      </c>
    </row>
    <row r="285" spans="2:10">
      <c r="B285" s="79" t="s">
        <v>154</v>
      </c>
      <c r="C285" s="15" t="s">
        <v>162</v>
      </c>
      <c r="D285" s="16"/>
      <c r="E285" s="18" t="s">
        <v>179</v>
      </c>
      <c r="F285" s="90">
        <f t="shared" si="8"/>
        <v>0</v>
      </c>
      <c r="G285" s="69"/>
      <c r="H285" s="70"/>
      <c r="I285" s="71"/>
      <c r="J285" s="90">
        <f t="shared" si="9"/>
        <v>0</v>
      </c>
    </row>
    <row r="286" spans="2:10">
      <c r="B286" s="79" t="s">
        <v>155</v>
      </c>
      <c r="C286" s="15" t="s">
        <v>163</v>
      </c>
      <c r="D286" s="16"/>
      <c r="E286" s="18" t="s">
        <v>180</v>
      </c>
      <c r="F286" s="90">
        <f t="shared" si="8"/>
        <v>3727</v>
      </c>
      <c r="G286" s="69"/>
      <c r="H286" s="70"/>
      <c r="I286" s="71"/>
      <c r="J286" s="90">
        <f t="shared" si="9"/>
        <v>0</v>
      </c>
    </row>
    <row r="287" spans="2:10">
      <c r="B287" s="79" t="s">
        <v>156</v>
      </c>
      <c r="C287" s="15" t="s">
        <v>164</v>
      </c>
      <c r="D287" s="16"/>
      <c r="E287" s="18" t="s">
        <v>181</v>
      </c>
      <c r="F287" s="90">
        <f t="shared" si="8"/>
        <v>0</v>
      </c>
      <c r="G287" s="69"/>
      <c r="H287" s="70"/>
      <c r="I287" s="71"/>
      <c r="J287" s="90">
        <f t="shared" si="9"/>
        <v>0</v>
      </c>
    </row>
    <row r="288" spans="2:10">
      <c r="B288" s="79" t="s">
        <v>157</v>
      </c>
      <c r="C288" s="15" t="s">
        <v>165</v>
      </c>
      <c r="D288" s="16"/>
      <c r="E288" s="18" t="s">
        <v>182</v>
      </c>
      <c r="F288" s="90">
        <f t="shared" si="8"/>
        <v>0</v>
      </c>
      <c r="G288" s="69"/>
      <c r="H288" s="70"/>
      <c r="I288" s="71"/>
      <c r="J288" s="90">
        <f t="shared" si="9"/>
        <v>0</v>
      </c>
    </row>
    <row r="289" spans="1:10">
      <c r="B289" s="79" t="s">
        <v>158</v>
      </c>
      <c r="C289" s="15" t="s">
        <v>166</v>
      </c>
      <c r="D289" s="16"/>
      <c r="E289" s="18" t="s">
        <v>183</v>
      </c>
      <c r="F289" s="90">
        <f t="shared" si="8"/>
        <v>0</v>
      </c>
      <c r="G289" s="69"/>
      <c r="H289" s="70"/>
      <c r="I289" s="71"/>
      <c r="J289" s="90">
        <f t="shared" si="9"/>
        <v>0</v>
      </c>
    </row>
    <row r="290" spans="1:10">
      <c r="B290" s="79" t="s">
        <v>159</v>
      </c>
      <c r="C290" s="15" t="s">
        <v>167</v>
      </c>
      <c r="D290" s="16"/>
      <c r="E290" s="18" t="s">
        <v>184</v>
      </c>
      <c r="F290" s="90">
        <f t="shared" si="8"/>
        <v>0</v>
      </c>
      <c r="G290" s="69"/>
      <c r="H290" s="70"/>
      <c r="I290" s="71"/>
      <c r="J290" s="90">
        <f t="shared" si="9"/>
        <v>0</v>
      </c>
    </row>
    <row r="291" spans="1:10">
      <c r="B291" s="79" t="s">
        <v>160</v>
      </c>
      <c r="C291" s="15" t="s">
        <v>168</v>
      </c>
      <c r="D291" s="16"/>
      <c r="E291" s="18" t="s">
        <v>185</v>
      </c>
      <c r="F291" s="90">
        <f t="shared" si="8"/>
        <v>0</v>
      </c>
      <c r="G291" s="69"/>
      <c r="H291" s="70"/>
      <c r="I291" s="71"/>
      <c r="J291" s="90">
        <f t="shared" si="9"/>
        <v>0</v>
      </c>
    </row>
    <row r="292" spans="1:10">
      <c r="B292" s="79" t="s">
        <v>161</v>
      </c>
      <c r="C292" s="15" t="s">
        <v>169</v>
      </c>
      <c r="D292" s="16"/>
      <c r="E292" s="18" t="s">
        <v>186</v>
      </c>
      <c r="F292" s="90">
        <f t="shared" si="8"/>
        <v>0</v>
      </c>
      <c r="G292" s="108"/>
      <c r="H292" s="109"/>
      <c r="I292" s="110"/>
      <c r="J292" s="90">
        <f t="shared" si="9"/>
        <v>0</v>
      </c>
    </row>
    <row r="293" spans="1:10">
      <c r="B293" s="80" t="s">
        <v>361</v>
      </c>
      <c r="C293" s="59" t="s">
        <v>533</v>
      </c>
      <c r="D293" s="60"/>
      <c r="E293" s="61" t="s">
        <v>187</v>
      </c>
      <c r="F293" s="104">
        <f>SUM(F294:F301)</f>
        <v>0</v>
      </c>
      <c r="G293" s="104"/>
      <c r="H293" s="111"/>
      <c r="I293" s="106"/>
      <c r="J293" s="106">
        <f>SUM(J294:J301)</f>
        <v>0</v>
      </c>
    </row>
    <row r="294" spans="1:10">
      <c r="B294" s="79" t="s">
        <v>363</v>
      </c>
      <c r="C294" s="15" t="s">
        <v>542</v>
      </c>
      <c r="D294" s="16"/>
      <c r="E294" s="18" t="s">
        <v>188</v>
      </c>
      <c r="F294" s="105"/>
      <c r="G294" s="105"/>
      <c r="H294" s="112"/>
      <c r="I294" s="107"/>
      <c r="J294" s="90">
        <f t="shared" ref="J294:J301" si="10">J224-J259</f>
        <v>0</v>
      </c>
    </row>
    <row r="295" spans="1:10">
      <c r="B295" s="79" t="s">
        <v>154</v>
      </c>
      <c r="C295" s="15" t="s">
        <v>543</v>
      </c>
      <c r="D295" s="16"/>
      <c r="E295" s="18" t="s">
        <v>534</v>
      </c>
      <c r="F295" s="105"/>
      <c r="G295" s="105"/>
      <c r="H295" s="112"/>
      <c r="I295" s="107"/>
      <c r="J295" s="90">
        <f t="shared" si="10"/>
        <v>0</v>
      </c>
    </row>
    <row r="296" spans="1:10">
      <c r="B296" s="79" t="s">
        <v>155</v>
      </c>
      <c r="C296" s="15" t="s">
        <v>544</v>
      </c>
      <c r="D296" s="16"/>
      <c r="E296" s="18" t="s">
        <v>535</v>
      </c>
      <c r="F296" s="105"/>
      <c r="G296" s="105"/>
      <c r="H296" s="112"/>
      <c r="I296" s="107"/>
      <c r="J296" s="90">
        <f t="shared" si="10"/>
        <v>0</v>
      </c>
    </row>
    <row r="297" spans="1:10">
      <c r="B297" s="79" t="s">
        <v>156</v>
      </c>
      <c r="C297" s="15" t="s">
        <v>545</v>
      </c>
      <c r="D297" s="16"/>
      <c r="E297" s="18" t="s">
        <v>536</v>
      </c>
      <c r="F297" s="105"/>
      <c r="G297" s="105"/>
      <c r="H297" s="112"/>
      <c r="I297" s="107"/>
      <c r="J297" s="90">
        <f t="shared" si="10"/>
        <v>0</v>
      </c>
    </row>
    <row r="298" spans="1:10">
      <c r="B298" s="79" t="s">
        <v>157</v>
      </c>
      <c r="C298" s="15" t="s">
        <v>546</v>
      </c>
      <c r="D298" s="16"/>
      <c r="E298" s="18" t="s">
        <v>537</v>
      </c>
      <c r="F298" s="105"/>
      <c r="G298" s="105"/>
      <c r="H298" s="112"/>
      <c r="I298" s="107"/>
      <c r="J298" s="90">
        <f t="shared" si="10"/>
        <v>0</v>
      </c>
    </row>
    <row r="299" spans="1:10">
      <c r="B299" s="79" t="s">
        <v>158</v>
      </c>
      <c r="C299" s="15" t="s">
        <v>547</v>
      </c>
      <c r="D299" s="16"/>
      <c r="E299" s="18" t="s">
        <v>538</v>
      </c>
      <c r="F299" s="105"/>
      <c r="G299" s="105"/>
      <c r="H299" s="112"/>
      <c r="I299" s="107"/>
      <c r="J299" s="90">
        <f t="shared" si="10"/>
        <v>0</v>
      </c>
    </row>
    <row r="300" spans="1:10">
      <c r="B300" s="79" t="s">
        <v>159</v>
      </c>
      <c r="C300" s="15" t="s">
        <v>548</v>
      </c>
      <c r="D300" s="16"/>
      <c r="E300" s="18" t="s">
        <v>539</v>
      </c>
      <c r="F300" s="105"/>
      <c r="G300" s="105"/>
      <c r="H300" s="112"/>
      <c r="I300" s="107"/>
      <c r="J300" s="90">
        <f t="shared" si="10"/>
        <v>0</v>
      </c>
    </row>
    <row r="301" spans="1:10">
      <c r="B301" s="79" t="s">
        <v>160</v>
      </c>
      <c r="C301" s="15" t="s">
        <v>549</v>
      </c>
      <c r="D301" s="16"/>
      <c r="E301" s="18" t="s">
        <v>540</v>
      </c>
      <c r="F301" s="105"/>
      <c r="G301" s="105"/>
      <c r="H301" s="112"/>
      <c r="I301" s="107"/>
      <c r="J301" s="90">
        <f t="shared" si="10"/>
        <v>0</v>
      </c>
    </row>
    <row r="302" spans="1:10">
      <c r="B302" s="79"/>
      <c r="C302" s="15"/>
      <c r="D302" s="16"/>
      <c r="E302" s="18"/>
      <c r="F302" s="105"/>
      <c r="G302" s="105"/>
      <c r="H302" s="112"/>
      <c r="I302" s="107"/>
      <c r="J302" s="90"/>
    </row>
    <row r="304" spans="1:10">
      <c r="A304" s="122" t="s">
        <v>501</v>
      </c>
    </row>
    <row r="306" spans="1:12">
      <c r="A306" s="33" t="s">
        <v>218</v>
      </c>
      <c r="B306" s="1" t="s">
        <v>217</v>
      </c>
    </row>
    <row r="308" spans="1:12">
      <c r="B308" s="192" t="s">
        <v>219</v>
      </c>
      <c r="C308" s="192"/>
      <c r="D308" s="192"/>
      <c r="E308" s="192" t="s">
        <v>220</v>
      </c>
      <c r="F308" s="192"/>
      <c r="G308" s="192"/>
      <c r="H308" s="192" t="s">
        <v>221</v>
      </c>
      <c r="I308" s="192"/>
      <c r="J308" s="192"/>
      <c r="K308" s="192"/>
      <c r="L308" s="192"/>
    </row>
    <row r="309" spans="1:12">
      <c r="B309" s="193"/>
      <c r="C309" s="193"/>
      <c r="D309" s="193"/>
      <c r="E309" s="202"/>
      <c r="F309" s="202"/>
      <c r="G309" s="202"/>
      <c r="H309" s="194"/>
      <c r="I309" s="194"/>
      <c r="J309" s="75" t="s">
        <v>222</v>
      </c>
      <c r="K309" s="194"/>
      <c r="L309" s="194"/>
    </row>
    <row r="310" spans="1:12">
      <c r="B310" s="193"/>
      <c r="C310" s="193"/>
      <c r="D310" s="193"/>
      <c r="E310" s="202"/>
      <c r="F310" s="202"/>
      <c r="G310" s="202"/>
      <c r="H310" s="194"/>
      <c r="I310" s="194"/>
      <c r="J310" s="75" t="s">
        <v>222</v>
      </c>
      <c r="K310" s="194"/>
      <c r="L310" s="194"/>
    </row>
    <row r="311" spans="1:12">
      <c r="B311" s="193"/>
      <c r="C311" s="193"/>
      <c r="D311" s="193"/>
      <c r="E311" s="202"/>
      <c r="F311" s="202"/>
      <c r="G311" s="202"/>
      <c r="H311" s="194"/>
      <c r="I311" s="194"/>
      <c r="J311" s="75" t="s">
        <v>222</v>
      </c>
      <c r="K311" s="194"/>
      <c r="L311" s="194"/>
    </row>
    <row r="314" spans="1:12">
      <c r="A314" s="33" t="s">
        <v>223</v>
      </c>
      <c r="B314" s="1" t="s">
        <v>226</v>
      </c>
    </row>
    <row r="315" spans="1:12">
      <c r="B315" s="1" t="s">
        <v>227</v>
      </c>
    </row>
    <row r="316" spans="1:12">
      <c r="C316" s="12" t="s">
        <v>224</v>
      </c>
    </row>
    <row r="317" spans="1:12">
      <c r="C317" s="12"/>
    </row>
    <row r="319" spans="1:12">
      <c r="A319" s="33" t="s">
        <v>225</v>
      </c>
      <c r="B319" s="1" t="s">
        <v>230</v>
      </c>
      <c r="C319" s="12"/>
    </row>
    <row r="320" spans="1:12">
      <c r="B320" s="1" t="s">
        <v>231</v>
      </c>
      <c r="C320" s="12"/>
    </row>
    <row r="321" spans="1:3">
      <c r="B321" s="1" t="s">
        <v>232</v>
      </c>
      <c r="C321" s="12"/>
    </row>
    <row r="322" spans="1:3">
      <c r="C322" s="12" t="s">
        <v>224</v>
      </c>
    </row>
    <row r="323" spans="1:3">
      <c r="C323" s="12"/>
    </row>
    <row r="325" spans="1:3">
      <c r="A325" s="33" t="s">
        <v>233</v>
      </c>
      <c r="B325" s="1" t="s">
        <v>228</v>
      </c>
    </row>
    <row r="326" spans="1:3">
      <c r="B326" s="1" t="s">
        <v>229</v>
      </c>
    </row>
    <row r="327" spans="1:3">
      <c r="C327" s="12" t="s">
        <v>224</v>
      </c>
    </row>
    <row r="328" spans="1:3">
      <c r="C328" s="12"/>
    </row>
    <row r="330" spans="1:3">
      <c r="A330" s="33" t="s">
        <v>234</v>
      </c>
      <c r="B330" s="1" t="s">
        <v>235</v>
      </c>
    </row>
    <row r="331" spans="1:3">
      <c r="C331" s="12" t="s">
        <v>236</v>
      </c>
    </row>
    <row r="332" spans="1:3">
      <c r="C332" s="12"/>
    </row>
    <row r="334" spans="1:3">
      <c r="A334" s="33" t="s">
        <v>237</v>
      </c>
      <c r="B334" s="1" t="s">
        <v>238</v>
      </c>
    </row>
    <row r="335" spans="1:3">
      <c r="C335" s="12" t="s">
        <v>239</v>
      </c>
    </row>
    <row r="336" spans="1:3">
      <c r="C336" s="12"/>
    </row>
    <row r="338" spans="1:3">
      <c r="A338" s="33" t="s">
        <v>240</v>
      </c>
      <c r="B338" s="1" t="s">
        <v>241</v>
      </c>
    </row>
    <row r="339" spans="1:3">
      <c r="C339" s="12" t="s">
        <v>242</v>
      </c>
    </row>
    <row r="342" spans="1:3">
      <c r="A342" s="33" t="s">
        <v>375</v>
      </c>
      <c r="B342" s="1" t="s">
        <v>376</v>
      </c>
    </row>
    <row r="343" spans="1:3">
      <c r="A343" s="49" t="s">
        <v>499</v>
      </c>
      <c r="C343" s="12" t="s">
        <v>377</v>
      </c>
    </row>
    <row r="344" spans="1:3">
      <c r="A344" s="33" t="s">
        <v>500</v>
      </c>
    </row>
    <row r="347" spans="1:3">
      <c r="A347" s="33" t="s">
        <v>385</v>
      </c>
      <c r="B347" s="1" t="s">
        <v>378</v>
      </c>
    </row>
    <row r="348" spans="1:3">
      <c r="C348" s="12" t="s">
        <v>379</v>
      </c>
    </row>
    <row r="351" spans="1:3">
      <c r="A351" s="33" t="s">
        <v>384</v>
      </c>
      <c r="B351" s="1" t="s">
        <v>380</v>
      </c>
    </row>
    <row r="352" spans="1:3">
      <c r="B352" s="1" t="s">
        <v>381</v>
      </c>
    </row>
    <row r="353" spans="1:10">
      <c r="C353" s="12" t="s">
        <v>382</v>
      </c>
    </row>
    <row r="356" spans="1:10">
      <c r="A356" s="33" t="s">
        <v>383</v>
      </c>
      <c r="B356" s="1" t="s">
        <v>386</v>
      </c>
    </row>
    <row r="357" spans="1:10">
      <c r="C357" s="12" t="s">
        <v>387</v>
      </c>
    </row>
    <row r="360" spans="1:10">
      <c r="A360" s="33" t="s">
        <v>388</v>
      </c>
      <c r="B360" s="1" t="s">
        <v>389</v>
      </c>
    </row>
    <row r="361" spans="1:10">
      <c r="C361" s="12" t="s">
        <v>390</v>
      </c>
    </row>
    <row r="363" spans="1:10">
      <c r="A363" s="122" t="s">
        <v>553</v>
      </c>
    </row>
    <row r="365" spans="1:10">
      <c r="A365" s="33" t="s">
        <v>243</v>
      </c>
      <c r="B365" s="1" t="s">
        <v>244</v>
      </c>
    </row>
    <row r="367" spans="1:10">
      <c r="B367" s="201" t="s">
        <v>245</v>
      </c>
      <c r="C367" s="201"/>
      <c r="D367" s="201"/>
      <c r="E367" s="201" t="s">
        <v>246</v>
      </c>
      <c r="F367" s="201"/>
      <c r="G367" s="201"/>
      <c r="H367" s="201"/>
      <c r="I367" s="201"/>
      <c r="J367" s="201"/>
    </row>
    <row r="368" spans="1:10">
      <c r="B368" s="201"/>
      <c r="C368" s="201"/>
      <c r="D368" s="201"/>
      <c r="E368" s="186" t="s">
        <v>22</v>
      </c>
      <c r="F368" s="186"/>
      <c r="G368" s="186"/>
      <c r="H368" s="186" t="s">
        <v>23</v>
      </c>
      <c r="I368" s="186"/>
      <c r="J368" s="186"/>
    </row>
    <row r="369" spans="1:10">
      <c r="B369" s="36" t="s">
        <v>247</v>
      </c>
      <c r="C369" s="36"/>
      <c r="D369" s="36"/>
      <c r="E369" s="207">
        <v>51675</v>
      </c>
      <c r="F369" s="207"/>
      <c r="G369" s="207"/>
      <c r="H369" s="207">
        <v>42091</v>
      </c>
      <c r="I369" s="207"/>
      <c r="J369" s="207"/>
    </row>
    <row r="370" spans="1:10">
      <c r="B370" s="36" t="s">
        <v>391</v>
      </c>
      <c r="C370" s="36"/>
      <c r="D370" s="36"/>
      <c r="E370" s="137"/>
      <c r="F370" s="137"/>
      <c r="G370" s="137"/>
      <c r="H370" s="137"/>
      <c r="I370" s="137"/>
      <c r="J370" s="137"/>
    </row>
    <row r="373" spans="1:10">
      <c r="A373" s="33" t="s">
        <v>392</v>
      </c>
      <c r="B373" s="1" t="s">
        <v>393</v>
      </c>
    </row>
    <row r="374" spans="1:10">
      <c r="C374" s="12" t="s">
        <v>394</v>
      </c>
    </row>
    <row r="377" spans="1:10">
      <c r="A377" s="37"/>
    </row>
    <row r="379" spans="1:10">
      <c r="A379" s="33" t="s">
        <v>395</v>
      </c>
      <c r="B379" s="1" t="s">
        <v>396</v>
      </c>
    </row>
    <row r="380" spans="1:10">
      <c r="B380" s="1" t="s">
        <v>381</v>
      </c>
    </row>
    <row r="381" spans="1:10">
      <c r="C381" s="12" t="s">
        <v>394</v>
      </c>
    </row>
    <row r="382" spans="1:10">
      <c r="C382" s="12"/>
    </row>
    <row r="383" spans="1:10">
      <c r="C383" s="12"/>
    </row>
    <row r="384" spans="1:10">
      <c r="A384" s="33" t="s">
        <v>397</v>
      </c>
      <c r="B384" s="1" t="s">
        <v>398</v>
      </c>
      <c r="C384" s="12"/>
    </row>
    <row r="385" spans="1:3">
      <c r="C385" s="12" t="s">
        <v>399</v>
      </c>
    </row>
    <row r="386" spans="1:3">
      <c r="C386" s="12"/>
    </row>
    <row r="387" spans="1:3">
      <c r="C387" s="12"/>
    </row>
    <row r="388" spans="1:3">
      <c r="A388" s="33" t="s">
        <v>400</v>
      </c>
      <c r="B388" t="s">
        <v>401</v>
      </c>
      <c r="C388" s="12"/>
    </row>
    <row r="389" spans="1:3">
      <c r="B389" t="s">
        <v>402</v>
      </c>
      <c r="C389" s="12"/>
    </row>
    <row r="390" spans="1:3">
      <c r="C390" s="12" t="s">
        <v>518</v>
      </c>
    </row>
    <row r="391" spans="1:3">
      <c r="C391" s="12"/>
    </row>
    <row r="392" spans="1:3">
      <c r="C392" s="12"/>
    </row>
    <row r="393" spans="1:3">
      <c r="A393" s="33" t="s">
        <v>404</v>
      </c>
      <c r="B393" s="1" t="s">
        <v>405</v>
      </c>
      <c r="C393" s="12"/>
    </row>
    <row r="394" spans="1:3">
      <c r="B394" s="1" t="s">
        <v>406</v>
      </c>
      <c r="C394" s="12"/>
    </row>
    <row r="395" spans="1:3">
      <c r="C395" s="12" t="s">
        <v>224</v>
      </c>
    </row>
    <row r="396" spans="1:3">
      <c r="C396" s="12"/>
    </row>
    <row r="397" spans="1:3">
      <c r="C397" s="12"/>
    </row>
    <row r="398" spans="1:3">
      <c r="A398" s="33" t="s">
        <v>407</v>
      </c>
      <c r="B398" s="1" t="s">
        <v>408</v>
      </c>
      <c r="C398" s="12"/>
    </row>
    <row r="399" spans="1:3">
      <c r="C399" s="12" t="s">
        <v>409</v>
      </c>
    </row>
    <row r="400" spans="1:3">
      <c r="C400" s="12"/>
    </row>
    <row r="401" spans="1:10">
      <c r="C401" s="12"/>
    </row>
    <row r="402" spans="1:10">
      <c r="A402" s="33" t="s">
        <v>410</v>
      </c>
      <c r="B402" s="1" t="s">
        <v>411</v>
      </c>
      <c r="C402" s="12"/>
    </row>
    <row r="403" spans="1:10">
      <c r="C403" s="12" t="s">
        <v>412</v>
      </c>
    </row>
    <row r="404" spans="1:10">
      <c r="C404" s="12"/>
    </row>
    <row r="405" spans="1:10">
      <c r="C405" s="12"/>
    </row>
    <row r="406" spans="1:10">
      <c r="A406" s="33" t="s">
        <v>413</v>
      </c>
      <c r="B406" s="1" t="s">
        <v>414</v>
      </c>
      <c r="C406" s="12"/>
    </row>
    <row r="407" spans="1:10">
      <c r="C407" s="12" t="s">
        <v>224</v>
      </c>
    </row>
    <row r="408" spans="1:10">
      <c r="C408" s="12"/>
    </row>
    <row r="409" spans="1:10">
      <c r="C409" s="12"/>
    </row>
    <row r="410" spans="1:10">
      <c r="A410" s="37" t="s">
        <v>503</v>
      </c>
    </row>
    <row r="411" spans="1:10">
      <c r="A411" s="37"/>
    </row>
    <row r="412" spans="1:10">
      <c r="A412" s="33" t="s">
        <v>248</v>
      </c>
      <c r="B412" s="1" t="s">
        <v>249</v>
      </c>
    </row>
    <row r="414" spans="1:10">
      <c r="A414" s="33" t="s">
        <v>250</v>
      </c>
      <c r="B414" s="1" t="s">
        <v>251</v>
      </c>
    </row>
    <row r="416" spans="1:10">
      <c r="B416" s="143" t="s">
        <v>245</v>
      </c>
      <c r="C416" s="143"/>
      <c r="D416" s="143"/>
      <c r="E416" s="143" t="s">
        <v>22</v>
      </c>
      <c r="F416" s="143"/>
      <c r="G416" s="143"/>
      <c r="H416" s="143" t="s">
        <v>23</v>
      </c>
      <c r="I416" s="143"/>
      <c r="J416" s="143"/>
    </row>
    <row r="417" spans="1:10">
      <c r="B417" s="36" t="s">
        <v>252</v>
      </c>
      <c r="C417" s="36"/>
      <c r="D417" s="36"/>
      <c r="E417" s="207">
        <v>9958</v>
      </c>
      <c r="F417" s="207"/>
      <c r="G417" s="207"/>
      <c r="H417" s="207">
        <v>9958</v>
      </c>
      <c r="I417" s="207"/>
      <c r="J417" s="207"/>
    </row>
    <row r="418" spans="1:10">
      <c r="B418" s="36" t="s">
        <v>254</v>
      </c>
      <c r="C418" s="36"/>
      <c r="D418" s="36"/>
      <c r="E418" s="207"/>
      <c r="F418" s="207"/>
      <c r="G418" s="207"/>
      <c r="H418" s="207"/>
      <c r="I418" s="207"/>
      <c r="J418" s="207"/>
    </row>
    <row r="419" spans="1:10">
      <c r="B419" s="36" t="s">
        <v>255</v>
      </c>
      <c r="C419" s="36"/>
      <c r="D419" s="36"/>
      <c r="E419" s="207"/>
      <c r="F419" s="207"/>
      <c r="G419" s="207"/>
      <c r="H419" s="207"/>
      <c r="I419" s="207"/>
      <c r="J419" s="207"/>
    </row>
    <row r="420" spans="1:10">
      <c r="B420" s="36" t="s">
        <v>253</v>
      </c>
      <c r="C420" s="36"/>
      <c r="D420" s="36"/>
      <c r="E420" s="207"/>
      <c r="F420" s="207"/>
      <c r="G420" s="207"/>
      <c r="H420" s="207"/>
      <c r="I420" s="207"/>
      <c r="J420" s="207"/>
    </row>
    <row r="421" spans="1:10">
      <c r="B421" s="36"/>
      <c r="C421" s="36" t="s">
        <v>11</v>
      </c>
      <c r="D421" s="36"/>
      <c r="E421" s="207"/>
      <c r="F421" s="207"/>
      <c r="G421" s="207"/>
      <c r="H421" s="207"/>
      <c r="I421" s="207"/>
      <c r="J421" s="207"/>
    </row>
    <row r="422" spans="1:10">
      <c r="B422" s="36"/>
      <c r="C422" s="36" t="s">
        <v>34</v>
      </c>
      <c r="D422" s="36"/>
      <c r="E422" s="207"/>
      <c r="F422" s="207"/>
      <c r="G422" s="207"/>
      <c r="H422" s="207"/>
      <c r="I422" s="207"/>
      <c r="J422" s="207"/>
    </row>
    <row r="423" spans="1:10">
      <c r="B423" s="36" t="s">
        <v>256</v>
      </c>
      <c r="C423" s="36"/>
      <c r="D423" s="36"/>
      <c r="E423" s="207">
        <v>9958</v>
      </c>
      <c r="F423" s="207"/>
      <c r="G423" s="207"/>
      <c r="H423" s="207">
        <v>9958</v>
      </c>
      <c r="I423" s="207"/>
      <c r="J423" s="207"/>
    </row>
    <row r="424" spans="1:10">
      <c r="B424" s="36" t="s">
        <v>257</v>
      </c>
      <c r="C424" s="36"/>
      <c r="D424" s="36"/>
      <c r="E424" s="207">
        <v>9958</v>
      </c>
      <c r="F424" s="207"/>
      <c r="G424" s="207"/>
      <c r="H424" s="207">
        <v>9958</v>
      </c>
      <c r="I424" s="207"/>
      <c r="J424" s="207"/>
    </row>
    <row r="425" spans="1:10">
      <c r="B425" s="36" t="s">
        <v>258</v>
      </c>
      <c r="C425" s="36"/>
      <c r="D425" s="36"/>
      <c r="E425" s="207"/>
      <c r="F425" s="207"/>
      <c r="G425" s="207"/>
      <c r="H425" s="207"/>
      <c r="I425" s="207"/>
      <c r="J425" s="207"/>
    </row>
    <row r="427" spans="1:10">
      <c r="A427" s="33" t="s">
        <v>259</v>
      </c>
      <c r="B427" s="1" t="s">
        <v>260</v>
      </c>
    </row>
    <row r="429" spans="1:10">
      <c r="B429" s="143" t="s">
        <v>261</v>
      </c>
      <c r="C429" s="143"/>
      <c r="D429" s="143"/>
      <c r="E429" s="143" t="s">
        <v>22</v>
      </c>
      <c r="F429" s="143"/>
      <c r="G429" s="143"/>
      <c r="H429" s="203" t="s">
        <v>23</v>
      </c>
      <c r="I429" s="204"/>
      <c r="J429" s="205"/>
    </row>
    <row r="430" spans="1:10">
      <c r="B430" s="138" t="s">
        <v>270</v>
      </c>
      <c r="C430" s="138"/>
      <c r="D430" s="138"/>
      <c r="E430" s="207">
        <v>0</v>
      </c>
      <c r="F430" s="207"/>
      <c r="G430" s="207"/>
      <c r="H430" s="207">
        <v>0</v>
      </c>
      <c r="I430" s="207"/>
      <c r="J430" s="207"/>
    </row>
    <row r="431" spans="1:10">
      <c r="B431" s="138" t="s">
        <v>262</v>
      </c>
      <c r="C431" s="138"/>
      <c r="D431" s="138"/>
      <c r="E431" s="207"/>
      <c r="F431" s="207"/>
      <c r="G431" s="207"/>
      <c r="H431" s="207"/>
      <c r="I431" s="207"/>
      <c r="J431" s="207"/>
    </row>
    <row r="432" spans="1:10">
      <c r="B432" s="138" t="s">
        <v>263</v>
      </c>
      <c r="C432" s="138"/>
      <c r="D432" s="138"/>
      <c r="E432" s="207"/>
      <c r="F432" s="207"/>
      <c r="G432" s="207"/>
      <c r="H432" s="207"/>
      <c r="I432" s="207"/>
      <c r="J432" s="207"/>
    </row>
    <row r="433" spans="1:10">
      <c r="B433" s="138" t="s">
        <v>264</v>
      </c>
      <c r="C433" s="138"/>
      <c r="D433" s="138"/>
      <c r="E433" s="207"/>
      <c r="F433" s="207"/>
      <c r="G433" s="207"/>
      <c r="H433" s="207"/>
      <c r="I433" s="207"/>
      <c r="J433" s="207"/>
    </row>
    <row r="434" spans="1:10">
      <c r="B434" s="138" t="s">
        <v>265</v>
      </c>
      <c r="C434" s="138"/>
      <c r="D434" s="138"/>
      <c r="E434" s="207"/>
      <c r="F434" s="207"/>
      <c r="G434" s="207"/>
      <c r="H434" s="207"/>
      <c r="I434" s="207"/>
      <c r="J434" s="207"/>
    </row>
    <row r="435" spans="1:10">
      <c r="B435" s="138" t="s">
        <v>266</v>
      </c>
      <c r="C435" s="138"/>
      <c r="D435" s="138"/>
      <c r="E435" s="207"/>
      <c r="F435" s="207"/>
      <c r="G435" s="207"/>
      <c r="H435" s="207"/>
      <c r="I435" s="207"/>
      <c r="J435" s="207"/>
    </row>
    <row r="436" spans="1:10">
      <c r="B436" s="138" t="s">
        <v>267</v>
      </c>
      <c r="C436" s="138"/>
      <c r="D436" s="138"/>
      <c r="E436" s="207">
        <v>0</v>
      </c>
      <c r="F436" s="207"/>
      <c r="G436" s="207"/>
      <c r="H436" s="207">
        <v>0</v>
      </c>
      <c r="I436" s="207"/>
      <c r="J436" s="207"/>
    </row>
    <row r="437" spans="1:10">
      <c r="B437" s="138" t="s">
        <v>268</v>
      </c>
      <c r="C437" s="138"/>
      <c r="D437" s="138"/>
      <c r="E437" s="207">
        <f>E430-SUM(E431:E436)</f>
        <v>0</v>
      </c>
      <c r="F437" s="207"/>
      <c r="G437" s="207"/>
      <c r="H437" s="207">
        <f>H430-SUM(H431:H436)</f>
        <v>0</v>
      </c>
      <c r="I437" s="207"/>
      <c r="J437" s="207"/>
    </row>
    <row r="438" spans="1:10">
      <c r="B438" s="138" t="s">
        <v>269</v>
      </c>
      <c r="C438" s="138"/>
      <c r="D438" s="138"/>
      <c r="E438" s="207"/>
      <c r="F438" s="207"/>
      <c r="G438" s="207"/>
      <c r="H438" s="207"/>
      <c r="I438" s="207"/>
      <c r="J438" s="207"/>
    </row>
    <row r="440" spans="1:10">
      <c r="A440" s="33" t="s">
        <v>271</v>
      </c>
      <c r="B440" s="1" t="s">
        <v>272</v>
      </c>
    </row>
    <row r="442" spans="1:10">
      <c r="B442" s="143" t="s">
        <v>273</v>
      </c>
      <c r="C442" s="143"/>
      <c r="D442" s="143"/>
      <c r="E442" s="143" t="s">
        <v>22</v>
      </c>
      <c r="F442" s="143"/>
      <c r="G442" s="143"/>
      <c r="H442" s="143" t="s">
        <v>23</v>
      </c>
      <c r="I442" s="143"/>
      <c r="J442" s="143"/>
    </row>
    <row r="443" spans="1:10">
      <c r="B443" s="36" t="s">
        <v>274</v>
      </c>
      <c r="C443" s="36"/>
      <c r="D443" s="36"/>
      <c r="E443" s="207">
        <v>19124</v>
      </c>
      <c r="F443" s="207"/>
      <c r="G443" s="207"/>
      <c r="H443" s="207">
        <v>4119</v>
      </c>
      <c r="I443" s="207"/>
      <c r="J443" s="207"/>
    </row>
    <row r="444" spans="1:10">
      <c r="B444" s="36" t="s">
        <v>275</v>
      </c>
      <c r="C444" s="36"/>
      <c r="D444" s="36"/>
      <c r="E444" s="207"/>
      <c r="F444" s="207"/>
      <c r="G444" s="207"/>
      <c r="H444" s="207">
        <v>3983</v>
      </c>
      <c r="I444" s="207"/>
      <c r="J444" s="207"/>
    </row>
    <row r="445" spans="1:10">
      <c r="B445" s="36" t="s">
        <v>276</v>
      </c>
      <c r="C445" s="36"/>
      <c r="D445" s="36"/>
      <c r="E445" s="207"/>
      <c r="F445" s="207"/>
      <c r="G445" s="207"/>
      <c r="H445" s="207"/>
      <c r="I445" s="207"/>
      <c r="J445" s="207"/>
    </row>
    <row r="446" spans="1:10">
      <c r="B446" s="36" t="s">
        <v>277</v>
      </c>
      <c r="C446" s="36"/>
      <c r="D446" s="36"/>
      <c r="E446" s="207"/>
      <c r="F446" s="207"/>
      <c r="G446" s="207"/>
      <c r="H446" s="207"/>
      <c r="I446" s="207"/>
      <c r="J446" s="207"/>
    </row>
    <row r="447" spans="1:10">
      <c r="B447" s="36" t="s">
        <v>278</v>
      </c>
      <c r="C447" s="36"/>
      <c r="D447" s="36"/>
      <c r="E447" s="207"/>
      <c r="F447" s="207"/>
      <c r="G447" s="207"/>
      <c r="H447" s="207"/>
      <c r="I447" s="207"/>
      <c r="J447" s="207"/>
    </row>
    <row r="448" spans="1:10">
      <c r="B448" s="36" t="s">
        <v>279</v>
      </c>
      <c r="C448" s="36"/>
      <c r="D448" s="36"/>
      <c r="E448" s="207">
        <v>19124</v>
      </c>
      <c r="F448" s="207"/>
      <c r="G448" s="207"/>
      <c r="H448" s="207">
        <v>136</v>
      </c>
      <c r="I448" s="207"/>
      <c r="J448" s="207"/>
    </row>
    <row r="449" spans="1:10">
      <c r="B449" s="36" t="s">
        <v>280</v>
      </c>
      <c r="C449" s="36"/>
      <c r="D449" s="36"/>
      <c r="E449" s="207"/>
      <c r="F449" s="207"/>
      <c r="G449" s="207"/>
      <c r="H449" s="207"/>
      <c r="I449" s="207"/>
      <c r="J449" s="207"/>
    </row>
    <row r="450" spans="1:10">
      <c r="B450" s="36" t="s">
        <v>281</v>
      </c>
      <c r="C450" s="36"/>
      <c r="D450" s="36"/>
      <c r="E450" s="207"/>
      <c r="F450" s="207"/>
      <c r="G450" s="207"/>
      <c r="H450" s="207"/>
      <c r="I450" s="207"/>
      <c r="J450" s="207"/>
    </row>
    <row r="452" spans="1:10">
      <c r="A452" s="33" t="s">
        <v>415</v>
      </c>
      <c r="B452" s="1" t="s">
        <v>416</v>
      </c>
    </row>
    <row r="453" spans="1:10">
      <c r="B453" s="1" t="s">
        <v>417</v>
      </c>
    </row>
    <row r="454" spans="1:10">
      <c r="C454" s="12" t="s">
        <v>418</v>
      </c>
    </row>
    <row r="456" spans="1:10">
      <c r="A456" s="37"/>
    </row>
    <row r="457" spans="1:10">
      <c r="A457" s="33" t="s">
        <v>419</v>
      </c>
      <c r="B457" s="1" t="s">
        <v>420</v>
      </c>
    </row>
    <row r="458" spans="1:10">
      <c r="B458" s="1" t="s">
        <v>421</v>
      </c>
    </row>
    <row r="459" spans="1:10">
      <c r="C459" s="12" t="s">
        <v>422</v>
      </c>
    </row>
    <row r="462" spans="1:10">
      <c r="A462" s="33" t="s">
        <v>282</v>
      </c>
      <c r="B462" s="1" t="s">
        <v>283</v>
      </c>
    </row>
    <row r="463" spans="1:10">
      <c r="B463" s="1"/>
    </row>
    <row r="464" spans="1:10">
      <c r="B464" s="201" t="s">
        <v>245</v>
      </c>
      <c r="C464" s="201"/>
      <c r="D464" s="201"/>
      <c r="E464" s="201" t="s">
        <v>246</v>
      </c>
      <c r="F464" s="201"/>
      <c r="G464" s="201"/>
      <c r="H464" s="201"/>
      <c r="I464" s="201"/>
      <c r="J464" s="201"/>
    </row>
    <row r="465" spans="1:12">
      <c r="B465" s="201"/>
      <c r="C465" s="201"/>
      <c r="D465" s="201"/>
      <c r="E465" s="186" t="s">
        <v>22</v>
      </c>
      <c r="F465" s="186"/>
      <c r="G465" s="186"/>
      <c r="H465" s="186" t="s">
        <v>23</v>
      </c>
      <c r="I465" s="186"/>
      <c r="J465" s="186"/>
    </row>
    <row r="466" spans="1:12">
      <c r="B466" s="36" t="s">
        <v>514</v>
      </c>
      <c r="C466" s="36"/>
      <c r="D466" s="36"/>
      <c r="E466" s="207">
        <v>23077</v>
      </c>
      <c r="F466" s="207"/>
      <c r="G466" s="207"/>
      <c r="H466" s="207">
        <v>27235</v>
      </c>
      <c r="I466" s="207"/>
      <c r="J466" s="207"/>
    </row>
    <row r="467" spans="1:12">
      <c r="B467" s="36" t="s">
        <v>515</v>
      </c>
      <c r="C467" s="36"/>
      <c r="D467" s="36"/>
      <c r="E467" s="207"/>
      <c r="F467" s="207"/>
      <c r="G467" s="207"/>
      <c r="H467" s="207"/>
      <c r="I467" s="207"/>
      <c r="J467" s="207"/>
    </row>
    <row r="468" spans="1:12">
      <c r="B468" s="46"/>
      <c r="C468" s="46"/>
      <c r="D468" s="46"/>
      <c r="E468" s="96"/>
      <c r="F468" s="96"/>
      <c r="G468" s="96"/>
      <c r="H468" s="96"/>
      <c r="I468" s="96"/>
      <c r="J468" s="96"/>
    </row>
    <row r="469" spans="1:12">
      <c r="A469" s="37" t="s">
        <v>504</v>
      </c>
    </row>
    <row r="470" spans="1:12">
      <c r="A470" s="37"/>
    </row>
    <row r="471" spans="1:12">
      <c r="A471" s="33" t="s">
        <v>286</v>
      </c>
      <c r="B471" s="1" t="s">
        <v>287</v>
      </c>
    </row>
    <row r="473" spans="1:12">
      <c r="B473" s="143" t="s">
        <v>288</v>
      </c>
      <c r="C473" s="143"/>
      <c r="D473" s="143"/>
      <c r="E473" s="143" t="s">
        <v>289</v>
      </c>
      <c r="F473" s="143"/>
      <c r="G473" s="143" t="s">
        <v>290</v>
      </c>
      <c r="H473" s="143"/>
      <c r="I473" s="143" t="s">
        <v>291</v>
      </c>
      <c r="J473" s="143"/>
      <c r="K473" s="143" t="s">
        <v>292</v>
      </c>
      <c r="L473" s="143"/>
    </row>
    <row r="474" spans="1:12">
      <c r="B474" s="138" t="s">
        <v>293</v>
      </c>
      <c r="C474" s="138"/>
      <c r="D474" s="138"/>
      <c r="E474" s="207">
        <v>7544</v>
      </c>
      <c r="F474" s="207"/>
      <c r="G474" s="207">
        <f>E474</f>
        <v>7544</v>
      </c>
      <c r="H474" s="207"/>
      <c r="I474" s="207"/>
      <c r="J474" s="207"/>
      <c r="K474" s="207"/>
      <c r="L474" s="207"/>
    </row>
    <row r="475" spans="1:12">
      <c r="B475" s="138" t="s">
        <v>294</v>
      </c>
      <c r="C475" s="138"/>
      <c r="D475" s="138"/>
      <c r="E475" s="207">
        <v>2325</v>
      </c>
      <c r="F475" s="207"/>
      <c r="G475" s="207">
        <f>E475</f>
        <v>2325</v>
      </c>
      <c r="H475" s="207"/>
      <c r="I475" s="207"/>
      <c r="J475" s="207"/>
      <c r="K475" s="207"/>
      <c r="L475" s="207"/>
    </row>
    <row r="476" spans="1:12">
      <c r="B476" s="138" t="s">
        <v>525</v>
      </c>
      <c r="C476" s="138"/>
      <c r="D476" s="138"/>
      <c r="E476" s="207">
        <v>4629</v>
      </c>
      <c r="F476" s="207"/>
      <c r="G476" s="207">
        <f>E476</f>
        <v>4629</v>
      </c>
      <c r="H476" s="207"/>
      <c r="I476" s="207"/>
      <c r="J476" s="207"/>
      <c r="K476" s="207"/>
      <c r="L476" s="207"/>
    </row>
    <row r="477" spans="1:12">
      <c r="B477" s="138" t="s">
        <v>296</v>
      </c>
      <c r="C477" s="138"/>
      <c r="D477" s="138"/>
      <c r="E477" s="207">
        <v>1711</v>
      </c>
      <c r="F477" s="207"/>
      <c r="G477" s="207">
        <f>E477</f>
        <v>1711</v>
      </c>
      <c r="H477" s="207"/>
      <c r="I477" s="207"/>
      <c r="J477" s="207"/>
      <c r="K477" s="207"/>
      <c r="L477" s="207"/>
    </row>
    <row r="478" spans="1:12">
      <c r="B478" s="138" t="s">
        <v>297</v>
      </c>
      <c r="C478" s="138"/>
      <c r="D478" s="138"/>
      <c r="E478" s="207">
        <v>6868</v>
      </c>
      <c r="F478" s="207"/>
      <c r="G478" s="207">
        <f>E478</f>
        <v>6868</v>
      </c>
      <c r="H478" s="207"/>
      <c r="I478" s="207"/>
      <c r="J478" s="207"/>
      <c r="K478" s="207"/>
      <c r="L478" s="207"/>
    </row>
    <row r="479" spans="1:12">
      <c r="B479" s="141" t="s">
        <v>298</v>
      </c>
      <c r="C479" s="141"/>
      <c r="D479" s="141"/>
      <c r="E479" s="208">
        <f>SUM(E474:E478)</f>
        <v>23077</v>
      </c>
      <c r="F479" s="208"/>
      <c r="G479" s="208">
        <f>SUM(G474:G478)</f>
        <v>23077</v>
      </c>
      <c r="H479" s="208"/>
      <c r="I479" s="208">
        <f>SUM(I474:I478)</f>
        <v>0</v>
      </c>
      <c r="J479" s="208"/>
      <c r="K479" s="208">
        <f>SUM(K474:K478)</f>
        <v>0</v>
      </c>
      <c r="L479" s="208"/>
    </row>
    <row r="482" spans="1:10">
      <c r="A482" s="33" t="s">
        <v>423</v>
      </c>
      <c r="B482" s="1" t="s">
        <v>424</v>
      </c>
    </row>
    <row r="483" spans="1:10">
      <c r="C483" s="12" t="s">
        <v>425</v>
      </c>
    </row>
    <row r="486" spans="1:10">
      <c r="A486" s="33" t="s">
        <v>426</v>
      </c>
      <c r="B486" s="1" t="s">
        <v>427</v>
      </c>
    </row>
    <row r="487" spans="1:10">
      <c r="C487" s="12" t="s">
        <v>428</v>
      </c>
    </row>
    <row r="490" spans="1:10">
      <c r="A490" s="33" t="s">
        <v>299</v>
      </c>
      <c r="B490" s="1" t="s">
        <v>300</v>
      </c>
    </row>
    <row r="492" spans="1:10">
      <c r="B492" s="143" t="s">
        <v>245</v>
      </c>
      <c r="C492" s="143"/>
      <c r="D492" s="143"/>
      <c r="E492" s="143" t="s">
        <v>22</v>
      </c>
      <c r="F492" s="143"/>
      <c r="G492" s="143"/>
      <c r="H492" s="143" t="s">
        <v>23</v>
      </c>
      <c r="I492" s="143"/>
      <c r="J492" s="143"/>
    </row>
    <row r="493" spans="1:10">
      <c r="B493" s="138" t="s">
        <v>301</v>
      </c>
      <c r="C493" s="138"/>
      <c r="D493" s="138"/>
      <c r="E493" s="207">
        <v>2492</v>
      </c>
      <c r="F493" s="207"/>
      <c r="G493" s="207"/>
      <c r="H493" s="207">
        <v>2155</v>
      </c>
      <c r="I493" s="207"/>
      <c r="J493" s="207"/>
    </row>
    <row r="494" spans="1:10">
      <c r="B494" s="138" t="s">
        <v>302</v>
      </c>
      <c r="C494" s="138"/>
      <c r="D494" s="138"/>
      <c r="E494" s="207">
        <f>2769-2492</f>
        <v>277</v>
      </c>
      <c r="F494" s="207"/>
      <c r="G494" s="207"/>
      <c r="H494" s="207">
        <v>337</v>
      </c>
      <c r="I494" s="207"/>
      <c r="J494" s="207"/>
    </row>
    <row r="495" spans="1:10">
      <c r="B495" s="138" t="s">
        <v>303</v>
      </c>
      <c r="C495" s="138"/>
      <c r="D495" s="138"/>
      <c r="E495" s="207"/>
      <c r="F495" s="207"/>
      <c r="G495" s="207"/>
      <c r="H495" s="207"/>
      <c r="I495" s="207"/>
      <c r="J495" s="207"/>
    </row>
    <row r="496" spans="1:10">
      <c r="B496" s="141" t="s">
        <v>304</v>
      </c>
      <c r="C496" s="141"/>
      <c r="D496" s="141"/>
      <c r="E496" s="212">
        <f>E493+E494-E495</f>
        <v>2769</v>
      </c>
      <c r="F496" s="212"/>
      <c r="G496" s="212"/>
      <c r="H496" s="212">
        <f>H493+H494-I495</f>
        <v>2492</v>
      </c>
      <c r="I496" s="212"/>
      <c r="J496" s="212"/>
    </row>
    <row r="499" spans="1:3">
      <c r="A499" s="33" t="s">
        <v>429</v>
      </c>
      <c r="B499" s="1" t="s">
        <v>430</v>
      </c>
    </row>
    <row r="500" spans="1:3">
      <c r="C500" s="12" t="s">
        <v>431</v>
      </c>
    </row>
    <row r="503" spans="1:3">
      <c r="A503" s="33" t="s">
        <v>432</v>
      </c>
      <c r="B503" s="1" t="s">
        <v>433</v>
      </c>
    </row>
    <row r="504" spans="1:3">
      <c r="C504" s="12" t="s">
        <v>434</v>
      </c>
    </row>
    <row r="507" spans="1:3">
      <c r="A507" s="33" t="s">
        <v>435</v>
      </c>
      <c r="B507" s="1" t="s">
        <v>436</v>
      </c>
    </row>
    <row r="508" spans="1:3">
      <c r="C508" s="12" t="s">
        <v>418</v>
      </c>
    </row>
    <row r="511" spans="1:3">
      <c r="A511" s="33" t="s">
        <v>437</v>
      </c>
      <c r="B511" s="1" t="s">
        <v>438</v>
      </c>
    </row>
    <row r="512" spans="1:3">
      <c r="C512" s="12" t="s">
        <v>439</v>
      </c>
    </row>
    <row r="515" spans="1:3">
      <c r="A515" s="33" t="s">
        <v>440</v>
      </c>
      <c r="B515" s="1" t="s">
        <v>441</v>
      </c>
    </row>
    <row r="516" spans="1:3">
      <c r="C516" s="12" t="s">
        <v>442</v>
      </c>
    </row>
    <row r="519" spans="1:3">
      <c r="A519" s="33" t="s">
        <v>443</v>
      </c>
      <c r="B519" s="1" t="s">
        <v>444</v>
      </c>
    </row>
    <row r="520" spans="1:3">
      <c r="C520" s="12" t="s">
        <v>224</v>
      </c>
    </row>
    <row r="523" spans="1:3">
      <c r="A523" s="37" t="s">
        <v>505</v>
      </c>
    </row>
    <row r="524" spans="1:3">
      <c r="A524" s="37"/>
    </row>
    <row r="525" spans="1:3">
      <c r="A525" s="33" t="s">
        <v>305</v>
      </c>
      <c r="B525" s="1" t="s">
        <v>306</v>
      </c>
    </row>
    <row r="527" spans="1:3">
      <c r="A527" s="33" t="s">
        <v>307</v>
      </c>
      <c r="B527" s="1" t="s">
        <v>308</v>
      </c>
    </row>
    <row r="529" spans="2:10">
      <c r="B529" s="146" t="s">
        <v>309</v>
      </c>
      <c r="C529" s="146"/>
      <c r="D529" s="146"/>
      <c r="E529" s="143" t="s">
        <v>22</v>
      </c>
      <c r="F529" s="143"/>
      <c r="G529" s="143"/>
      <c r="H529" s="143" t="s">
        <v>23</v>
      </c>
      <c r="I529" s="143"/>
      <c r="J529" s="143"/>
    </row>
    <row r="530" spans="2:10">
      <c r="B530" s="144" t="s">
        <v>310</v>
      </c>
      <c r="C530" s="144"/>
      <c r="D530" s="144"/>
      <c r="E530" s="144"/>
      <c r="F530" s="144"/>
      <c r="G530" s="144"/>
      <c r="H530" s="144"/>
      <c r="I530" s="144"/>
      <c r="J530" s="144"/>
    </row>
    <row r="531" spans="2:10">
      <c r="B531" s="138"/>
      <c r="C531" s="145" t="s">
        <v>445</v>
      </c>
      <c r="D531" s="145"/>
      <c r="E531" s="145"/>
      <c r="F531" s="145"/>
      <c r="G531" s="145"/>
      <c r="H531" s="145"/>
      <c r="I531" s="145"/>
      <c r="J531" s="145"/>
    </row>
    <row r="532" spans="2:10">
      <c r="B532" s="138"/>
      <c r="C532" s="138" t="s">
        <v>311</v>
      </c>
      <c r="D532" s="138"/>
      <c r="E532" s="207">
        <v>108409</v>
      </c>
      <c r="F532" s="207"/>
      <c r="G532" s="207"/>
      <c r="H532" s="207">
        <v>124461</v>
      </c>
      <c r="I532" s="207"/>
      <c r="J532" s="207"/>
    </row>
    <row r="533" spans="2:10">
      <c r="B533" s="138"/>
      <c r="C533" s="138"/>
      <c r="D533" s="138"/>
      <c r="E533" s="207"/>
      <c r="F533" s="207"/>
      <c r="G533" s="207"/>
      <c r="H533" s="207"/>
      <c r="I533" s="207"/>
      <c r="J533" s="207"/>
    </row>
    <row r="534" spans="2:10">
      <c r="B534" s="138"/>
      <c r="C534" s="114" t="s">
        <v>312</v>
      </c>
      <c r="D534" s="114"/>
      <c r="E534" s="208">
        <f>E532</f>
        <v>108409</v>
      </c>
      <c r="F534" s="208"/>
      <c r="G534" s="208"/>
      <c r="H534" s="208">
        <f>H532</f>
        <v>124461</v>
      </c>
      <c r="I534" s="208"/>
      <c r="J534" s="208"/>
    </row>
    <row r="535" spans="2:10">
      <c r="B535" s="209" t="s">
        <v>510</v>
      </c>
      <c r="C535" s="210"/>
      <c r="D535" s="210"/>
      <c r="E535" s="210"/>
      <c r="F535" s="210"/>
      <c r="G535" s="210"/>
      <c r="H535" s="210"/>
      <c r="I535" s="210"/>
      <c r="J535" s="211"/>
    </row>
    <row r="536" spans="2:10">
      <c r="B536" s="113"/>
      <c r="C536" s="145" t="s">
        <v>445</v>
      </c>
      <c r="D536" s="145"/>
      <c r="E536" s="145"/>
      <c r="F536" s="145"/>
      <c r="G536" s="145"/>
      <c r="H536" s="145"/>
      <c r="I536" s="145"/>
      <c r="J536" s="145"/>
    </row>
    <row r="537" spans="2:10">
      <c r="B537" s="113"/>
      <c r="C537" s="138" t="s">
        <v>311</v>
      </c>
      <c r="D537" s="138"/>
      <c r="E537" s="207">
        <v>1648</v>
      </c>
      <c r="F537" s="207"/>
      <c r="G537" s="207"/>
      <c r="H537" s="207">
        <v>1626</v>
      </c>
      <c r="I537" s="207"/>
      <c r="J537" s="207"/>
    </row>
    <row r="538" spans="2:10">
      <c r="B538" s="113"/>
      <c r="C538" s="138"/>
      <c r="D538" s="138"/>
      <c r="E538" s="207"/>
      <c r="F538" s="207"/>
      <c r="G538" s="207"/>
      <c r="H538" s="207"/>
      <c r="I538" s="207"/>
      <c r="J538" s="207"/>
    </row>
    <row r="539" spans="2:10">
      <c r="B539" s="113"/>
      <c r="C539" s="114" t="s">
        <v>312</v>
      </c>
      <c r="D539" s="114"/>
      <c r="E539" s="208">
        <f>E537</f>
        <v>1648</v>
      </c>
      <c r="F539" s="208"/>
      <c r="G539" s="208"/>
      <c r="H539" s="208">
        <f>H537</f>
        <v>1626</v>
      </c>
      <c r="I539" s="208"/>
      <c r="J539" s="208"/>
    </row>
    <row r="540" spans="2:10">
      <c r="B540" s="209" t="s">
        <v>511</v>
      </c>
      <c r="C540" s="210"/>
      <c r="D540" s="210"/>
      <c r="E540" s="210"/>
      <c r="F540" s="210"/>
      <c r="G540" s="210"/>
      <c r="H540" s="210"/>
      <c r="I540" s="210"/>
      <c r="J540" s="211"/>
    </row>
    <row r="541" spans="2:10">
      <c r="B541" s="113"/>
      <c r="C541" s="145" t="s">
        <v>445</v>
      </c>
      <c r="D541" s="145"/>
      <c r="E541" s="145"/>
      <c r="F541" s="145"/>
      <c r="G541" s="145"/>
      <c r="H541" s="145"/>
      <c r="I541" s="145"/>
      <c r="J541" s="145"/>
    </row>
    <row r="542" spans="2:10">
      <c r="B542" s="113"/>
      <c r="C542" s="138" t="s">
        <v>311</v>
      </c>
      <c r="D542" s="138"/>
      <c r="E542" s="207">
        <v>0</v>
      </c>
      <c r="F542" s="207"/>
      <c r="G542" s="207"/>
      <c r="H542" s="207">
        <v>0</v>
      </c>
      <c r="I542" s="207"/>
      <c r="J542" s="207"/>
    </row>
    <row r="543" spans="2:10">
      <c r="B543" s="113"/>
      <c r="C543" s="138"/>
      <c r="D543" s="138"/>
      <c r="E543" s="207"/>
      <c r="F543" s="207"/>
      <c r="G543" s="207"/>
      <c r="H543" s="207"/>
      <c r="I543" s="207"/>
      <c r="J543" s="207"/>
    </row>
    <row r="544" spans="2:10">
      <c r="B544" s="113"/>
      <c r="C544" s="114" t="s">
        <v>312</v>
      </c>
      <c r="D544" s="114"/>
      <c r="E544" s="208">
        <f>E542</f>
        <v>0</v>
      </c>
      <c r="F544" s="208"/>
      <c r="G544" s="208"/>
      <c r="H544" s="208">
        <f>H542</f>
        <v>0</v>
      </c>
      <c r="I544" s="208"/>
      <c r="J544" s="208"/>
    </row>
    <row r="545" spans="1:10">
      <c r="B545" s="209" t="s">
        <v>512</v>
      </c>
      <c r="C545" s="210"/>
      <c r="D545" s="210"/>
      <c r="E545" s="210"/>
      <c r="F545" s="210"/>
      <c r="G545" s="210"/>
      <c r="H545" s="210"/>
      <c r="I545" s="210"/>
      <c r="J545" s="211"/>
    </row>
    <row r="546" spans="1:10">
      <c r="B546" s="113"/>
      <c r="C546" s="145" t="s">
        <v>445</v>
      </c>
      <c r="D546" s="145"/>
      <c r="E546" s="145"/>
      <c r="F546" s="145"/>
      <c r="G546" s="145"/>
      <c r="H546" s="145"/>
      <c r="I546" s="145"/>
      <c r="J546" s="145"/>
    </row>
    <row r="547" spans="1:10">
      <c r="B547" s="113"/>
      <c r="C547" s="138" t="s">
        <v>311</v>
      </c>
      <c r="D547" s="138"/>
      <c r="E547" s="207">
        <v>0</v>
      </c>
      <c r="F547" s="207"/>
      <c r="G547" s="207"/>
      <c r="H547" s="207">
        <v>0</v>
      </c>
      <c r="I547" s="207"/>
      <c r="J547" s="207"/>
    </row>
    <row r="548" spans="1:10">
      <c r="B548" s="113"/>
      <c r="C548" s="138"/>
      <c r="D548" s="138"/>
      <c r="E548" s="207"/>
      <c r="F548" s="207"/>
      <c r="G548" s="207"/>
      <c r="H548" s="207"/>
      <c r="I548" s="207"/>
      <c r="J548" s="207"/>
    </row>
    <row r="549" spans="1:10">
      <c r="B549" s="113"/>
      <c r="C549" s="114" t="s">
        <v>312</v>
      </c>
      <c r="D549" s="114"/>
      <c r="E549" s="208">
        <f>E547</f>
        <v>0</v>
      </c>
      <c r="F549" s="208"/>
      <c r="G549" s="208"/>
      <c r="H549" s="208">
        <f>H547</f>
        <v>0</v>
      </c>
      <c r="I549" s="208"/>
      <c r="J549" s="208"/>
    </row>
    <row r="550" spans="1:10">
      <c r="B550" s="138"/>
      <c r="C550" s="138"/>
      <c r="D550" s="138"/>
      <c r="E550" s="138"/>
      <c r="F550" s="138"/>
      <c r="G550" s="138"/>
      <c r="H550" s="138"/>
      <c r="I550" s="138"/>
      <c r="J550" s="138"/>
    </row>
    <row r="551" spans="1:10">
      <c r="B551" s="141" t="s">
        <v>289</v>
      </c>
      <c r="C551" s="141"/>
      <c r="D551" s="141"/>
      <c r="E551" s="208">
        <f>E534+E539+E544+E549</f>
        <v>110057</v>
      </c>
      <c r="F551" s="208"/>
      <c r="G551" s="208"/>
      <c r="H551" s="208">
        <f>H534+H539+H544+H549</f>
        <v>126087</v>
      </c>
      <c r="I551" s="208"/>
      <c r="J551" s="208"/>
    </row>
    <row r="554" spans="1:10">
      <c r="A554" s="33" t="s">
        <v>446</v>
      </c>
      <c r="B554" s="1" t="s">
        <v>447</v>
      </c>
    </row>
    <row r="555" spans="1:10">
      <c r="C555" s="12" t="s">
        <v>448</v>
      </c>
    </row>
    <row r="558" spans="1:10">
      <c r="A558" s="33" t="s">
        <v>449</v>
      </c>
      <c r="B558" s="1" t="s">
        <v>450</v>
      </c>
    </row>
    <row r="559" spans="1:10">
      <c r="C559" s="12" t="s">
        <v>451</v>
      </c>
    </row>
    <row r="562" spans="1:10">
      <c r="A562" s="33" t="s">
        <v>313</v>
      </c>
      <c r="B562" s="1" t="s">
        <v>314</v>
      </c>
    </row>
    <row r="564" spans="1:10">
      <c r="B564" s="143" t="s">
        <v>315</v>
      </c>
      <c r="C564" s="143"/>
      <c r="D564" s="143"/>
      <c r="E564" s="143" t="s">
        <v>22</v>
      </c>
      <c r="F564" s="143"/>
      <c r="G564" s="143"/>
      <c r="H564" s="143" t="s">
        <v>23</v>
      </c>
      <c r="I564" s="143"/>
      <c r="J564" s="143"/>
    </row>
    <row r="565" spans="1:10">
      <c r="B565" s="138"/>
      <c r="C565" s="138"/>
      <c r="D565" s="138"/>
      <c r="E565" s="137"/>
      <c r="F565" s="137"/>
      <c r="G565" s="137"/>
      <c r="H565" s="137"/>
      <c r="I565" s="137"/>
      <c r="J565" s="137"/>
    </row>
    <row r="566" spans="1:10">
      <c r="B566" s="138"/>
      <c r="C566" s="138"/>
      <c r="D566" s="138"/>
      <c r="E566" s="137"/>
      <c r="F566" s="137"/>
      <c r="G566" s="137"/>
      <c r="H566" s="137"/>
      <c r="I566" s="137"/>
      <c r="J566" s="137"/>
    </row>
    <row r="567" spans="1:10">
      <c r="B567" s="138"/>
      <c r="C567" s="138"/>
      <c r="D567" s="138"/>
      <c r="E567" s="137"/>
      <c r="F567" s="137"/>
      <c r="G567" s="137"/>
      <c r="H567" s="137"/>
      <c r="I567" s="137"/>
      <c r="J567" s="137"/>
    </row>
    <row r="568" spans="1:10">
      <c r="B568" s="138"/>
      <c r="C568" s="138"/>
      <c r="D568" s="138"/>
      <c r="E568" s="137"/>
      <c r="F568" s="137"/>
      <c r="G568" s="137"/>
      <c r="H568" s="137"/>
      <c r="I568" s="137"/>
      <c r="J568" s="137"/>
    </row>
    <row r="571" spans="1:10">
      <c r="A571" s="33" t="s">
        <v>452</v>
      </c>
      <c r="B571" s="1" t="s">
        <v>453</v>
      </c>
    </row>
    <row r="572" spans="1:10">
      <c r="C572" s="12" t="s">
        <v>457</v>
      </c>
    </row>
    <row r="575" spans="1:10">
      <c r="A575" s="33" t="s">
        <v>454</v>
      </c>
      <c r="B575" s="1" t="s">
        <v>455</v>
      </c>
    </row>
    <row r="576" spans="1:10">
      <c r="C576" s="12" t="s">
        <v>456</v>
      </c>
    </row>
    <row r="579" spans="1:10">
      <c r="A579" s="37" t="s">
        <v>506</v>
      </c>
    </row>
    <row r="580" spans="1:10">
      <c r="A580" s="37"/>
    </row>
    <row r="581" spans="1:10">
      <c r="A581" s="33" t="s">
        <v>318</v>
      </c>
      <c r="B581" s="1" t="s">
        <v>319</v>
      </c>
    </row>
    <row r="583" spans="1:10">
      <c r="A583" s="33" t="s">
        <v>317</v>
      </c>
      <c r="B583" s="1" t="s">
        <v>322</v>
      </c>
    </row>
    <row r="585" spans="1:10">
      <c r="B585" s="143" t="s">
        <v>320</v>
      </c>
      <c r="C585" s="143"/>
      <c r="D585" s="143"/>
      <c r="E585" s="143" t="s">
        <v>321</v>
      </c>
      <c r="F585" s="143"/>
      <c r="G585" s="143"/>
      <c r="H585" s="143" t="s">
        <v>23</v>
      </c>
      <c r="I585" s="143"/>
      <c r="J585" s="143"/>
    </row>
    <row r="586" spans="1:10">
      <c r="B586" s="138" t="s">
        <v>323</v>
      </c>
      <c r="C586" s="138"/>
      <c r="D586" s="138"/>
      <c r="E586" s="207">
        <v>5703</v>
      </c>
      <c r="F586" s="207"/>
      <c r="G586" s="207"/>
      <c r="H586" s="207">
        <v>11171</v>
      </c>
      <c r="I586" s="207"/>
      <c r="J586" s="207"/>
    </row>
    <row r="587" spans="1:10">
      <c r="B587" s="138" t="s">
        <v>325</v>
      </c>
      <c r="C587" s="138"/>
      <c r="D587" s="138"/>
      <c r="E587" s="207">
        <v>935</v>
      </c>
      <c r="F587" s="207"/>
      <c r="G587" s="207"/>
      <c r="H587" s="207">
        <v>1666</v>
      </c>
      <c r="I587" s="207"/>
      <c r="J587" s="207"/>
    </row>
    <row r="588" spans="1:10">
      <c r="B588" s="138" t="s">
        <v>559</v>
      </c>
      <c r="C588" s="138"/>
      <c r="D588" s="138"/>
      <c r="E588" s="207">
        <f>548+14</f>
        <v>562</v>
      </c>
      <c r="F588" s="207"/>
      <c r="G588" s="207"/>
      <c r="H588" s="207">
        <v>718</v>
      </c>
      <c r="I588" s="207"/>
      <c r="J588" s="207"/>
    </row>
    <row r="589" spans="1:10">
      <c r="B589" s="138" t="s">
        <v>326</v>
      </c>
      <c r="C589" s="138"/>
      <c r="D589" s="138"/>
      <c r="E589" s="207">
        <v>4961</v>
      </c>
      <c r="F589" s="207"/>
      <c r="G589" s="207"/>
      <c r="H589" s="207">
        <v>2676</v>
      </c>
      <c r="I589" s="207"/>
      <c r="J589" s="207"/>
    </row>
    <row r="591" spans="1:10">
      <c r="A591" s="33" t="s">
        <v>327</v>
      </c>
      <c r="B591" s="1" t="s">
        <v>328</v>
      </c>
    </row>
    <row r="593" spans="1:10">
      <c r="B593" s="143" t="s">
        <v>320</v>
      </c>
      <c r="C593" s="143"/>
      <c r="D593" s="143"/>
      <c r="E593" s="143" t="s">
        <v>321</v>
      </c>
      <c r="F593" s="143"/>
      <c r="G593" s="143"/>
      <c r="H593" s="143" t="s">
        <v>23</v>
      </c>
      <c r="I593" s="143"/>
      <c r="J593" s="143"/>
    </row>
    <row r="594" spans="1:10">
      <c r="B594" s="138" t="s">
        <v>329</v>
      </c>
      <c r="C594" s="138"/>
      <c r="D594" s="138"/>
      <c r="E594" s="207">
        <f>11356+299</f>
        <v>11655</v>
      </c>
      <c r="F594" s="207"/>
      <c r="G594" s="207"/>
      <c r="H594" s="207">
        <v>19120</v>
      </c>
      <c r="I594" s="207"/>
      <c r="J594" s="207"/>
    </row>
    <row r="595" spans="1:10">
      <c r="B595" s="138" t="s">
        <v>330</v>
      </c>
      <c r="C595" s="138"/>
      <c r="D595" s="138"/>
      <c r="E595" s="207">
        <f>1690+8872</f>
        <v>10562</v>
      </c>
      <c r="F595" s="207"/>
      <c r="G595" s="207"/>
      <c r="H595" s="207">
        <v>10670</v>
      </c>
      <c r="I595" s="207"/>
      <c r="J595" s="207"/>
    </row>
    <row r="596" spans="1:10">
      <c r="B596" s="138"/>
      <c r="C596" s="138"/>
      <c r="D596" s="138"/>
      <c r="E596" s="207"/>
      <c r="F596" s="207"/>
      <c r="G596" s="207"/>
      <c r="H596" s="207"/>
      <c r="I596" s="207"/>
      <c r="J596" s="207"/>
    </row>
    <row r="598" spans="1:10">
      <c r="A598" s="33" t="s">
        <v>458</v>
      </c>
      <c r="B598" s="1" t="s">
        <v>459</v>
      </c>
    </row>
    <row r="599" spans="1:10">
      <c r="C599" s="12" t="s">
        <v>462</v>
      </c>
    </row>
    <row r="602" spans="1:10">
      <c r="A602" s="33" t="s">
        <v>460</v>
      </c>
      <c r="B602" s="1" t="s">
        <v>461</v>
      </c>
    </row>
    <row r="603" spans="1:10">
      <c r="C603" s="12" t="s">
        <v>463</v>
      </c>
    </row>
    <row r="605" spans="1:10">
      <c r="A605" s="33" t="s">
        <v>464</v>
      </c>
      <c r="B605" s="1" t="s">
        <v>465</v>
      </c>
    </row>
    <row r="606" spans="1:10">
      <c r="C606" s="12" t="s">
        <v>466</v>
      </c>
    </row>
    <row r="609" spans="1:3">
      <c r="A609" s="33" t="s">
        <v>331</v>
      </c>
      <c r="B609" s="1" t="s">
        <v>332</v>
      </c>
    </row>
    <row r="611" spans="1:3">
      <c r="A611" s="33" t="s">
        <v>467</v>
      </c>
      <c r="B611" s="1" t="s">
        <v>468</v>
      </c>
    </row>
    <row r="612" spans="1:3">
      <c r="C612" s="12" t="s">
        <v>469</v>
      </c>
    </row>
    <row r="615" spans="1:3">
      <c r="A615" s="33" t="s">
        <v>470</v>
      </c>
      <c r="B615" s="1" t="s">
        <v>471</v>
      </c>
    </row>
    <row r="616" spans="1:3">
      <c r="B616" t="s">
        <v>472</v>
      </c>
    </row>
    <row r="617" spans="1:3">
      <c r="C617" s="12" t="s">
        <v>469</v>
      </c>
    </row>
    <row r="620" spans="1:3">
      <c r="A620" s="33" t="s">
        <v>333</v>
      </c>
      <c r="B620" s="1" t="s">
        <v>334</v>
      </c>
    </row>
    <row r="621" spans="1:3">
      <c r="B621" s="1"/>
    </row>
    <row r="622" spans="1:3">
      <c r="A622" s="33" t="s">
        <v>473</v>
      </c>
      <c r="B622" s="1" t="s">
        <v>474</v>
      </c>
    </row>
    <row r="623" spans="1:3">
      <c r="B623" s="1" t="s">
        <v>475</v>
      </c>
    </row>
    <row r="624" spans="1:3">
      <c r="B624" s="1"/>
      <c r="C624" s="12" t="s">
        <v>224</v>
      </c>
    </row>
    <row r="625" spans="1:3">
      <c r="B625" s="1"/>
    </row>
    <row r="626" spans="1:3">
      <c r="B626" s="1"/>
    </row>
    <row r="627" spans="1:3">
      <c r="A627" s="33" t="s">
        <v>335</v>
      </c>
      <c r="B627" s="1" t="s">
        <v>336</v>
      </c>
    </row>
    <row r="628" spans="1:3">
      <c r="B628" s="1"/>
    </row>
    <row r="629" spans="1:3">
      <c r="A629" s="33" t="s">
        <v>476</v>
      </c>
      <c r="B629" s="1" t="s">
        <v>477</v>
      </c>
    </row>
    <row r="630" spans="1:3">
      <c r="B630" s="1"/>
      <c r="C630" t="s">
        <v>425</v>
      </c>
    </row>
    <row r="631" spans="1:3">
      <c r="B631" s="1"/>
    </row>
    <row r="632" spans="1:3">
      <c r="B632" s="1"/>
    </row>
    <row r="633" spans="1:3">
      <c r="A633" s="33" t="s">
        <v>478</v>
      </c>
      <c r="B633" s="1" t="s">
        <v>479</v>
      </c>
    </row>
    <row r="634" spans="1:3">
      <c r="B634" s="1"/>
      <c r="C634" s="12" t="s">
        <v>480</v>
      </c>
    </row>
    <row r="635" spans="1:3">
      <c r="B635" s="1"/>
    </row>
    <row r="636" spans="1:3">
      <c r="B636" s="1"/>
    </row>
    <row r="637" spans="1:3">
      <c r="A637" s="37" t="s">
        <v>552</v>
      </c>
    </row>
    <row r="638" spans="1:3">
      <c r="A638" s="37"/>
    </row>
    <row r="639" spans="1:3">
      <c r="A639" s="33" t="s">
        <v>337</v>
      </c>
      <c r="B639" s="1" t="s">
        <v>338</v>
      </c>
    </row>
    <row r="640" spans="1:3">
      <c r="B640" s="1"/>
    </row>
    <row r="641" spans="1:3">
      <c r="A641" s="33" t="s">
        <v>481</v>
      </c>
      <c r="B641" s="1" t="s">
        <v>482</v>
      </c>
    </row>
    <row r="642" spans="1:3">
      <c r="B642" s="1"/>
      <c r="C642" s="12" t="s">
        <v>483</v>
      </c>
    </row>
    <row r="643" spans="1:3">
      <c r="B643" s="1"/>
    </row>
    <row r="644" spans="1:3">
      <c r="B644" s="1"/>
    </row>
    <row r="645" spans="1:3">
      <c r="A645" s="33" t="s">
        <v>339</v>
      </c>
      <c r="B645" s="1" t="s">
        <v>340</v>
      </c>
    </row>
    <row r="646" spans="1:3">
      <c r="B646" s="1"/>
    </row>
    <row r="647" spans="1:3">
      <c r="A647" s="33" t="s">
        <v>484</v>
      </c>
      <c r="B647" s="1" t="s">
        <v>485</v>
      </c>
    </row>
    <row r="648" spans="1:3">
      <c r="B648" s="1"/>
      <c r="C648" s="12" t="s">
        <v>486</v>
      </c>
    </row>
    <row r="649" spans="1:3">
      <c r="B649" s="1"/>
    </row>
    <row r="650" spans="1:3">
      <c r="B650" s="1"/>
    </row>
    <row r="651" spans="1:3">
      <c r="A651" s="33" t="s">
        <v>487</v>
      </c>
      <c r="B651" s="1" t="s">
        <v>488</v>
      </c>
    </row>
    <row r="652" spans="1:3">
      <c r="B652" s="1" t="s">
        <v>489</v>
      </c>
    </row>
    <row r="653" spans="1:3">
      <c r="B653" s="1"/>
      <c r="C653" s="12" t="s">
        <v>490</v>
      </c>
    </row>
    <row r="655" spans="1:3">
      <c r="A655" s="33" t="s">
        <v>341</v>
      </c>
      <c r="B655" s="1" t="s">
        <v>491</v>
      </c>
    </row>
    <row r="656" spans="1:3">
      <c r="B656" s="1" t="s">
        <v>492</v>
      </c>
    </row>
    <row r="657" spans="1:10">
      <c r="B657" s="1"/>
      <c r="C657" s="12" t="s">
        <v>493</v>
      </c>
    </row>
    <row r="658" spans="1:10">
      <c r="B658" s="1"/>
    </row>
    <row r="659" spans="1:10">
      <c r="B659" s="1"/>
    </row>
    <row r="660" spans="1:10">
      <c r="A660" s="33" t="s">
        <v>342</v>
      </c>
      <c r="B660" s="1" t="s">
        <v>343</v>
      </c>
    </row>
    <row r="661" spans="1:10">
      <c r="B661" s="1"/>
    </row>
    <row r="662" spans="1:10">
      <c r="A662" s="33" t="s">
        <v>494</v>
      </c>
      <c r="B662" s="1" t="s">
        <v>495</v>
      </c>
    </row>
    <row r="664" spans="1:10" ht="33.75">
      <c r="B664" s="149" t="s">
        <v>191</v>
      </c>
      <c r="C664" s="150"/>
      <c r="D664" s="151"/>
      <c r="E664" s="28"/>
      <c r="F664" s="28" t="s">
        <v>192</v>
      </c>
      <c r="G664" s="29" t="s">
        <v>125</v>
      </c>
      <c r="H664" s="29" t="s">
        <v>126</v>
      </c>
      <c r="I664" s="29"/>
      <c r="J664" s="28" t="s">
        <v>193</v>
      </c>
    </row>
    <row r="665" spans="1:10">
      <c r="B665" s="81" t="s">
        <v>344</v>
      </c>
      <c r="C665" s="152" t="s">
        <v>349</v>
      </c>
      <c r="D665" s="153"/>
      <c r="E665" s="84"/>
      <c r="F665" s="85">
        <f>F666+F670+F677+F681+F684</f>
        <v>64870</v>
      </c>
      <c r="G665" s="85">
        <f>G666+G670+G677+G681+G684</f>
        <v>10705</v>
      </c>
      <c r="H665" s="85">
        <f>H666+H670+H677+H681+H684</f>
        <v>19124</v>
      </c>
      <c r="I665" s="85"/>
      <c r="J665" s="85">
        <f>J666+J670+J677+J681+J684</f>
        <v>56451</v>
      </c>
    </row>
    <row r="666" spans="1:10">
      <c r="B666" s="82" t="s">
        <v>345</v>
      </c>
      <c r="C666" s="154" t="s">
        <v>350</v>
      </c>
      <c r="D666" s="155"/>
      <c r="E666" s="86"/>
      <c r="F666" s="87">
        <f>SUM(F667:F669)</f>
        <v>9958</v>
      </c>
      <c r="G666" s="87">
        <f>SUM(G667:G669)</f>
        <v>0</v>
      </c>
      <c r="H666" s="87">
        <f>SUM(H667:H669)</f>
        <v>0</v>
      </c>
      <c r="I666" s="87"/>
      <c r="J666" s="87">
        <f>SUM(J667:J669)</f>
        <v>9958</v>
      </c>
    </row>
    <row r="667" spans="1:10">
      <c r="B667" s="78" t="s">
        <v>346</v>
      </c>
      <c r="C667" s="147" t="s">
        <v>351</v>
      </c>
      <c r="D667" s="148"/>
      <c r="E667" s="17"/>
      <c r="F667" s="27">
        <v>9958</v>
      </c>
      <c r="G667" s="27"/>
      <c r="H667" s="27"/>
      <c r="I667" s="88"/>
      <c r="J667" s="90">
        <f>F667+G667-H667</f>
        <v>9958</v>
      </c>
    </row>
    <row r="668" spans="1:10">
      <c r="B668" s="78" t="s">
        <v>136</v>
      </c>
      <c r="C668" s="147" t="s">
        <v>352</v>
      </c>
      <c r="D668" s="148"/>
      <c r="E668" s="17"/>
      <c r="F668" s="27"/>
      <c r="G668" s="27"/>
      <c r="H668" s="27"/>
      <c r="I668" s="88"/>
      <c r="J668" s="90">
        <f>F668+G668-H668</f>
        <v>0</v>
      </c>
    </row>
    <row r="669" spans="1:10">
      <c r="B669" s="78" t="s">
        <v>138</v>
      </c>
      <c r="C669" s="15" t="s">
        <v>353</v>
      </c>
      <c r="D669" s="16"/>
      <c r="E669" s="17"/>
      <c r="F669" s="27"/>
      <c r="G669" s="27"/>
      <c r="H669" s="27"/>
      <c r="I669" s="88"/>
      <c r="J669" s="90">
        <f>F669+G669-H669</f>
        <v>0</v>
      </c>
    </row>
    <row r="670" spans="1:10">
      <c r="B670" s="82" t="s">
        <v>347</v>
      </c>
      <c r="C670" s="59" t="s">
        <v>354</v>
      </c>
      <c r="D670" s="60"/>
      <c r="E670" s="86"/>
      <c r="F670" s="87">
        <f>SUM(F671:F676)</f>
        <v>0</v>
      </c>
      <c r="G670" s="87">
        <f>SUM(G671:G676)</f>
        <v>0</v>
      </c>
      <c r="H670" s="87">
        <f>SUM(H671:H676)</f>
        <v>0</v>
      </c>
      <c r="I670" s="87"/>
      <c r="J670" s="87">
        <f>SUM(J671:J676)</f>
        <v>0</v>
      </c>
    </row>
    <row r="671" spans="1:10">
      <c r="B671" s="78" t="s">
        <v>348</v>
      </c>
      <c r="C671" s="15" t="s">
        <v>356</v>
      </c>
      <c r="D671" s="16"/>
      <c r="E671" s="17"/>
      <c r="F671" s="27"/>
      <c r="G671" s="27"/>
      <c r="H671" s="27"/>
      <c r="I671" s="88"/>
      <c r="J671" s="90">
        <f t="shared" ref="J671:J676" si="11">F671+G671-H671</f>
        <v>0</v>
      </c>
    </row>
    <row r="672" spans="1:10">
      <c r="B672" s="78" t="s">
        <v>154</v>
      </c>
      <c r="C672" s="15" t="s">
        <v>355</v>
      </c>
      <c r="D672" s="16"/>
      <c r="E672" s="17"/>
      <c r="F672" s="27"/>
      <c r="G672" s="27"/>
      <c r="H672" s="27"/>
      <c r="I672" s="88"/>
      <c r="J672" s="90">
        <f t="shared" si="11"/>
        <v>0</v>
      </c>
    </row>
    <row r="673" spans="1:11">
      <c r="B673" s="79" t="s">
        <v>155</v>
      </c>
      <c r="C673" s="15" t="s">
        <v>357</v>
      </c>
      <c r="D673" s="16"/>
      <c r="E673" s="17"/>
      <c r="F673" s="27"/>
      <c r="G673" s="27"/>
      <c r="H673" s="27"/>
      <c r="I673" s="88"/>
      <c r="J673" s="90">
        <f t="shared" si="11"/>
        <v>0</v>
      </c>
    </row>
    <row r="674" spans="1:11">
      <c r="B674" s="79" t="s">
        <v>156</v>
      </c>
      <c r="C674" s="15" t="s">
        <v>358</v>
      </c>
      <c r="D674" s="16"/>
      <c r="E674" s="17"/>
      <c r="F674" s="27"/>
      <c r="G674" s="27"/>
      <c r="H674" s="27"/>
      <c r="I674" s="88"/>
      <c r="J674" s="90">
        <f t="shared" si="11"/>
        <v>0</v>
      </c>
    </row>
    <row r="675" spans="1:11">
      <c r="B675" s="79" t="s">
        <v>157</v>
      </c>
      <c r="C675" s="15" t="s">
        <v>359</v>
      </c>
      <c r="D675" s="16"/>
      <c r="E675" s="17"/>
      <c r="F675" s="27"/>
      <c r="G675" s="27"/>
      <c r="H675" s="27"/>
      <c r="I675" s="88"/>
      <c r="J675" s="90">
        <f t="shared" si="11"/>
        <v>0</v>
      </c>
    </row>
    <row r="676" spans="1:11">
      <c r="B676" s="79" t="s">
        <v>158</v>
      </c>
      <c r="C676" s="15" t="s">
        <v>360</v>
      </c>
      <c r="D676" s="16"/>
      <c r="E676" s="17"/>
      <c r="F676" s="27"/>
      <c r="G676" s="27"/>
      <c r="H676" s="27"/>
      <c r="I676" s="88"/>
      <c r="J676" s="90">
        <f t="shared" si="11"/>
        <v>0</v>
      </c>
    </row>
    <row r="677" spans="1:11">
      <c r="B677" s="80" t="s">
        <v>361</v>
      </c>
      <c r="C677" s="59" t="s">
        <v>362</v>
      </c>
      <c r="D677" s="60"/>
      <c r="E677" s="86"/>
      <c r="F677" s="87">
        <f>SUM(F678:F680)</f>
        <v>0</v>
      </c>
      <c r="G677" s="87">
        <f>SUM(G678:G680)</f>
        <v>0</v>
      </c>
      <c r="H677" s="87">
        <f>SUM(H678:H680)</f>
        <v>0</v>
      </c>
      <c r="I677" s="87"/>
      <c r="J677" s="87">
        <f>SUM(J678:J680)</f>
        <v>0</v>
      </c>
      <c r="K677" s="31"/>
    </row>
    <row r="678" spans="1:11">
      <c r="B678" s="79" t="s">
        <v>363</v>
      </c>
      <c r="C678" s="15" t="s">
        <v>364</v>
      </c>
      <c r="D678" s="16"/>
      <c r="E678" s="17"/>
      <c r="F678" s="27"/>
      <c r="G678" s="27"/>
      <c r="H678" s="27"/>
      <c r="I678" s="88"/>
      <c r="J678" s="90">
        <f>F678+G678-H678</f>
        <v>0</v>
      </c>
    </row>
    <row r="679" spans="1:11">
      <c r="B679" s="79" t="s">
        <v>154</v>
      </c>
      <c r="C679" s="15" t="s">
        <v>365</v>
      </c>
      <c r="D679" s="16"/>
      <c r="E679" s="17"/>
      <c r="F679" s="27"/>
      <c r="G679" s="27"/>
      <c r="H679" s="27"/>
      <c r="I679" s="88"/>
      <c r="J679" s="90">
        <f>F679+G679-H679</f>
        <v>0</v>
      </c>
    </row>
    <row r="680" spans="1:11">
      <c r="B680" s="79" t="s">
        <v>155</v>
      </c>
      <c r="C680" s="15" t="s">
        <v>366</v>
      </c>
      <c r="D680" s="16"/>
      <c r="E680" s="17"/>
      <c r="F680" s="27"/>
      <c r="G680" s="27"/>
      <c r="H680" s="27"/>
      <c r="I680" s="88"/>
      <c r="J680" s="90">
        <f>F680+G680-H680</f>
        <v>0</v>
      </c>
    </row>
    <row r="681" spans="1:11">
      <c r="B681" s="80" t="s">
        <v>367</v>
      </c>
      <c r="C681" s="59" t="s">
        <v>368</v>
      </c>
      <c r="D681" s="60"/>
      <c r="E681" s="86"/>
      <c r="F681" s="87">
        <f>SUM(F682:F683)</f>
        <v>74036</v>
      </c>
      <c r="G681" s="87">
        <f>SUM(G682:G683)</f>
        <v>0</v>
      </c>
      <c r="H681" s="87">
        <f>SUM(H682:H683)</f>
        <v>19124</v>
      </c>
      <c r="I681" s="87"/>
      <c r="J681" s="87">
        <f>SUM(J682:J683)</f>
        <v>54912</v>
      </c>
    </row>
    <row r="682" spans="1:11">
      <c r="B682" s="79" t="s">
        <v>369</v>
      </c>
      <c r="C682" s="15" t="s">
        <v>370</v>
      </c>
      <c r="D682" s="16"/>
      <c r="E682" s="17"/>
      <c r="F682" s="27">
        <v>74036</v>
      </c>
      <c r="G682" s="27"/>
      <c r="H682" s="27">
        <f>74036-54912</f>
        <v>19124</v>
      </c>
      <c r="I682" s="88"/>
      <c r="J682" s="90">
        <f>F682+G682-H682</f>
        <v>54912</v>
      </c>
    </row>
    <row r="683" spans="1:11">
      <c r="B683" s="79" t="s">
        <v>371</v>
      </c>
      <c r="C683" s="15" t="s">
        <v>372</v>
      </c>
      <c r="D683" s="16"/>
      <c r="E683" s="17"/>
      <c r="F683" s="27"/>
      <c r="G683" s="27"/>
      <c r="H683" s="27"/>
      <c r="I683" s="88"/>
      <c r="J683" s="90">
        <f>F683+G683-H683</f>
        <v>0</v>
      </c>
    </row>
    <row r="684" spans="1:11">
      <c r="B684" s="118" t="s">
        <v>373</v>
      </c>
      <c r="C684" s="50" t="s">
        <v>374</v>
      </c>
      <c r="D684" s="51"/>
      <c r="E684" s="52"/>
      <c r="F684" s="53">
        <v>-19124</v>
      </c>
      <c r="G684" s="53">
        <f>19124-8419</f>
        <v>10705</v>
      </c>
      <c r="H684" s="53"/>
      <c r="I684" s="89"/>
      <c r="J684" s="129">
        <f>F684+G684-H684</f>
        <v>-8419</v>
      </c>
    </row>
    <row r="687" spans="1:11">
      <c r="A687" s="33" t="s">
        <v>496</v>
      </c>
      <c r="B687" s="1" t="s">
        <v>497</v>
      </c>
    </row>
    <row r="688" spans="1:11">
      <c r="C688" s="12" t="s">
        <v>498</v>
      </c>
    </row>
  </sheetData>
  <mergeCells count="382">
    <mergeCell ref="B664:D664"/>
    <mergeCell ref="C665:D665"/>
    <mergeCell ref="C666:D666"/>
    <mergeCell ref="C667:D667"/>
    <mergeCell ref="C668:D668"/>
    <mergeCell ref="B595:D595"/>
    <mergeCell ref="E595:G595"/>
    <mergeCell ref="H595:J595"/>
    <mergeCell ref="B596:D596"/>
    <mergeCell ref="E596:G596"/>
    <mergeCell ref="H596:J596"/>
    <mergeCell ref="B593:D593"/>
    <mergeCell ref="E593:G593"/>
    <mergeCell ref="H593:J593"/>
    <mergeCell ref="B594:D594"/>
    <mergeCell ref="E594:G594"/>
    <mergeCell ref="H594:J594"/>
    <mergeCell ref="B588:D588"/>
    <mergeCell ref="E588:G588"/>
    <mergeCell ref="H588:J588"/>
    <mergeCell ref="B589:D589"/>
    <mergeCell ref="E589:G589"/>
    <mergeCell ref="H589:J589"/>
    <mergeCell ref="B586:D586"/>
    <mergeCell ref="E586:G586"/>
    <mergeCell ref="H586:J586"/>
    <mergeCell ref="B587:D587"/>
    <mergeCell ref="E587:G587"/>
    <mergeCell ref="H587:J587"/>
    <mergeCell ref="B568:D568"/>
    <mergeCell ref="E568:G568"/>
    <mergeCell ref="H568:J568"/>
    <mergeCell ref="B585:D585"/>
    <mergeCell ref="E585:G585"/>
    <mergeCell ref="H585:J585"/>
    <mergeCell ref="B566:D566"/>
    <mergeCell ref="E566:G566"/>
    <mergeCell ref="H566:J566"/>
    <mergeCell ref="B567:D567"/>
    <mergeCell ref="E567:G567"/>
    <mergeCell ref="H567:J567"/>
    <mergeCell ref="B564:D564"/>
    <mergeCell ref="E564:G564"/>
    <mergeCell ref="H564:J564"/>
    <mergeCell ref="B565:D565"/>
    <mergeCell ref="E565:G565"/>
    <mergeCell ref="H565:J565"/>
    <mergeCell ref="E549:G549"/>
    <mergeCell ref="H549:J549"/>
    <mergeCell ref="B550:J550"/>
    <mergeCell ref="B551:D551"/>
    <mergeCell ref="E551:G551"/>
    <mergeCell ref="H551:J551"/>
    <mergeCell ref="C546:J546"/>
    <mergeCell ref="C547:D547"/>
    <mergeCell ref="E547:G547"/>
    <mergeCell ref="H547:J547"/>
    <mergeCell ref="C548:D548"/>
    <mergeCell ref="E548:G548"/>
    <mergeCell ref="H548:J548"/>
    <mergeCell ref="C543:D543"/>
    <mergeCell ref="E543:G543"/>
    <mergeCell ref="H543:J543"/>
    <mergeCell ref="E544:G544"/>
    <mergeCell ref="H544:J544"/>
    <mergeCell ref="B545:J545"/>
    <mergeCell ref="E539:G539"/>
    <mergeCell ref="H539:J539"/>
    <mergeCell ref="B540:J540"/>
    <mergeCell ref="C541:J541"/>
    <mergeCell ref="C542:D542"/>
    <mergeCell ref="E542:G542"/>
    <mergeCell ref="H542:J542"/>
    <mergeCell ref="C537:D537"/>
    <mergeCell ref="E537:G537"/>
    <mergeCell ref="H537:J537"/>
    <mergeCell ref="C538:D538"/>
    <mergeCell ref="E538:G538"/>
    <mergeCell ref="H538:J538"/>
    <mergeCell ref="E533:G533"/>
    <mergeCell ref="H533:J533"/>
    <mergeCell ref="E534:G534"/>
    <mergeCell ref="H534:J534"/>
    <mergeCell ref="B535:J535"/>
    <mergeCell ref="C536:J536"/>
    <mergeCell ref="B529:D529"/>
    <mergeCell ref="E529:G529"/>
    <mergeCell ref="H529:J529"/>
    <mergeCell ref="B530:J530"/>
    <mergeCell ref="B531:B534"/>
    <mergeCell ref="C531:J531"/>
    <mergeCell ref="C532:D532"/>
    <mergeCell ref="E532:G532"/>
    <mergeCell ref="H532:J532"/>
    <mergeCell ref="C533:D533"/>
    <mergeCell ref="B495:D495"/>
    <mergeCell ref="E495:G495"/>
    <mergeCell ref="H495:J495"/>
    <mergeCell ref="B496:D496"/>
    <mergeCell ref="E496:G496"/>
    <mergeCell ref="H496:J496"/>
    <mergeCell ref="B493:D493"/>
    <mergeCell ref="E493:G493"/>
    <mergeCell ref="H493:J493"/>
    <mergeCell ref="B494:D494"/>
    <mergeCell ref="E494:G494"/>
    <mergeCell ref="H494:J494"/>
    <mergeCell ref="B479:D479"/>
    <mergeCell ref="E479:F479"/>
    <mergeCell ref="G479:H479"/>
    <mergeCell ref="I479:J479"/>
    <mergeCell ref="K479:L479"/>
    <mergeCell ref="B492:D492"/>
    <mergeCell ref="E492:G492"/>
    <mergeCell ref="H492:J492"/>
    <mergeCell ref="B477:D477"/>
    <mergeCell ref="E477:F477"/>
    <mergeCell ref="G477:H477"/>
    <mergeCell ref="I477:J477"/>
    <mergeCell ref="K477:L477"/>
    <mergeCell ref="B478:D478"/>
    <mergeCell ref="E478:F478"/>
    <mergeCell ref="G478:H478"/>
    <mergeCell ref="I478:J478"/>
    <mergeCell ref="K478:L478"/>
    <mergeCell ref="B475:D475"/>
    <mergeCell ref="E475:F475"/>
    <mergeCell ref="G475:H475"/>
    <mergeCell ref="I475:J475"/>
    <mergeCell ref="K475:L475"/>
    <mergeCell ref="B476:D476"/>
    <mergeCell ref="E476:F476"/>
    <mergeCell ref="G476:H476"/>
    <mergeCell ref="I476:J476"/>
    <mergeCell ref="K476:L476"/>
    <mergeCell ref="K473:L473"/>
    <mergeCell ref="B474:D474"/>
    <mergeCell ref="E474:F474"/>
    <mergeCell ref="G474:H474"/>
    <mergeCell ref="I474:J474"/>
    <mergeCell ref="K474:L474"/>
    <mergeCell ref="E467:G467"/>
    <mergeCell ref="H467:J467"/>
    <mergeCell ref="B473:D473"/>
    <mergeCell ref="E473:F473"/>
    <mergeCell ref="G473:H473"/>
    <mergeCell ref="I473:J473"/>
    <mergeCell ref="B464:D465"/>
    <mergeCell ref="E464:J464"/>
    <mergeCell ref="E465:G465"/>
    <mergeCell ref="H465:J465"/>
    <mergeCell ref="E466:G466"/>
    <mergeCell ref="H466:J466"/>
    <mergeCell ref="E448:G448"/>
    <mergeCell ref="H448:J448"/>
    <mergeCell ref="E449:G449"/>
    <mergeCell ref="H449:J449"/>
    <mergeCell ref="E450:G450"/>
    <mergeCell ref="H450:J450"/>
    <mergeCell ref="E445:G445"/>
    <mergeCell ref="H445:J445"/>
    <mergeCell ref="E446:G446"/>
    <mergeCell ref="H446:J446"/>
    <mergeCell ref="E447:G447"/>
    <mergeCell ref="H447:J447"/>
    <mergeCell ref="B442:D442"/>
    <mergeCell ref="E442:G442"/>
    <mergeCell ref="H442:J442"/>
    <mergeCell ref="E443:G443"/>
    <mergeCell ref="H443:J443"/>
    <mergeCell ref="E444:G444"/>
    <mergeCell ref="H444:J444"/>
    <mergeCell ref="B437:D437"/>
    <mergeCell ref="E437:G437"/>
    <mergeCell ref="H437:J437"/>
    <mergeCell ref="B438:D438"/>
    <mergeCell ref="E438:G438"/>
    <mergeCell ref="H438:J438"/>
    <mergeCell ref="B435:D435"/>
    <mergeCell ref="E435:G435"/>
    <mergeCell ref="H435:J435"/>
    <mergeCell ref="B436:D436"/>
    <mergeCell ref="E436:G436"/>
    <mergeCell ref="H436:J436"/>
    <mergeCell ref="B433:D433"/>
    <mergeCell ref="E433:G433"/>
    <mergeCell ref="H433:J433"/>
    <mergeCell ref="B434:D434"/>
    <mergeCell ref="E434:G434"/>
    <mergeCell ref="H434:J434"/>
    <mergeCell ref="B431:D431"/>
    <mergeCell ref="E431:G431"/>
    <mergeCell ref="H431:J431"/>
    <mergeCell ref="B432:D432"/>
    <mergeCell ref="E432:G432"/>
    <mergeCell ref="H432:J432"/>
    <mergeCell ref="B429:D429"/>
    <mergeCell ref="E429:G429"/>
    <mergeCell ref="H429:J429"/>
    <mergeCell ref="B430:D430"/>
    <mergeCell ref="E430:G430"/>
    <mergeCell ref="H430:J430"/>
    <mergeCell ref="E423:G423"/>
    <mergeCell ref="H423:J423"/>
    <mergeCell ref="E424:G424"/>
    <mergeCell ref="H424:J424"/>
    <mergeCell ref="E425:G425"/>
    <mergeCell ref="H425:J425"/>
    <mergeCell ref="E420:G420"/>
    <mergeCell ref="H420:J420"/>
    <mergeCell ref="E421:G421"/>
    <mergeCell ref="H421:J421"/>
    <mergeCell ref="E422:G422"/>
    <mergeCell ref="H422:J422"/>
    <mergeCell ref="E417:G417"/>
    <mergeCell ref="H417:J417"/>
    <mergeCell ref="E418:G418"/>
    <mergeCell ref="H418:J418"/>
    <mergeCell ref="E419:G419"/>
    <mergeCell ref="H419:J419"/>
    <mergeCell ref="E369:G369"/>
    <mergeCell ref="H369:J369"/>
    <mergeCell ref="E370:G370"/>
    <mergeCell ref="H370:J370"/>
    <mergeCell ref="B416:D416"/>
    <mergeCell ref="E416:G416"/>
    <mergeCell ref="H416:J416"/>
    <mergeCell ref="B311:D311"/>
    <mergeCell ref="E311:G311"/>
    <mergeCell ref="H311:I311"/>
    <mergeCell ref="K311:L311"/>
    <mergeCell ref="B367:D368"/>
    <mergeCell ref="E367:J367"/>
    <mergeCell ref="E368:G368"/>
    <mergeCell ref="H368:J368"/>
    <mergeCell ref="B309:D309"/>
    <mergeCell ref="E309:G309"/>
    <mergeCell ref="H309:I309"/>
    <mergeCell ref="K309:L309"/>
    <mergeCell ref="B310:D310"/>
    <mergeCell ref="E310:G310"/>
    <mergeCell ref="H310:I310"/>
    <mergeCell ref="K310:L310"/>
    <mergeCell ref="C274:D274"/>
    <mergeCell ref="C275:D275"/>
    <mergeCell ref="C276:D276"/>
    <mergeCell ref="B308:D308"/>
    <mergeCell ref="E308:G308"/>
    <mergeCell ref="H308:L308"/>
    <mergeCell ref="C238:D238"/>
    <mergeCell ref="C239:D239"/>
    <mergeCell ref="C240:D240"/>
    <mergeCell ref="C241:D241"/>
    <mergeCell ref="B272:D272"/>
    <mergeCell ref="C273:D273"/>
    <mergeCell ref="B202:D202"/>
    <mergeCell ref="C203:D203"/>
    <mergeCell ref="C204:D204"/>
    <mergeCell ref="C205:D205"/>
    <mergeCell ref="C206:D206"/>
    <mergeCell ref="B237:D237"/>
    <mergeCell ref="B179:D179"/>
    <mergeCell ref="E179:F179"/>
    <mergeCell ref="G179:H179"/>
    <mergeCell ref="I179:J179"/>
    <mergeCell ref="B180:D180"/>
    <mergeCell ref="E180:F180"/>
    <mergeCell ref="G180:H180"/>
    <mergeCell ref="I180:J180"/>
    <mergeCell ref="B177:D177"/>
    <mergeCell ref="E177:F177"/>
    <mergeCell ref="G177:H177"/>
    <mergeCell ref="I177:J177"/>
    <mergeCell ref="B178:D178"/>
    <mergeCell ref="E178:F178"/>
    <mergeCell ref="G178:H178"/>
    <mergeCell ref="I178:J178"/>
    <mergeCell ref="B175:D175"/>
    <mergeCell ref="E175:F175"/>
    <mergeCell ref="G175:H175"/>
    <mergeCell ref="I175:J175"/>
    <mergeCell ref="B176:D176"/>
    <mergeCell ref="E176:F176"/>
    <mergeCell ref="G176:H176"/>
    <mergeCell ref="I176:J176"/>
    <mergeCell ref="B109:D109"/>
    <mergeCell ref="E109:H109"/>
    <mergeCell ref="I109:L109"/>
    <mergeCell ref="B110:D110"/>
    <mergeCell ref="E110:H110"/>
    <mergeCell ref="I110:L110"/>
    <mergeCell ref="B107:D107"/>
    <mergeCell ref="E107:H107"/>
    <mergeCell ref="I107:L107"/>
    <mergeCell ref="B108:D108"/>
    <mergeCell ref="E108:H108"/>
    <mergeCell ref="I108:L108"/>
    <mergeCell ref="B80:D80"/>
    <mergeCell ref="G80:H80"/>
    <mergeCell ref="I80:L80"/>
    <mergeCell ref="B81:D81"/>
    <mergeCell ref="G81:H81"/>
    <mergeCell ref="I81:L81"/>
    <mergeCell ref="B78:D78"/>
    <mergeCell ref="G78:H78"/>
    <mergeCell ref="I78:L78"/>
    <mergeCell ref="B79:D79"/>
    <mergeCell ref="G79:H79"/>
    <mergeCell ref="I79:L79"/>
    <mergeCell ref="B72:D72"/>
    <mergeCell ref="G72:H72"/>
    <mergeCell ref="I72:L72"/>
    <mergeCell ref="B77:D77"/>
    <mergeCell ref="E77:F77"/>
    <mergeCell ref="G77:H77"/>
    <mergeCell ref="I77:L77"/>
    <mergeCell ref="B70:D70"/>
    <mergeCell ref="G70:H70"/>
    <mergeCell ref="I70:L70"/>
    <mergeCell ref="B71:D71"/>
    <mergeCell ref="G71:H71"/>
    <mergeCell ref="I71:L71"/>
    <mergeCell ref="B68:D68"/>
    <mergeCell ref="E68:F68"/>
    <mergeCell ref="G68:H68"/>
    <mergeCell ref="I68:L68"/>
    <mergeCell ref="B69:D69"/>
    <mergeCell ref="G69:H69"/>
    <mergeCell ref="I69:L69"/>
    <mergeCell ref="B62:D62"/>
    <mergeCell ref="E62:H62"/>
    <mergeCell ref="I62:L62"/>
    <mergeCell ref="B63:D63"/>
    <mergeCell ref="E63:H63"/>
    <mergeCell ref="I63:L63"/>
    <mergeCell ref="I52:K52"/>
    <mergeCell ref="B60:D60"/>
    <mergeCell ref="E60:H60"/>
    <mergeCell ref="I60:L60"/>
    <mergeCell ref="B61:D61"/>
    <mergeCell ref="E61:H61"/>
    <mergeCell ref="I61:L61"/>
    <mergeCell ref="B37:D37"/>
    <mergeCell ref="E37:G37"/>
    <mergeCell ref="H37:I37"/>
    <mergeCell ref="J37:L37"/>
    <mergeCell ref="B38:D38"/>
    <mergeCell ref="E38:G38"/>
    <mergeCell ref="H38:I38"/>
    <mergeCell ref="J38:L38"/>
    <mergeCell ref="B35:D35"/>
    <mergeCell ref="E35:G35"/>
    <mergeCell ref="H35:I35"/>
    <mergeCell ref="J35:L35"/>
    <mergeCell ref="B36:D36"/>
    <mergeCell ref="E36:G36"/>
    <mergeCell ref="H36:I36"/>
    <mergeCell ref="J36:L36"/>
    <mergeCell ref="B29:D29"/>
    <mergeCell ref="E29:F29"/>
    <mergeCell ref="G29:H29"/>
    <mergeCell ref="I29:J29"/>
    <mergeCell ref="K29:L29"/>
    <mergeCell ref="B30:D30"/>
    <mergeCell ref="E30:F30"/>
    <mergeCell ref="G30:H30"/>
    <mergeCell ref="I30:J30"/>
    <mergeCell ref="K30:L30"/>
    <mergeCell ref="E10:L10"/>
    <mergeCell ref="B27:D28"/>
    <mergeCell ref="E27:H27"/>
    <mergeCell ref="I27:L27"/>
    <mergeCell ref="E28:F28"/>
    <mergeCell ref="G28:H28"/>
    <mergeCell ref="I28:J28"/>
    <mergeCell ref="K28:L28"/>
    <mergeCell ref="A1:L1"/>
    <mergeCell ref="A2:L2"/>
    <mergeCell ref="A3:E3"/>
    <mergeCell ref="F3:L3"/>
    <mergeCell ref="A4:L4"/>
    <mergeCell ref="A5:L5"/>
  </mergeCells>
  <pageMargins left="0.25" right="0.17" top="0.61" bottom="0.5" header="0.37" footer="0.28000000000000003"/>
  <pageSetup paperSize="9" orientation="portrait" horizontalDpi="4294967293" verticalDpi="4294967293" r:id="rId1"/>
  <headerFooter alignWithMargins="0"/>
  <rowBreaks count="14" manualBreakCount="14">
    <brk id="10" max="16383" man="1"/>
    <brk id="53" max="16383" man="1"/>
    <brk id="88" max="16383" man="1"/>
    <brk id="137" max="16383" man="1"/>
    <brk id="195" max="16383" man="1"/>
    <brk id="232" max="16383" man="1"/>
    <brk id="267" max="16383" man="1"/>
    <brk id="303" max="16383" man="1"/>
    <brk id="362" max="16383" man="1"/>
    <brk id="409" max="16383" man="1"/>
    <brk id="468" max="16383" man="1"/>
    <brk id="522" max="16383" man="1"/>
    <brk id="578" max="16383" man="1"/>
    <brk id="636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L688"/>
  <sheetViews>
    <sheetView topLeftCell="A659" zoomScaleNormal="100" workbookViewId="0">
      <selection activeCell="E682" sqref="E682"/>
    </sheetView>
  </sheetViews>
  <sheetFormatPr defaultColWidth="14.7109375" defaultRowHeight="12.75"/>
  <cols>
    <col min="1" max="1" width="8" style="33" customWidth="1"/>
    <col min="2" max="2" width="6.140625" customWidth="1"/>
    <col min="3" max="3" width="5.7109375" customWidth="1"/>
    <col min="4" max="4" width="25.85546875" customWidth="1"/>
    <col min="5" max="7" width="6.7109375" customWidth="1"/>
    <col min="8" max="8" width="7" customWidth="1"/>
    <col min="9" max="11" width="6.7109375" customWidth="1"/>
    <col min="12" max="12" width="7.140625" customWidth="1"/>
    <col min="13" max="13" width="7.7109375" customWidth="1"/>
    <col min="14" max="14" width="5.7109375" customWidth="1"/>
    <col min="15" max="15" width="22.7109375" customWidth="1"/>
    <col min="16" max="16" width="7.42578125" customWidth="1"/>
    <col min="17" max="17" width="7.140625" customWidth="1"/>
    <col min="18" max="22" width="8.7109375" customWidth="1"/>
  </cols>
  <sheetData>
    <row r="1" spans="1:12" ht="39.200000000000003" customHeight="1">
      <c r="A1" s="132" t="s">
        <v>2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s="6" customFormat="1" ht="39.200000000000003" customHeight="1">
      <c r="A2" s="134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5" customFormat="1" ht="54" customHeight="1">
      <c r="A3" s="134" t="s">
        <v>3</v>
      </c>
      <c r="B3" s="133"/>
      <c r="C3" s="133"/>
      <c r="D3" s="133"/>
      <c r="E3" s="133"/>
      <c r="F3" s="136" t="s">
        <v>4</v>
      </c>
      <c r="G3" s="133"/>
      <c r="H3" s="133"/>
      <c r="I3" s="133"/>
      <c r="J3" s="133"/>
      <c r="K3" s="133"/>
      <c r="L3" s="133"/>
    </row>
    <row r="4" spans="1:12" s="3" customFormat="1" ht="232.5" customHeight="1">
      <c r="A4" s="130" t="s">
        <v>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</row>
    <row r="5" spans="1:12" s="3" customFormat="1" ht="30.2" customHeight="1">
      <c r="A5" s="130" t="s">
        <v>528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</row>
    <row r="6" spans="1:12" s="3" customFormat="1" ht="18.75" customHeight="1">
      <c r="A6" s="34"/>
    </row>
    <row r="7" spans="1:12" s="3" customFormat="1" ht="18" customHeight="1">
      <c r="A7" s="32"/>
      <c r="B7" s="4"/>
      <c r="C7" s="4"/>
    </row>
    <row r="8" spans="1:12" s="3" customFormat="1" ht="15.75" customHeight="1">
      <c r="A8" s="32"/>
      <c r="B8" s="4"/>
      <c r="C8" s="4"/>
      <c r="E8" s="98" t="s">
        <v>521</v>
      </c>
    </row>
    <row r="9" spans="1:12" s="3" customFormat="1" ht="169.5" customHeight="1">
      <c r="A9" s="93" t="s">
        <v>555</v>
      </c>
      <c r="B9" s="94"/>
      <c r="C9" s="94"/>
    </row>
    <row r="10" spans="1:12" s="3" customFormat="1" ht="77.25" customHeight="1">
      <c r="A10" s="93" t="s">
        <v>6</v>
      </c>
      <c r="B10" s="93"/>
      <c r="C10" s="93"/>
      <c r="D10" s="95"/>
      <c r="E10" s="139" t="s">
        <v>554</v>
      </c>
      <c r="F10" s="140"/>
      <c r="G10" s="140"/>
      <c r="H10" s="140"/>
      <c r="I10" s="140"/>
      <c r="J10" s="140"/>
      <c r="K10" s="140"/>
      <c r="L10" s="140"/>
    </row>
    <row r="11" spans="1:12" s="3" customFormat="1" ht="12.75" customHeight="1">
      <c r="A11" s="37" t="s">
        <v>7</v>
      </c>
      <c r="B11" s="7"/>
      <c r="C11" s="7"/>
    </row>
    <row r="12" spans="1:12" s="2" customFormat="1" ht="15" customHeight="1">
      <c r="A12" s="35"/>
    </row>
    <row r="13" spans="1:12" s="1" customFormat="1">
      <c r="A13" s="33" t="s">
        <v>11</v>
      </c>
      <c r="B13" s="1" t="s">
        <v>12</v>
      </c>
    </row>
    <row r="15" spans="1:12">
      <c r="A15" s="33" t="s">
        <v>13</v>
      </c>
      <c r="B15" s="1" t="s">
        <v>14</v>
      </c>
      <c r="E15" s="22" t="s">
        <v>195</v>
      </c>
      <c r="F15" s="8"/>
      <c r="G15" s="8"/>
      <c r="H15" s="8"/>
      <c r="I15" s="8"/>
      <c r="J15" s="8"/>
      <c r="K15" s="8"/>
      <c r="L15" s="8"/>
    </row>
    <row r="16" spans="1:12">
      <c r="B16" s="1" t="s">
        <v>8</v>
      </c>
      <c r="E16" s="22" t="s">
        <v>5</v>
      </c>
      <c r="F16" s="8"/>
      <c r="G16" s="8"/>
      <c r="H16" s="8"/>
      <c r="I16" s="8"/>
      <c r="J16" s="8"/>
      <c r="K16" s="8"/>
      <c r="L16" s="8"/>
    </row>
    <row r="17" spans="1:12">
      <c r="B17" s="1" t="s">
        <v>9</v>
      </c>
      <c r="E17" s="22" t="s">
        <v>196</v>
      </c>
      <c r="F17" s="8"/>
      <c r="G17" s="8"/>
      <c r="H17" s="8"/>
      <c r="I17" s="8"/>
      <c r="J17" s="8"/>
      <c r="K17" s="8"/>
      <c r="L17" s="8"/>
    </row>
    <row r="18" spans="1:12">
      <c r="B18" s="1" t="s">
        <v>10</v>
      </c>
      <c r="E18" s="22" t="s">
        <v>197</v>
      </c>
      <c r="F18" s="8"/>
      <c r="G18" s="8"/>
      <c r="H18" s="8"/>
      <c r="I18" s="8"/>
      <c r="J18" s="8"/>
      <c r="K18" s="8"/>
      <c r="L18" s="8"/>
    </row>
    <row r="19" spans="1:12" ht="33.75" customHeight="1">
      <c r="F19" s="8"/>
      <c r="G19" s="8"/>
      <c r="H19" s="8"/>
      <c r="I19" s="8"/>
      <c r="J19" s="8"/>
      <c r="K19" s="8"/>
      <c r="L19" s="8"/>
    </row>
    <row r="20" spans="1:12">
      <c r="A20" s="33" t="s">
        <v>15</v>
      </c>
      <c r="B20" s="1" t="s">
        <v>16</v>
      </c>
      <c r="E20" s="22" t="s">
        <v>198</v>
      </c>
      <c r="F20" s="8"/>
      <c r="G20" s="8"/>
      <c r="H20" s="8"/>
      <c r="I20" s="8"/>
      <c r="J20" s="8"/>
      <c r="K20" s="8"/>
      <c r="L20" s="8"/>
    </row>
    <row r="21" spans="1:12">
      <c r="E21" s="22" t="s">
        <v>199</v>
      </c>
    </row>
    <row r="22" spans="1:12">
      <c r="E22" s="22"/>
    </row>
    <row r="23" spans="1:12">
      <c r="C23" s="102" t="s">
        <v>527</v>
      </c>
      <c r="D23" s="22" t="s">
        <v>526</v>
      </c>
    </row>
    <row r="25" spans="1:12">
      <c r="A25" s="33" t="s">
        <v>17</v>
      </c>
      <c r="B25" s="1" t="s">
        <v>18</v>
      </c>
    </row>
    <row r="27" spans="1:12">
      <c r="B27" s="176" t="s">
        <v>19</v>
      </c>
      <c r="C27" s="177"/>
      <c r="D27" s="178"/>
      <c r="E27" s="170" t="s">
        <v>20</v>
      </c>
      <c r="F27" s="171"/>
      <c r="G27" s="171"/>
      <c r="H27" s="172"/>
      <c r="I27" s="170" t="s">
        <v>21</v>
      </c>
      <c r="J27" s="171"/>
      <c r="K27" s="171"/>
      <c r="L27" s="172"/>
    </row>
    <row r="28" spans="1:12">
      <c r="B28" s="179"/>
      <c r="C28" s="180"/>
      <c r="D28" s="181"/>
      <c r="E28" s="170" t="s">
        <v>22</v>
      </c>
      <c r="F28" s="172"/>
      <c r="G28" s="170" t="s">
        <v>23</v>
      </c>
      <c r="H28" s="172"/>
      <c r="I28" s="170" t="s">
        <v>22</v>
      </c>
      <c r="J28" s="172"/>
      <c r="K28" s="170" t="s">
        <v>23</v>
      </c>
      <c r="L28" s="148"/>
    </row>
    <row r="29" spans="1:12">
      <c r="B29" s="138" t="s">
        <v>24</v>
      </c>
      <c r="C29" s="138"/>
      <c r="D29" s="138"/>
      <c r="E29" s="189">
        <v>8</v>
      </c>
      <c r="F29" s="172"/>
      <c r="G29" s="216">
        <v>8</v>
      </c>
      <c r="H29" s="217"/>
      <c r="I29" s="216">
        <v>1</v>
      </c>
      <c r="J29" s="217"/>
      <c r="K29" s="216">
        <v>1</v>
      </c>
      <c r="L29" s="218"/>
    </row>
    <row r="30" spans="1:12">
      <c r="B30" s="138" t="s">
        <v>25</v>
      </c>
      <c r="C30" s="138"/>
      <c r="D30" s="138"/>
      <c r="E30" s="189">
        <v>8</v>
      </c>
      <c r="F30" s="172"/>
      <c r="G30" s="216">
        <v>8</v>
      </c>
      <c r="H30" s="217"/>
      <c r="I30" s="216">
        <v>1</v>
      </c>
      <c r="J30" s="217"/>
      <c r="K30" s="216">
        <v>1</v>
      </c>
      <c r="L30" s="218"/>
    </row>
    <row r="33" spans="1:12">
      <c r="A33" s="33" t="s">
        <v>26</v>
      </c>
      <c r="B33" s="1" t="s">
        <v>27</v>
      </c>
    </row>
    <row r="35" spans="1:12">
      <c r="B35" s="170" t="s">
        <v>1</v>
      </c>
      <c r="C35" s="161"/>
      <c r="D35" s="148"/>
      <c r="E35" s="170" t="s">
        <v>8</v>
      </c>
      <c r="F35" s="171"/>
      <c r="G35" s="175"/>
      <c r="H35" s="170" t="s">
        <v>28</v>
      </c>
      <c r="I35" s="175"/>
      <c r="J35" s="170" t="s">
        <v>29</v>
      </c>
      <c r="K35" s="182"/>
      <c r="L35" s="175"/>
    </row>
    <row r="36" spans="1:12">
      <c r="B36" s="160"/>
      <c r="C36" s="161"/>
      <c r="D36" s="148"/>
      <c r="E36" s="160"/>
      <c r="F36" s="161"/>
      <c r="G36" s="148"/>
      <c r="H36" s="189"/>
      <c r="I36" s="172"/>
      <c r="J36" s="160"/>
      <c r="K36" s="161"/>
      <c r="L36" s="148"/>
    </row>
    <row r="37" spans="1:12">
      <c r="B37" s="160"/>
      <c r="C37" s="161"/>
      <c r="D37" s="148"/>
      <c r="E37" s="160"/>
      <c r="F37" s="161"/>
      <c r="G37" s="148"/>
      <c r="H37" s="189"/>
      <c r="I37" s="172"/>
      <c r="J37" s="160"/>
      <c r="K37" s="161"/>
      <c r="L37" s="148"/>
    </row>
    <row r="38" spans="1:12">
      <c r="B38" s="160"/>
      <c r="C38" s="161"/>
      <c r="D38" s="148"/>
      <c r="E38" s="160"/>
      <c r="F38" s="161"/>
      <c r="G38" s="148"/>
      <c r="H38" s="189"/>
      <c r="I38" s="172"/>
      <c r="J38" s="160"/>
      <c r="K38" s="161"/>
      <c r="L38" s="148"/>
    </row>
    <row r="41" spans="1:12">
      <c r="A41" s="33" t="s">
        <v>30</v>
      </c>
    </row>
    <row r="52" spans="1:12" ht="15" customHeight="1">
      <c r="A52" s="33" t="s">
        <v>31</v>
      </c>
      <c r="B52" s="1" t="s">
        <v>32</v>
      </c>
      <c r="I52" s="213">
        <f>DATE(2010,7,1)</f>
        <v>40360</v>
      </c>
      <c r="J52" s="214"/>
      <c r="K52" s="215"/>
    </row>
    <row r="54" spans="1:12">
      <c r="A54" s="37" t="s">
        <v>33</v>
      </c>
    </row>
    <row r="56" spans="1:12">
      <c r="A56" s="33" t="s">
        <v>34</v>
      </c>
      <c r="B56" s="1" t="s">
        <v>35</v>
      </c>
      <c r="C56" s="1"/>
      <c r="E56" s="1"/>
      <c r="F56" s="1"/>
      <c r="G56" s="1"/>
      <c r="H56" s="1"/>
      <c r="I56" s="1"/>
      <c r="J56" s="1"/>
      <c r="K56" s="1"/>
    </row>
    <row r="58" spans="1:12">
      <c r="A58" s="33" t="s">
        <v>40</v>
      </c>
      <c r="B58" s="1" t="s">
        <v>36</v>
      </c>
    </row>
    <row r="60" spans="1:12">
      <c r="B60" s="170" t="s">
        <v>37</v>
      </c>
      <c r="C60" s="161"/>
      <c r="D60" s="148"/>
      <c r="E60" s="170" t="s">
        <v>38</v>
      </c>
      <c r="F60" s="171"/>
      <c r="G60" s="171"/>
      <c r="H60" s="172"/>
      <c r="I60" s="170" t="s">
        <v>39</v>
      </c>
      <c r="J60" s="171"/>
      <c r="K60" s="171"/>
      <c r="L60" s="172"/>
    </row>
    <row r="61" spans="1:12">
      <c r="B61" s="160" t="s">
        <v>200</v>
      </c>
      <c r="C61" s="161"/>
      <c r="D61" s="148"/>
      <c r="E61" s="160" t="s">
        <v>201</v>
      </c>
      <c r="F61" s="161"/>
      <c r="G61" s="161"/>
      <c r="H61" s="148"/>
      <c r="I61" s="160"/>
      <c r="J61" s="161"/>
      <c r="K61" s="161"/>
      <c r="L61" s="148"/>
    </row>
    <row r="62" spans="1:12">
      <c r="B62" s="160"/>
      <c r="C62" s="161"/>
      <c r="D62" s="148"/>
      <c r="E62" s="160"/>
      <c r="F62" s="161"/>
      <c r="G62" s="161"/>
      <c r="H62" s="148"/>
      <c r="I62" s="160"/>
      <c r="J62" s="161"/>
      <c r="K62" s="161"/>
      <c r="L62" s="148"/>
    </row>
    <row r="63" spans="1:12">
      <c r="B63" s="160"/>
      <c r="C63" s="161"/>
      <c r="D63" s="148"/>
      <c r="E63" s="160"/>
      <c r="F63" s="161"/>
      <c r="G63" s="161"/>
      <c r="H63" s="148"/>
      <c r="I63" s="160"/>
      <c r="J63" s="161"/>
      <c r="K63" s="161"/>
      <c r="L63" s="148"/>
    </row>
    <row r="66" spans="1:12">
      <c r="A66" s="33" t="s">
        <v>45</v>
      </c>
      <c r="B66" s="1" t="s">
        <v>46</v>
      </c>
    </row>
    <row r="68" spans="1:12" ht="54" customHeight="1">
      <c r="B68" s="183" t="s">
        <v>41</v>
      </c>
      <c r="C68" s="184"/>
      <c r="D68" s="185"/>
      <c r="E68" s="157" t="s">
        <v>42</v>
      </c>
      <c r="F68" s="159"/>
      <c r="G68" s="157" t="s">
        <v>43</v>
      </c>
      <c r="H68" s="159"/>
      <c r="I68" s="157" t="s">
        <v>44</v>
      </c>
      <c r="J68" s="158"/>
      <c r="K68" s="158"/>
      <c r="L68" s="159"/>
    </row>
    <row r="69" spans="1:12">
      <c r="B69" s="188"/>
      <c r="C69" s="188"/>
      <c r="D69" s="188"/>
      <c r="E69" s="21" t="s">
        <v>194</v>
      </c>
      <c r="F69" s="101" t="s">
        <v>47</v>
      </c>
      <c r="G69" s="166" t="s">
        <v>47</v>
      </c>
      <c r="H69" s="167"/>
      <c r="I69" s="166" t="s">
        <v>47</v>
      </c>
      <c r="J69" s="167"/>
      <c r="K69" s="167"/>
      <c r="L69" s="167"/>
    </row>
    <row r="70" spans="1:12">
      <c r="B70" s="138" t="s">
        <v>202</v>
      </c>
      <c r="C70" s="138"/>
      <c r="D70" s="138"/>
      <c r="E70" s="25">
        <v>9958</v>
      </c>
      <c r="F70" s="24">
        <v>100</v>
      </c>
      <c r="G70" s="164">
        <v>100</v>
      </c>
      <c r="H70" s="164"/>
      <c r="I70" s="164"/>
      <c r="J70" s="165"/>
      <c r="K70" s="165"/>
      <c r="L70" s="165"/>
    </row>
    <row r="71" spans="1:12">
      <c r="B71" s="138"/>
      <c r="C71" s="138"/>
      <c r="D71" s="138"/>
      <c r="E71" s="23"/>
      <c r="F71" s="24"/>
      <c r="G71" s="164"/>
      <c r="H71" s="164"/>
      <c r="I71" s="164"/>
      <c r="J71" s="165"/>
      <c r="K71" s="165"/>
      <c r="L71" s="165"/>
    </row>
    <row r="72" spans="1:12">
      <c r="B72" s="138"/>
      <c r="C72" s="138"/>
      <c r="D72" s="138"/>
      <c r="E72" s="23"/>
      <c r="F72" s="24"/>
      <c r="G72" s="164"/>
      <c r="H72" s="164"/>
      <c r="I72" s="164"/>
      <c r="J72" s="165"/>
      <c r="K72" s="165"/>
      <c r="L72" s="165"/>
    </row>
    <row r="73" spans="1:12">
      <c r="B73" s="38"/>
      <c r="C73" s="38"/>
      <c r="D73" s="38"/>
      <c r="E73" s="39"/>
      <c r="F73" s="40"/>
      <c r="G73" s="41"/>
      <c r="H73" s="41"/>
      <c r="I73" s="41"/>
      <c r="J73" s="42"/>
      <c r="K73" s="42"/>
      <c r="L73" s="42"/>
    </row>
    <row r="75" spans="1:12">
      <c r="A75" s="33" t="s">
        <v>48</v>
      </c>
      <c r="B75" s="1" t="s">
        <v>49</v>
      </c>
    </row>
    <row r="77" spans="1:12" ht="54" customHeight="1">
      <c r="B77" s="183" t="s">
        <v>41</v>
      </c>
      <c r="C77" s="184"/>
      <c r="D77" s="185"/>
      <c r="E77" s="157" t="s">
        <v>42</v>
      </c>
      <c r="F77" s="159"/>
      <c r="G77" s="157" t="s">
        <v>43</v>
      </c>
      <c r="H77" s="159"/>
      <c r="I77" s="157" t="s">
        <v>44</v>
      </c>
      <c r="J77" s="158"/>
      <c r="K77" s="158"/>
      <c r="L77" s="159"/>
    </row>
    <row r="78" spans="1:12">
      <c r="B78" s="188"/>
      <c r="C78" s="188"/>
      <c r="D78" s="188"/>
      <c r="E78" s="21" t="s">
        <v>194</v>
      </c>
      <c r="F78" s="101" t="s">
        <v>47</v>
      </c>
      <c r="G78" s="166" t="s">
        <v>47</v>
      </c>
      <c r="H78" s="167"/>
      <c r="I78" s="166" t="s">
        <v>47</v>
      </c>
      <c r="J78" s="167"/>
      <c r="K78" s="167"/>
      <c r="L78" s="167"/>
    </row>
    <row r="79" spans="1:12">
      <c r="B79" s="138" t="s">
        <v>200</v>
      </c>
      <c r="C79" s="138"/>
      <c r="D79" s="138"/>
      <c r="E79" s="25">
        <v>9958</v>
      </c>
      <c r="F79" s="26">
        <v>100</v>
      </c>
      <c r="G79" s="168">
        <v>100</v>
      </c>
      <c r="H79" s="168"/>
      <c r="I79" s="168"/>
      <c r="J79" s="169"/>
      <c r="K79" s="169"/>
      <c r="L79" s="169"/>
    </row>
    <row r="80" spans="1:12">
      <c r="B80" s="138"/>
      <c r="C80" s="138"/>
      <c r="D80" s="138"/>
      <c r="E80" s="25"/>
      <c r="F80" s="26"/>
      <c r="G80" s="168"/>
      <c r="H80" s="168"/>
      <c r="I80" s="168"/>
      <c r="J80" s="169"/>
      <c r="K80" s="169"/>
      <c r="L80" s="169"/>
    </row>
    <row r="81" spans="1:12">
      <c r="B81" s="138"/>
      <c r="C81" s="138"/>
      <c r="D81" s="138"/>
      <c r="E81" s="25"/>
      <c r="F81" s="26"/>
      <c r="G81" s="168"/>
      <c r="H81" s="168"/>
      <c r="I81" s="168"/>
      <c r="J81" s="169"/>
      <c r="K81" s="169"/>
      <c r="L81" s="169"/>
    </row>
    <row r="85" spans="1:12">
      <c r="A85" s="33" t="s">
        <v>51</v>
      </c>
      <c r="B85" s="1" t="s">
        <v>52</v>
      </c>
      <c r="C85" s="1"/>
      <c r="E85" s="1"/>
      <c r="F85" s="1"/>
      <c r="G85" s="1"/>
      <c r="H85" s="1"/>
      <c r="I85" s="1"/>
      <c r="J85" s="1"/>
      <c r="K85" s="1"/>
      <c r="L85" s="1"/>
    </row>
    <row r="87" spans="1:12">
      <c r="A87" s="33" t="s">
        <v>54</v>
      </c>
      <c r="B87" s="1" t="s">
        <v>53</v>
      </c>
    </row>
    <row r="89" spans="1:12">
      <c r="A89" s="37" t="s">
        <v>50</v>
      </c>
    </row>
    <row r="91" spans="1:12">
      <c r="A91" s="33" t="s">
        <v>55</v>
      </c>
      <c r="B91" s="1" t="s">
        <v>56</v>
      </c>
      <c r="C91" s="1"/>
      <c r="E91" s="1"/>
      <c r="F91" s="1"/>
      <c r="G91" s="1"/>
      <c r="H91" s="1"/>
      <c r="I91" s="1"/>
      <c r="J91" s="1"/>
      <c r="K91" s="1"/>
      <c r="L91" s="1"/>
    </row>
    <row r="93" spans="1:12">
      <c r="A93" s="33" t="s">
        <v>57</v>
      </c>
      <c r="B93" s="1" t="s">
        <v>58</v>
      </c>
      <c r="C93" s="1"/>
      <c r="E93" s="1"/>
      <c r="F93" s="1"/>
      <c r="G93" s="1"/>
      <c r="H93" s="1"/>
      <c r="I93" s="1"/>
    </row>
    <row r="95" spans="1:12">
      <c r="A95" s="33" t="s">
        <v>59</v>
      </c>
      <c r="B95" s="1"/>
      <c r="C95" s="1"/>
    </row>
    <row r="98" spans="1:12">
      <c r="B98" t="s">
        <v>60</v>
      </c>
      <c r="E98" s="14"/>
      <c r="F98" s="10"/>
      <c r="G98" s="10"/>
      <c r="H98" s="10"/>
      <c r="I98" s="10"/>
      <c r="J98" s="10"/>
      <c r="K98" s="10"/>
      <c r="L98" s="10"/>
    </row>
    <row r="99" spans="1:12">
      <c r="D99" s="14"/>
      <c r="E99" s="14"/>
      <c r="F99" s="11"/>
      <c r="G99" s="11"/>
      <c r="H99" s="11"/>
      <c r="I99" s="11"/>
      <c r="J99" s="11"/>
      <c r="K99" s="11"/>
      <c r="L99" s="11"/>
    </row>
    <row r="100" spans="1:12">
      <c r="D100" s="19"/>
      <c r="E100" s="19"/>
      <c r="F100" s="10"/>
      <c r="G100" s="10"/>
      <c r="H100" s="10"/>
      <c r="I100" s="10"/>
      <c r="J100" s="10"/>
      <c r="K100" s="10"/>
      <c r="L100" s="10"/>
    </row>
    <row r="103" spans="1:12">
      <c r="A103" s="33" t="s">
        <v>61</v>
      </c>
      <c r="B103" s="1" t="s">
        <v>62</v>
      </c>
      <c r="C103" s="1"/>
      <c r="E103" s="1"/>
    </row>
    <row r="105" spans="1:12">
      <c r="B105" t="s">
        <v>63</v>
      </c>
    </row>
    <row r="107" spans="1:12" ht="26.45" customHeight="1">
      <c r="B107" s="186" t="s">
        <v>64</v>
      </c>
      <c r="C107" s="187"/>
      <c r="D107" s="187"/>
      <c r="E107" s="186" t="s">
        <v>65</v>
      </c>
      <c r="F107" s="190"/>
      <c r="G107" s="190"/>
      <c r="H107" s="190"/>
      <c r="I107" s="162" t="s">
        <v>66</v>
      </c>
      <c r="J107" s="163"/>
      <c r="K107" s="163"/>
      <c r="L107" s="163"/>
    </row>
    <row r="108" spans="1:12">
      <c r="B108" s="138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>
      <c r="B109" s="138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3" spans="1:7">
      <c r="A113" s="33" t="s">
        <v>67</v>
      </c>
      <c r="B113" s="1" t="s">
        <v>68</v>
      </c>
      <c r="C113" s="1"/>
      <c r="E113" s="1"/>
    </row>
    <row r="115" spans="1:7">
      <c r="A115" s="33" t="s">
        <v>69</v>
      </c>
      <c r="B115" s="1" t="s">
        <v>71</v>
      </c>
    </row>
    <row r="116" spans="1:7">
      <c r="C116" s="12" t="s">
        <v>70</v>
      </c>
      <c r="G116" s="12"/>
    </row>
    <row r="117" spans="1:7">
      <c r="C117" s="12"/>
      <c r="G117" s="12"/>
    </row>
    <row r="119" spans="1:7">
      <c r="A119" s="33" t="s">
        <v>72</v>
      </c>
      <c r="B119" s="1" t="s">
        <v>73</v>
      </c>
    </row>
    <row r="120" spans="1:7">
      <c r="C120" s="12" t="s">
        <v>79</v>
      </c>
      <c r="G120" s="12"/>
    </row>
    <row r="121" spans="1:7">
      <c r="C121" s="12"/>
      <c r="G121" s="12"/>
    </row>
    <row r="123" spans="1:7">
      <c r="A123" s="33" t="s">
        <v>74</v>
      </c>
      <c r="B123" s="1" t="s">
        <v>75</v>
      </c>
    </row>
    <row r="131" spans="1:7">
      <c r="A131" s="33" t="s">
        <v>76</v>
      </c>
      <c r="B131" s="1" t="s">
        <v>77</v>
      </c>
    </row>
    <row r="132" spans="1:7">
      <c r="C132" s="12" t="s">
        <v>78</v>
      </c>
      <c r="G132" s="12"/>
    </row>
    <row r="133" spans="1:7">
      <c r="C133" s="12"/>
      <c r="G133" s="12"/>
    </row>
    <row r="135" spans="1:7">
      <c r="A135" s="33" t="s">
        <v>80</v>
      </c>
      <c r="B135" s="1" t="s">
        <v>81</v>
      </c>
    </row>
    <row r="136" spans="1:7">
      <c r="C136" s="12" t="s">
        <v>82</v>
      </c>
      <c r="G136" s="12"/>
    </row>
    <row r="137" spans="1:7">
      <c r="F137" s="12"/>
      <c r="G137" s="12"/>
    </row>
    <row r="138" spans="1:7">
      <c r="A138" s="37" t="s">
        <v>85</v>
      </c>
      <c r="F138" s="12"/>
      <c r="G138" s="12"/>
    </row>
    <row r="140" spans="1:7">
      <c r="A140" s="33" t="s">
        <v>83</v>
      </c>
      <c r="B140" s="1" t="s">
        <v>84</v>
      </c>
    </row>
    <row r="145" spans="1:7">
      <c r="D145" s="7"/>
      <c r="E145" s="7"/>
    </row>
    <row r="150" spans="1:7">
      <c r="B150" s="12" t="s">
        <v>86</v>
      </c>
      <c r="E150" s="12"/>
    </row>
    <row r="151" spans="1:7">
      <c r="B151" s="12"/>
      <c r="E151" s="12"/>
    </row>
    <row r="153" spans="1:7">
      <c r="A153" s="33" t="s">
        <v>87</v>
      </c>
      <c r="B153" s="1" t="s">
        <v>88</v>
      </c>
    </row>
    <row r="154" spans="1:7">
      <c r="C154" s="12" t="s">
        <v>89</v>
      </c>
      <c r="G154" s="12"/>
    </row>
    <row r="155" spans="1:7">
      <c r="C155" s="12"/>
      <c r="G155" s="12"/>
    </row>
    <row r="157" spans="1:7">
      <c r="A157" s="33" t="s">
        <v>90</v>
      </c>
      <c r="B157" s="1" t="s">
        <v>94</v>
      </c>
    </row>
    <row r="158" spans="1:7">
      <c r="C158" s="12" t="s">
        <v>92</v>
      </c>
      <c r="G158" s="12"/>
    </row>
    <row r="159" spans="1:7">
      <c r="C159" s="12"/>
      <c r="G159" s="12"/>
    </row>
    <row r="161" spans="1:11">
      <c r="A161" s="33" t="s">
        <v>93</v>
      </c>
      <c r="B161" s="1" t="s">
        <v>95</v>
      </c>
    </row>
    <row r="162" spans="1:11">
      <c r="C162" s="12" t="s">
        <v>91</v>
      </c>
      <c r="G162" s="12"/>
    </row>
    <row r="163" spans="1:11">
      <c r="C163" s="12"/>
      <c r="G163" s="12"/>
    </row>
    <row r="165" spans="1:11">
      <c r="A165" s="33" t="s">
        <v>96</v>
      </c>
      <c r="B165" s="1" t="s">
        <v>97</v>
      </c>
    </row>
    <row r="166" spans="1:11">
      <c r="C166" s="12" t="s">
        <v>98</v>
      </c>
      <c r="G166" s="12"/>
    </row>
    <row r="167" spans="1:11">
      <c r="C167" s="12"/>
      <c r="G167" s="12"/>
    </row>
    <row r="169" spans="1:11">
      <c r="A169" s="33" t="s">
        <v>99</v>
      </c>
      <c r="B169" s="1" t="s">
        <v>100</v>
      </c>
    </row>
    <row r="170" spans="1:11">
      <c r="C170" s="12" t="s">
        <v>101</v>
      </c>
    </row>
    <row r="173" spans="1:11">
      <c r="A173" s="33" t="s">
        <v>103</v>
      </c>
      <c r="B173" s="1" t="s">
        <v>104</v>
      </c>
      <c r="C173" s="1"/>
      <c r="E173" s="1"/>
    </row>
    <row r="175" spans="1:11" ht="27" customHeight="1">
      <c r="B175" s="186" t="s">
        <v>105</v>
      </c>
      <c r="C175" s="187"/>
      <c r="D175" s="187"/>
      <c r="E175" s="162" t="s">
        <v>106</v>
      </c>
      <c r="F175" s="163"/>
      <c r="G175" s="162" t="s">
        <v>107</v>
      </c>
      <c r="H175" s="163"/>
      <c r="I175" s="162" t="s">
        <v>108</v>
      </c>
      <c r="J175" s="163"/>
      <c r="K175" s="13"/>
    </row>
    <row r="176" spans="1:11">
      <c r="B176" s="138" t="s">
        <v>203</v>
      </c>
      <c r="C176" s="138"/>
      <c r="D176" s="138"/>
      <c r="E176" s="156" t="s">
        <v>207</v>
      </c>
      <c r="F176" s="138"/>
      <c r="G176" s="156" t="s">
        <v>209</v>
      </c>
      <c r="H176" s="156"/>
      <c r="I176" s="156" t="s">
        <v>210</v>
      </c>
      <c r="J176" s="138"/>
      <c r="K176" s="20"/>
    </row>
    <row r="177" spans="1:11">
      <c r="B177" s="138" t="s">
        <v>204</v>
      </c>
      <c r="C177" s="138"/>
      <c r="D177" s="138"/>
      <c r="E177" s="156" t="s">
        <v>207</v>
      </c>
      <c r="F177" s="138"/>
      <c r="G177" s="156" t="s">
        <v>209</v>
      </c>
      <c r="H177" s="156"/>
      <c r="I177" s="156" t="s">
        <v>210</v>
      </c>
      <c r="J177" s="138"/>
      <c r="K177" s="20"/>
    </row>
    <row r="178" spans="1:11">
      <c r="B178" s="138" t="s">
        <v>205</v>
      </c>
      <c r="C178" s="138"/>
      <c r="D178" s="138"/>
      <c r="E178" s="156" t="s">
        <v>208</v>
      </c>
      <c r="F178" s="138"/>
      <c r="G178" s="156" t="s">
        <v>209</v>
      </c>
      <c r="H178" s="156"/>
      <c r="I178" s="156" t="s">
        <v>210</v>
      </c>
      <c r="J178" s="138"/>
      <c r="K178" s="20"/>
    </row>
    <row r="179" spans="1:11">
      <c r="B179" s="138" t="s">
        <v>206</v>
      </c>
      <c r="C179" s="138"/>
      <c r="D179" s="138"/>
      <c r="E179" s="156" t="s">
        <v>207</v>
      </c>
      <c r="F179" s="138"/>
      <c r="G179" s="156" t="s">
        <v>209</v>
      </c>
      <c r="H179" s="156"/>
      <c r="I179" s="156" t="s">
        <v>210</v>
      </c>
      <c r="J179" s="138"/>
      <c r="K179" s="20"/>
    </row>
    <row r="180" spans="1:11">
      <c r="B180" s="138"/>
      <c r="C180" s="138"/>
      <c r="D180" s="138"/>
      <c r="E180" s="156"/>
      <c r="F180" s="138"/>
      <c r="G180" s="156"/>
      <c r="H180" s="156"/>
      <c r="I180" s="156"/>
      <c r="J180" s="138"/>
      <c r="K180" s="20"/>
    </row>
    <row r="181" spans="1:11">
      <c r="B181" s="38"/>
      <c r="C181" s="38"/>
      <c r="D181" s="38"/>
      <c r="E181" s="43"/>
      <c r="F181" s="38"/>
      <c r="G181" s="43"/>
      <c r="H181" s="43"/>
      <c r="I181" s="43"/>
      <c r="J181" s="38"/>
      <c r="K181" s="20"/>
    </row>
    <row r="183" spans="1:11">
      <c r="A183" s="33" t="s">
        <v>109</v>
      </c>
      <c r="B183" s="1" t="s">
        <v>110</v>
      </c>
      <c r="G183" s="12"/>
    </row>
    <row r="184" spans="1:11">
      <c r="C184" s="12" t="s">
        <v>211</v>
      </c>
      <c r="G184" s="12"/>
    </row>
    <row r="185" spans="1:11">
      <c r="C185" s="12" t="s">
        <v>212</v>
      </c>
      <c r="G185" s="12"/>
    </row>
    <row r="186" spans="1:11">
      <c r="C186" s="12"/>
      <c r="G186" s="12"/>
    </row>
    <row r="188" spans="1:11">
      <c r="A188" s="33" t="s">
        <v>111</v>
      </c>
      <c r="B188" s="1" t="s">
        <v>112</v>
      </c>
      <c r="G188" s="12"/>
    </row>
    <row r="189" spans="1:11">
      <c r="C189" s="12" t="s">
        <v>211</v>
      </c>
      <c r="G189" s="12"/>
    </row>
    <row r="190" spans="1:11">
      <c r="C190" s="12" t="s">
        <v>212</v>
      </c>
      <c r="G190" s="12"/>
    </row>
    <row r="191" spans="1:11">
      <c r="C191" s="12"/>
      <c r="G191" s="12"/>
    </row>
    <row r="193" spans="1:10">
      <c r="A193" s="33" t="s">
        <v>113</v>
      </c>
      <c r="B193" s="1" t="s">
        <v>114</v>
      </c>
    </row>
    <row r="194" spans="1:10">
      <c r="C194" s="12" t="s">
        <v>115</v>
      </c>
    </row>
    <row r="196" spans="1:10">
      <c r="A196" s="37" t="s">
        <v>102</v>
      </c>
    </row>
    <row r="198" spans="1:10">
      <c r="A198" s="33" t="s">
        <v>117</v>
      </c>
      <c r="B198" s="1" t="s">
        <v>118</v>
      </c>
    </row>
    <row r="199" spans="1:10">
      <c r="A199" s="33" t="s">
        <v>119</v>
      </c>
      <c r="B199" s="1" t="s">
        <v>120</v>
      </c>
    </row>
    <row r="200" spans="1:10">
      <c r="A200" s="33" t="s">
        <v>121</v>
      </c>
      <c r="B200" s="1" t="s">
        <v>122</v>
      </c>
    </row>
    <row r="202" spans="1:10" ht="45">
      <c r="B202" s="149" t="s">
        <v>105</v>
      </c>
      <c r="C202" s="150"/>
      <c r="D202" s="151"/>
      <c r="E202" s="28" t="s">
        <v>123</v>
      </c>
      <c r="F202" s="28" t="s">
        <v>124</v>
      </c>
      <c r="G202" s="29" t="s">
        <v>125</v>
      </c>
      <c r="H202" s="29" t="s">
        <v>126</v>
      </c>
      <c r="I202" s="29" t="s">
        <v>127</v>
      </c>
      <c r="J202" s="28" t="s">
        <v>128</v>
      </c>
    </row>
    <row r="203" spans="1:10">
      <c r="B203" s="76" t="s">
        <v>344</v>
      </c>
      <c r="C203" s="197" t="s">
        <v>529</v>
      </c>
      <c r="D203" s="198"/>
      <c r="E203" s="55" t="s">
        <v>531</v>
      </c>
      <c r="F203" s="56">
        <f>F204+F213</f>
        <v>85410</v>
      </c>
      <c r="G203" s="56">
        <f>G204+G213</f>
        <v>0</v>
      </c>
      <c r="H203" s="56">
        <f>H204+H213</f>
        <v>0</v>
      </c>
      <c r="I203" s="56">
        <f>I204+I213</f>
        <v>0</v>
      </c>
      <c r="J203" s="56">
        <f>J204+J213</f>
        <v>85410</v>
      </c>
    </row>
    <row r="204" spans="1:10">
      <c r="B204" s="77" t="s">
        <v>345</v>
      </c>
      <c r="C204" s="199" t="s">
        <v>530</v>
      </c>
      <c r="D204" s="200"/>
      <c r="E204" s="57" t="s">
        <v>130</v>
      </c>
      <c r="F204" s="58">
        <f>SUM(F205:F212)</f>
        <v>606</v>
      </c>
      <c r="G204" s="58">
        <f>SUM(G205:G212)</f>
        <v>0</v>
      </c>
      <c r="H204" s="58">
        <f>SUM(H205:H212)</f>
        <v>0</v>
      </c>
      <c r="I204" s="58">
        <f>SUM(I205:I212)</f>
        <v>0</v>
      </c>
      <c r="J204" s="58">
        <f>SUM(J205:J212)</f>
        <v>606</v>
      </c>
    </row>
    <row r="205" spans="1:10">
      <c r="B205" s="78" t="s">
        <v>346</v>
      </c>
      <c r="C205" s="147" t="s">
        <v>135</v>
      </c>
      <c r="D205" s="148"/>
      <c r="E205" s="17" t="s">
        <v>170</v>
      </c>
      <c r="F205" s="27">
        <v>606</v>
      </c>
      <c r="G205" s="27"/>
      <c r="H205" s="27"/>
      <c r="I205" s="27"/>
      <c r="J205" s="27">
        <f t="shared" ref="J205:J212" si="0">F205+G205-H205+I205</f>
        <v>606</v>
      </c>
    </row>
    <row r="206" spans="1:10">
      <c r="B206" s="78" t="s">
        <v>136</v>
      </c>
      <c r="C206" s="147" t="s">
        <v>137</v>
      </c>
      <c r="D206" s="148"/>
      <c r="E206" s="17" t="s">
        <v>171</v>
      </c>
      <c r="F206" s="27"/>
      <c r="G206" s="27"/>
      <c r="H206" s="27"/>
      <c r="I206" s="27"/>
      <c r="J206" s="27">
        <f t="shared" si="0"/>
        <v>0</v>
      </c>
    </row>
    <row r="207" spans="1:10">
      <c r="B207" s="78" t="s">
        <v>138</v>
      </c>
      <c r="C207" s="15" t="s">
        <v>139</v>
      </c>
      <c r="D207" s="16"/>
      <c r="E207" s="17" t="s">
        <v>172</v>
      </c>
      <c r="F207" s="27"/>
      <c r="G207" s="27"/>
      <c r="H207" s="27"/>
      <c r="I207" s="27"/>
      <c r="J207" s="27">
        <f t="shared" si="0"/>
        <v>0</v>
      </c>
    </row>
    <row r="208" spans="1:10">
      <c r="B208" s="78" t="s">
        <v>140</v>
      </c>
      <c r="C208" s="15" t="s">
        <v>141</v>
      </c>
      <c r="D208" s="16"/>
      <c r="E208" s="17" t="s">
        <v>173</v>
      </c>
      <c r="F208" s="27"/>
      <c r="G208" s="27"/>
      <c r="H208" s="27"/>
      <c r="I208" s="27"/>
      <c r="J208" s="27">
        <f t="shared" si="0"/>
        <v>0</v>
      </c>
    </row>
    <row r="209" spans="2:10">
      <c r="B209" s="78" t="s">
        <v>142</v>
      </c>
      <c r="C209" s="15" t="s">
        <v>143</v>
      </c>
      <c r="D209" s="16"/>
      <c r="E209" s="17" t="s">
        <v>174</v>
      </c>
      <c r="F209" s="27"/>
      <c r="G209" s="27"/>
      <c r="H209" s="27"/>
      <c r="I209" s="27"/>
      <c r="J209" s="27">
        <f t="shared" si="0"/>
        <v>0</v>
      </c>
    </row>
    <row r="210" spans="2:10">
      <c r="B210" s="78" t="s">
        <v>144</v>
      </c>
      <c r="C210" s="15" t="s">
        <v>145</v>
      </c>
      <c r="D210" s="16"/>
      <c r="E210" s="17" t="s">
        <v>175</v>
      </c>
      <c r="F210" s="27"/>
      <c r="G210" s="27"/>
      <c r="H210" s="27"/>
      <c r="I210" s="27"/>
      <c r="J210" s="27">
        <f t="shared" si="0"/>
        <v>0</v>
      </c>
    </row>
    <row r="211" spans="2:10">
      <c r="B211" s="79" t="s">
        <v>146</v>
      </c>
      <c r="C211" s="15" t="s">
        <v>147</v>
      </c>
      <c r="D211" s="16"/>
      <c r="E211" s="17" t="s">
        <v>176</v>
      </c>
      <c r="F211" s="27"/>
      <c r="G211" s="27"/>
      <c r="H211" s="27"/>
      <c r="I211" s="27"/>
      <c r="J211" s="27">
        <f t="shared" si="0"/>
        <v>0</v>
      </c>
    </row>
    <row r="212" spans="2:10">
      <c r="B212" s="79" t="s">
        <v>148</v>
      </c>
      <c r="C212" s="15" t="s">
        <v>149</v>
      </c>
      <c r="D212" s="16"/>
      <c r="E212" s="17" t="s">
        <v>177</v>
      </c>
      <c r="F212" s="27"/>
      <c r="G212" s="27"/>
      <c r="H212" s="27"/>
      <c r="I212" s="27"/>
      <c r="J212" s="27">
        <f t="shared" si="0"/>
        <v>0</v>
      </c>
    </row>
    <row r="213" spans="2:10">
      <c r="B213" s="80" t="s">
        <v>347</v>
      </c>
      <c r="C213" s="59" t="s">
        <v>532</v>
      </c>
      <c r="D213" s="60"/>
      <c r="E213" s="61" t="s">
        <v>178</v>
      </c>
      <c r="F213" s="62">
        <f>SUM(F214:F222)</f>
        <v>84804</v>
      </c>
      <c r="G213" s="62">
        <f>SUM(G214:G222)</f>
        <v>0</v>
      </c>
      <c r="H213" s="62">
        <f>SUM(H214:H222)</f>
        <v>0</v>
      </c>
      <c r="I213" s="62">
        <f>SUM(I214:I222)</f>
        <v>0</v>
      </c>
      <c r="J213" s="62">
        <f>SUM(J214:J222)</f>
        <v>84804</v>
      </c>
    </row>
    <row r="214" spans="2:10">
      <c r="B214" s="79" t="s">
        <v>348</v>
      </c>
      <c r="C214" s="15" t="s">
        <v>153</v>
      </c>
      <c r="D214" s="16"/>
      <c r="E214" s="18" t="s">
        <v>179</v>
      </c>
      <c r="F214" s="27"/>
      <c r="G214" s="27"/>
      <c r="H214" s="27"/>
      <c r="I214" s="27"/>
      <c r="J214" s="27">
        <f t="shared" ref="J214:J222" si="1">F214+G214-H214+I214</f>
        <v>0</v>
      </c>
    </row>
    <row r="215" spans="2:10">
      <c r="B215" s="79" t="s">
        <v>154</v>
      </c>
      <c r="C215" s="15" t="s">
        <v>162</v>
      </c>
      <c r="D215" s="16"/>
      <c r="E215" s="18" t="s">
        <v>180</v>
      </c>
      <c r="F215" s="27"/>
      <c r="G215" s="27"/>
      <c r="H215" s="27"/>
      <c r="I215" s="27"/>
      <c r="J215" s="27">
        <f t="shared" si="1"/>
        <v>0</v>
      </c>
    </row>
    <row r="216" spans="2:10">
      <c r="B216" s="79" t="s">
        <v>155</v>
      </c>
      <c r="C216" s="15" t="s">
        <v>163</v>
      </c>
      <c r="D216" s="16"/>
      <c r="E216" s="18" t="s">
        <v>181</v>
      </c>
      <c r="F216" s="27">
        <v>84804</v>
      </c>
      <c r="G216" s="27"/>
      <c r="H216" s="27"/>
      <c r="I216" s="27"/>
      <c r="J216" s="27">
        <f t="shared" si="1"/>
        <v>84804</v>
      </c>
    </row>
    <row r="217" spans="2:10">
      <c r="B217" s="79" t="s">
        <v>156</v>
      </c>
      <c r="C217" s="15" t="s">
        <v>164</v>
      </c>
      <c r="D217" s="16"/>
      <c r="E217" s="18" t="s">
        <v>182</v>
      </c>
      <c r="F217" s="27"/>
      <c r="G217" s="27"/>
      <c r="H217" s="27"/>
      <c r="I217" s="27"/>
      <c r="J217" s="27">
        <f t="shared" si="1"/>
        <v>0</v>
      </c>
    </row>
    <row r="218" spans="2:10">
      <c r="B218" s="79" t="s">
        <v>157</v>
      </c>
      <c r="C218" s="15" t="s">
        <v>165</v>
      </c>
      <c r="D218" s="16"/>
      <c r="E218" s="18" t="s">
        <v>183</v>
      </c>
      <c r="F218" s="27"/>
      <c r="G218" s="27"/>
      <c r="H218" s="27"/>
      <c r="I218" s="27"/>
      <c r="J218" s="27">
        <f t="shared" si="1"/>
        <v>0</v>
      </c>
    </row>
    <row r="219" spans="2:10">
      <c r="B219" s="79" t="s">
        <v>158</v>
      </c>
      <c r="C219" s="15" t="s">
        <v>166</v>
      </c>
      <c r="D219" s="16"/>
      <c r="E219" s="18" t="s">
        <v>184</v>
      </c>
      <c r="F219" s="27"/>
      <c r="G219" s="27"/>
      <c r="H219" s="27"/>
      <c r="I219" s="27"/>
      <c r="J219" s="27">
        <f t="shared" si="1"/>
        <v>0</v>
      </c>
    </row>
    <row r="220" spans="2:10">
      <c r="B220" s="79" t="s">
        <v>159</v>
      </c>
      <c r="C220" s="15" t="s">
        <v>167</v>
      </c>
      <c r="D220" s="16"/>
      <c r="E220" s="18" t="s">
        <v>185</v>
      </c>
      <c r="F220" s="27"/>
      <c r="G220" s="27"/>
      <c r="H220" s="27"/>
      <c r="I220" s="27"/>
      <c r="J220" s="27">
        <f t="shared" si="1"/>
        <v>0</v>
      </c>
    </row>
    <row r="221" spans="2:10">
      <c r="B221" s="79" t="s">
        <v>160</v>
      </c>
      <c r="C221" s="15" t="s">
        <v>168</v>
      </c>
      <c r="D221" s="16"/>
      <c r="E221" s="18" t="s">
        <v>186</v>
      </c>
      <c r="F221" s="27"/>
      <c r="G221" s="27"/>
      <c r="H221" s="27"/>
      <c r="I221" s="27"/>
      <c r="J221" s="27">
        <f t="shared" si="1"/>
        <v>0</v>
      </c>
    </row>
    <row r="222" spans="2:10">
      <c r="B222" s="79" t="s">
        <v>161</v>
      </c>
      <c r="C222" s="15" t="s">
        <v>169</v>
      </c>
      <c r="D222" s="16"/>
      <c r="E222" s="18" t="s">
        <v>187</v>
      </c>
      <c r="F222" s="27"/>
      <c r="G222" s="27"/>
      <c r="H222" s="27"/>
      <c r="I222" s="27"/>
      <c r="J222" s="27">
        <f t="shared" si="1"/>
        <v>0</v>
      </c>
    </row>
    <row r="223" spans="2:10">
      <c r="B223" s="80" t="s">
        <v>361</v>
      </c>
      <c r="C223" s="59" t="s">
        <v>533</v>
      </c>
      <c r="D223" s="60"/>
      <c r="E223" s="61" t="s">
        <v>188</v>
      </c>
      <c r="F223" s="62">
        <f>SUM(F224:F231)</f>
        <v>0</v>
      </c>
      <c r="G223" s="62">
        <f>SUM(G224:G231)</f>
        <v>0</v>
      </c>
      <c r="H223" s="62">
        <f>SUM(H224:H231)</f>
        <v>0</v>
      </c>
      <c r="I223" s="62">
        <f>SUM(I224:I231)</f>
        <v>0</v>
      </c>
      <c r="J223" s="62">
        <f>SUM(J224:J231)</f>
        <v>0</v>
      </c>
    </row>
    <row r="224" spans="2:10">
      <c r="B224" s="79" t="s">
        <v>363</v>
      </c>
      <c r="C224" s="15" t="s">
        <v>542</v>
      </c>
      <c r="D224" s="16"/>
      <c r="E224" s="18" t="s">
        <v>534</v>
      </c>
      <c r="F224" s="27"/>
      <c r="G224" s="27"/>
      <c r="H224" s="27"/>
      <c r="I224" s="27"/>
      <c r="J224" s="27">
        <f t="shared" ref="J224:J231" si="2">F224+G224-H224+I224</f>
        <v>0</v>
      </c>
    </row>
    <row r="225" spans="1:10">
      <c r="B225" s="79" t="s">
        <v>154</v>
      </c>
      <c r="C225" s="15" t="s">
        <v>543</v>
      </c>
      <c r="D225" s="16"/>
      <c r="E225" s="18" t="s">
        <v>535</v>
      </c>
      <c r="F225" s="27"/>
      <c r="G225" s="27"/>
      <c r="H225" s="27"/>
      <c r="I225" s="27"/>
      <c r="J225" s="27">
        <f t="shared" si="2"/>
        <v>0</v>
      </c>
    </row>
    <row r="226" spans="1:10">
      <c r="B226" s="79" t="s">
        <v>155</v>
      </c>
      <c r="C226" s="15" t="s">
        <v>544</v>
      </c>
      <c r="D226" s="16"/>
      <c r="E226" s="18" t="s">
        <v>536</v>
      </c>
      <c r="F226" s="27"/>
      <c r="G226" s="27"/>
      <c r="H226" s="27"/>
      <c r="I226" s="27"/>
      <c r="J226" s="27">
        <f t="shared" si="2"/>
        <v>0</v>
      </c>
    </row>
    <row r="227" spans="1:10">
      <c r="B227" s="79" t="s">
        <v>156</v>
      </c>
      <c r="C227" s="15" t="s">
        <v>545</v>
      </c>
      <c r="D227" s="16"/>
      <c r="E227" s="18" t="s">
        <v>537</v>
      </c>
      <c r="F227" s="27"/>
      <c r="G227" s="27"/>
      <c r="H227" s="27"/>
      <c r="I227" s="27"/>
      <c r="J227" s="27">
        <f t="shared" si="2"/>
        <v>0</v>
      </c>
    </row>
    <row r="228" spans="1:10">
      <c r="B228" s="79" t="s">
        <v>157</v>
      </c>
      <c r="C228" s="15" t="s">
        <v>546</v>
      </c>
      <c r="D228" s="16"/>
      <c r="E228" s="18" t="s">
        <v>538</v>
      </c>
      <c r="F228" s="27"/>
      <c r="G228" s="27"/>
      <c r="H228" s="27"/>
      <c r="I228" s="27"/>
      <c r="J228" s="27">
        <f t="shared" si="2"/>
        <v>0</v>
      </c>
    </row>
    <row r="229" spans="1:10">
      <c r="B229" s="79" t="s">
        <v>158</v>
      </c>
      <c r="C229" s="15" t="s">
        <v>547</v>
      </c>
      <c r="D229" s="16"/>
      <c r="E229" s="18" t="s">
        <v>539</v>
      </c>
      <c r="F229" s="27"/>
      <c r="G229" s="27"/>
      <c r="H229" s="27"/>
      <c r="I229" s="27"/>
      <c r="J229" s="27">
        <f t="shared" si="2"/>
        <v>0</v>
      </c>
    </row>
    <row r="230" spans="1:10">
      <c r="B230" s="79" t="s">
        <v>159</v>
      </c>
      <c r="C230" s="15" t="s">
        <v>548</v>
      </c>
      <c r="D230" s="16"/>
      <c r="E230" s="18" t="s">
        <v>540</v>
      </c>
      <c r="F230" s="27"/>
      <c r="G230" s="27"/>
      <c r="H230" s="27"/>
      <c r="I230" s="27"/>
      <c r="J230" s="27">
        <f t="shared" si="2"/>
        <v>0</v>
      </c>
    </row>
    <row r="231" spans="1:10">
      <c r="B231" s="79" t="s">
        <v>160</v>
      </c>
      <c r="C231" s="15" t="s">
        <v>549</v>
      </c>
      <c r="D231" s="16"/>
      <c r="E231" s="18" t="s">
        <v>541</v>
      </c>
      <c r="F231" s="27"/>
      <c r="G231" s="27"/>
      <c r="H231" s="27"/>
      <c r="I231" s="27"/>
      <c r="J231" s="27">
        <f t="shared" si="2"/>
        <v>0</v>
      </c>
    </row>
    <row r="233" spans="1:10">
      <c r="A233" s="37" t="s">
        <v>116</v>
      </c>
    </row>
    <row r="235" spans="1:10">
      <c r="A235" s="33" t="s">
        <v>189</v>
      </c>
      <c r="B235" s="1" t="s">
        <v>190</v>
      </c>
    </row>
    <row r="237" spans="1:10" ht="33.75">
      <c r="B237" s="149" t="s">
        <v>191</v>
      </c>
      <c r="C237" s="150"/>
      <c r="D237" s="151"/>
      <c r="E237" s="28" t="s">
        <v>123</v>
      </c>
      <c r="F237" s="28" t="s">
        <v>192</v>
      </c>
      <c r="G237" s="29" t="s">
        <v>125</v>
      </c>
      <c r="H237" s="29" t="s">
        <v>126</v>
      </c>
      <c r="I237" s="29" t="s">
        <v>127</v>
      </c>
      <c r="J237" s="28" t="s">
        <v>193</v>
      </c>
    </row>
    <row r="238" spans="1:10">
      <c r="B238" s="81" t="s">
        <v>344</v>
      </c>
      <c r="C238" s="152" t="s">
        <v>550</v>
      </c>
      <c r="D238" s="153"/>
      <c r="E238" s="63" t="s">
        <v>531</v>
      </c>
      <c r="F238" s="64">
        <f>F239+F248</f>
        <v>71326</v>
      </c>
      <c r="G238" s="64">
        <f>G239+G248</f>
        <v>10357</v>
      </c>
      <c r="H238" s="64">
        <f>H239+H248</f>
        <v>0</v>
      </c>
      <c r="I238" s="64">
        <f>I239+I248</f>
        <v>0</v>
      </c>
      <c r="J238" s="64">
        <f>J239+J248</f>
        <v>81683</v>
      </c>
    </row>
    <row r="239" spans="1:10">
      <c r="B239" s="82" t="s">
        <v>345</v>
      </c>
      <c r="C239" s="154" t="s">
        <v>132</v>
      </c>
      <c r="D239" s="155"/>
      <c r="E239" s="61" t="s">
        <v>130</v>
      </c>
      <c r="F239" s="62">
        <f>SUM(F240:F247)</f>
        <v>606</v>
      </c>
      <c r="G239" s="62">
        <f>SUM(G240:G247)</f>
        <v>0</v>
      </c>
      <c r="H239" s="62">
        <f>SUM(H240:H247)</f>
        <v>0</v>
      </c>
      <c r="I239" s="62">
        <f>SUM(I240:I247)</f>
        <v>0</v>
      </c>
      <c r="J239" s="62">
        <f>SUM(J240:J247)</f>
        <v>606</v>
      </c>
    </row>
    <row r="240" spans="1:10">
      <c r="B240" s="78" t="s">
        <v>346</v>
      </c>
      <c r="C240" s="147" t="s">
        <v>135</v>
      </c>
      <c r="D240" s="148"/>
      <c r="E240" s="17" t="s">
        <v>170</v>
      </c>
      <c r="F240" s="27">
        <v>606</v>
      </c>
      <c r="G240" s="27"/>
      <c r="H240" s="27"/>
      <c r="I240" s="27"/>
      <c r="J240" s="27">
        <f t="shared" ref="J240:J247" si="3">F240+G240-H240+I240</f>
        <v>606</v>
      </c>
    </row>
    <row r="241" spans="2:10">
      <c r="B241" s="78" t="s">
        <v>136</v>
      </c>
      <c r="C241" s="147" t="s">
        <v>137</v>
      </c>
      <c r="D241" s="148"/>
      <c r="E241" s="17" t="s">
        <v>171</v>
      </c>
      <c r="F241" s="27"/>
      <c r="G241" s="27"/>
      <c r="H241" s="27"/>
      <c r="I241" s="27"/>
      <c r="J241" s="27">
        <f t="shared" si="3"/>
        <v>0</v>
      </c>
    </row>
    <row r="242" spans="2:10">
      <c r="B242" s="78" t="s">
        <v>138</v>
      </c>
      <c r="C242" s="15" t="s">
        <v>139</v>
      </c>
      <c r="D242" s="16"/>
      <c r="E242" s="17" t="s">
        <v>172</v>
      </c>
      <c r="F242" s="27"/>
      <c r="G242" s="27"/>
      <c r="H242" s="27"/>
      <c r="I242" s="27"/>
      <c r="J242" s="27">
        <f t="shared" si="3"/>
        <v>0</v>
      </c>
    </row>
    <row r="243" spans="2:10">
      <c r="B243" s="78" t="s">
        <v>140</v>
      </c>
      <c r="C243" s="15" t="s">
        <v>141</v>
      </c>
      <c r="D243" s="16"/>
      <c r="E243" s="17" t="s">
        <v>173</v>
      </c>
      <c r="F243" s="27"/>
      <c r="G243" s="27"/>
      <c r="H243" s="27"/>
      <c r="I243" s="27"/>
      <c r="J243" s="27">
        <f t="shared" si="3"/>
        <v>0</v>
      </c>
    </row>
    <row r="244" spans="2:10">
      <c r="B244" s="78" t="s">
        <v>142</v>
      </c>
      <c r="C244" s="15" t="s">
        <v>143</v>
      </c>
      <c r="D244" s="16"/>
      <c r="E244" s="17" t="s">
        <v>174</v>
      </c>
      <c r="F244" s="27"/>
      <c r="G244" s="27"/>
      <c r="H244" s="27"/>
      <c r="I244" s="27"/>
      <c r="J244" s="27">
        <f t="shared" si="3"/>
        <v>0</v>
      </c>
    </row>
    <row r="245" spans="2:10">
      <c r="B245" s="78" t="s">
        <v>144</v>
      </c>
      <c r="C245" s="15" t="s">
        <v>145</v>
      </c>
      <c r="D245" s="16"/>
      <c r="E245" s="17" t="s">
        <v>175</v>
      </c>
      <c r="F245" s="27"/>
      <c r="G245" s="27"/>
      <c r="H245" s="27"/>
      <c r="I245" s="27"/>
      <c r="J245" s="27">
        <f t="shared" si="3"/>
        <v>0</v>
      </c>
    </row>
    <row r="246" spans="2:10">
      <c r="B246" s="79" t="s">
        <v>146</v>
      </c>
      <c r="C246" s="15" t="s">
        <v>147</v>
      </c>
      <c r="D246" s="16"/>
      <c r="E246" s="17" t="s">
        <v>176</v>
      </c>
      <c r="F246" s="27"/>
      <c r="G246" s="27"/>
      <c r="H246" s="27"/>
      <c r="I246" s="27"/>
      <c r="J246" s="27">
        <f t="shared" si="3"/>
        <v>0</v>
      </c>
    </row>
    <row r="247" spans="2:10">
      <c r="B247" s="79" t="s">
        <v>148</v>
      </c>
      <c r="C247" s="15" t="s">
        <v>149</v>
      </c>
      <c r="D247" s="16"/>
      <c r="E247" s="17" t="s">
        <v>177</v>
      </c>
      <c r="F247" s="27"/>
      <c r="G247" s="27"/>
      <c r="H247" s="27"/>
      <c r="I247" s="27"/>
      <c r="J247" s="27">
        <f t="shared" si="3"/>
        <v>0</v>
      </c>
    </row>
    <row r="248" spans="2:10">
      <c r="B248" s="80" t="s">
        <v>347</v>
      </c>
      <c r="C248" s="59" t="s">
        <v>551</v>
      </c>
      <c r="D248" s="60"/>
      <c r="E248" s="61" t="s">
        <v>178</v>
      </c>
      <c r="F248" s="62">
        <f>SUM(F249:F257)</f>
        <v>70720</v>
      </c>
      <c r="G248" s="62">
        <f>SUM(G249:G257)</f>
        <v>10357</v>
      </c>
      <c r="H248" s="62">
        <f>SUM(H249:H257)</f>
        <v>0</v>
      </c>
      <c r="I248" s="62">
        <f>SUM(I249:I257)</f>
        <v>0</v>
      </c>
      <c r="J248" s="62">
        <f>SUM(J249:J257)</f>
        <v>81077</v>
      </c>
    </row>
    <row r="249" spans="2:10">
      <c r="B249" s="79" t="s">
        <v>348</v>
      </c>
      <c r="C249" s="15" t="s">
        <v>153</v>
      </c>
      <c r="D249" s="16"/>
      <c r="E249" s="18" t="s">
        <v>179</v>
      </c>
      <c r="F249" s="27"/>
      <c r="G249" s="27"/>
      <c r="H249" s="27"/>
      <c r="I249" s="27"/>
      <c r="J249" s="27">
        <f t="shared" ref="J249:J257" si="4">F249+G249-H249+I249</f>
        <v>0</v>
      </c>
    </row>
    <row r="250" spans="2:10">
      <c r="B250" s="79" t="s">
        <v>154</v>
      </c>
      <c r="C250" s="15" t="s">
        <v>162</v>
      </c>
      <c r="D250" s="16"/>
      <c r="E250" s="18" t="s">
        <v>180</v>
      </c>
      <c r="F250" s="27"/>
      <c r="G250" s="27"/>
      <c r="H250" s="27"/>
      <c r="I250" s="27"/>
      <c r="J250" s="27">
        <f t="shared" si="4"/>
        <v>0</v>
      </c>
    </row>
    <row r="251" spans="2:10">
      <c r="B251" s="79" t="s">
        <v>155</v>
      </c>
      <c r="C251" s="15" t="s">
        <v>163</v>
      </c>
      <c r="D251" s="16"/>
      <c r="E251" s="18" t="s">
        <v>181</v>
      </c>
      <c r="F251" s="27">
        <v>70720</v>
      </c>
      <c r="G251" s="27">
        <v>10357</v>
      </c>
      <c r="H251" s="27"/>
      <c r="I251" s="27"/>
      <c r="J251" s="27">
        <f t="shared" si="4"/>
        <v>81077</v>
      </c>
    </row>
    <row r="252" spans="2:10">
      <c r="B252" s="79" t="s">
        <v>156</v>
      </c>
      <c r="C252" s="15" t="s">
        <v>164</v>
      </c>
      <c r="D252" s="16"/>
      <c r="E252" s="18" t="s">
        <v>182</v>
      </c>
      <c r="F252" s="27"/>
      <c r="G252" s="27"/>
      <c r="H252" s="27"/>
      <c r="I252" s="27"/>
      <c r="J252" s="27">
        <f t="shared" si="4"/>
        <v>0</v>
      </c>
    </row>
    <row r="253" spans="2:10">
      <c r="B253" s="79" t="s">
        <v>157</v>
      </c>
      <c r="C253" s="15" t="s">
        <v>165</v>
      </c>
      <c r="D253" s="16"/>
      <c r="E253" s="18" t="s">
        <v>183</v>
      </c>
      <c r="F253" s="27"/>
      <c r="G253" s="27"/>
      <c r="H253" s="27"/>
      <c r="I253" s="27"/>
      <c r="J253" s="27">
        <f t="shared" si="4"/>
        <v>0</v>
      </c>
    </row>
    <row r="254" spans="2:10">
      <c r="B254" s="79" t="s">
        <v>158</v>
      </c>
      <c r="C254" s="15" t="s">
        <v>166</v>
      </c>
      <c r="D254" s="16"/>
      <c r="E254" s="18" t="s">
        <v>184</v>
      </c>
      <c r="F254" s="27"/>
      <c r="G254" s="27"/>
      <c r="H254" s="27"/>
      <c r="I254" s="27"/>
      <c r="J254" s="27">
        <f t="shared" si="4"/>
        <v>0</v>
      </c>
    </row>
    <row r="255" spans="2:10">
      <c r="B255" s="79" t="s">
        <v>159</v>
      </c>
      <c r="C255" s="15" t="s">
        <v>167</v>
      </c>
      <c r="D255" s="16"/>
      <c r="E255" s="18" t="s">
        <v>185</v>
      </c>
      <c r="F255" s="27"/>
      <c r="G255" s="27"/>
      <c r="H255" s="27"/>
      <c r="I255" s="27"/>
      <c r="J255" s="27">
        <f t="shared" si="4"/>
        <v>0</v>
      </c>
    </row>
    <row r="256" spans="2:10">
      <c r="B256" s="79" t="s">
        <v>160</v>
      </c>
      <c r="C256" s="15" t="s">
        <v>168</v>
      </c>
      <c r="D256" s="16"/>
      <c r="E256" s="18" t="s">
        <v>186</v>
      </c>
      <c r="F256" s="27"/>
      <c r="G256" s="27"/>
      <c r="H256" s="27"/>
      <c r="I256" s="27"/>
      <c r="J256" s="27">
        <f t="shared" si="4"/>
        <v>0</v>
      </c>
    </row>
    <row r="257" spans="1:10">
      <c r="B257" s="79" t="s">
        <v>161</v>
      </c>
      <c r="C257" s="15" t="s">
        <v>169</v>
      </c>
      <c r="D257" s="16"/>
      <c r="E257" s="18" t="s">
        <v>187</v>
      </c>
      <c r="F257" s="27"/>
      <c r="G257" s="27"/>
      <c r="H257" s="27"/>
      <c r="I257" s="27"/>
      <c r="J257" s="27">
        <f t="shared" si="4"/>
        <v>0</v>
      </c>
    </row>
    <row r="258" spans="1:10">
      <c r="B258" s="80" t="s">
        <v>361</v>
      </c>
      <c r="C258" s="59" t="s">
        <v>533</v>
      </c>
      <c r="D258" s="60"/>
      <c r="E258" s="61" t="s">
        <v>188</v>
      </c>
      <c r="F258" s="62">
        <f>SUM(F259:F266)</f>
        <v>0</v>
      </c>
      <c r="G258" s="62">
        <f>SUM(G259:G266)</f>
        <v>0</v>
      </c>
      <c r="H258" s="62">
        <f>SUM(H259:H266)</f>
        <v>0</v>
      </c>
      <c r="I258" s="62">
        <f>SUM(I259:I266)</f>
        <v>0</v>
      </c>
      <c r="J258" s="62">
        <f>SUM(J259:J266)</f>
        <v>0</v>
      </c>
    </row>
    <row r="259" spans="1:10">
      <c r="B259" s="79" t="s">
        <v>363</v>
      </c>
      <c r="C259" s="15" t="s">
        <v>542</v>
      </c>
      <c r="D259" s="16"/>
      <c r="E259" s="18" t="s">
        <v>534</v>
      </c>
      <c r="F259" s="27"/>
      <c r="G259" s="27"/>
      <c r="H259" s="27"/>
      <c r="I259" s="27"/>
      <c r="J259" s="27">
        <f t="shared" ref="J259:J266" si="5">F259+G259-H259+I259</f>
        <v>0</v>
      </c>
    </row>
    <row r="260" spans="1:10">
      <c r="B260" s="79" t="s">
        <v>154</v>
      </c>
      <c r="C260" s="15" t="s">
        <v>543</v>
      </c>
      <c r="D260" s="16"/>
      <c r="E260" s="18" t="s">
        <v>535</v>
      </c>
      <c r="F260" s="27"/>
      <c r="G260" s="27"/>
      <c r="H260" s="27"/>
      <c r="I260" s="27"/>
      <c r="J260" s="27">
        <f t="shared" si="5"/>
        <v>0</v>
      </c>
    </row>
    <row r="261" spans="1:10">
      <c r="B261" s="79" t="s">
        <v>155</v>
      </c>
      <c r="C261" s="15" t="s">
        <v>544</v>
      </c>
      <c r="D261" s="16"/>
      <c r="E261" s="18" t="s">
        <v>536</v>
      </c>
      <c r="F261" s="27"/>
      <c r="G261" s="27"/>
      <c r="H261" s="27"/>
      <c r="I261" s="27"/>
      <c r="J261" s="27">
        <f t="shared" si="5"/>
        <v>0</v>
      </c>
    </row>
    <row r="262" spans="1:10">
      <c r="B262" s="79" t="s">
        <v>156</v>
      </c>
      <c r="C262" s="15" t="s">
        <v>545</v>
      </c>
      <c r="D262" s="16"/>
      <c r="E262" s="18" t="s">
        <v>537</v>
      </c>
      <c r="F262" s="27"/>
      <c r="G262" s="27"/>
      <c r="H262" s="27"/>
      <c r="I262" s="27"/>
      <c r="J262" s="27">
        <f t="shared" si="5"/>
        <v>0</v>
      </c>
    </row>
    <row r="263" spans="1:10">
      <c r="B263" s="79" t="s">
        <v>157</v>
      </c>
      <c r="C263" s="15" t="s">
        <v>546</v>
      </c>
      <c r="D263" s="16"/>
      <c r="E263" s="18" t="s">
        <v>538</v>
      </c>
      <c r="F263" s="27"/>
      <c r="G263" s="27"/>
      <c r="H263" s="27"/>
      <c r="I263" s="27"/>
      <c r="J263" s="27">
        <f t="shared" si="5"/>
        <v>0</v>
      </c>
    </row>
    <row r="264" spans="1:10">
      <c r="B264" s="79" t="s">
        <v>158</v>
      </c>
      <c r="C264" s="15" t="s">
        <v>547</v>
      </c>
      <c r="D264" s="16"/>
      <c r="E264" s="18" t="s">
        <v>539</v>
      </c>
      <c r="F264" s="27"/>
      <c r="G264" s="27"/>
      <c r="H264" s="27"/>
      <c r="I264" s="27"/>
      <c r="J264" s="27">
        <f t="shared" si="5"/>
        <v>0</v>
      </c>
    </row>
    <row r="265" spans="1:10">
      <c r="B265" s="79" t="s">
        <v>159</v>
      </c>
      <c r="C265" s="15" t="s">
        <v>548</v>
      </c>
      <c r="D265" s="16"/>
      <c r="E265" s="18" t="s">
        <v>540</v>
      </c>
      <c r="F265" s="27"/>
      <c r="G265" s="27"/>
      <c r="H265" s="27"/>
      <c r="I265" s="27"/>
      <c r="J265" s="27">
        <f t="shared" si="5"/>
        <v>0</v>
      </c>
    </row>
    <row r="266" spans="1:10">
      <c r="B266" s="79" t="s">
        <v>160</v>
      </c>
      <c r="C266" s="15" t="s">
        <v>549</v>
      </c>
      <c r="D266" s="16"/>
      <c r="E266" s="18" t="s">
        <v>541</v>
      </c>
      <c r="F266" s="27"/>
      <c r="G266" s="27"/>
      <c r="H266" s="27"/>
      <c r="I266" s="27"/>
      <c r="J266" s="27">
        <f t="shared" si="5"/>
        <v>0</v>
      </c>
    </row>
    <row r="267" spans="1:10">
      <c r="B267" s="79" t="s">
        <v>161</v>
      </c>
      <c r="C267" s="15" t="s">
        <v>169</v>
      </c>
      <c r="D267" s="16"/>
      <c r="E267" s="18" t="s">
        <v>187</v>
      </c>
      <c r="F267" s="27"/>
      <c r="G267" s="27"/>
      <c r="H267" s="27"/>
      <c r="I267" s="27"/>
      <c r="J267" s="27">
        <f t="shared" ref="J267" si="6">F267+G267-H267+I267</f>
        <v>0</v>
      </c>
    </row>
    <row r="268" spans="1:10">
      <c r="A268" s="37" t="s">
        <v>213</v>
      </c>
    </row>
    <row r="270" spans="1:10">
      <c r="A270" s="33" t="s">
        <v>216</v>
      </c>
      <c r="B270" s="1" t="s">
        <v>214</v>
      </c>
    </row>
    <row r="272" spans="1:10" ht="33.75">
      <c r="B272" s="195" t="s">
        <v>105</v>
      </c>
      <c r="C272" s="196"/>
      <c r="D272" s="151"/>
      <c r="E272" s="28" t="s">
        <v>123</v>
      </c>
      <c r="F272" s="28" t="s">
        <v>192</v>
      </c>
      <c r="G272" s="68"/>
      <c r="H272" s="68"/>
      <c r="I272" s="68"/>
      <c r="J272" s="28" t="s">
        <v>193</v>
      </c>
    </row>
    <row r="273" spans="2:10">
      <c r="B273" s="81" t="s">
        <v>129</v>
      </c>
      <c r="C273" s="152" t="s">
        <v>133</v>
      </c>
      <c r="D273" s="153"/>
      <c r="E273" s="63" t="s">
        <v>130</v>
      </c>
      <c r="F273" s="62">
        <f>F274+F283</f>
        <v>14084</v>
      </c>
      <c r="G273" s="65"/>
      <c r="H273" s="66"/>
      <c r="I273" s="67"/>
      <c r="J273" s="62">
        <f>J274+J283</f>
        <v>3727</v>
      </c>
    </row>
    <row r="274" spans="2:10">
      <c r="B274" s="82" t="s">
        <v>131</v>
      </c>
      <c r="C274" s="154" t="s">
        <v>132</v>
      </c>
      <c r="D274" s="155"/>
      <c r="E274" s="61" t="s">
        <v>170</v>
      </c>
      <c r="F274" s="62">
        <f>SUM(F275:F282)</f>
        <v>0</v>
      </c>
      <c r="G274" s="65"/>
      <c r="H274" s="66"/>
      <c r="I274" s="67"/>
      <c r="J274" s="62">
        <f>SUM(J275:J282)</f>
        <v>0</v>
      </c>
    </row>
    <row r="275" spans="2:10">
      <c r="B275" s="78" t="s">
        <v>134</v>
      </c>
      <c r="C275" s="147" t="s">
        <v>135</v>
      </c>
      <c r="D275" s="148"/>
      <c r="E275" s="17" t="s">
        <v>171</v>
      </c>
      <c r="F275" s="90">
        <f t="shared" ref="F275:F282" si="7">F205-F240</f>
        <v>0</v>
      </c>
      <c r="G275" s="69"/>
      <c r="H275" s="70"/>
      <c r="I275" s="71"/>
      <c r="J275" s="90">
        <f t="shared" ref="J275:J282" si="8">J205-J240</f>
        <v>0</v>
      </c>
    </row>
    <row r="276" spans="2:10">
      <c r="B276" s="78" t="s">
        <v>136</v>
      </c>
      <c r="C276" s="147" t="s">
        <v>137</v>
      </c>
      <c r="D276" s="148"/>
      <c r="E276" s="17" t="s">
        <v>172</v>
      </c>
      <c r="F276" s="90">
        <f t="shared" si="7"/>
        <v>0</v>
      </c>
      <c r="G276" s="69"/>
      <c r="H276" s="70"/>
      <c r="I276" s="71"/>
      <c r="J276" s="90">
        <f t="shared" si="8"/>
        <v>0</v>
      </c>
    </row>
    <row r="277" spans="2:10">
      <c r="B277" s="78" t="s">
        <v>138</v>
      </c>
      <c r="C277" s="15" t="s">
        <v>139</v>
      </c>
      <c r="D277" s="16"/>
      <c r="E277" s="17" t="s">
        <v>173</v>
      </c>
      <c r="F277" s="90">
        <f t="shared" si="7"/>
        <v>0</v>
      </c>
      <c r="G277" s="69"/>
      <c r="H277" s="70"/>
      <c r="I277" s="71"/>
      <c r="J277" s="90">
        <f t="shared" si="8"/>
        <v>0</v>
      </c>
    </row>
    <row r="278" spans="2:10">
      <c r="B278" s="78" t="s">
        <v>140</v>
      </c>
      <c r="C278" s="15" t="s">
        <v>141</v>
      </c>
      <c r="D278" s="16"/>
      <c r="E278" s="17" t="s">
        <v>174</v>
      </c>
      <c r="F278" s="90">
        <f t="shared" si="7"/>
        <v>0</v>
      </c>
      <c r="G278" s="69"/>
      <c r="H278" s="70"/>
      <c r="I278" s="71"/>
      <c r="J278" s="90">
        <f t="shared" si="8"/>
        <v>0</v>
      </c>
    </row>
    <row r="279" spans="2:10">
      <c r="B279" s="78" t="s">
        <v>142</v>
      </c>
      <c r="C279" s="15" t="s">
        <v>143</v>
      </c>
      <c r="D279" s="16"/>
      <c r="E279" s="17" t="s">
        <v>175</v>
      </c>
      <c r="F279" s="90">
        <f t="shared" si="7"/>
        <v>0</v>
      </c>
      <c r="G279" s="69"/>
      <c r="H279" s="70"/>
      <c r="I279" s="71"/>
      <c r="J279" s="90">
        <f t="shared" si="8"/>
        <v>0</v>
      </c>
    </row>
    <row r="280" spans="2:10">
      <c r="B280" s="78" t="s">
        <v>144</v>
      </c>
      <c r="C280" s="15" t="s">
        <v>145</v>
      </c>
      <c r="D280" s="16"/>
      <c r="E280" s="17" t="s">
        <v>176</v>
      </c>
      <c r="F280" s="90">
        <f t="shared" si="7"/>
        <v>0</v>
      </c>
      <c r="G280" s="69"/>
      <c r="H280" s="70"/>
      <c r="I280" s="71"/>
      <c r="J280" s="90">
        <f t="shared" si="8"/>
        <v>0</v>
      </c>
    </row>
    <row r="281" spans="2:10">
      <c r="B281" s="79" t="s">
        <v>146</v>
      </c>
      <c r="C281" s="15" t="s">
        <v>147</v>
      </c>
      <c r="D281" s="16"/>
      <c r="E281" s="17" t="s">
        <v>177</v>
      </c>
      <c r="F281" s="90">
        <f t="shared" si="7"/>
        <v>0</v>
      </c>
      <c r="G281" s="69"/>
      <c r="H281" s="70"/>
      <c r="I281" s="71"/>
      <c r="J281" s="90">
        <f t="shared" si="8"/>
        <v>0</v>
      </c>
    </row>
    <row r="282" spans="2:10">
      <c r="B282" s="79" t="s">
        <v>148</v>
      </c>
      <c r="C282" s="15" t="s">
        <v>149</v>
      </c>
      <c r="D282" s="16"/>
      <c r="E282" s="17" t="s">
        <v>178</v>
      </c>
      <c r="F282" s="90">
        <f t="shared" si="7"/>
        <v>0</v>
      </c>
      <c r="G282" s="69"/>
      <c r="H282" s="70"/>
      <c r="I282" s="71"/>
      <c r="J282" s="90">
        <f t="shared" si="8"/>
        <v>0</v>
      </c>
    </row>
    <row r="283" spans="2:10">
      <c r="B283" s="80" t="s">
        <v>150</v>
      </c>
      <c r="C283" s="59" t="s">
        <v>151</v>
      </c>
      <c r="D283" s="60"/>
      <c r="E283" s="61" t="s">
        <v>179</v>
      </c>
      <c r="F283" s="62">
        <f>SUM(F284:F292)</f>
        <v>14084</v>
      </c>
      <c r="G283" s="119"/>
      <c r="H283" s="120"/>
      <c r="I283" s="121"/>
      <c r="J283" s="62">
        <f>SUM(J284:J292)</f>
        <v>3727</v>
      </c>
    </row>
    <row r="284" spans="2:10">
      <c r="B284" s="79" t="s">
        <v>152</v>
      </c>
      <c r="C284" s="15" t="s">
        <v>153</v>
      </c>
      <c r="D284" s="16"/>
      <c r="E284" s="18" t="s">
        <v>180</v>
      </c>
      <c r="F284" s="90">
        <f t="shared" ref="F284:F292" si="9">F214-F249</f>
        <v>0</v>
      </c>
      <c r="G284" s="69"/>
      <c r="H284" s="70"/>
      <c r="I284" s="71"/>
      <c r="J284" s="90">
        <f t="shared" ref="J284:J292" si="10">J214-J249</f>
        <v>0</v>
      </c>
    </row>
    <row r="285" spans="2:10">
      <c r="B285" s="79" t="s">
        <v>154</v>
      </c>
      <c r="C285" s="15" t="s">
        <v>162</v>
      </c>
      <c r="D285" s="16"/>
      <c r="E285" s="18" t="s">
        <v>181</v>
      </c>
      <c r="F285" s="90">
        <f t="shared" si="9"/>
        <v>0</v>
      </c>
      <c r="G285" s="69"/>
      <c r="H285" s="70"/>
      <c r="I285" s="71"/>
      <c r="J285" s="90">
        <f t="shared" si="10"/>
        <v>0</v>
      </c>
    </row>
    <row r="286" spans="2:10">
      <c r="B286" s="79" t="s">
        <v>155</v>
      </c>
      <c r="C286" s="15" t="s">
        <v>163</v>
      </c>
      <c r="D286" s="16"/>
      <c r="E286" s="18" t="s">
        <v>182</v>
      </c>
      <c r="F286" s="90">
        <f t="shared" si="9"/>
        <v>14084</v>
      </c>
      <c r="G286" s="69"/>
      <c r="H286" s="70"/>
      <c r="I286" s="71"/>
      <c r="J286" s="90">
        <f t="shared" si="10"/>
        <v>3727</v>
      </c>
    </row>
    <row r="287" spans="2:10">
      <c r="B287" s="79" t="s">
        <v>156</v>
      </c>
      <c r="C287" s="15" t="s">
        <v>164</v>
      </c>
      <c r="D287" s="16"/>
      <c r="E287" s="18" t="s">
        <v>183</v>
      </c>
      <c r="F287" s="90">
        <f t="shared" si="9"/>
        <v>0</v>
      </c>
      <c r="G287" s="69"/>
      <c r="H287" s="70"/>
      <c r="I287" s="71"/>
      <c r="J287" s="90">
        <f t="shared" si="10"/>
        <v>0</v>
      </c>
    </row>
    <row r="288" spans="2:10">
      <c r="B288" s="79" t="s">
        <v>157</v>
      </c>
      <c r="C288" s="15" t="s">
        <v>165</v>
      </c>
      <c r="D288" s="16"/>
      <c r="E288" s="18" t="s">
        <v>184</v>
      </c>
      <c r="F288" s="90">
        <f t="shared" si="9"/>
        <v>0</v>
      </c>
      <c r="G288" s="69"/>
      <c r="H288" s="70"/>
      <c r="I288" s="71"/>
      <c r="J288" s="90">
        <f t="shared" si="10"/>
        <v>0</v>
      </c>
    </row>
    <row r="289" spans="1:10">
      <c r="B289" s="79" t="s">
        <v>158</v>
      </c>
      <c r="C289" s="15" t="s">
        <v>166</v>
      </c>
      <c r="D289" s="16"/>
      <c r="E289" s="18" t="s">
        <v>185</v>
      </c>
      <c r="F289" s="90">
        <f t="shared" si="9"/>
        <v>0</v>
      </c>
      <c r="G289" s="69"/>
      <c r="H289" s="70"/>
      <c r="I289" s="71"/>
      <c r="J289" s="90">
        <f t="shared" si="10"/>
        <v>0</v>
      </c>
    </row>
    <row r="290" spans="1:10">
      <c r="B290" s="79" t="s">
        <v>159</v>
      </c>
      <c r="C290" s="15" t="s">
        <v>167</v>
      </c>
      <c r="D290" s="16"/>
      <c r="E290" s="18" t="s">
        <v>186</v>
      </c>
      <c r="F290" s="90">
        <f t="shared" si="9"/>
        <v>0</v>
      </c>
      <c r="G290" s="69"/>
      <c r="H290" s="70"/>
      <c r="I290" s="71"/>
      <c r="J290" s="90">
        <f t="shared" si="10"/>
        <v>0</v>
      </c>
    </row>
    <row r="291" spans="1:10">
      <c r="B291" s="79" t="s">
        <v>160</v>
      </c>
      <c r="C291" s="15" t="s">
        <v>168</v>
      </c>
      <c r="D291" s="16"/>
      <c r="E291" s="18" t="s">
        <v>187</v>
      </c>
      <c r="F291" s="90">
        <f t="shared" si="9"/>
        <v>0</v>
      </c>
      <c r="G291" s="69"/>
      <c r="H291" s="70"/>
      <c r="I291" s="71"/>
      <c r="J291" s="90">
        <f t="shared" si="10"/>
        <v>0</v>
      </c>
    </row>
    <row r="292" spans="1:10">
      <c r="B292" s="79" t="s">
        <v>161</v>
      </c>
      <c r="C292" s="15" t="s">
        <v>169</v>
      </c>
      <c r="D292" s="16"/>
      <c r="E292" s="18" t="s">
        <v>188</v>
      </c>
      <c r="F292" s="90">
        <f t="shared" si="9"/>
        <v>0</v>
      </c>
      <c r="G292" s="108"/>
      <c r="H292" s="109"/>
      <c r="I292" s="110"/>
      <c r="J292" s="90">
        <f t="shared" si="10"/>
        <v>0</v>
      </c>
    </row>
    <row r="293" spans="1:10">
      <c r="B293" s="80" t="s">
        <v>361</v>
      </c>
      <c r="C293" s="59" t="s">
        <v>533</v>
      </c>
      <c r="D293" s="60"/>
      <c r="E293" s="61" t="s">
        <v>188</v>
      </c>
      <c r="F293" s="104">
        <f>SUM(F294:F301)</f>
        <v>0</v>
      </c>
      <c r="G293" s="104"/>
      <c r="H293" s="111"/>
      <c r="I293" s="106"/>
      <c r="J293" s="106">
        <f>SUM(J294:J301)</f>
        <v>0</v>
      </c>
    </row>
    <row r="294" spans="1:10">
      <c r="B294" s="79" t="s">
        <v>363</v>
      </c>
      <c r="C294" s="15" t="s">
        <v>542</v>
      </c>
      <c r="D294" s="16"/>
      <c r="E294" s="18" t="s">
        <v>534</v>
      </c>
      <c r="F294" s="105"/>
      <c r="G294" s="105"/>
      <c r="H294" s="112"/>
      <c r="I294" s="107"/>
      <c r="J294" s="90">
        <f t="shared" ref="J294:J302" si="11">J224-J259</f>
        <v>0</v>
      </c>
    </row>
    <row r="295" spans="1:10">
      <c r="B295" s="79" t="s">
        <v>154</v>
      </c>
      <c r="C295" s="15" t="s">
        <v>543</v>
      </c>
      <c r="D295" s="16"/>
      <c r="E295" s="18" t="s">
        <v>535</v>
      </c>
      <c r="F295" s="105"/>
      <c r="G295" s="105"/>
      <c r="H295" s="112"/>
      <c r="I295" s="107"/>
      <c r="J295" s="90">
        <f t="shared" si="11"/>
        <v>0</v>
      </c>
    </row>
    <row r="296" spans="1:10">
      <c r="B296" s="79" t="s">
        <v>155</v>
      </c>
      <c r="C296" s="15" t="s">
        <v>544</v>
      </c>
      <c r="D296" s="16"/>
      <c r="E296" s="18" t="s">
        <v>536</v>
      </c>
      <c r="F296" s="105"/>
      <c r="G296" s="105"/>
      <c r="H296" s="112"/>
      <c r="I296" s="107"/>
      <c r="J296" s="90">
        <f t="shared" si="11"/>
        <v>0</v>
      </c>
    </row>
    <row r="297" spans="1:10">
      <c r="B297" s="79" t="s">
        <v>156</v>
      </c>
      <c r="C297" s="15" t="s">
        <v>545</v>
      </c>
      <c r="D297" s="16"/>
      <c r="E297" s="18" t="s">
        <v>537</v>
      </c>
      <c r="F297" s="105"/>
      <c r="G297" s="105"/>
      <c r="H297" s="112"/>
      <c r="I297" s="107"/>
      <c r="J297" s="90">
        <f t="shared" si="11"/>
        <v>0</v>
      </c>
    </row>
    <row r="298" spans="1:10">
      <c r="B298" s="79" t="s">
        <v>157</v>
      </c>
      <c r="C298" s="15" t="s">
        <v>546</v>
      </c>
      <c r="D298" s="16"/>
      <c r="E298" s="18" t="s">
        <v>538</v>
      </c>
      <c r="F298" s="105"/>
      <c r="G298" s="105"/>
      <c r="H298" s="112"/>
      <c r="I298" s="107"/>
      <c r="J298" s="90">
        <f t="shared" si="11"/>
        <v>0</v>
      </c>
    </row>
    <row r="299" spans="1:10">
      <c r="B299" s="79" t="s">
        <v>158</v>
      </c>
      <c r="C299" s="15" t="s">
        <v>547</v>
      </c>
      <c r="D299" s="16"/>
      <c r="E299" s="18" t="s">
        <v>539</v>
      </c>
      <c r="F299" s="105"/>
      <c r="G299" s="105"/>
      <c r="H299" s="112"/>
      <c r="I299" s="107"/>
      <c r="J299" s="90">
        <f t="shared" si="11"/>
        <v>0</v>
      </c>
    </row>
    <row r="300" spans="1:10">
      <c r="B300" s="79" t="s">
        <v>159</v>
      </c>
      <c r="C300" s="15" t="s">
        <v>548</v>
      </c>
      <c r="D300" s="16"/>
      <c r="E300" s="18" t="s">
        <v>540</v>
      </c>
      <c r="F300" s="105"/>
      <c r="G300" s="105"/>
      <c r="H300" s="112"/>
      <c r="I300" s="107"/>
      <c r="J300" s="90">
        <f t="shared" si="11"/>
        <v>0</v>
      </c>
    </row>
    <row r="301" spans="1:10">
      <c r="B301" s="79" t="s">
        <v>160</v>
      </c>
      <c r="C301" s="15" t="s">
        <v>549</v>
      </c>
      <c r="D301" s="16"/>
      <c r="E301" s="18" t="s">
        <v>541</v>
      </c>
      <c r="F301" s="105"/>
      <c r="G301" s="105"/>
      <c r="H301" s="112"/>
      <c r="I301" s="107"/>
      <c r="J301" s="90">
        <f t="shared" si="11"/>
        <v>0</v>
      </c>
    </row>
    <row r="302" spans="1:10">
      <c r="B302" s="79" t="s">
        <v>161</v>
      </c>
      <c r="C302" s="15" t="s">
        <v>169</v>
      </c>
      <c r="D302" s="16"/>
      <c r="E302" s="18" t="s">
        <v>187</v>
      </c>
      <c r="F302" s="105"/>
      <c r="G302" s="105"/>
      <c r="H302" s="112"/>
      <c r="I302" s="107"/>
      <c r="J302" s="90">
        <f t="shared" si="11"/>
        <v>0</v>
      </c>
    </row>
    <row r="304" spans="1:10">
      <c r="A304" s="122" t="s">
        <v>501</v>
      </c>
    </row>
    <row r="306" spans="1:12">
      <c r="A306" s="33" t="s">
        <v>218</v>
      </c>
      <c r="B306" s="1" t="s">
        <v>217</v>
      </c>
    </row>
    <row r="308" spans="1:12">
      <c r="B308" s="192" t="s">
        <v>219</v>
      </c>
      <c r="C308" s="192"/>
      <c r="D308" s="192"/>
      <c r="E308" s="192" t="s">
        <v>220</v>
      </c>
      <c r="F308" s="192"/>
      <c r="G308" s="192"/>
      <c r="H308" s="192" t="s">
        <v>221</v>
      </c>
      <c r="I308" s="192"/>
      <c r="J308" s="192"/>
      <c r="K308" s="192"/>
      <c r="L308" s="192"/>
    </row>
    <row r="309" spans="1:12">
      <c r="B309" s="193"/>
      <c r="C309" s="193"/>
      <c r="D309" s="193"/>
      <c r="E309" s="202"/>
      <c r="F309" s="202"/>
      <c r="G309" s="202"/>
      <c r="H309" s="194"/>
      <c r="I309" s="194"/>
      <c r="J309" s="75" t="s">
        <v>222</v>
      </c>
      <c r="K309" s="194"/>
      <c r="L309" s="194"/>
    </row>
    <row r="310" spans="1:12">
      <c r="B310" s="193"/>
      <c r="C310" s="193"/>
      <c r="D310" s="193"/>
      <c r="E310" s="202"/>
      <c r="F310" s="202"/>
      <c r="G310" s="202"/>
      <c r="H310" s="194"/>
      <c r="I310" s="194"/>
      <c r="J310" s="75" t="s">
        <v>222</v>
      </c>
      <c r="K310" s="194"/>
      <c r="L310" s="194"/>
    </row>
    <row r="311" spans="1:12">
      <c r="B311" s="193"/>
      <c r="C311" s="193"/>
      <c r="D311" s="193"/>
      <c r="E311" s="202"/>
      <c r="F311" s="202"/>
      <c r="G311" s="202"/>
      <c r="H311" s="194"/>
      <c r="I311" s="194"/>
      <c r="J311" s="75" t="s">
        <v>222</v>
      </c>
      <c r="K311" s="194"/>
      <c r="L311" s="194"/>
    </row>
    <row r="314" spans="1:12">
      <c r="A314" s="33" t="s">
        <v>223</v>
      </c>
      <c r="B314" s="1" t="s">
        <v>226</v>
      </c>
    </row>
    <row r="315" spans="1:12">
      <c r="B315" s="1" t="s">
        <v>227</v>
      </c>
    </row>
    <row r="316" spans="1:12">
      <c r="C316" s="12" t="s">
        <v>224</v>
      </c>
    </row>
    <row r="317" spans="1:12">
      <c r="C317" s="12"/>
    </row>
    <row r="319" spans="1:12">
      <c r="A319" s="33" t="s">
        <v>225</v>
      </c>
      <c r="B319" s="1" t="s">
        <v>230</v>
      </c>
      <c r="C319" s="12"/>
    </row>
    <row r="320" spans="1:12">
      <c r="B320" s="1" t="s">
        <v>231</v>
      </c>
      <c r="C320" s="12"/>
    </row>
    <row r="321" spans="1:3">
      <c r="B321" s="1" t="s">
        <v>232</v>
      </c>
      <c r="C321" s="12"/>
    </row>
    <row r="322" spans="1:3">
      <c r="C322" s="12" t="s">
        <v>224</v>
      </c>
    </row>
    <row r="323" spans="1:3">
      <c r="C323" s="12"/>
    </row>
    <row r="325" spans="1:3">
      <c r="A325" s="33" t="s">
        <v>233</v>
      </c>
      <c r="B325" s="1" t="s">
        <v>228</v>
      </c>
    </row>
    <row r="326" spans="1:3">
      <c r="B326" s="1" t="s">
        <v>229</v>
      </c>
    </row>
    <row r="327" spans="1:3">
      <c r="C327" s="12" t="s">
        <v>224</v>
      </c>
    </row>
    <row r="328" spans="1:3">
      <c r="C328" s="12"/>
    </row>
    <row r="330" spans="1:3">
      <c r="A330" s="33" t="s">
        <v>234</v>
      </c>
      <c r="B330" s="1" t="s">
        <v>235</v>
      </c>
    </row>
    <row r="331" spans="1:3">
      <c r="C331" s="12" t="s">
        <v>236</v>
      </c>
    </row>
    <row r="332" spans="1:3">
      <c r="C332" s="12"/>
    </row>
    <row r="334" spans="1:3">
      <c r="A334" s="33" t="s">
        <v>237</v>
      </c>
      <c r="B334" s="1" t="s">
        <v>238</v>
      </c>
    </row>
    <row r="335" spans="1:3">
      <c r="C335" s="12" t="s">
        <v>239</v>
      </c>
    </row>
    <row r="336" spans="1:3">
      <c r="C336" s="12"/>
    </row>
    <row r="338" spans="1:3">
      <c r="A338" s="33" t="s">
        <v>240</v>
      </c>
      <c r="B338" s="1" t="s">
        <v>241</v>
      </c>
    </row>
    <row r="339" spans="1:3">
      <c r="C339" s="12" t="s">
        <v>242</v>
      </c>
    </row>
    <row r="342" spans="1:3">
      <c r="A342" s="33" t="s">
        <v>375</v>
      </c>
      <c r="B342" s="1" t="s">
        <v>376</v>
      </c>
    </row>
    <row r="343" spans="1:3">
      <c r="A343" s="49" t="s">
        <v>499</v>
      </c>
      <c r="C343" s="12" t="s">
        <v>377</v>
      </c>
    </row>
    <row r="344" spans="1:3">
      <c r="A344" s="33" t="s">
        <v>500</v>
      </c>
    </row>
    <row r="347" spans="1:3">
      <c r="A347" s="33" t="s">
        <v>385</v>
      </c>
      <c r="B347" s="1" t="s">
        <v>378</v>
      </c>
    </row>
    <row r="348" spans="1:3">
      <c r="C348" s="12" t="s">
        <v>379</v>
      </c>
    </row>
    <row r="351" spans="1:3">
      <c r="A351" s="33" t="s">
        <v>384</v>
      </c>
      <c r="B351" s="1" t="s">
        <v>380</v>
      </c>
    </row>
    <row r="352" spans="1:3">
      <c r="B352" s="1" t="s">
        <v>381</v>
      </c>
    </row>
    <row r="353" spans="1:10">
      <c r="C353" s="12" t="s">
        <v>382</v>
      </c>
    </row>
    <row r="356" spans="1:10">
      <c r="A356" s="33" t="s">
        <v>383</v>
      </c>
      <c r="B356" s="1" t="s">
        <v>386</v>
      </c>
    </row>
    <row r="357" spans="1:10">
      <c r="C357" s="12" t="s">
        <v>387</v>
      </c>
    </row>
    <row r="360" spans="1:10">
      <c r="A360" s="33" t="s">
        <v>388</v>
      </c>
      <c r="B360" s="1" t="s">
        <v>389</v>
      </c>
    </row>
    <row r="361" spans="1:10">
      <c r="C361" s="12" t="s">
        <v>390</v>
      </c>
    </row>
    <row r="363" spans="1:10">
      <c r="A363" s="122" t="s">
        <v>553</v>
      </c>
    </row>
    <row r="365" spans="1:10">
      <c r="A365" s="33" t="s">
        <v>243</v>
      </c>
      <c r="B365" s="1" t="s">
        <v>244</v>
      </c>
    </row>
    <row r="367" spans="1:10">
      <c r="B367" s="201" t="s">
        <v>245</v>
      </c>
      <c r="C367" s="201"/>
      <c r="D367" s="201"/>
      <c r="E367" s="201" t="s">
        <v>246</v>
      </c>
      <c r="F367" s="201"/>
      <c r="G367" s="201"/>
      <c r="H367" s="201"/>
      <c r="I367" s="201"/>
      <c r="J367" s="201"/>
    </row>
    <row r="368" spans="1:10">
      <c r="B368" s="201"/>
      <c r="C368" s="201"/>
      <c r="D368" s="201"/>
      <c r="E368" s="186" t="s">
        <v>22</v>
      </c>
      <c r="F368" s="186"/>
      <c r="G368" s="186"/>
      <c r="H368" s="186" t="s">
        <v>23</v>
      </c>
      <c r="I368" s="186"/>
      <c r="J368" s="186"/>
    </row>
    <row r="369" spans="1:10">
      <c r="B369" s="36" t="s">
        <v>247</v>
      </c>
      <c r="C369" s="36"/>
      <c r="D369" s="36"/>
      <c r="E369" s="207">
        <v>42091</v>
      </c>
      <c r="F369" s="207"/>
      <c r="G369" s="207"/>
      <c r="H369" s="207">
        <v>55509</v>
      </c>
      <c r="I369" s="207"/>
      <c r="J369" s="207"/>
    </row>
    <row r="370" spans="1:10">
      <c r="B370" s="36" t="s">
        <v>391</v>
      </c>
      <c r="C370" s="36"/>
      <c r="D370" s="36"/>
      <c r="E370" s="137"/>
      <c r="F370" s="137"/>
      <c r="G370" s="137"/>
      <c r="H370" s="137"/>
      <c r="I370" s="137"/>
      <c r="J370" s="137"/>
    </row>
    <row r="373" spans="1:10">
      <c r="A373" s="33" t="s">
        <v>392</v>
      </c>
      <c r="B373" s="1" t="s">
        <v>393</v>
      </c>
    </row>
    <row r="374" spans="1:10">
      <c r="C374" s="12" t="s">
        <v>394</v>
      </c>
    </row>
    <row r="377" spans="1:10">
      <c r="A377" s="37"/>
    </row>
    <row r="379" spans="1:10">
      <c r="A379" s="33" t="s">
        <v>395</v>
      </c>
      <c r="B379" s="1" t="s">
        <v>396</v>
      </c>
    </row>
    <row r="380" spans="1:10">
      <c r="B380" s="1" t="s">
        <v>381</v>
      </c>
    </row>
    <row r="381" spans="1:10">
      <c r="C381" s="12" t="s">
        <v>394</v>
      </c>
    </row>
    <row r="382" spans="1:10">
      <c r="C382" s="12"/>
    </row>
    <row r="383" spans="1:10">
      <c r="C383" s="12"/>
    </row>
    <row r="384" spans="1:10">
      <c r="A384" s="33" t="s">
        <v>397</v>
      </c>
      <c r="B384" s="1" t="s">
        <v>398</v>
      </c>
      <c r="C384" s="12"/>
    </row>
    <row r="385" spans="1:3">
      <c r="C385" s="12" t="s">
        <v>399</v>
      </c>
    </row>
    <row r="386" spans="1:3">
      <c r="C386" s="12"/>
    </row>
    <row r="387" spans="1:3">
      <c r="C387" s="12"/>
    </row>
    <row r="388" spans="1:3">
      <c r="A388" s="33" t="s">
        <v>400</v>
      </c>
      <c r="B388" t="s">
        <v>401</v>
      </c>
      <c r="C388" s="12"/>
    </row>
    <row r="389" spans="1:3">
      <c r="B389" t="s">
        <v>402</v>
      </c>
      <c r="C389" s="12"/>
    </row>
    <row r="390" spans="1:3">
      <c r="C390" s="12" t="s">
        <v>518</v>
      </c>
    </row>
    <row r="391" spans="1:3">
      <c r="C391" s="12"/>
    </row>
    <row r="392" spans="1:3">
      <c r="C392" s="12"/>
    </row>
    <row r="393" spans="1:3">
      <c r="A393" s="33" t="s">
        <v>404</v>
      </c>
      <c r="B393" s="1" t="s">
        <v>405</v>
      </c>
      <c r="C393" s="12"/>
    </row>
    <row r="394" spans="1:3">
      <c r="B394" s="1" t="s">
        <v>406</v>
      </c>
      <c r="C394" s="12"/>
    </row>
    <row r="395" spans="1:3">
      <c r="C395" s="12" t="s">
        <v>224</v>
      </c>
    </row>
    <row r="396" spans="1:3">
      <c r="C396" s="12"/>
    </row>
    <row r="397" spans="1:3">
      <c r="C397" s="12"/>
    </row>
    <row r="398" spans="1:3">
      <c r="A398" s="33" t="s">
        <v>407</v>
      </c>
      <c r="B398" s="1" t="s">
        <v>408</v>
      </c>
      <c r="C398" s="12"/>
    </row>
    <row r="399" spans="1:3">
      <c r="C399" s="12" t="s">
        <v>409</v>
      </c>
    </row>
    <row r="400" spans="1:3">
      <c r="C400" s="12"/>
    </row>
    <row r="401" spans="1:10">
      <c r="C401" s="12"/>
    </row>
    <row r="402" spans="1:10">
      <c r="A402" s="33" t="s">
        <v>410</v>
      </c>
      <c r="B402" s="1" t="s">
        <v>411</v>
      </c>
      <c r="C402" s="12"/>
    </row>
    <row r="403" spans="1:10">
      <c r="C403" s="12" t="s">
        <v>412</v>
      </c>
    </row>
    <row r="404" spans="1:10">
      <c r="C404" s="12"/>
    </row>
    <row r="405" spans="1:10">
      <c r="C405" s="12"/>
    </row>
    <row r="406" spans="1:10">
      <c r="A406" s="33" t="s">
        <v>413</v>
      </c>
      <c r="B406" s="1" t="s">
        <v>414</v>
      </c>
      <c r="C406" s="12"/>
    </row>
    <row r="407" spans="1:10">
      <c r="C407" s="12" t="s">
        <v>224</v>
      </c>
    </row>
    <row r="408" spans="1:10">
      <c r="C408" s="12"/>
    </row>
    <row r="409" spans="1:10">
      <c r="C409" s="12"/>
    </row>
    <row r="410" spans="1:10">
      <c r="A410" s="37" t="s">
        <v>503</v>
      </c>
    </row>
    <row r="411" spans="1:10">
      <c r="A411" s="37"/>
    </row>
    <row r="412" spans="1:10">
      <c r="A412" s="33" t="s">
        <v>248</v>
      </c>
      <c r="B412" s="1" t="s">
        <v>249</v>
      </c>
    </row>
    <row r="414" spans="1:10">
      <c r="A414" s="33" t="s">
        <v>250</v>
      </c>
      <c r="B414" s="1" t="s">
        <v>251</v>
      </c>
    </row>
    <row r="416" spans="1:10">
      <c r="B416" s="143" t="s">
        <v>245</v>
      </c>
      <c r="C416" s="143"/>
      <c r="D416" s="143"/>
      <c r="E416" s="143" t="s">
        <v>22</v>
      </c>
      <c r="F416" s="143"/>
      <c r="G416" s="143"/>
      <c r="H416" s="143" t="s">
        <v>23</v>
      </c>
      <c r="I416" s="143"/>
      <c r="J416" s="143"/>
    </row>
    <row r="417" spans="1:10">
      <c r="B417" s="36" t="s">
        <v>252</v>
      </c>
      <c r="C417" s="36"/>
      <c r="D417" s="36"/>
      <c r="E417" s="207">
        <v>9958</v>
      </c>
      <c r="F417" s="207"/>
      <c r="G417" s="207"/>
      <c r="H417" s="207">
        <v>9958</v>
      </c>
      <c r="I417" s="207"/>
      <c r="J417" s="207"/>
    </row>
    <row r="418" spans="1:10">
      <c r="B418" s="36" t="s">
        <v>254</v>
      </c>
      <c r="C418" s="36"/>
      <c r="D418" s="36"/>
      <c r="E418" s="207"/>
      <c r="F418" s="207"/>
      <c r="G418" s="207"/>
      <c r="H418" s="207"/>
      <c r="I418" s="207"/>
      <c r="J418" s="207"/>
    </row>
    <row r="419" spans="1:10">
      <c r="B419" s="36" t="s">
        <v>255</v>
      </c>
      <c r="C419" s="36"/>
      <c r="D419" s="36"/>
      <c r="E419" s="207"/>
      <c r="F419" s="207"/>
      <c r="G419" s="207"/>
      <c r="H419" s="207"/>
      <c r="I419" s="207"/>
      <c r="J419" s="207"/>
    </row>
    <row r="420" spans="1:10">
      <c r="B420" s="36" t="s">
        <v>253</v>
      </c>
      <c r="C420" s="36"/>
      <c r="D420" s="36"/>
      <c r="E420" s="207"/>
      <c r="F420" s="207"/>
      <c r="G420" s="207"/>
      <c r="H420" s="207"/>
      <c r="I420" s="207"/>
      <c r="J420" s="207"/>
    </row>
    <row r="421" spans="1:10">
      <c r="B421" s="36"/>
      <c r="C421" s="36" t="s">
        <v>11</v>
      </c>
      <c r="D421" s="36"/>
      <c r="E421" s="207"/>
      <c r="F421" s="207"/>
      <c r="G421" s="207"/>
      <c r="H421" s="207"/>
      <c r="I421" s="207"/>
      <c r="J421" s="207"/>
    </row>
    <row r="422" spans="1:10">
      <c r="B422" s="36"/>
      <c r="C422" s="36" t="s">
        <v>34</v>
      </c>
      <c r="D422" s="36"/>
      <c r="E422" s="207"/>
      <c r="F422" s="207"/>
      <c r="G422" s="207"/>
      <c r="H422" s="207"/>
      <c r="I422" s="207"/>
      <c r="J422" s="207"/>
    </row>
    <row r="423" spans="1:10">
      <c r="B423" s="36" t="s">
        <v>256</v>
      </c>
      <c r="C423" s="36"/>
      <c r="D423" s="36"/>
      <c r="E423" s="207">
        <v>9958</v>
      </c>
      <c r="F423" s="207"/>
      <c r="G423" s="207"/>
      <c r="H423" s="207">
        <v>9958</v>
      </c>
      <c r="I423" s="207"/>
      <c r="J423" s="207"/>
    </row>
    <row r="424" spans="1:10">
      <c r="B424" s="36" t="s">
        <v>257</v>
      </c>
      <c r="C424" s="36"/>
      <c r="D424" s="36"/>
      <c r="E424" s="207">
        <v>9958</v>
      </c>
      <c r="F424" s="207"/>
      <c r="G424" s="207"/>
      <c r="H424" s="207">
        <v>9958</v>
      </c>
      <c r="I424" s="207"/>
      <c r="J424" s="207"/>
    </row>
    <row r="425" spans="1:10">
      <c r="B425" s="36" t="s">
        <v>258</v>
      </c>
      <c r="C425" s="36"/>
      <c r="D425" s="36"/>
      <c r="E425" s="207"/>
      <c r="F425" s="207"/>
      <c r="G425" s="207"/>
      <c r="H425" s="207"/>
      <c r="I425" s="207"/>
      <c r="J425" s="207"/>
    </row>
    <row r="427" spans="1:10">
      <c r="A427" s="33" t="s">
        <v>259</v>
      </c>
      <c r="B427" s="1" t="s">
        <v>260</v>
      </c>
    </row>
    <row r="429" spans="1:10">
      <c r="B429" s="143" t="s">
        <v>261</v>
      </c>
      <c r="C429" s="143"/>
      <c r="D429" s="143"/>
      <c r="E429" s="143" t="s">
        <v>22</v>
      </c>
      <c r="F429" s="143"/>
      <c r="G429" s="143"/>
      <c r="H429" s="203" t="s">
        <v>23</v>
      </c>
      <c r="I429" s="204"/>
      <c r="J429" s="205"/>
    </row>
    <row r="430" spans="1:10">
      <c r="B430" s="138" t="s">
        <v>270</v>
      </c>
      <c r="C430" s="138"/>
      <c r="D430" s="138"/>
      <c r="E430" s="207">
        <v>0</v>
      </c>
      <c r="F430" s="207"/>
      <c r="G430" s="207"/>
      <c r="H430" s="207">
        <v>21722</v>
      </c>
      <c r="I430" s="207"/>
      <c r="J430" s="207"/>
    </row>
    <row r="431" spans="1:10">
      <c r="B431" s="138" t="s">
        <v>262</v>
      </c>
      <c r="C431" s="138"/>
      <c r="D431" s="138"/>
      <c r="E431" s="207"/>
      <c r="F431" s="207"/>
      <c r="G431" s="207"/>
      <c r="H431" s="207"/>
      <c r="I431" s="207"/>
      <c r="J431" s="207"/>
    </row>
    <row r="432" spans="1:10">
      <c r="B432" s="138" t="s">
        <v>263</v>
      </c>
      <c r="C432" s="138"/>
      <c r="D432" s="138"/>
      <c r="E432" s="207"/>
      <c r="F432" s="207"/>
      <c r="G432" s="207"/>
      <c r="H432" s="207"/>
      <c r="I432" s="207"/>
      <c r="J432" s="207"/>
    </row>
    <row r="433" spans="1:10">
      <c r="B433" s="138" t="s">
        <v>264</v>
      </c>
      <c r="C433" s="138"/>
      <c r="D433" s="138"/>
      <c r="E433" s="207"/>
      <c r="F433" s="207"/>
      <c r="G433" s="207"/>
      <c r="H433" s="207"/>
      <c r="I433" s="207"/>
      <c r="J433" s="207"/>
    </row>
    <row r="434" spans="1:10">
      <c r="B434" s="138" t="s">
        <v>265</v>
      </c>
      <c r="C434" s="138"/>
      <c r="D434" s="138"/>
      <c r="E434" s="207"/>
      <c r="F434" s="207"/>
      <c r="G434" s="207"/>
      <c r="H434" s="207"/>
      <c r="I434" s="207"/>
      <c r="J434" s="207"/>
    </row>
    <row r="435" spans="1:10">
      <c r="B435" s="138" t="s">
        <v>266</v>
      </c>
      <c r="C435" s="138"/>
      <c r="D435" s="138"/>
      <c r="E435" s="207"/>
      <c r="F435" s="207"/>
      <c r="G435" s="207"/>
      <c r="H435" s="207"/>
      <c r="I435" s="207"/>
      <c r="J435" s="207"/>
    </row>
    <row r="436" spans="1:10">
      <c r="B436" s="138" t="s">
        <v>267</v>
      </c>
      <c r="C436" s="138"/>
      <c r="D436" s="138"/>
      <c r="E436" s="207">
        <v>0</v>
      </c>
      <c r="F436" s="207"/>
      <c r="G436" s="207"/>
      <c r="H436" s="207">
        <v>13500</v>
      </c>
      <c r="I436" s="207"/>
      <c r="J436" s="207"/>
    </row>
    <row r="437" spans="1:10">
      <c r="B437" s="138" t="s">
        <v>268</v>
      </c>
      <c r="C437" s="138"/>
      <c r="D437" s="138"/>
      <c r="E437" s="207">
        <f>E430-SUM(E431:E436)</f>
        <v>0</v>
      </c>
      <c r="F437" s="207"/>
      <c r="G437" s="207"/>
      <c r="H437" s="207">
        <f>H430-SUM(H431:H436)</f>
        <v>8222</v>
      </c>
      <c r="I437" s="207"/>
      <c r="J437" s="207"/>
    </row>
    <row r="438" spans="1:10">
      <c r="B438" s="138" t="s">
        <v>269</v>
      </c>
      <c r="C438" s="138"/>
      <c r="D438" s="138"/>
      <c r="E438" s="207"/>
      <c r="F438" s="207"/>
      <c r="G438" s="207"/>
      <c r="H438" s="207"/>
      <c r="I438" s="207"/>
      <c r="J438" s="207"/>
    </row>
    <row r="440" spans="1:10">
      <c r="A440" s="33" t="s">
        <v>271</v>
      </c>
      <c r="B440" s="1" t="s">
        <v>272</v>
      </c>
    </row>
    <row r="442" spans="1:10">
      <c r="B442" s="143" t="s">
        <v>273</v>
      </c>
      <c r="C442" s="143"/>
      <c r="D442" s="143"/>
      <c r="E442" s="143" t="s">
        <v>22</v>
      </c>
      <c r="F442" s="143"/>
      <c r="G442" s="143"/>
      <c r="H442" s="143" t="s">
        <v>23</v>
      </c>
      <c r="I442" s="143"/>
      <c r="J442" s="143"/>
    </row>
    <row r="443" spans="1:10">
      <c r="B443" s="36" t="s">
        <v>274</v>
      </c>
      <c r="C443" s="36"/>
      <c r="D443" s="36"/>
      <c r="E443" s="207">
        <v>4119</v>
      </c>
      <c r="F443" s="207"/>
      <c r="G443" s="207"/>
      <c r="H443" s="207">
        <v>0</v>
      </c>
      <c r="I443" s="207"/>
      <c r="J443" s="207"/>
    </row>
    <row r="444" spans="1:10">
      <c r="B444" s="36" t="s">
        <v>275</v>
      </c>
      <c r="C444" s="36"/>
      <c r="D444" s="36"/>
      <c r="E444" s="207">
        <v>3983</v>
      </c>
      <c r="F444" s="207"/>
      <c r="G444" s="207"/>
      <c r="H444" s="207">
        <v>0</v>
      </c>
      <c r="I444" s="207"/>
      <c r="J444" s="207"/>
    </row>
    <row r="445" spans="1:10">
      <c r="B445" s="36" t="s">
        <v>276</v>
      </c>
      <c r="C445" s="36"/>
      <c r="D445" s="36"/>
      <c r="E445" s="207"/>
      <c r="F445" s="207"/>
      <c r="G445" s="207"/>
      <c r="H445" s="207"/>
      <c r="I445" s="207"/>
      <c r="J445" s="207"/>
    </row>
    <row r="446" spans="1:10">
      <c r="B446" s="36" t="s">
        <v>277</v>
      </c>
      <c r="C446" s="36"/>
      <c r="D446" s="36"/>
      <c r="E446" s="207"/>
      <c r="F446" s="207"/>
      <c r="G446" s="207"/>
      <c r="H446" s="207"/>
      <c r="I446" s="207"/>
      <c r="J446" s="207"/>
    </row>
    <row r="447" spans="1:10">
      <c r="B447" s="36" t="s">
        <v>278</v>
      </c>
      <c r="C447" s="36"/>
      <c r="D447" s="36"/>
      <c r="E447" s="207"/>
      <c r="F447" s="207"/>
      <c r="G447" s="207"/>
      <c r="H447" s="207"/>
      <c r="I447" s="207"/>
      <c r="J447" s="207"/>
    </row>
    <row r="448" spans="1:10">
      <c r="B448" s="36" t="s">
        <v>279</v>
      </c>
      <c r="C448" s="36"/>
      <c r="D448" s="36"/>
      <c r="E448" s="207">
        <v>136</v>
      </c>
      <c r="F448" s="207"/>
      <c r="G448" s="207"/>
      <c r="H448" s="207">
        <v>0</v>
      </c>
      <c r="I448" s="207"/>
      <c r="J448" s="207"/>
    </row>
    <row r="449" spans="1:10">
      <c r="B449" s="36" t="s">
        <v>280</v>
      </c>
      <c r="C449" s="36"/>
      <c r="D449" s="36"/>
      <c r="E449" s="207"/>
      <c r="F449" s="207"/>
      <c r="G449" s="207"/>
      <c r="H449" s="207"/>
      <c r="I449" s="207"/>
      <c r="J449" s="207"/>
    </row>
    <row r="450" spans="1:10">
      <c r="B450" s="36" t="s">
        <v>281</v>
      </c>
      <c r="C450" s="36"/>
      <c r="D450" s="36"/>
      <c r="E450" s="207"/>
      <c r="F450" s="207"/>
      <c r="G450" s="207"/>
      <c r="H450" s="207"/>
      <c r="I450" s="207"/>
      <c r="J450" s="207"/>
    </row>
    <row r="452" spans="1:10">
      <c r="A452" s="33" t="s">
        <v>415</v>
      </c>
      <c r="B452" s="1" t="s">
        <v>416</v>
      </c>
    </row>
    <row r="453" spans="1:10">
      <c r="B453" s="1" t="s">
        <v>417</v>
      </c>
    </row>
    <row r="454" spans="1:10">
      <c r="C454" s="12" t="s">
        <v>418</v>
      </c>
    </row>
    <row r="456" spans="1:10">
      <c r="A456" s="37"/>
    </row>
    <row r="457" spans="1:10">
      <c r="A457" s="33" t="s">
        <v>419</v>
      </c>
      <c r="B457" s="1" t="s">
        <v>420</v>
      </c>
    </row>
    <row r="458" spans="1:10">
      <c r="B458" s="1" t="s">
        <v>421</v>
      </c>
    </row>
    <row r="459" spans="1:10">
      <c r="C459" s="12" t="s">
        <v>422</v>
      </c>
    </row>
    <row r="462" spans="1:10">
      <c r="A462" s="33" t="s">
        <v>282</v>
      </c>
      <c r="B462" s="1" t="s">
        <v>283</v>
      </c>
    </row>
    <row r="463" spans="1:10">
      <c r="B463" s="1"/>
    </row>
    <row r="464" spans="1:10">
      <c r="B464" s="201" t="s">
        <v>245</v>
      </c>
      <c r="C464" s="201"/>
      <c r="D464" s="201"/>
      <c r="E464" s="201" t="s">
        <v>246</v>
      </c>
      <c r="F464" s="201"/>
      <c r="G464" s="201"/>
      <c r="H464" s="201"/>
      <c r="I464" s="201"/>
      <c r="J464" s="201"/>
    </row>
    <row r="465" spans="1:12">
      <c r="B465" s="201"/>
      <c r="C465" s="201"/>
      <c r="D465" s="201"/>
      <c r="E465" s="186" t="s">
        <v>22</v>
      </c>
      <c r="F465" s="186"/>
      <c r="G465" s="186"/>
      <c r="H465" s="186" t="s">
        <v>23</v>
      </c>
      <c r="I465" s="186"/>
      <c r="J465" s="186"/>
    </row>
    <row r="466" spans="1:12">
      <c r="B466" s="36" t="s">
        <v>514</v>
      </c>
      <c r="C466" s="36"/>
      <c r="D466" s="36"/>
      <c r="E466" s="207">
        <v>27235</v>
      </c>
      <c r="F466" s="207"/>
      <c r="G466" s="207"/>
      <c r="H466" s="207">
        <v>56737</v>
      </c>
      <c r="I466" s="207"/>
      <c r="J466" s="207"/>
    </row>
    <row r="467" spans="1:12">
      <c r="B467" s="36" t="s">
        <v>515</v>
      </c>
      <c r="C467" s="36"/>
      <c r="D467" s="36"/>
      <c r="E467" s="207"/>
      <c r="F467" s="207"/>
      <c r="G467" s="207"/>
      <c r="H467" s="207"/>
      <c r="I467" s="207"/>
      <c r="J467" s="207"/>
    </row>
    <row r="468" spans="1:12">
      <c r="B468" s="46"/>
      <c r="C468" s="46"/>
      <c r="D468" s="46"/>
      <c r="E468" s="96"/>
      <c r="F468" s="96"/>
      <c r="G468" s="96"/>
      <c r="H468" s="96"/>
      <c r="I468" s="96"/>
      <c r="J468" s="96"/>
    </row>
    <row r="469" spans="1:12">
      <c r="A469" s="37" t="s">
        <v>504</v>
      </c>
    </row>
    <row r="470" spans="1:12">
      <c r="A470" s="37"/>
    </row>
    <row r="471" spans="1:12">
      <c r="A471" s="33" t="s">
        <v>286</v>
      </c>
      <c r="B471" s="1" t="s">
        <v>287</v>
      </c>
    </row>
    <row r="473" spans="1:12">
      <c r="B473" s="143" t="s">
        <v>288</v>
      </c>
      <c r="C473" s="143"/>
      <c r="D473" s="143"/>
      <c r="E473" s="143" t="s">
        <v>289</v>
      </c>
      <c r="F473" s="143"/>
      <c r="G473" s="143" t="s">
        <v>290</v>
      </c>
      <c r="H473" s="143"/>
      <c r="I473" s="143" t="s">
        <v>291</v>
      </c>
      <c r="J473" s="143"/>
      <c r="K473" s="143" t="s">
        <v>292</v>
      </c>
      <c r="L473" s="143"/>
    </row>
    <row r="474" spans="1:12">
      <c r="B474" s="138" t="s">
        <v>293</v>
      </c>
      <c r="C474" s="138"/>
      <c r="D474" s="138"/>
      <c r="E474" s="207">
        <v>9779</v>
      </c>
      <c r="F474" s="207"/>
      <c r="G474" s="207">
        <f>E474</f>
        <v>9779</v>
      </c>
      <c r="H474" s="207"/>
      <c r="I474" s="207"/>
      <c r="J474" s="207"/>
      <c r="K474" s="207"/>
      <c r="L474" s="207"/>
    </row>
    <row r="475" spans="1:12">
      <c r="B475" s="138" t="s">
        <v>294</v>
      </c>
      <c r="C475" s="138"/>
      <c r="D475" s="138"/>
      <c r="E475" s="207">
        <v>3388</v>
      </c>
      <c r="F475" s="207"/>
      <c r="G475" s="207">
        <f>E475</f>
        <v>3388</v>
      </c>
      <c r="H475" s="207"/>
      <c r="I475" s="207"/>
      <c r="J475" s="207"/>
      <c r="K475" s="207"/>
      <c r="L475" s="207"/>
    </row>
    <row r="476" spans="1:12">
      <c r="B476" s="138" t="s">
        <v>525</v>
      </c>
      <c r="C476" s="138"/>
      <c r="D476" s="138"/>
      <c r="E476" s="207">
        <v>4604</v>
      </c>
      <c r="F476" s="207"/>
      <c r="G476" s="207">
        <f>E476</f>
        <v>4604</v>
      </c>
      <c r="H476" s="207"/>
      <c r="I476" s="207"/>
      <c r="J476" s="207"/>
      <c r="K476" s="207"/>
      <c r="L476" s="207"/>
    </row>
    <row r="477" spans="1:12">
      <c r="B477" s="138" t="s">
        <v>296</v>
      </c>
      <c r="C477" s="138"/>
      <c r="D477" s="138"/>
      <c r="E477" s="207">
        <v>2517</v>
      </c>
      <c r="F477" s="207"/>
      <c r="G477" s="207">
        <f>E477</f>
        <v>2517</v>
      </c>
      <c r="H477" s="207"/>
      <c r="I477" s="207"/>
      <c r="J477" s="207"/>
      <c r="K477" s="207"/>
      <c r="L477" s="207"/>
    </row>
    <row r="478" spans="1:12">
      <c r="B478" s="138" t="s">
        <v>297</v>
      </c>
      <c r="C478" s="138"/>
      <c r="D478" s="138"/>
      <c r="E478" s="207">
        <v>6947</v>
      </c>
      <c r="F478" s="207"/>
      <c r="G478" s="207">
        <f>E478</f>
        <v>6947</v>
      </c>
      <c r="H478" s="207"/>
      <c r="I478" s="207"/>
      <c r="J478" s="207"/>
      <c r="K478" s="207"/>
      <c r="L478" s="207"/>
    </row>
    <row r="479" spans="1:12">
      <c r="B479" s="141" t="s">
        <v>298</v>
      </c>
      <c r="C479" s="141"/>
      <c r="D479" s="141"/>
      <c r="E479" s="208">
        <f>SUM(E474:E478)</f>
        <v>27235</v>
      </c>
      <c r="F479" s="208"/>
      <c r="G479" s="208">
        <f>SUM(G474:G478)</f>
        <v>27235</v>
      </c>
      <c r="H479" s="208"/>
      <c r="I479" s="208">
        <f>SUM(I474:I478)</f>
        <v>0</v>
      </c>
      <c r="J479" s="208"/>
      <c r="K479" s="208">
        <f>SUM(K474:K478)</f>
        <v>0</v>
      </c>
      <c r="L479" s="208"/>
    </row>
    <row r="482" spans="1:10">
      <c r="A482" s="33" t="s">
        <v>423</v>
      </c>
      <c r="B482" s="1" t="s">
        <v>424</v>
      </c>
    </row>
    <row r="483" spans="1:10">
      <c r="C483" s="12" t="s">
        <v>425</v>
      </c>
    </row>
    <row r="486" spans="1:10">
      <c r="A486" s="33" t="s">
        <v>426</v>
      </c>
      <c r="B486" s="1" t="s">
        <v>427</v>
      </c>
    </row>
    <row r="487" spans="1:10">
      <c r="C487" s="12" t="s">
        <v>428</v>
      </c>
    </row>
    <row r="490" spans="1:10">
      <c r="A490" s="33" t="s">
        <v>299</v>
      </c>
      <c r="B490" s="1" t="s">
        <v>300</v>
      </c>
    </row>
    <row r="492" spans="1:10">
      <c r="B492" s="143" t="s">
        <v>245</v>
      </c>
      <c r="C492" s="143"/>
      <c r="D492" s="143"/>
      <c r="E492" s="143" t="s">
        <v>22</v>
      </c>
      <c r="F492" s="143"/>
      <c r="G492" s="143"/>
      <c r="H492" s="143" t="s">
        <v>23</v>
      </c>
      <c r="I492" s="143"/>
      <c r="J492" s="143"/>
    </row>
    <row r="493" spans="1:10">
      <c r="B493" s="138" t="s">
        <v>301</v>
      </c>
      <c r="C493" s="138"/>
      <c r="D493" s="138"/>
      <c r="E493" s="207">
        <v>2155</v>
      </c>
      <c r="F493" s="207"/>
      <c r="G493" s="207"/>
      <c r="H493" s="207">
        <v>1721</v>
      </c>
      <c r="I493" s="207"/>
      <c r="J493" s="207"/>
    </row>
    <row r="494" spans="1:10">
      <c r="B494" s="138" t="s">
        <v>302</v>
      </c>
      <c r="C494" s="138"/>
      <c r="D494" s="138"/>
      <c r="E494" s="207">
        <v>337</v>
      </c>
      <c r="F494" s="207"/>
      <c r="G494" s="207"/>
      <c r="H494" s="207">
        <v>434</v>
      </c>
      <c r="I494" s="207"/>
      <c r="J494" s="207"/>
    </row>
    <row r="495" spans="1:10">
      <c r="B495" s="138" t="s">
        <v>303</v>
      </c>
      <c r="C495" s="138"/>
      <c r="D495" s="138"/>
      <c r="E495" s="207"/>
      <c r="F495" s="207"/>
      <c r="G495" s="207"/>
      <c r="H495" s="207"/>
      <c r="I495" s="207"/>
      <c r="J495" s="207"/>
    </row>
    <row r="496" spans="1:10">
      <c r="B496" s="141" t="s">
        <v>304</v>
      </c>
      <c r="C496" s="141"/>
      <c r="D496" s="141"/>
      <c r="E496" s="212">
        <f>E493+E494-E495</f>
        <v>2492</v>
      </c>
      <c r="F496" s="212"/>
      <c r="G496" s="212"/>
      <c r="H496" s="212">
        <f>H493+H494-I495</f>
        <v>2155</v>
      </c>
      <c r="I496" s="212"/>
      <c r="J496" s="212"/>
    </row>
    <row r="499" spans="1:3">
      <c r="A499" s="33" t="s">
        <v>429</v>
      </c>
      <c r="B499" s="1" t="s">
        <v>430</v>
      </c>
    </row>
    <row r="500" spans="1:3">
      <c r="C500" s="12" t="s">
        <v>431</v>
      </c>
    </row>
    <row r="503" spans="1:3">
      <c r="A503" s="33" t="s">
        <v>432</v>
      </c>
      <c r="B503" s="1" t="s">
        <v>433</v>
      </c>
    </row>
    <row r="504" spans="1:3">
      <c r="C504" s="12" t="s">
        <v>434</v>
      </c>
    </row>
    <row r="507" spans="1:3">
      <c r="A507" s="33" t="s">
        <v>435</v>
      </c>
      <c r="B507" s="1" t="s">
        <v>436</v>
      </c>
    </row>
    <row r="508" spans="1:3">
      <c r="C508" s="12" t="s">
        <v>418</v>
      </c>
    </row>
    <row r="511" spans="1:3">
      <c r="A511" s="33" t="s">
        <v>437</v>
      </c>
      <c r="B511" s="1" t="s">
        <v>438</v>
      </c>
    </row>
    <row r="512" spans="1:3">
      <c r="C512" s="12" t="s">
        <v>439</v>
      </c>
    </row>
    <row r="515" spans="1:3">
      <c r="A515" s="33" t="s">
        <v>440</v>
      </c>
      <c r="B515" s="1" t="s">
        <v>441</v>
      </c>
    </row>
    <row r="516" spans="1:3">
      <c r="C516" s="12" t="s">
        <v>442</v>
      </c>
    </row>
    <row r="519" spans="1:3">
      <c r="A519" s="33" t="s">
        <v>443</v>
      </c>
      <c r="B519" s="1" t="s">
        <v>444</v>
      </c>
    </row>
    <row r="520" spans="1:3">
      <c r="C520" s="12" t="s">
        <v>224</v>
      </c>
    </row>
    <row r="523" spans="1:3">
      <c r="A523" s="37" t="s">
        <v>505</v>
      </c>
    </row>
    <row r="524" spans="1:3">
      <c r="A524" s="37"/>
    </row>
    <row r="525" spans="1:3">
      <c r="A525" s="33" t="s">
        <v>305</v>
      </c>
      <c r="B525" s="1" t="s">
        <v>306</v>
      </c>
    </row>
    <row r="527" spans="1:3">
      <c r="A527" s="33" t="s">
        <v>307</v>
      </c>
      <c r="B527" s="1" t="s">
        <v>308</v>
      </c>
    </row>
    <row r="529" spans="2:10">
      <c r="B529" s="146" t="s">
        <v>309</v>
      </c>
      <c r="C529" s="146"/>
      <c r="D529" s="146"/>
      <c r="E529" s="143" t="s">
        <v>22</v>
      </c>
      <c r="F529" s="143"/>
      <c r="G529" s="143"/>
      <c r="H529" s="143" t="s">
        <v>23</v>
      </c>
      <c r="I529" s="143"/>
      <c r="J529" s="143"/>
    </row>
    <row r="530" spans="2:10">
      <c r="B530" s="144" t="s">
        <v>310</v>
      </c>
      <c r="C530" s="144"/>
      <c r="D530" s="144"/>
      <c r="E530" s="144"/>
      <c r="F530" s="144"/>
      <c r="G530" s="144"/>
      <c r="H530" s="144"/>
      <c r="I530" s="144"/>
      <c r="J530" s="144"/>
    </row>
    <row r="531" spans="2:10">
      <c r="B531" s="138"/>
      <c r="C531" s="145" t="s">
        <v>445</v>
      </c>
      <c r="D531" s="145"/>
      <c r="E531" s="145"/>
      <c r="F531" s="145"/>
      <c r="G531" s="145"/>
      <c r="H531" s="145"/>
      <c r="I531" s="145"/>
      <c r="J531" s="145"/>
    </row>
    <row r="532" spans="2:10">
      <c r="B532" s="138"/>
      <c r="C532" s="138" t="s">
        <v>311</v>
      </c>
      <c r="D532" s="138"/>
      <c r="E532" s="207">
        <v>124461</v>
      </c>
      <c r="F532" s="207"/>
      <c r="G532" s="207"/>
      <c r="H532" s="207">
        <v>211978</v>
      </c>
      <c r="I532" s="207"/>
      <c r="J532" s="207"/>
    </row>
    <row r="533" spans="2:10">
      <c r="B533" s="138"/>
      <c r="C533" s="138"/>
      <c r="D533" s="138"/>
      <c r="E533" s="207"/>
      <c r="F533" s="207"/>
      <c r="G533" s="207"/>
      <c r="H533" s="207"/>
      <c r="I533" s="207"/>
      <c r="J533" s="207"/>
    </row>
    <row r="534" spans="2:10">
      <c r="B534" s="138"/>
      <c r="C534" s="100" t="s">
        <v>312</v>
      </c>
      <c r="D534" s="100"/>
      <c r="E534" s="208">
        <f>E532</f>
        <v>124461</v>
      </c>
      <c r="F534" s="208"/>
      <c r="G534" s="208"/>
      <c r="H534" s="208">
        <f>H532</f>
        <v>211978</v>
      </c>
      <c r="I534" s="208"/>
      <c r="J534" s="208"/>
    </row>
    <row r="535" spans="2:10">
      <c r="B535" s="209" t="s">
        <v>510</v>
      </c>
      <c r="C535" s="210"/>
      <c r="D535" s="210"/>
      <c r="E535" s="210"/>
      <c r="F535" s="210"/>
      <c r="G535" s="210"/>
      <c r="H535" s="210"/>
      <c r="I535" s="210"/>
      <c r="J535" s="211"/>
    </row>
    <row r="536" spans="2:10">
      <c r="B536" s="99"/>
      <c r="C536" s="145" t="s">
        <v>445</v>
      </c>
      <c r="D536" s="145"/>
      <c r="E536" s="145"/>
      <c r="F536" s="145"/>
      <c r="G536" s="145"/>
      <c r="H536" s="145"/>
      <c r="I536" s="145"/>
      <c r="J536" s="145"/>
    </row>
    <row r="537" spans="2:10">
      <c r="B537" s="99"/>
      <c r="C537" s="138" t="s">
        <v>311</v>
      </c>
      <c r="D537" s="138"/>
      <c r="E537" s="207">
        <v>1626</v>
      </c>
      <c r="F537" s="207"/>
      <c r="G537" s="207"/>
      <c r="H537" s="207">
        <v>6106</v>
      </c>
      <c r="I537" s="207"/>
      <c r="J537" s="207"/>
    </row>
    <row r="538" spans="2:10">
      <c r="B538" s="99"/>
      <c r="C538" s="138"/>
      <c r="D538" s="138"/>
      <c r="E538" s="207"/>
      <c r="F538" s="207"/>
      <c r="G538" s="207"/>
      <c r="H538" s="207"/>
      <c r="I538" s="207"/>
      <c r="J538" s="207"/>
    </row>
    <row r="539" spans="2:10">
      <c r="B539" s="99"/>
      <c r="C539" s="100" t="s">
        <v>312</v>
      </c>
      <c r="D539" s="100"/>
      <c r="E539" s="208">
        <f>E537</f>
        <v>1626</v>
      </c>
      <c r="F539" s="208"/>
      <c r="G539" s="208"/>
      <c r="H539" s="208">
        <f>H537</f>
        <v>6106</v>
      </c>
      <c r="I539" s="208"/>
      <c r="J539" s="208"/>
    </row>
    <row r="540" spans="2:10">
      <c r="B540" s="209" t="s">
        <v>511</v>
      </c>
      <c r="C540" s="210"/>
      <c r="D540" s="210"/>
      <c r="E540" s="210"/>
      <c r="F540" s="210"/>
      <c r="G540" s="210"/>
      <c r="H540" s="210"/>
      <c r="I540" s="210"/>
      <c r="J540" s="211"/>
    </row>
    <row r="541" spans="2:10">
      <c r="B541" s="99"/>
      <c r="C541" s="145" t="s">
        <v>445</v>
      </c>
      <c r="D541" s="145"/>
      <c r="E541" s="145"/>
      <c r="F541" s="145"/>
      <c r="G541" s="145"/>
      <c r="H541" s="145"/>
      <c r="I541" s="145"/>
      <c r="J541" s="145"/>
    </row>
    <row r="542" spans="2:10">
      <c r="B542" s="99"/>
      <c r="C542" s="138" t="s">
        <v>311</v>
      </c>
      <c r="D542" s="138"/>
      <c r="E542" s="207">
        <v>0</v>
      </c>
      <c r="F542" s="207"/>
      <c r="G542" s="207"/>
      <c r="H542" s="207">
        <v>2112</v>
      </c>
      <c r="I542" s="207"/>
      <c r="J542" s="207"/>
    </row>
    <row r="543" spans="2:10">
      <c r="B543" s="99"/>
      <c r="C543" s="138"/>
      <c r="D543" s="138"/>
      <c r="E543" s="207"/>
      <c r="F543" s="207"/>
      <c r="G543" s="207"/>
      <c r="H543" s="207"/>
      <c r="I543" s="207"/>
      <c r="J543" s="207"/>
    </row>
    <row r="544" spans="2:10">
      <c r="B544" s="99"/>
      <c r="C544" s="100" t="s">
        <v>312</v>
      </c>
      <c r="D544" s="100"/>
      <c r="E544" s="208">
        <f>E542</f>
        <v>0</v>
      </c>
      <c r="F544" s="208"/>
      <c r="G544" s="208"/>
      <c r="H544" s="208">
        <f>H542</f>
        <v>2112</v>
      </c>
      <c r="I544" s="208"/>
      <c r="J544" s="208"/>
    </row>
    <row r="545" spans="1:10">
      <c r="B545" s="209" t="s">
        <v>512</v>
      </c>
      <c r="C545" s="210"/>
      <c r="D545" s="210"/>
      <c r="E545" s="210"/>
      <c r="F545" s="210"/>
      <c r="G545" s="210"/>
      <c r="H545" s="210"/>
      <c r="I545" s="210"/>
      <c r="J545" s="211"/>
    </row>
    <row r="546" spans="1:10">
      <c r="B546" s="99"/>
      <c r="C546" s="145" t="s">
        <v>445</v>
      </c>
      <c r="D546" s="145"/>
      <c r="E546" s="145"/>
      <c r="F546" s="145"/>
      <c r="G546" s="145"/>
      <c r="H546" s="145"/>
      <c r="I546" s="145"/>
      <c r="J546" s="145"/>
    </row>
    <row r="547" spans="1:10">
      <c r="B547" s="99"/>
      <c r="C547" s="138" t="s">
        <v>311</v>
      </c>
      <c r="D547" s="138"/>
      <c r="E547" s="207">
        <v>0</v>
      </c>
      <c r="F547" s="207"/>
      <c r="G547" s="207"/>
      <c r="H547" s="207">
        <v>165</v>
      </c>
      <c r="I547" s="207"/>
      <c r="J547" s="207"/>
    </row>
    <row r="548" spans="1:10">
      <c r="B548" s="99"/>
      <c r="C548" s="138"/>
      <c r="D548" s="138"/>
      <c r="E548" s="207"/>
      <c r="F548" s="207"/>
      <c r="G548" s="207"/>
      <c r="H548" s="207"/>
      <c r="I548" s="207"/>
      <c r="J548" s="207"/>
    </row>
    <row r="549" spans="1:10">
      <c r="B549" s="99"/>
      <c r="C549" s="100" t="s">
        <v>312</v>
      </c>
      <c r="D549" s="100"/>
      <c r="E549" s="208">
        <f>E547</f>
        <v>0</v>
      </c>
      <c r="F549" s="208"/>
      <c r="G549" s="208"/>
      <c r="H549" s="208">
        <f>H547</f>
        <v>165</v>
      </c>
      <c r="I549" s="208"/>
      <c r="J549" s="208"/>
    </row>
    <row r="550" spans="1:10">
      <c r="B550" s="138"/>
      <c r="C550" s="138"/>
      <c r="D550" s="138"/>
      <c r="E550" s="138"/>
      <c r="F550" s="138"/>
      <c r="G550" s="138"/>
      <c r="H550" s="138"/>
      <c r="I550" s="138"/>
      <c r="J550" s="138"/>
    </row>
    <row r="551" spans="1:10">
      <c r="B551" s="141" t="s">
        <v>289</v>
      </c>
      <c r="C551" s="141"/>
      <c r="D551" s="141"/>
      <c r="E551" s="208">
        <f>E534+E539+E544+E549</f>
        <v>126087</v>
      </c>
      <c r="F551" s="208"/>
      <c r="G551" s="208"/>
      <c r="H551" s="208">
        <f>H534+H539+H544+H549</f>
        <v>220361</v>
      </c>
      <c r="I551" s="208"/>
      <c r="J551" s="208"/>
    </row>
    <row r="554" spans="1:10">
      <c r="A554" s="33" t="s">
        <v>446</v>
      </c>
      <c r="B554" s="1" t="s">
        <v>447</v>
      </c>
    </row>
    <row r="555" spans="1:10">
      <c r="C555" s="12" t="s">
        <v>448</v>
      </c>
    </row>
    <row r="558" spans="1:10">
      <c r="A558" s="33" t="s">
        <v>449</v>
      </c>
      <c r="B558" s="1" t="s">
        <v>450</v>
      </c>
    </row>
    <row r="559" spans="1:10">
      <c r="C559" s="12" t="s">
        <v>451</v>
      </c>
    </row>
    <row r="562" spans="1:10">
      <c r="A562" s="33" t="s">
        <v>313</v>
      </c>
      <c r="B562" s="1" t="s">
        <v>314</v>
      </c>
    </row>
    <row r="564" spans="1:10">
      <c r="B564" s="143" t="s">
        <v>315</v>
      </c>
      <c r="C564" s="143"/>
      <c r="D564" s="143"/>
      <c r="E564" s="143" t="s">
        <v>22</v>
      </c>
      <c r="F564" s="143"/>
      <c r="G564" s="143"/>
      <c r="H564" s="143" t="s">
        <v>23</v>
      </c>
      <c r="I564" s="143"/>
      <c r="J564" s="143"/>
    </row>
    <row r="565" spans="1:10">
      <c r="B565" s="138"/>
      <c r="C565" s="138"/>
      <c r="D565" s="138"/>
      <c r="E565" s="137"/>
      <c r="F565" s="137"/>
      <c r="G565" s="137"/>
      <c r="H565" s="137"/>
      <c r="I565" s="137"/>
      <c r="J565" s="137"/>
    </row>
    <row r="566" spans="1:10">
      <c r="B566" s="138"/>
      <c r="C566" s="138"/>
      <c r="D566" s="138"/>
      <c r="E566" s="137"/>
      <c r="F566" s="137"/>
      <c r="G566" s="137"/>
      <c r="H566" s="137"/>
      <c r="I566" s="137"/>
      <c r="J566" s="137"/>
    </row>
    <row r="567" spans="1:10">
      <c r="B567" s="138"/>
      <c r="C567" s="138"/>
      <c r="D567" s="138"/>
      <c r="E567" s="137"/>
      <c r="F567" s="137"/>
      <c r="G567" s="137"/>
      <c r="H567" s="137"/>
      <c r="I567" s="137"/>
      <c r="J567" s="137"/>
    </row>
    <row r="568" spans="1:10">
      <c r="B568" s="138"/>
      <c r="C568" s="138"/>
      <c r="D568" s="138"/>
      <c r="E568" s="137"/>
      <c r="F568" s="137"/>
      <c r="G568" s="137"/>
      <c r="H568" s="137"/>
      <c r="I568" s="137"/>
      <c r="J568" s="137"/>
    </row>
    <row r="571" spans="1:10">
      <c r="A571" s="33" t="s">
        <v>452</v>
      </c>
      <c r="B571" s="1" t="s">
        <v>453</v>
      </c>
    </row>
    <row r="572" spans="1:10">
      <c r="C572" s="12" t="s">
        <v>457</v>
      </c>
    </row>
    <row r="575" spans="1:10">
      <c r="A575" s="33" t="s">
        <v>454</v>
      </c>
      <c r="B575" s="1" t="s">
        <v>455</v>
      </c>
    </row>
    <row r="576" spans="1:10">
      <c r="C576" s="12" t="s">
        <v>456</v>
      </c>
    </row>
    <row r="579" spans="1:10">
      <c r="A579" s="37" t="s">
        <v>506</v>
      </c>
    </row>
    <row r="580" spans="1:10">
      <c r="A580" s="37"/>
    </row>
    <row r="581" spans="1:10">
      <c r="A581" s="33" t="s">
        <v>318</v>
      </c>
      <c r="B581" s="1" t="s">
        <v>319</v>
      </c>
    </row>
    <row r="583" spans="1:10">
      <c r="A583" s="33" t="s">
        <v>317</v>
      </c>
      <c r="B583" s="1" t="s">
        <v>322</v>
      </c>
    </row>
    <row r="585" spans="1:10">
      <c r="B585" s="143" t="s">
        <v>320</v>
      </c>
      <c r="C585" s="143"/>
      <c r="D585" s="143"/>
      <c r="E585" s="143" t="s">
        <v>321</v>
      </c>
      <c r="F585" s="143"/>
      <c r="G585" s="143"/>
      <c r="H585" s="143" t="s">
        <v>23</v>
      </c>
      <c r="I585" s="143"/>
      <c r="J585" s="143"/>
    </row>
    <row r="586" spans="1:10">
      <c r="B586" s="138" t="s">
        <v>323</v>
      </c>
      <c r="C586" s="138"/>
      <c r="D586" s="138"/>
      <c r="E586" s="207">
        <v>11171</v>
      </c>
      <c r="F586" s="207"/>
      <c r="G586" s="207"/>
      <c r="H586" s="207">
        <v>34475</v>
      </c>
      <c r="I586" s="207"/>
      <c r="J586" s="207"/>
    </row>
    <row r="587" spans="1:10">
      <c r="B587" s="138" t="s">
        <v>325</v>
      </c>
      <c r="C587" s="138"/>
      <c r="D587" s="138"/>
      <c r="E587" s="207">
        <v>1666</v>
      </c>
      <c r="F587" s="207"/>
      <c r="G587" s="207"/>
      <c r="H587" s="207">
        <v>1609</v>
      </c>
      <c r="I587" s="207"/>
      <c r="J587" s="207"/>
    </row>
    <row r="588" spans="1:10">
      <c r="B588" s="138" t="s">
        <v>324</v>
      </c>
      <c r="C588" s="138"/>
      <c r="D588" s="138"/>
      <c r="E588" s="207">
        <v>718</v>
      </c>
      <c r="F588" s="207"/>
      <c r="G588" s="207"/>
      <c r="H588" s="207">
        <v>717</v>
      </c>
      <c r="I588" s="207"/>
      <c r="J588" s="207"/>
    </row>
    <row r="589" spans="1:10">
      <c r="B589" s="138" t="s">
        <v>326</v>
      </c>
      <c r="C589" s="138"/>
      <c r="D589" s="138"/>
      <c r="E589" s="207">
        <v>2676</v>
      </c>
      <c r="F589" s="207"/>
      <c r="G589" s="207"/>
      <c r="H589" s="207">
        <v>1152</v>
      </c>
      <c r="I589" s="207"/>
      <c r="J589" s="207"/>
    </row>
    <row r="591" spans="1:10">
      <c r="A591" s="33" t="s">
        <v>327</v>
      </c>
      <c r="B591" s="1" t="s">
        <v>328</v>
      </c>
    </row>
    <row r="593" spans="1:10">
      <c r="B593" s="143" t="s">
        <v>320</v>
      </c>
      <c r="C593" s="143"/>
      <c r="D593" s="143"/>
      <c r="E593" s="143" t="s">
        <v>321</v>
      </c>
      <c r="F593" s="143"/>
      <c r="G593" s="143"/>
      <c r="H593" s="143" t="s">
        <v>23</v>
      </c>
      <c r="I593" s="143"/>
      <c r="J593" s="143"/>
    </row>
    <row r="594" spans="1:10">
      <c r="B594" s="138" t="s">
        <v>329</v>
      </c>
      <c r="C594" s="138"/>
      <c r="D594" s="138"/>
      <c r="E594" s="207">
        <f>10765+1079</f>
        <v>11844</v>
      </c>
      <c r="F594" s="207"/>
      <c r="G594" s="207"/>
      <c r="H594" s="207">
        <v>19120</v>
      </c>
      <c r="I594" s="207"/>
      <c r="J594" s="207"/>
    </row>
    <row r="595" spans="1:10">
      <c r="B595" s="138" t="s">
        <v>330</v>
      </c>
      <c r="C595" s="138"/>
      <c r="D595" s="138"/>
      <c r="E595" s="207">
        <f>1460+8413</f>
        <v>9873</v>
      </c>
      <c r="F595" s="207"/>
      <c r="G595" s="207"/>
      <c r="H595" s="207">
        <v>10670</v>
      </c>
      <c r="I595" s="207"/>
      <c r="J595" s="207"/>
    </row>
    <row r="596" spans="1:10">
      <c r="B596" s="138"/>
      <c r="C596" s="138"/>
      <c r="D596" s="138"/>
      <c r="E596" s="207"/>
      <c r="F596" s="207"/>
      <c r="G596" s="207"/>
      <c r="H596" s="207"/>
      <c r="I596" s="207"/>
      <c r="J596" s="207"/>
    </row>
    <row r="598" spans="1:10">
      <c r="A598" s="33" t="s">
        <v>458</v>
      </c>
      <c r="B598" s="1" t="s">
        <v>459</v>
      </c>
    </row>
    <row r="599" spans="1:10">
      <c r="C599" s="12" t="s">
        <v>462</v>
      </c>
    </row>
    <row r="602" spans="1:10">
      <c r="A602" s="33" t="s">
        <v>460</v>
      </c>
      <c r="B602" s="1" t="s">
        <v>461</v>
      </c>
    </row>
    <row r="603" spans="1:10">
      <c r="C603" s="12" t="s">
        <v>463</v>
      </c>
    </row>
    <row r="605" spans="1:10">
      <c r="A605" s="33" t="s">
        <v>464</v>
      </c>
      <c r="B605" s="1" t="s">
        <v>465</v>
      </c>
    </row>
    <row r="606" spans="1:10">
      <c r="C606" s="12" t="s">
        <v>466</v>
      </c>
    </row>
    <row r="609" spans="1:3">
      <c r="A609" s="33" t="s">
        <v>331</v>
      </c>
      <c r="B609" s="1" t="s">
        <v>332</v>
      </c>
    </row>
    <row r="611" spans="1:3">
      <c r="A611" s="33" t="s">
        <v>467</v>
      </c>
      <c r="B611" s="1" t="s">
        <v>468</v>
      </c>
    </row>
    <row r="612" spans="1:3">
      <c r="C612" s="12" t="s">
        <v>469</v>
      </c>
    </row>
    <row r="615" spans="1:3">
      <c r="A615" s="33" t="s">
        <v>470</v>
      </c>
      <c r="B615" s="1" t="s">
        <v>471</v>
      </c>
    </row>
    <row r="616" spans="1:3">
      <c r="B616" t="s">
        <v>472</v>
      </c>
    </row>
    <row r="617" spans="1:3">
      <c r="C617" s="12" t="s">
        <v>469</v>
      </c>
    </row>
    <row r="620" spans="1:3">
      <c r="A620" s="33" t="s">
        <v>333</v>
      </c>
      <c r="B620" s="1" t="s">
        <v>334</v>
      </c>
    </row>
    <row r="621" spans="1:3">
      <c r="B621" s="1"/>
    </row>
    <row r="622" spans="1:3">
      <c r="A622" s="33" t="s">
        <v>473</v>
      </c>
      <c r="B622" s="1" t="s">
        <v>474</v>
      </c>
    </row>
    <row r="623" spans="1:3">
      <c r="B623" s="1" t="s">
        <v>475</v>
      </c>
    </row>
    <row r="624" spans="1:3">
      <c r="B624" s="1"/>
      <c r="C624" s="12" t="s">
        <v>224</v>
      </c>
    </row>
    <row r="625" spans="1:3">
      <c r="B625" s="1"/>
    </row>
    <row r="626" spans="1:3">
      <c r="B626" s="1"/>
    </row>
    <row r="627" spans="1:3">
      <c r="A627" s="33" t="s">
        <v>335</v>
      </c>
      <c r="B627" s="1" t="s">
        <v>336</v>
      </c>
    </row>
    <row r="628" spans="1:3">
      <c r="B628" s="1"/>
    </row>
    <row r="629" spans="1:3">
      <c r="A629" s="33" t="s">
        <v>476</v>
      </c>
      <c r="B629" s="1" t="s">
        <v>477</v>
      </c>
    </row>
    <row r="630" spans="1:3">
      <c r="B630" s="1"/>
      <c r="C630" t="s">
        <v>425</v>
      </c>
    </row>
    <row r="631" spans="1:3">
      <c r="B631" s="1"/>
    </row>
    <row r="632" spans="1:3">
      <c r="B632" s="1"/>
    </row>
    <row r="633" spans="1:3">
      <c r="A633" s="33" t="s">
        <v>478</v>
      </c>
      <c r="B633" s="1" t="s">
        <v>479</v>
      </c>
    </row>
    <row r="634" spans="1:3">
      <c r="B634" s="1"/>
      <c r="C634" s="12" t="s">
        <v>480</v>
      </c>
    </row>
    <row r="635" spans="1:3">
      <c r="B635" s="1"/>
    </row>
    <row r="636" spans="1:3">
      <c r="B636" s="1"/>
    </row>
    <row r="637" spans="1:3">
      <c r="A637" s="37" t="s">
        <v>552</v>
      </c>
    </row>
    <row r="638" spans="1:3">
      <c r="A638" s="37"/>
    </row>
    <row r="639" spans="1:3">
      <c r="A639" s="33" t="s">
        <v>337</v>
      </c>
      <c r="B639" s="1" t="s">
        <v>338</v>
      </c>
    </row>
    <row r="640" spans="1:3">
      <c r="B640" s="1"/>
    </row>
    <row r="641" spans="1:3">
      <c r="A641" s="33" t="s">
        <v>481</v>
      </c>
      <c r="B641" s="1" t="s">
        <v>482</v>
      </c>
    </row>
    <row r="642" spans="1:3">
      <c r="B642" s="1"/>
      <c r="C642" s="12" t="s">
        <v>483</v>
      </c>
    </row>
    <row r="643" spans="1:3">
      <c r="B643" s="1"/>
    </row>
    <row r="644" spans="1:3">
      <c r="B644" s="1"/>
    </row>
    <row r="645" spans="1:3">
      <c r="A645" s="33" t="s">
        <v>339</v>
      </c>
      <c r="B645" s="1" t="s">
        <v>340</v>
      </c>
    </row>
    <row r="646" spans="1:3">
      <c r="B646" s="1"/>
    </row>
    <row r="647" spans="1:3">
      <c r="A647" s="33" t="s">
        <v>484</v>
      </c>
      <c r="B647" s="1" t="s">
        <v>485</v>
      </c>
    </row>
    <row r="648" spans="1:3">
      <c r="B648" s="1"/>
      <c r="C648" s="12" t="s">
        <v>486</v>
      </c>
    </row>
    <row r="649" spans="1:3">
      <c r="B649" s="1"/>
    </row>
    <row r="650" spans="1:3">
      <c r="B650" s="1"/>
    </row>
    <row r="651" spans="1:3">
      <c r="A651" s="33" t="s">
        <v>487</v>
      </c>
      <c r="B651" s="1" t="s">
        <v>488</v>
      </c>
    </row>
    <row r="652" spans="1:3">
      <c r="B652" s="1" t="s">
        <v>489</v>
      </c>
    </row>
    <row r="653" spans="1:3">
      <c r="B653" s="1"/>
      <c r="C653" s="12" t="s">
        <v>490</v>
      </c>
    </row>
    <row r="655" spans="1:3">
      <c r="A655" s="33" t="s">
        <v>341</v>
      </c>
      <c r="B655" s="1" t="s">
        <v>491</v>
      </c>
    </row>
    <row r="656" spans="1:3">
      <c r="B656" s="1" t="s">
        <v>492</v>
      </c>
    </row>
    <row r="657" spans="1:10">
      <c r="B657" s="1"/>
      <c r="C657" s="12" t="s">
        <v>493</v>
      </c>
    </row>
    <row r="658" spans="1:10">
      <c r="B658" s="1"/>
    </row>
    <row r="659" spans="1:10">
      <c r="B659" s="1"/>
    </row>
    <row r="660" spans="1:10">
      <c r="A660" s="33" t="s">
        <v>342</v>
      </c>
      <c r="B660" s="1" t="s">
        <v>343</v>
      </c>
    </row>
    <row r="661" spans="1:10">
      <c r="B661" s="1"/>
    </row>
    <row r="662" spans="1:10">
      <c r="A662" s="33" t="s">
        <v>494</v>
      </c>
      <c r="B662" s="1" t="s">
        <v>495</v>
      </c>
    </row>
    <row r="664" spans="1:10" ht="33.75">
      <c r="B664" s="149" t="s">
        <v>191</v>
      </c>
      <c r="C664" s="150"/>
      <c r="D664" s="151"/>
      <c r="E664" s="28"/>
      <c r="F664" s="28" t="s">
        <v>192</v>
      </c>
      <c r="G664" s="29" t="s">
        <v>125</v>
      </c>
      <c r="H664" s="29" t="s">
        <v>126</v>
      </c>
      <c r="I664" s="29"/>
      <c r="J664" s="28" t="s">
        <v>193</v>
      </c>
    </row>
    <row r="665" spans="1:10">
      <c r="B665" s="81" t="s">
        <v>344</v>
      </c>
      <c r="C665" s="152" t="s">
        <v>349</v>
      </c>
      <c r="D665" s="153"/>
      <c r="E665" s="84"/>
      <c r="F665" s="85">
        <f>F666+F670+F677+F681+F684</f>
        <v>83993</v>
      </c>
      <c r="G665" s="85">
        <f>G666+G670+G677+G681+G684</f>
        <v>0</v>
      </c>
      <c r="H665" s="85">
        <f>H666+H670+H677+H681+H684</f>
        <v>19123</v>
      </c>
      <c r="I665" s="85"/>
      <c r="J665" s="85">
        <f>J666+J670+J677+J681+J684</f>
        <v>64870</v>
      </c>
    </row>
    <row r="666" spans="1:10">
      <c r="B666" s="82" t="s">
        <v>345</v>
      </c>
      <c r="C666" s="154" t="s">
        <v>350</v>
      </c>
      <c r="D666" s="155"/>
      <c r="E666" s="86"/>
      <c r="F666" s="87">
        <f>SUM(F667:F669)</f>
        <v>9958</v>
      </c>
      <c r="G666" s="87">
        <f>SUM(G667:G669)</f>
        <v>0</v>
      </c>
      <c r="H666" s="87">
        <f>SUM(H667:H669)</f>
        <v>0</v>
      </c>
      <c r="I666" s="87"/>
      <c r="J666" s="87">
        <f>SUM(J667:J669)</f>
        <v>9958</v>
      </c>
    </row>
    <row r="667" spans="1:10">
      <c r="B667" s="78" t="s">
        <v>346</v>
      </c>
      <c r="C667" s="147" t="s">
        <v>351</v>
      </c>
      <c r="D667" s="148"/>
      <c r="E667" s="17"/>
      <c r="F667" s="27">
        <v>9958</v>
      </c>
      <c r="G667" s="27"/>
      <c r="H667" s="27"/>
      <c r="I667" s="88"/>
      <c r="J667" s="90">
        <f>F667+G667-H667</f>
        <v>9958</v>
      </c>
    </row>
    <row r="668" spans="1:10">
      <c r="B668" s="78" t="s">
        <v>136</v>
      </c>
      <c r="C668" s="147" t="s">
        <v>352</v>
      </c>
      <c r="D668" s="148"/>
      <c r="E668" s="17"/>
      <c r="F668" s="27"/>
      <c r="G668" s="27"/>
      <c r="H668" s="27"/>
      <c r="I668" s="88"/>
      <c r="J668" s="90">
        <f>F668+G668-H668</f>
        <v>0</v>
      </c>
    </row>
    <row r="669" spans="1:10">
      <c r="B669" s="78" t="s">
        <v>138</v>
      </c>
      <c r="C669" s="15" t="s">
        <v>353</v>
      </c>
      <c r="D669" s="16"/>
      <c r="E669" s="17"/>
      <c r="F669" s="27"/>
      <c r="G669" s="27"/>
      <c r="H669" s="27"/>
      <c r="I669" s="88"/>
      <c r="J669" s="90">
        <f>F669+G669-H669</f>
        <v>0</v>
      </c>
    </row>
    <row r="670" spans="1:10">
      <c r="B670" s="82" t="s">
        <v>347</v>
      </c>
      <c r="C670" s="59" t="s">
        <v>354</v>
      </c>
      <c r="D670" s="60"/>
      <c r="E670" s="86"/>
      <c r="F670" s="87">
        <f>SUM(F671:F676)</f>
        <v>0</v>
      </c>
      <c r="G670" s="87">
        <f>SUM(G671:G676)</f>
        <v>0</v>
      </c>
      <c r="H670" s="87">
        <f>SUM(H671:H676)</f>
        <v>0</v>
      </c>
      <c r="I670" s="87"/>
      <c r="J670" s="87">
        <f>SUM(J671:J676)</f>
        <v>0</v>
      </c>
    </row>
    <row r="671" spans="1:10">
      <c r="B671" s="78" t="s">
        <v>348</v>
      </c>
      <c r="C671" s="15" t="s">
        <v>356</v>
      </c>
      <c r="D671" s="16"/>
      <c r="E671" s="17"/>
      <c r="F671" s="27"/>
      <c r="G671" s="27"/>
      <c r="H671" s="27"/>
      <c r="I671" s="88"/>
      <c r="J671" s="90">
        <f t="shared" ref="J671:J676" si="12">F671+G671-H671</f>
        <v>0</v>
      </c>
    </row>
    <row r="672" spans="1:10">
      <c r="B672" s="78" t="s">
        <v>154</v>
      </c>
      <c r="C672" s="15" t="s">
        <v>355</v>
      </c>
      <c r="D672" s="16"/>
      <c r="E672" s="17"/>
      <c r="F672" s="27"/>
      <c r="G672" s="27"/>
      <c r="H672" s="27"/>
      <c r="I672" s="88"/>
      <c r="J672" s="90">
        <f t="shared" si="12"/>
        <v>0</v>
      </c>
    </row>
    <row r="673" spans="1:11">
      <c r="B673" s="79" t="s">
        <v>155</v>
      </c>
      <c r="C673" s="15" t="s">
        <v>357</v>
      </c>
      <c r="D673" s="16"/>
      <c r="E673" s="17"/>
      <c r="F673" s="27"/>
      <c r="G673" s="27"/>
      <c r="H673" s="27"/>
      <c r="I673" s="88"/>
      <c r="J673" s="90">
        <f t="shared" si="12"/>
        <v>0</v>
      </c>
    </row>
    <row r="674" spans="1:11">
      <c r="B674" s="79" t="s">
        <v>156</v>
      </c>
      <c r="C674" s="15" t="s">
        <v>358</v>
      </c>
      <c r="D674" s="16"/>
      <c r="E674" s="17"/>
      <c r="F674" s="27"/>
      <c r="G674" s="27"/>
      <c r="H674" s="27"/>
      <c r="I674" s="88"/>
      <c r="J674" s="90">
        <f t="shared" si="12"/>
        <v>0</v>
      </c>
    </row>
    <row r="675" spans="1:11">
      <c r="B675" s="79" t="s">
        <v>157</v>
      </c>
      <c r="C675" s="15" t="s">
        <v>359</v>
      </c>
      <c r="D675" s="16"/>
      <c r="E675" s="17"/>
      <c r="F675" s="27"/>
      <c r="G675" s="27"/>
      <c r="H675" s="27"/>
      <c r="I675" s="88"/>
      <c r="J675" s="90">
        <f t="shared" si="12"/>
        <v>0</v>
      </c>
    </row>
    <row r="676" spans="1:11">
      <c r="B676" s="79" t="s">
        <v>158</v>
      </c>
      <c r="C676" s="15" t="s">
        <v>360</v>
      </c>
      <c r="D676" s="16"/>
      <c r="E676" s="17"/>
      <c r="F676" s="27"/>
      <c r="G676" s="27"/>
      <c r="H676" s="27"/>
      <c r="I676" s="88"/>
      <c r="J676" s="90">
        <f t="shared" si="12"/>
        <v>0</v>
      </c>
    </row>
    <row r="677" spans="1:11">
      <c r="B677" s="80" t="s">
        <v>361</v>
      </c>
      <c r="C677" s="59" t="s">
        <v>362</v>
      </c>
      <c r="D677" s="60"/>
      <c r="E677" s="86"/>
      <c r="F677" s="87">
        <f>SUM(F678:F680)</f>
        <v>3983</v>
      </c>
      <c r="G677" s="87">
        <f>SUM(G678:G680)</f>
        <v>0</v>
      </c>
      <c r="H677" s="87">
        <f>SUM(H678:H680)</f>
        <v>3983</v>
      </c>
      <c r="I677" s="87"/>
      <c r="J677" s="87">
        <f>SUM(J678:J680)</f>
        <v>0</v>
      </c>
      <c r="K677" s="31"/>
    </row>
    <row r="678" spans="1:11">
      <c r="B678" s="79" t="s">
        <v>363</v>
      </c>
      <c r="C678" s="15" t="s">
        <v>364</v>
      </c>
      <c r="D678" s="16"/>
      <c r="E678" s="17"/>
      <c r="F678" s="27">
        <v>3983</v>
      </c>
      <c r="G678" s="27"/>
      <c r="H678" s="27">
        <v>3983</v>
      </c>
      <c r="I678" s="88"/>
      <c r="J678" s="90">
        <f>F678+G678-H678</f>
        <v>0</v>
      </c>
    </row>
    <row r="679" spans="1:11">
      <c r="B679" s="79" t="s">
        <v>154</v>
      </c>
      <c r="C679" s="15" t="s">
        <v>365</v>
      </c>
      <c r="D679" s="16"/>
      <c r="E679" s="17"/>
      <c r="F679" s="27"/>
      <c r="G679" s="27"/>
      <c r="H679" s="27"/>
      <c r="I679" s="88"/>
      <c r="J679" s="90">
        <f>F679+G679-H679</f>
        <v>0</v>
      </c>
    </row>
    <row r="680" spans="1:11">
      <c r="B680" s="79" t="s">
        <v>155</v>
      </c>
      <c r="C680" s="15" t="s">
        <v>366</v>
      </c>
      <c r="D680" s="16"/>
      <c r="E680" s="17"/>
      <c r="F680" s="27"/>
      <c r="G680" s="27"/>
      <c r="H680" s="27"/>
      <c r="I680" s="88"/>
      <c r="J680" s="90">
        <f>F680+G680-H680</f>
        <v>0</v>
      </c>
    </row>
    <row r="681" spans="1:11">
      <c r="B681" s="80" t="s">
        <v>367</v>
      </c>
      <c r="C681" s="59" t="s">
        <v>368</v>
      </c>
      <c r="D681" s="60"/>
      <c r="E681" s="86"/>
      <c r="F681" s="87">
        <f>SUM(F682:F683)</f>
        <v>74171</v>
      </c>
      <c r="G681" s="87">
        <f>SUM(G682:G683)</f>
        <v>0</v>
      </c>
      <c r="H681" s="87">
        <f>SUM(H682:H683)</f>
        <v>135</v>
      </c>
      <c r="I681" s="87"/>
      <c r="J681" s="87">
        <f>SUM(J682:J683)</f>
        <v>74036</v>
      </c>
    </row>
    <row r="682" spans="1:11">
      <c r="B682" s="79" t="s">
        <v>369</v>
      </c>
      <c r="C682" s="15" t="s">
        <v>370</v>
      </c>
      <c r="D682" s="16"/>
      <c r="E682" s="17"/>
      <c r="F682" s="27">
        <v>74171</v>
      </c>
      <c r="G682" s="27"/>
      <c r="H682" s="27">
        <v>135</v>
      </c>
      <c r="I682" s="88"/>
      <c r="J682" s="90">
        <f>F682+G682-H682</f>
        <v>74036</v>
      </c>
    </row>
    <row r="683" spans="1:11">
      <c r="B683" s="79" t="s">
        <v>371</v>
      </c>
      <c r="C683" s="15" t="s">
        <v>372</v>
      </c>
      <c r="D683" s="16"/>
      <c r="E683" s="17"/>
      <c r="F683" s="27"/>
      <c r="G683" s="27"/>
      <c r="H683" s="27"/>
      <c r="I683" s="88"/>
      <c r="J683" s="90">
        <f>F683+G683-H683</f>
        <v>0</v>
      </c>
    </row>
    <row r="684" spans="1:11">
      <c r="B684" s="103" t="s">
        <v>373</v>
      </c>
      <c r="C684" s="50" t="s">
        <v>374</v>
      </c>
      <c r="D684" s="51"/>
      <c r="E684" s="52"/>
      <c r="F684" s="53">
        <v>-4119</v>
      </c>
      <c r="G684" s="53"/>
      <c r="H684" s="53">
        <f>19124-4119</f>
        <v>15005</v>
      </c>
      <c r="I684" s="89"/>
      <c r="J684" s="92">
        <v>-19124</v>
      </c>
    </row>
    <row r="687" spans="1:11">
      <c r="A687" s="33" t="s">
        <v>496</v>
      </c>
      <c r="B687" s="1" t="s">
        <v>497</v>
      </c>
    </row>
    <row r="688" spans="1:11">
      <c r="C688" s="12" t="s">
        <v>498</v>
      </c>
    </row>
  </sheetData>
  <mergeCells count="382">
    <mergeCell ref="B664:D664"/>
    <mergeCell ref="C665:D665"/>
    <mergeCell ref="C666:D666"/>
    <mergeCell ref="C667:D667"/>
    <mergeCell ref="C668:D668"/>
    <mergeCell ref="B595:D595"/>
    <mergeCell ref="E595:G595"/>
    <mergeCell ref="H595:J595"/>
    <mergeCell ref="B596:D596"/>
    <mergeCell ref="E596:G596"/>
    <mergeCell ref="H596:J596"/>
    <mergeCell ref="B593:D593"/>
    <mergeCell ref="E593:G593"/>
    <mergeCell ref="H593:J593"/>
    <mergeCell ref="B594:D594"/>
    <mergeCell ref="E594:G594"/>
    <mergeCell ref="H594:J594"/>
    <mergeCell ref="B588:D588"/>
    <mergeCell ref="E588:G588"/>
    <mergeCell ref="H588:J588"/>
    <mergeCell ref="B589:D589"/>
    <mergeCell ref="E589:G589"/>
    <mergeCell ref="H589:J589"/>
    <mergeCell ref="B586:D586"/>
    <mergeCell ref="E586:G586"/>
    <mergeCell ref="H586:J586"/>
    <mergeCell ref="B587:D587"/>
    <mergeCell ref="E587:G587"/>
    <mergeCell ref="H587:J587"/>
    <mergeCell ref="B568:D568"/>
    <mergeCell ref="E568:G568"/>
    <mergeCell ref="H568:J568"/>
    <mergeCell ref="B585:D585"/>
    <mergeCell ref="E585:G585"/>
    <mergeCell ref="H585:J585"/>
    <mergeCell ref="B566:D566"/>
    <mergeCell ref="E566:G566"/>
    <mergeCell ref="H566:J566"/>
    <mergeCell ref="B567:D567"/>
    <mergeCell ref="E567:G567"/>
    <mergeCell ref="H567:J567"/>
    <mergeCell ref="B564:D564"/>
    <mergeCell ref="E564:G564"/>
    <mergeCell ref="H564:J564"/>
    <mergeCell ref="B565:D565"/>
    <mergeCell ref="E565:G565"/>
    <mergeCell ref="H565:J565"/>
    <mergeCell ref="E549:G549"/>
    <mergeCell ref="H549:J549"/>
    <mergeCell ref="B550:J550"/>
    <mergeCell ref="B551:D551"/>
    <mergeCell ref="E551:G551"/>
    <mergeCell ref="H551:J551"/>
    <mergeCell ref="C546:J546"/>
    <mergeCell ref="C547:D547"/>
    <mergeCell ref="E547:G547"/>
    <mergeCell ref="H547:J547"/>
    <mergeCell ref="C548:D548"/>
    <mergeCell ref="E548:G548"/>
    <mergeCell ref="H548:J548"/>
    <mergeCell ref="C543:D543"/>
    <mergeCell ref="E543:G543"/>
    <mergeCell ref="H543:J543"/>
    <mergeCell ref="E544:G544"/>
    <mergeCell ref="H544:J544"/>
    <mergeCell ref="B545:J545"/>
    <mergeCell ref="E539:G539"/>
    <mergeCell ref="H539:J539"/>
    <mergeCell ref="B540:J540"/>
    <mergeCell ref="C541:J541"/>
    <mergeCell ref="C542:D542"/>
    <mergeCell ref="E542:G542"/>
    <mergeCell ref="H542:J542"/>
    <mergeCell ref="C537:D537"/>
    <mergeCell ref="E537:G537"/>
    <mergeCell ref="H537:J537"/>
    <mergeCell ref="C538:D538"/>
    <mergeCell ref="E538:G538"/>
    <mergeCell ref="H538:J538"/>
    <mergeCell ref="E533:G533"/>
    <mergeCell ref="H533:J533"/>
    <mergeCell ref="E534:G534"/>
    <mergeCell ref="H534:J534"/>
    <mergeCell ref="B535:J535"/>
    <mergeCell ref="C536:J536"/>
    <mergeCell ref="B529:D529"/>
    <mergeCell ref="E529:G529"/>
    <mergeCell ref="H529:J529"/>
    <mergeCell ref="B530:J530"/>
    <mergeCell ref="B531:B534"/>
    <mergeCell ref="C531:J531"/>
    <mergeCell ref="C532:D532"/>
    <mergeCell ref="E532:G532"/>
    <mergeCell ref="H532:J532"/>
    <mergeCell ref="C533:D533"/>
    <mergeCell ref="B495:D495"/>
    <mergeCell ref="E495:G495"/>
    <mergeCell ref="H495:J495"/>
    <mergeCell ref="B496:D496"/>
    <mergeCell ref="E496:G496"/>
    <mergeCell ref="H496:J496"/>
    <mergeCell ref="B493:D493"/>
    <mergeCell ref="E493:G493"/>
    <mergeCell ref="H493:J493"/>
    <mergeCell ref="B494:D494"/>
    <mergeCell ref="E494:G494"/>
    <mergeCell ref="H494:J494"/>
    <mergeCell ref="B479:D479"/>
    <mergeCell ref="E479:F479"/>
    <mergeCell ref="G479:H479"/>
    <mergeCell ref="I479:J479"/>
    <mergeCell ref="K479:L479"/>
    <mergeCell ref="B492:D492"/>
    <mergeCell ref="E492:G492"/>
    <mergeCell ref="H492:J492"/>
    <mergeCell ref="B477:D477"/>
    <mergeCell ref="E477:F477"/>
    <mergeCell ref="G477:H477"/>
    <mergeCell ref="I477:J477"/>
    <mergeCell ref="K477:L477"/>
    <mergeCell ref="B478:D478"/>
    <mergeCell ref="E478:F478"/>
    <mergeCell ref="G478:H478"/>
    <mergeCell ref="I478:J478"/>
    <mergeCell ref="K478:L478"/>
    <mergeCell ref="B475:D475"/>
    <mergeCell ref="E475:F475"/>
    <mergeCell ref="G475:H475"/>
    <mergeCell ref="I475:J475"/>
    <mergeCell ref="K475:L475"/>
    <mergeCell ref="B476:D476"/>
    <mergeCell ref="E476:F476"/>
    <mergeCell ref="G476:H476"/>
    <mergeCell ref="I476:J476"/>
    <mergeCell ref="K476:L476"/>
    <mergeCell ref="K473:L473"/>
    <mergeCell ref="B474:D474"/>
    <mergeCell ref="E474:F474"/>
    <mergeCell ref="G474:H474"/>
    <mergeCell ref="I474:J474"/>
    <mergeCell ref="K474:L474"/>
    <mergeCell ref="E467:G467"/>
    <mergeCell ref="H467:J467"/>
    <mergeCell ref="B473:D473"/>
    <mergeCell ref="E473:F473"/>
    <mergeCell ref="G473:H473"/>
    <mergeCell ref="I473:J473"/>
    <mergeCell ref="B464:D465"/>
    <mergeCell ref="E464:J464"/>
    <mergeCell ref="E465:G465"/>
    <mergeCell ref="H465:J465"/>
    <mergeCell ref="E466:G466"/>
    <mergeCell ref="H466:J466"/>
    <mergeCell ref="E448:G448"/>
    <mergeCell ref="H448:J448"/>
    <mergeCell ref="E449:G449"/>
    <mergeCell ref="H449:J449"/>
    <mergeCell ref="E450:G450"/>
    <mergeCell ref="H450:J450"/>
    <mergeCell ref="E445:G445"/>
    <mergeCell ref="H445:J445"/>
    <mergeCell ref="E446:G446"/>
    <mergeCell ref="H446:J446"/>
    <mergeCell ref="E447:G447"/>
    <mergeCell ref="H447:J447"/>
    <mergeCell ref="B442:D442"/>
    <mergeCell ref="E442:G442"/>
    <mergeCell ref="H442:J442"/>
    <mergeCell ref="E443:G443"/>
    <mergeCell ref="H443:J443"/>
    <mergeCell ref="E444:G444"/>
    <mergeCell ref="H444:J444"/>
    <mergeCell ref="B437:D437"/>
    <mergeCell ref="E437:G437"/>
    <mergeCell ref="H437:J437"/>
    <mergeCell ref="B438:D438"/>
    <mergeCell ref="E438:G438"/>
    <mergeCell ref="H438:J438"/>
    <mergeCell ref="B435:D435"/>
    <mergeCell ref="E435:G435"/>
    <mergeCell ref="H435:J435"/>
    <mergeCell ref="B436:D436"/>
    <mergeCell ref="E436:G436"/>
    <mergeCell ref="H436:J436"/>
    <mergeCell ref="B433:D433"/>
    <mergeCell ref="E433:G433"/>
    <mergeCell ref="H433:J433"/>
    <mergeCell ref="B434:D434"/>
    <mergeCell ref="E434:G434"/>
    <mergeCell ref="H434:J434"/>
    <mergeCell ref="B431:D431"/>
    <mergeCell ref="E431:G431"/>
    <mergeCell ref="H431:J431"/>
    <mergeCell ref="B432:D432"/>
    <mergeCell ref="E432:G432"/>
    <mergeCell ref="H432:J432"/>
    <mergeCell ref="B429:D429"/>
    <mergeCell ref="E429:G429"/>
    <mergeCell ref="H429:J429"/>
    <mergeCell ref="B430:D430"/>
    <mergeCell ref="E430:G430"/>
    <mergeCell ref="H430:J430"/>
    <mergeCell ref="E423:G423"/>
    <mergeCell ref="H423:J423"/>
    <mergeCell ref="E424:G424"/>
    <mergeCell ref="H424:J424"/>
    <mergeCell ref="E425:G425"/>
    <mergeCell ref="H425:J425"/>
    <mergeCell ref="E420:G420"/>
    <mergeCell ref="H420:J420"/>
    <mergeCell ref="E421:G421"/>
    <mergeCell ref="H421:J421"/>
    <mergeCell ref="E422:G422"/>
    <mergeCell ref="H422:J422"/>
    <mergeCell ref="E417:G417"/>
    <mergeCell ref="H417:J417"/>
    <mergeCell ref="E418:G418"/>
    <mergeCell ref="H418:J418"/>
    <mergeCell ref="E419:G419"/>
    <mergeCell ref="H419:J419"/>
    <mergeCell ref="E369:G369"/>
    <mergeCell ref="H369:J369"/>
    <mergeCell ref="E370:G370"/>
    <mergeCell ref="H370:J370"/>
    <mergeCell ref="B416:D416"/>
    <mergeCell ref="E416:G416"/>
    <mergeCell ref="H416:J416"/>
    <mergeCell ref="B311:D311"/>
    <mergeCell ref="E311:G311"/>
    <mergeCell ref="H311:I311"/>
    <mergeCell ref="K311:L311"/>
    <mergeCell ref="B367:D368"/>
    <mergeCell ref="E367:J367"/>
    <mergeCell ref="E368:G368"/>
    <mergeCell ref="H368:J368"/>
    <mergeCell ref="B309:D309"/>
    <mergeCell ref="E309:G309"/>
    <mergeCell ref="H309:I309"/>
    <mergeCell ref="K309:L309"/>
    <mergeCell ref="B310:D310"/>
    <mergeCell ref="E310:G310"/>
    <mergeCell ref="H310:I310"/>
    <mergeCell ref="K310:L310"/>
    <mergeCell ref="C274:D274"/>
    <mergeCell ref="C275:D275"/>
    <mergeCell ref="C276:D276"/>
    <mergeCell ref="B308:D308"/>
    <mergeCell ref="E308:G308"/>
    <mergeCell ref="H308:L308"/>
    <mergeCell ref="C238:D238"/>
    <mergeCell ref="C239:D239"/>
    <mergeCell ref="C240:D240"/>
    <mergeCell ref="C241:D241"/>
    <mergeCell ref="B272:D272"/>
    <mergeCell ref="C273:D273"/>
    <mergeCell ref="B202:D202"/>
    <mergeCell ref="C203:D203"/>
    <mergeCell ref="C204:D204"/>
    <mergeCell ref="C205:D205"/>
    <mergeCell ref="C206:D206"/>
    <mergeCell ref="B237:D237"/>
    <mergeCell ref="B179:D179"/>
    <mergeCell ref="E179:F179"/>
    <mergeCell ref="G179:H179"/>
    <mergeCell ref="I179:J179"/>
    <mergeCell ref="B180:D180"/>
    <mergeCell ref="E180:F180"/>
    <mergeCell ref="G180:H180"/>
    <mergeCell ref="I180:J180"/>
    <mergeCell ref="B177:D177"/>
    <mergeCell ref="E177:F177"/>
    <mergeCell ref="G177:H177"/>
    <mergeCell ref="I177:J177"/>
    <mergeCell ref="B178:D178"/>
    <mergeCell ref="E178:F178"/>
    <mergeCell ref="G178:H178"/>
    <mergeCell ref="I178:J178"/>
    <mergeCell ref="B175:D175"/>
    <mergeCell ref="E175:F175"/>
    <mergeCell ref="G175:H175"/>
    <mergeCell ref="I175:J175"/>
    <mergeCell ref="B176:D176"/>
    <mergeCell ref="E176:F176"/>
    <mergeCell ref="G176:H176"/>
    <mergeCell ref="I176:J176"/>
    <mergeCell ref="B109:D109"/>
    <mergeCell ref="E109:H109"/>
    <mergeCell ref="I109:L109"/>
    <mergeCell ref="B110:D110"/>
    <mergeCell ref="E110:H110"/>
    <mergeCell ref="I110:L110"/>
    <mergeCell ref="B107:D107"/>
    <mergeCell ref="E107:H107"/>
    <mergeCell ref="I107:L107"/>
    <mergeCell ref="B108:D108"/>
    <mergeCell ref="E108:H108"/>
    <mergeCell ref="I108:L108"/>
    <mergeCell ref="B80:D80"/>
    <mergeCell ref="G80:H80"/>
    <mergeCell ref="I80:L80"/>
    <mergeCell ref="B81:D81"/>
    <mergeCell ref="G81:H81"/>
    <mergeCell ref="I81:L81"/>
    <mergeCell ref="B78:D78"/>
    <mergeCell ref="G78:H78"/>
    <mergeCell ref="I78:L78"/>
    <mergeCell ref="B79:D79"/>
    <mergeCell ref="G79:H79"/>
    <mergeCell ref="I79:L79"/>
    <mergeCell ref="B72:D72"/>
    <mergeCell ref="G72:H72"/>
    <mergeCell ref="I72:L72"/>
    <mergeCell ref="B77:D77"/>
    <mergeCell ref="E77:F77"/>
    <mergeCell ref="G77:H77"/>
    <mergeCell ref="I77:L77"/>
    <mergeCell ref="B70:D70"/>
    <mergeCell ref="G70:H70"/>
    <mergeCell ref="I70:L70"/>
    <mergeCell ref="B71:D71"/>
    <mergeCell ref="G71:H71"/>
    <mergeCell ref="I71:L71"/>
    <mergeCell ref="B68:D68"/>
    <mergeCell ref="E68:F68"/>
    <mergeCell ref="G68:H68"/>
    <mergeCell ref="I68:L68"/>
    <mergeCell ref="B69:D69"/>
    <mergeCell ref="G69:H69"/>
    <mergeCell ref="I69:L69"/>
    <mergeCell ref="B62:D62"/>
    <mergeCell ref="E62:H62"/>
    <mergeCell ref="I62:L62"/>
    <mergeCell ref="B63:D63"/>
    <mergeCell ref="E63:H63"/>
    <mergeCell ref="I63:L63"/>
    <mergeCell ref="I52:K52"/>
    <mergeCell ref="B60:D60"/>
    <mergeCell ref="E60:H60"/>
    <mergeCell ref="I60:L60"/>
    <mergeCell ref="B61:D61"/>
    <mergeCell ref="E61:H61"/>
    <mergeCell ref="I61:L61"/>
    <mergeCell ref="B37:D37"/>
    <mergeCell ref="E37:G37"/>
    <mergeCell ref="H37:I37"/>
    <mergeCell ref="J37:L37"/>
    <mergeCell ref="B38:D38"/>
    <mergeCell ref="E38:G38"/>
    <mergeCell ref="H38:I38"/>
    <mergeCell ref="J38:L38"/>
    <mergeCell ref="B35:D35"/>
    <mergeCell ref="E35:G35"/>
    <mergeCell ref="H35:I35"/>
    <mergeCell ref="J35:L35"/>
    <mergeCell ref="B36:D36"/>
    <mergeCell ref="E36:G36"/>
    <mergeCell ref="H36:I36"/>
    <mergeCell ref="J36:L36"/>
    <mergeCell ref="B29:D29"/>
    <mergeCell ref="E29:F29"/>
    <mergeCell ref="G29:H29"/>
    <mergeCell ref="I29:J29"/>
    <mergeCell ref="K29:L29"/>
    <mergeCell ref="B30:D30"/>
    <mergeCell ref="E30:F30"/>
    <mergeCell ref="G30:H30"/>
    <mergeCell ref="I30:J30"/>
    <mergeCell ref="K30:L30"/>
    <mergeCell ref="E10:L10"/>
    <mergeCell ref="B27:D28"/>
    <mergeCell ref="E27:H27"/>
    <mergeCell ref="I27:L27"/>
    <mergeCell ref="E28:F28"/>
    <mergeCell ref="G28:H28"/>
    <mergeCell ref="I28:J28"/>
    <mergeCell ref="K28:L28"/>
    <mergeCell ref="A1:L1"/>
    <mergeCell ref="A2:L2"/>
    <mergeCell ref="A3:E3"/>
    <mergeCell ref="F3:L3"/>
    <mergeCell ref="A4:L4"/>
    <mergeCell ref="A5:L5"/>
  </mergeCells>
  <pageMargins left="0.25" right="0.17" top="0.61" bottom="0.5" header="0.37" footer="0.28000000000000003"/>
  <pageSetup paperSize="9" orientation="portrait" horizontalDpi="4294967293" verticalDpi="4294967293" r:id="rId1"/>
  <headerFooter alignWithMargins="0"/>
  <rowBreaks count="14" manualBreakCount="14">
    <brk id="10" max="16383" man="1"/>
    <brk id="53" max="16383" man="1"/>
    <brk id="88" max="16383" man="1"/>
    <brk id="137" max="16383" man="1"/>
    <brk id="195" max="16383" man="1"/>
    <brk id="232" max="16383" man="1"/>
    <brk id="267" max="16383" man="1"/>
    <brk id="303" max="16383" man="1"/>
    <brk id="362" max="16383" man="1"/>
    <brk id="409" max="16383" man="1"/>
    <brk id="468" max="16383" man="1"/>
    <brk id="522" max="16383" man="1"/>
    <brk id="578" max="16383" man="1"/>
    <brk id="636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L660"/>
  <sheetViews>
    <sheetView topLeftCell="A634" workbookViewId="0">
      <selection activeCell="E523" sqref="E523:J523"/>
    </sheetView>
  </sheetViews>
  <sheetFormatPr defaultColWidth="14.7109375" defaultRowHeight="12.75"/>
  <cols>
    <col min="1" max="1" width="8" style="33" customWidth="1"/>
    <col min="2" max="2" width="6.140625" customWidth="1"/>
    <col min="3" max="3" width="5.7109375" customWidth="1"/>
    <col min="4" max="4" width="25.85546875" customWidth="1"/>
    <col min="5" max="7" width="6.7109375" customWidth="1"/>
    <col min="8" max="8" width="7" customWidth="1"/>
    <col min="9" max="11" width="6.7109375" customWidth="1"/>
    <col min="12" max="12" width="7.140625" customWidth="1"/>
    <col min="13" max="13" width="7.7109375" customWidth="1"/>
    <col min="14" max="14" width="5.7109375" customWidth="1"/>
    <col min="15" max="15" width="22.7109375" customWidth="1"/>
    <col min="16" max="16" width="7.42578125" customWidth="1"/>
    <col min="17" max="17" width="7.140625" customWidth="1"/>
    <col min="18" max="22" width="8.7109375" customWidth="1"/>
  </cols>
  <sheetData>
    <row r="1" spans="1:12" ht="39.200000000000003" customHeight="1">
      <c r="A1" s="132" t="s">
        <v>2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s="6" customFormat="1" ht="39.200000000000003" customHeight="1">
      <c r="A2" s="134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5" customFormat="1" ht="54" customHeight="1">
      <c r="A3" s="134" t="s">
        <v>3</v>
      </c>
      <c r="B3" s="133"/>
      <c r="C3" s="133"/>
      <c r="D3" s="133"/>
      <c r="E3" s="133"/>
      <c r="F3" s="136" t="s">
        <v>4</v>
      </c>
      <c r="G3" s="133"/>
      <c r="H3" s="133"/>
      <c r="I3" s="133"/>
      <c r="J3" s="133"/>
      <c r="K3" s="133"/>
      <c r="L3" s="133"/>
    </row>
    <row r="4" spans="1:12" s="3" customFormat="1" ht="232.5" customHeight="1">
      <c r="A4" s="130" t="s">
        <v>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</row>
    <row r="5" spans="1:12" s="3" customFormat="1" ht="30.2" customHeight="1">
      <c r="A5" s="130" t="s">
        <v>519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</row>
    <row r="6" spans="1:12" s="3" customFormat="1" ht="18.75" customHeight="1">
      <c r="A6" s="34"/>
    </row>
    <row r="7" spans="1:12" s="3" customFormat="1" ht="18" customHeight="1">
      <c r="A7" s="32"/>
      <c r="B7" s="4"/>
      <c r="C7" s="4"/>
    </row>
    <row r="8" spans="1:12" s="3" customFormat="1" ht="15.75" customHeight="1">
      <c r="A8" s="32"/>
      <c r="B8" s="4"/>
      <c r="C8" s="4"/>
      <c r="E8" s="98" t="s">
        <v>521</v>
      </c>
    </row>
    <row r="9" spans="1:12" s="3" customFormat="1" ht="169.5" customHeight="1">
      <c r="A9" s="93" t="s">
        <v>513</v>
      </c>
      <c r="B9" s="94"/>
      <c r="C9" s="94"/>
    </row>
    <row r="10" spans="1:12" s="3" customFormat="1" ht="77.25" customHeight="1">
      <c r="A10" s="93" t="s">
        <v>6</v>
      </c>
      <c r="B10" s="93"/>
      <c r="C10" s="93"/>
      <c r="D10" s="95"/>
      <c r="E10" s="139" t="s">
        <v>520</v>
      </c>
      <c r="F10" s="140"/>
      <c r="G10" s="140"/>
      <c r="H10" s="140"/>
      <c r="I10" s="140"/>
      <c r="J10" s="140"/>
      <c r="K10" s="140"/>
      <c r="L10" s="140"/>
    </row>
    <row r="11" spans="1:12" s="3" customFormat="1" ht="12.75" customHeight="1">
      <c r="A11" s="37" t="s">
        <v>7</v>
      </c>
      <c r="B11" s="7"/>
      <c r="C11" s="7"/>
    </row>
    <row r="12" spans="1:12" s="2" customFormat="1" ht="15" customHeight="1">
      <c r="A12" s="35"/>
    </row>
    <row r="13" spans="1:12" s="1" customFormat="1">
      <c r="A13" s="33" t="s">
        <v>11</v>
      </c>
      <c r="B13" s="1" t="s">
        <v>12</v>
      </c>
    </row>
    <row r="15" spans="1:12">
      <c r="A15" s="33" t="s">
        <v>13</v>
      </c>
      <c r="B15" s="1" t="s">
        <v>14</v>
      </c>
      <c r="E15" s="22" t="s">
        <v>195</v>
      </c>
      <c r="F15" s="8"/>
      <c r="G15" s="8"/>
      <c r="H15" s="8"/>
      <c r="I15" s="8"/>
      <c r="J15" s="8"/>
      <c r="K15" s="8"/>
      <c r="L15" s="8"/>
    </row>
    <row r="16" spans="1:12">
      <c r="B16" s="1" t="s">
        <v>8</v>
      </c>
      <c r="E16" s="22" t="s">
        <v>5</v>
      </c>
      <c r="F16" s="8"/>
      <c r="G16" s="8"/>
      <c r="H16" s="8"/>
      <c r="I16" s="8"/>
      <c r="J16" s="8"/>
      <c r="K16" s="8"/>
      <c r="L16" s="8"/>
    </row>
    <row r="17" spans="1:12">
      <c r="B17" s="1" t="s">
        <v>9</v>
      </c>
      <c r="E17" s="22" t="s">
        <v>196</v>
      </c>
      <c r="F17" s="8"/>
      <c r="G17" s="8"/>
      <c r="H17" s="8"/>
      <c r="I17" s="8"/>
      <c r="J17" s="8"/>
      <c r="K17" s="8"/>
      <c r="L17" s="8"/>
    </row>
    <row r="18" spans="1:12">
      <c r="B18" s="1" t="s">
        <v>10</v>
      </c>
      <c r="E18" s="22" t="s">
        <v>197</v>
      </c>
      <c r="F18" s="8"/>
      <c r="G18" s="8"/>
      <c r="H18" s="8"/>
      <c r="I18" s="8"/>
      <c r="J18" s="8"/>
      <c r="K18" s="8"/>
      <c r="L18" s="8"/>
    </row>
    <row r="19" spans="1:12" ht="33.75" customHeight="1">
      <c r="F19" s="8"/>
      <c r="G19" s="8"/>
      <c r="H19" s="8"/>
      <c r="I19" s="8"/>
      <c r="J19" s="8"/>
      <c r="K19" s="8"/>
      <c r="L19" s="8"/>
    </row>
    <row r="20" spans="1:12">
      <c r="A20" s="33" t="s">
        <v>15</v>
      </c>
      <c r="B20" s="1" t="s">
        <v>16</v>
      </c>
      <c r="E20" s="22" t="s">
        <v>198</v>
      </c>
      <c r="F20" s="8"/>
      <c r="G20" s="8"/>
      <c r="H20" s="8"/>
      <c r="I20" s="8"/>
      <c r="J20" s="8"/>
      <c r="K20" s="8"/>
      <c r="L20" s="8"/>
    </row>
    <row r="21" spans="1:12">
      <c r="E21" s="22" t="s">
        <v>199</v>
      </c>
    </row>
    <row r="22" spans="1:12">
      <c r="E22" s="22"/>
    </row>
    <row r="23" spans="1:12">
      <c r="C23" s="97" t="s">
        <v>527</v>
      </c>
      <c r="D23" s="22" t="s">
        <v>526</v>
      </c>
    </row>
    <row r="25" spans="1:12">
      <c r="A25" s="33" t="s">
        <v>17</v>
      </c>
      <c r="B25" s="1" t="s">
        <v>18</v>
      </c>
    </row>
    <row r="27" spans="1:12">
      <c r="B27" s="176" t="s">
        <v>19</v>
      </c>
      <c r="C27" s="177"/>
      <c r="D27" s="178"/>
      <c r="E27" s="170" t="s">
        <v>20</v>
      </c>
      <c r="F27" s="171"/>
      <c r="G27" s="171"/>
      <c r="H27" s="172"/>
      <c r="I27" s="170" t="s">
        <v>21</v>
      </c>
      <c r="J27" s="171"/>
      <c r="K27" s="171"/>
      <c r="L27" s="172"/>
    </row>
    <row r="28" spans="1:12">
      <c r="B28" s="179"/>
      <c r="C28" s="180"/>
      <c r="D28" s="181"/>
      <c r="E28" s="170" t="s">
        <v>22</v>
      </c>
      <c r="F28" s="172"/>
      <c r="G28" s="170" t="s">
        <v>23</v>
      </c>
      <c r="H28" s="172"/>
      <c r="I28" s="170" t="s">
        <v>22</v>
      </c>
      <c r="J28" s="172"/>
      <c r="K28" s="170" t="s">
        <v>23</v>
      </c>
      <c r="L28" s="148"/>
    </row>
    <row r="29" spans="1:12">
      <c r="B29" s="138" t="s">
        <v>24</v>
      </c>
      <c r="C29" s="138"/>
      <c r="D29" s="138"/>
      <c r="E29" s="189">
        <v>8</v>
      </c>
      <c r="F29" s="172"/>
      <c r="G29" s="216">
        <v>8</v>
      </c>
      <c r="H29" s="217"/>
      <c r="I29" s="216">
        <v>1</v>
      </c>
      <c r="J29" s="217"/>
      <c r="K29" s="216">
        <v>1</v>
      </c>
      <c r="L29" s="218"/>
    </row>
    <row r="30" spans="1:12">
      <c r="B30" s="138" t="s">
        <v>25</v>
      </c>
      <c r="C30" s="138"/>
      <c r="D30" s="138"/>
      <c r="E30" s="189">
        <v>8</v>
      </c>
      <c r="F30" s="172"/>
      <c r="G30" s="216">
        <v>8</v>
      </c>
      <c r="H30" s="217"/>
      <c r="I30" s="216">
        <v>1</v>
      </c>
      <c r="J30" s="217"/>
      <c r="K30" s="216">
        <v>1</v>
      </c>
      <c r="L30" s="218"/>
    </row>
    <row r="33" spans="1:12">
      <c r="A33" s="33" t="s">
        <v>26</v>
      </c>
      <c r="B33" s="1" t="s">
        <v>27</v>
      </c>
    </row>
    <row r="35" spans="1:12">
      <c r="B35" s="170" t="s">
        <v>1</v>
      </c>
      <c r="C35" s="161"/>
      <c r="D35" s="148"/>
      <c r="E35" s="170" t="s">
        <v>8</v>
      </c>
      <c r="F35" s="171"/>
      <c r="G35" s="175"/>
      <c r="H35" s="170" t="s">
        <v>28</v>
      </c>
      <c r="I35" s="175"/>
      <c r="J35" s="170" t="s">
        <v>29</v>
      </c>
      <c r="K35" s="182"/>
      <c r="L35" s="175"/>
    </row>
    <row r="36" spans="1:12">
      <c r="B36" s="160"/>
      <c r="C36" s="161"/>
      <c r="D36" s="148"/>
      <c r="E36" s="160"/>
      <c r="F36" s="161"/>
      <c r="G36" s="148"/>
      <c r="H36" s="189"/>
      <c r="I36" s="172"/>
      <c r="J36" s="160"/>
      <c r="K36" s="161"/>
      <c r="L36" s="148"/>
    </row>
    <row r="37" spans="1:12">
      <c r="B37" s="160"/>
      <c r="C37" s="161"/>
      <c r="D37" s="148"/>
      <c r="E37" s="160"/>
      <c r="F37" s="161"/>
      <c r="G37" s="148"/>
      <c r="H37" s="189"/>
      <c r="I37" s="172"/>
      <c r="J37" s="160"/>
      <c r="K37" s="161"/>
      <c r="L37" s="148"/>
    </row>
    <row r="38" spans="1:12">
      <c r="B38" s="160"/>
      <c r="C38" s="161"/>
      <c r="D38" s="148"/>
      <c r="E38" s="160"/>
      <c r="F38" s="161"/>
      <c r="G38" s="148"/>
      <c r="H38" s="189"/>
      <c r="I38" s="172"/>
      <c r="J38" s="160"/>
      <c r="K38" s="161"/>
      <c r="L38" s="148"/>
    </row>
    <row r="41" spans="1:12">
      <c r="A41" s="33" t="s">
        <v>30</v>
      </c>
    </row>
    <row r="52" spans="1:12" ht="15" customHeight="1">
      <c r="A52" s="33" t="s">
        <v>31</v>
      </c>
      <c r="B52" s="1" t="s">
        <v>32</v>
      </c>
      <c r="I52" s="213">
        <f>DATE(2009,6,30)</f>
        <v>39994</v>
      </c>
      <c r="J52" s="214"/>
      <c r="K52" s="215"/>
    </row>
    <row r="54" spans="1:12">
      <c r="A54" s="37" t="s">
        <v>33</v>
      </c>
    </row>
    <row r="56" spans="1:12">
      <c r="A56" s="33" t="s">
        <v>34</v>
      </c>
      <c r="B56" s="1" t="s">
        <v>35</v>
      </c>
      <c r="C56" s="1"/>
      <c r="E56" s="1"/>
      <c r="F56" s="1"/>
      <c r="G56" s="1"/>
      <c r="H56" s="1"/>
      <c r="I56" s="1"/>
      <c r="J56" s="1"/>
      <c r="K56" s="1"/>
    </row>
    <row r="58" spans="1:12">
      <c r="A58" s="33" t="s">
        <v>40</v>
      </c>
      <c r="B58" s="1" t="s">
        <v>36</v>
      </c>
    </row>
    <row r="60" spans="1:12">
      <c r="B60" s="170" t="s">
        <v>37</v>
      </c>
      <c r="C60" s="161"/>
      <c r="D60" s="148"/>
      <c r="E60" s="170" t="s">
        <v>38</v>
      </c>
      <c r="F60" s="171"/>
      <c r="G60" s="171"/>
      <c r="H60" s="172"/>
      <c r="I60" s="170" t="s">
        <v>39</v>
      </c>
      <c r="J60" s="171"/>
      <c r="K60" s="171"/>
      <c r="L60" s="172"/>
    </row>
    <row r="61" spans="1:12">
      <c r="B61" s="160" t="s">
        <v>200</v>
      </c>
      <c r="C61" s="161"/>
      <c r="D61" s="148"/>
      <c r="E61" s="160" t="s">
        <v>201</v>
      </c>
      <c r="F61" s="161"/>
      <c r="G61" s="161"/>
      <c r="H61" s="148"/>
      <c r="I61" s="160"/>
      <c r="J61" s="161"/>
      <c r="K61" s="161"/>
      <c r="L61" s="148"/>
    </row>
    <row r="62" spans="1:12">
      <c r="B62" s="160"/>
      <c r="C62" s="161"/>
      <c r="D62" s="148"/>
      <c r="E62" s="160"/>
      <c r="F62" s="161"/>
      <c r="G62" s="161"/>
      <c r="H62" s="148"/>
      <c r="I62" s="160"/>
      <c r="J62" s="161"/>
      <c r="K62" s="161"/>
      <c r="L62" s="148"/>
    </row>
    <row r="63" spans="1:12">
      <c r="B63" s="160"/>
      <c r="C63" s="161"/>
      <c r="D63" s="148"/>
      <c r="E63" s="160"/>
      <c r="F63" s="161"/>
      <c r="G63" s="161"/>
      <c r="H63" s="148"/>
      <c r="I63" s="160"/>
      <c r="J63" s="161"/>
      <c r="K63" s="161"/>
      <c r="L63" s="148"/>
    </row>
    <row r="66" spans="1:12">
      <c r="A66" s="33" t="s">
        <v>45</v>
      </c>
      <c r="B66" s="1" t="s">
        <v>46</v>
      </c>
    </row>
    <row r="68" spans="1:12" ht="54" customHeight="1">
      <c r="B68" s="183" t="s">
        <v>41</v>
      </c>
      <c r="C68" s="184"/>
      <c r="D68" s="185"/>
      <c r="E68" s="157" t="s">
        <v>42</v>
      </c>
      <c r="F68" s="159"/>
      <c r="G68" s="157" t="s">
        <v>43</v>
      </c>
      <c r="H68" s="159"/>
      <c r="I68" s="157" t="s">
        <v>44</v>
      </c>
      <c r="J68" s="158"/>
      <c r="K68" s="158"/>
      <c r="L68" s="159"/>
    </row>
    <row r="69" spans="1:12">
      <c r="B69" s="188"/>
      <c r="C69" s="188"/>
      <c r="D69" s="188"/>
      <c r="E69" s="21" t="s">
        <v>194</v>
      </c>
      <c r="F69" s="9" t="s">
        <v>47</v>
      </c>
      <c r="G69" s="166" t="s">
        <v>47</v>
      </c>
      <c r="H69" s="167"/>
      <c r="I69" s="166" t="s">
        <v>47</v>
      </c>
      <c r="J69" s="167"/>
      <c r="K69" s="167"/>
      <c r="L69" s="167"/>
    </row>
    <row r="70" spans="1:12">
      <c r="B70" s="138" t="s">
        <v>202</v>
      </c>
      <c r="C70" s="138"/>
      <c r="D70" s="138"/>
      <c r="E70" s="25">
        <v>9958</v>
      </c>
      <c r="F70" s="24">
        <v>100</v>
      </c>
      <c r="G70" s="164">
        <v>100</v>
      </c>
      <c r="H70" s="164"/>
      <c r="I70" s="164"/>
      <c r="J70" s="165"/>
      <c r="K70" s="165"/>
      <c r="L70" s="165"/>
    </row>
    <row r="71" spans="1:12">
      <c r="B71" s="138"/>
      <c r="C71" s="138"/>
      <c r="D71" s="138"/>
      <c r="E71" s="23"/>
      <c r="F71" s="24"/>
      <c r="G71" s="164"/>
      <c r="H71" s="164"/>
      <c r="I71" s="164"/>
      <c r="J71" s="165"/>
      <c r="K71" s="165"/>
      <c r="L71" s="165"/>
    </row>
    <row r="72" spans="1:12">
      <c r="B72" s="138"/>
      <c r="C72" s="138"/>
      <c r="D72" s="138"/>
      <c r="E72" s="23"/>
      <c r="F72" s="24"/>
      <c r="G72" s="164"/>
      <c r="H72" s="164"/>
      <c r="I72" s="164"/>
      <c r="J72" s="165"/>
      <c r="K72" s="165"/>
      <c r="L72" s="165"/>
    </row>
    <row r="73" spans="1:12">
      <c r="B73" s="38"/>
      <c r="C73" s="38"/>
      <c r="D73" s="38"/>
      <c r="E73" s="39"/>
      <c r="F73" s="40"/>
      <c r="G73" s="41"/>
      <c r="H73" s="41"/>
      <c r="I73" s="41"/>
      <c r="J73" s="42"/>
      <c r="K73" s="42"/>
      <c r="L73" s="42"/>
    </row>
    <row r="75" spans="1:12">
      <c r="A75" s="33" t="s">
        <v>48</v>
      </c>
      <c r="B75" s="1" t="s">
        <v>49</v>
      </c>
    </row>
    <row r="77" spans="1:12" ht="54" customHeight="1">
      <c r="B77" s="183" t="s">
        <v>41</v>
      </c>
      <c r="C77" s="184"/>
      <c r="D77" s="185"/>
      <c r="E77" s="157" t="s">
        <v>42</v>
      </c>
      <c r="F77" s="159"/>
      <c r="G77" s="157" t="s">
        <v>43</v>
      </c>
      <c r="H77" s="159"/>
      <c r="I77" s="157" t="s">
        <v>44</v>
      </c>
      <c r="J77" s="158"/>
      <c r="K77" s="158"/>
      <c r="L77" s="159"/>
    </row>
    <row r="78" spans="1:12">
      <c r="B78" s="188"/>
      <c r="C78" s="188"/>
      <c r="D78" s="188"/>
      <c r="E78" s="21" t="s">
        <v>194</v>
      </c>
      <c r="F78" s="9" t="s">
        <v>47</v>
      </c>
      <c r="G78" s="166" t="s">
        <v>47</v>
      </c>
      <c r="H78" s="167"/>
      <c r="I78" s="166" t="s">
        <v>47</v>
      </c>
      <c r="J78" s="167"/>
      <c r="K78" s="167"/>
      <c r="L78" s="167"/>
    </row>
    <row r="79" spans="1:12">
      <c r="B79" s="138" t="s">
        <v>200</v>
      </c>
      <c r="C79" s="138"/>
      <c r="D79" s="138"/>
      <c r="E79" s="25">
        <v>9958</v>
      </c>
      <c r="F79" s="26">
        <v>100</v>
      </c>
      <c r="G79" s="168">
        <v>100</v>
      </c>
      <c r="H79" s="168"/>
      <c r="I79" s="168"/>
      <c r="J79" s="169"/>
      <c r="K79" s="169"/>
      <c r="L79" s="169"/>
    </row>
    <row r="80" spans="1:12">
      <c r="B80" s="138"/>
      <c r="C80" s="138"/>
      <c r="D80" s="138"/>
      <c r="E80" s="25"/>
      <c r="F80" s="26"/>
      <c r="G80" s="168"/>
      <c r="H80" s="168"/>
      <c r="I80" s="168"/>
      <c r="J80" s="169"/>
      <c r="K80" s="169"/>
      <c r="L80" s="169"/>
    </row>
    <row r="81" spans="1:12">
      <c r="B81" s="138"/>
      <c r="C81" s="138"/>
      <c r="D81" s="138"/>
      <c r="E81" s="25"/>
      <c r="F81" s="26"/>
      <c r="G81" s="168"/>
      <c r="H81" s="168"/>
      <c r="I81" s="168"/>
      <c r="J81" s="169"/>
      <c r="K81" s="169"/>
      <c r="L81" s="169"/>
    </row>
    <row r="85" spans="1:12">
      <c r="A85" s="33" t="s">
        <v>51</v>
      </c>
      <c r="B85" s="1" t="s">
        <v>52</v>
      </c>
      <c r="C85" s="1"/>
      <c r="E85" s="1"/>
      <c r="F85" s="1"/>
      <c r="G85" s="1"/>
      <c r="H85" s="1"/>
      <c r="I85" s="1"/>
      <c r="J85" s="1"/>
      <c r="K85" s="1"/>
      <c r="L85" s="1"/>
    </row>
    <row r="87" spans="1:12">
      <c r="A87" s="33" t="s">
        <v>54</v>
      </c>
      <c r="B87" s="1" t="s">
        <v>53</v>
      </c>
    </row>
    <row r="89" spans="1:12">
      <c r="A89" s="37" t="s">
        <v>50</v>
      </c>
    </row>
    <row r="91" spans="1:12">
      <c r="A91" s="33" t="s">
        <v>55</v>
      </c>
      <c r="B91" s="1" t="s">
        <v>56</v>
      </c>
      <c r="C91" s="1"/>
      <c r="E91" s="1"/>
      <c r="F91" s="1"/>
      <c r="G91" s="1"/>
      <c r="H91" s="1"/>
      <c r="I91" s="1"/>
      <c r="J91" s="1"/>
      <c r="K91" s="1"/>
      <c r="L91" s="1"/>
    </row>
    <row r="93" spans="1:12">
      <c r="A93" s="33" t="s">
        <v>57</v>
      </c>
      <c r="B93" s="1" t="s">
        <v>58</v>
      </c>
      <c r="C93" s="1"/>
      <c r="E93" s="1"/>
      <c r="F93" s="1"/>
      <c r="G93" s="1"/>
      <c r="H93" s="1"/>
      <c r="I93" s="1"/>
    </row>
    <row r="95" spans="1:12">
      <c r="A95" s="33" t="s">
        <v>59</v>
      </c>
      <c r="B95" s="1"/>
      <c r="C95" s="1"/>
    </row>
    <row r="98" spans="1:12">
      <c r="B98" t="s">
        <v>60</v>
      </c>
      <c r="E98" s="14"/>
      <c r="F98" s="10"/>
      <c r="G98" s="10"/>
      <c r="H98" s="10"/>
      <c r="I98" s="10"/>
      <c r="J98" s="10"/>
      <c r="K98" s="10"/>
      <c r="L98" s="10"/>
    </row>
    <row r="99" spans="1:12">
      <c r="D99" s="14"/>
      <c r="E99" s="14"/>
      <c r="F99" s="11"/>
      <c r="G99" s="11"/>
      <c r="H99" s="11"/>
      <c r="I99" s="11"/>
      <c r="J99" s="11"/>
      <c r="K99" s="11"/>
      <c r="L99" s="11"/>
    </row>
    <row r="100" spans="1:12">
      <c r="D100" s="19"/>
      <c r="E100" s="19"/>
      <c r="F100" s="10"/>
      <c r="G100" s="10"/>
      <c r="H100" s="10"/>
      <c r="I100" s="10"/>
      <c r="J100" s="10"/>
      <c r="K100" s="10"/>
      <c r="L100" s="10"/>
    </row>
    <row r="103" spans="1:12">
      <c r="A103" s="33" t="s">
        <v>61</v>
      </c>
      <c r="B103" s="1" t="s">
        <v>62</v>
      </c>
      <c r="C103" s="1"/>
      <c r="E103" s="1"/>
    </row>
    <row r="105" spans="1:12">
      <c r="B105" t="s">
        <v>63</v>
      </c>
    </row>
    <row r="107" spans="1:12" ht="26.45" customHeight="1">
      <c r="B107" s="186" t="s">
        <v>64</v>
      </c>
      <c r="C107" s="187"/>
      <c r="D107" s="187"/>
      <c r="E107" s="186" t="s">
        <v>65</v>
      </c>
      <c r="F107" s="190"/>
      <c r="G107" s="190"/>
      <c r="H107" s="190"/>
      <c r="I107" s="162" t="s">
        <v>66</v>
      </c>
      <c r="J107" s="163"/>
      <c r="K107" s="163"/>
      <c r="L107" s="163"/>
    </row>
    <row r="108" spans="1:12">
      <c r="B108" s="138" t="s">
        <v>522</v>
      </c>
      <c r="C108" s="138"/>
      <c r="D108" s="138"/>
      <c r="E108" s="138" t="s">
        <v>523</v>
      </c>
      <c r="F108" s="138"/>
      <c r="G108" s="138"/>
      <c r="H108" s="138"/>
      <c r="I108" s="138"/>
      <c r="J108" s="138"/>
      <c r="K108" s="138"/>
      <c r="L108" s="138"/>
    </row>
    <row r="109" spans="1:12">
      <c r="B109" s="138" t="s">
        <v>524</v>
      </c>
      <c r="C109" s="138"/>
      <c r="D109" s="138"/>
      <c r="E109" s="138" t="s">
        <v>523</v>
      </c>
      <c r="F109" s="138"/>
      <c r="G109" s="138"/>
      <c r="H109" s="138"/>
      <c r="I109" s="138"/>
      <c r="J109" s="138"/>
      <c r="K109" s="138"/>
      <c r="L109" s="138"/>
    </row>
    <row r="110" spans="1:12"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3" spans="1:7">
      <c r="A113" s="33" t="s">
        <v>67</v>
      </c>
      <c r="B113" s="1" t="s">
        <v>68</v>
      </c>
      <c r="C113" s="1"/>
      <c r="E113" s="1"/>
    </row>
    <row r="115" spans="1:7">
      <c r="A115" s="33" t="s">
        <v>69</v>
      </c>
      <c r="B115" s="1" t="s">
        <v>71</v>
      </c>
    </row>
    <row r="116" spans="1:7">
      <c r="C116" s="12" t="s">
        <v>70</v>
      </c>
      <c r="G116" s="12"/>
    </row>
    <row r="117" spans="1:7">
      <c r="C117" s="12"/>
      <c r="G117" s="12"/>
    </row>
    <row r="119" spans="1:7">
      <c r="A119" s="33" t="s">
        <v>72</v>
      </c>
      <c r="B119" s="1" t="s">
        <v>73</v>
      </c>
    </row>
    <row r="120" spans="1:7">
      <c r="C120" s="12" t="s">
        <v>79</v>
      </c>
      <c r="G120" s="12"/>
    </row>
    <row r="121" spans="1:7">
      <c r="C121" s="12"/>
      <c r="G121" s="12"/>
    </row>
    <row r="123" spans="1:7">
      <c r="A123" s="33" t="s">
        <v>74</v>
      </c>
      <c r="B123" s="1" t="s">
        <v>75</v>
      </c>
    </row>
    <row r="131" spans="1:7">
      <c r="A131" s="33" t="s">
        <v>76</v>
      </c>
      <c r="B131" s="1" t="s">
        <v>77</v>
      </c>
    </row>
    <row r="132" spans="1:7">
      <c r="C132" s="12" t="s">
        <v>78</v>
      </c>
      <c r="G132" s="12"/>
    </row>
    <row r="133" spans="1:7">
      <c r="C133" s="12"/>
      <c r="G133" s="12"/>
    </row>
    <row r="135" spans="1:7">
      <c r="A135" s="33" t="s">
        <v>80</v>
      </c>
      <c r="B135" s="1" t="s">
        <v>81</v>
      </c>
    </row>
    <row r="136" spans="1:7">
      <c r="C136" s="12" t="s">
        <v>82</v>
      </c>
      <c r="G136" s="12"/>
    </row>
    <row r="137" spans="1:7">
      <c r="F137" s="12"/>
      <c r="G137" s="12"/>
    </row>
    <row r="138" spans="1:7">
      <c r="A138" s="37" t="s">
        <v>85</v>
      </c>
      <c r="F138" s="12"/>
      <c r="G138" s="12"/>
    </row>
    <row r="140" spans="1:7">
      <c r="A140" s="33" t="s">
        <v>83</v>
      </c>
      <c r="B140" s="1" t="s">
        <v>84</v>
      </c>
    </row>
    <row r="145" spans="1:7">
      <c r="D145" s="7"/>
      <c r="E145" s="7"/>
    </row>
    <row r="150" spans="1:7">
      <c r="B150" s="12" t="s">
        <v>86</v>
      </c>
      <c r="E150" s="12"/>
    </row>
    <row r="151" spans="1:7">
      <c r="B151" s="12"/>
      <c r="E151" s="12"/>
    </row>
    <row r="153" spans="1:7">
      <c r="A153" s="33" t="s">
        <v>87</v>
      </c>
      <c r="B153" s="1" t="s">
        <v>88</v>
      </c>
    </row>
    <row r="154" spans="1:7">
      <c r="C154" s="12" t="s">
        <v>89</v>
      </c>
      <c r="G154" s="12"/>
    </row>
    <row r="155" spans="1:7">
      <c r="C155" s="12"/>
      <c r="G155" s="12"/>
    </row>
    <row r="157" spans="1:7">
      <c r="A157" s="33" t="s">
        <v>90</v>
      </c>
      <c r="B157" s="1" t="s">
        <v>94</v>
      </c>
    </row>
    <row r="158" spans="1:7">
      <c r="C158" s="12" t="s">
        <v>92</v>
      </c>
      <c r="G158" s="12"/>
    </row>
    <row r="159" spans="1:7">
      <c r="C159" s="12"/>
      <c r="G159" s="12"/>
    </row>
    <row r="161" spans="1:11">
      <c r="A161" s="33" t="s">
        <v>93</v>
      </c>
      <c r="B161" s="1" t="s">
        <v>95</v>
      </c>
    </row>
    <row r="162" spans="1:11">
      <c r="C162" s="12" t="s">
        <v>91</v>
      </c>
      <c r="G162" s="12"/>
    </row>
    <row r="163" spans="1:11">
      <c r="C163" s="12"/>
      <c r="G163" s="12"/>
    </row>
    <row r="165" spans="1:11">
      <c r="A165" s="33" t="s">
        <v>96</v>
      </c>
      <c r="B165" s="1" t="s">
        <v>97</v>
      </c>
    </row>
    <row r="166" spans="1:11">
      <c r="C166" s="12" t="s">
        <v>98</v>
      </c>
      <c r="G166" s="12"/>
    </row>
    <row r="167" spans="1:11">
      <c r="C167" s="12"/>
      <c r="G167" s="12"/>
    </row>
    <row r="169" spans="1:11">
      <c r="A169" s="33" t="s">
        <v>99</v>
      </c>
      <c r="B169" s="1" t="s">
        <v>100</v>
      </c>
    </row>
    <row r="170" spans="1:11">
      <c r="C170" s="12" t="s">
        <v>101</v>
      </c>
    </row>
    <row r="173" spans="1:11">
      <c r="A173" s="33" t="s">
        <v>103</v>
      </c>
      <c r="B173" s="1" t="s">
        <v>104</v>
      </c>
      <c r="C173" s="1"/>
      <c r="E173" s="1"/>
    </row>
    <row r="175" spans="1:11" ht="27" customHeight="1">
      <c r="B175" s="186" t="s">
        <v>105</v>
      </c>
      <c r="C175" s="187"/>
      <c r="D175" s="187"/>
      <c r="E175" s="162" t="s">
        <v>106</v>
      </c>
      <c r="F175" s="163"/>
      <c r="G175" s="162" t="s">
        <v>107</v>
      </c>
      <c r="H175" s="163"/>
      <c r="I175" s="162" t="s">
        <v>108</v>
      </c>
      <c r="J175" s="163"/>
      <c r="K175" s="13"/>
    </row>
    <row r="176" spans="1:11">
      <c r="B176" s="138" t="s">
        <v>203</v>
      </c>
      <c r="C176" s="138"/>
      <c r="D176" s="138"/>
      <c r="E176" s="156" t="s">
        <v>207</v>
      </c>
      <c r="F176" s="138"/>
      <c r="G176" s="156" t="s">
        <v>209</v>
      </c>
      <c r="H176" s="156"/>
      <c r="I176" s="156" t="s">
        <v>210</v>
      </c>
      <c r="J176" s="138"/>
      <c r="K176" s="20"/>
    </row>
    <row r="177" spans="1:11">
      <c r="B177" s="138" t="s">
        <v>204</v>
      </c>
      <c r="C177" s="138"/>
      <c r="D177" s="138"/>
      <c r="E177" s="156" t="s">
        <v>207</v>
      </c>
      <c r="F177" s="138"/>
      <c r="G177" s="156" t="s">
        <v>209</v>
      </c>
      <c r="H177" s="156"/>
      <c r="I177" s="156" t="s">
        <v>210</v>
      </c>
      <c r="J177" s="138"/>
      <c r="K177" s="20"/>
    </row>
    <row r="178" spans="1:11">
      <c r="B178" s="138" t="s">
        <v>205</v>
      </c>
      <c r="C178" s="138"/>
      <c r="D178" s="138"/>
      <c r="E178" s="156" t="s">
        <v>208</v>
      </c>
      <c r="F178" s="138"/>
      <c r="G178" s="156" t="s">
        <v>209</v>
      </c>
      <c r="H178" s="156"/>
      <c r="I178" s="156" t="s">
        <v>210</v>
      </c>
      <c r="J178" s="138"/>
      <c r="K178" s="20"/>
    </row>
    <row r="179" spans="1:11">
      <c r="B179" s="138" t="s">
        <v>206</v>
      </c>
      <c r="C179" s="138"/>
      <c r="D179" s="138"/>
      <c r="E179" s="156" t="s">
        <v>207</v>
      </c>
      <c r="F179" s="138"/>
      <c r="G179" s="156" t="s">
        <v>209</v>
      </c>
      <c r="H179" s="156"/>
      <c r="I179" s="156" t="s">
        <v>210</v>
      </c>
      <c r="J179" s="138"/>
      <c r="K179" s="20"/>
    </row>
    <row r="180" spans="1:11">
      <c r="B180" s="138"/>
      <c r="C180" s="138"/>
      <c r="D180" s="138"/>
      <c r="E180" s="156"/>
      <c r="F180" s="138"/>
      <c r="G180" s="156"/>
      <c r="H180" s="156"/>
      <c r="I180" s="156"/>
      <c r="J180" s="138"/>
      <c r="K180" s="20"/>
    </row>
    <row r="181" spans="1:11">
      <c r="B181" s="38"/>
      <c r="C181" s="38"/>
      <c r="D181" s="38"/>
      <c r="E181" s="43"/>
      <c r="F181" s="38"/>
      <c r="G181" s="43"/>
      <c r="H181" s="43"/>
      <c r="I181" s="43"/>
      <c r="J181" s="38"/>
      <c r="K181" s="20"/>
    </row>
    <row r="183" spans="1:11">
      <c r="A183" s="33" t="s">
        <v>109</v>
      </c>
      <c r="B183" s="1" t="s">
        <v>110</v>
      </c>
      <c r="G183" s="12"/>
    </row>
    <row r="184" spans="1:11">
      <c r="C184" s="12" t="s">
        <v>211</v>
      </c>
      <c r="G184" s="12"/>
    </row>
    <row r="185" spans="1:11">
      <c r="C185" s="12" t="s">
        <v>212</v>
      </c>
      <c r="G185" s="12"/>
    </row>
    <row r="186" spans="1:11">
      <c r="C186" s="12"/>
      <c r="G186" s="12"/>
    </row>
    <row r="188" spans="1:11">
      <c r="A188" s="33" t="s">
        <v>111</v>
      </c>
      <c r="B188" s="1" t="s">
        <v>112</v>
      </c>
      <c r="G188" s="12"/>
    </row>
    <row r="189" spans="1:11">
      <c r="C189" s="12" t="s">
        <v>211</v>
      </c>
      <c r="G189" s="12"/>
    </row>
    <row r="190" spans="1:11">
      <c r="C190" s="12" t="s">
        <v>212</v>
      </c>
      <c r="G190" s="12"/>
    </row>
    <row r="191" spans="1:11">
      <c r="C191" s="12"/>
      <c r="G191" s="12"/>
    </row>
    <row r="193" spans="1:10">
      <c r="A193" s="33" t="s">
        <v>113</v>
      </c>
      <c r="B193" s="1" t="s">
        <v>114</v>
      </c>
    </row>
    <row r="194" spans="1:10">
      <c r="C194" s="12" t="s">
        <v>115</v>
      </c>
    </row>
    <row r="196" spans="1:10">
      <c r="A196" s="37" t="s">
        <v>102</v>
      </c>
    </row>
    <row r="198" spans="1:10">
      <c r="A198" s="33" t="s">
        <v>117</v>
      </c>
      <c r="B198" s="1" t="s">
        <v>118</v>
      </c>
    </row>
    <row r="199" spans="1:10">
      <c r="A199" s="33" t="s">
        <v>119</v>
      </c>
      <c r="B199" s="1" t="s">
        <v>120</v>
      </c>
    </row>
    <row r="200" spans="1:10">
      <c r="A200" s="33" t="s">
        <v>121</v>
      </c>
      <c r="B200" s="1" t="s">
        <v>122</v>
      </c>
    </row>
    <row r="202" spans="1:10" ht="45">
      <c r="B202" s="149" t="s">
        <v>105</v>
      </c>
      <c r="C202" s="150"/>
      <c r="D202" s="151"/>
      <c r="E202" s="28" t="s">
        <v>123</v>
      </c>
      <c r="F202" s="28" t="s">
        <v>124</v>
      </c>
      <c r="G202" s="29" t="s">
        <v>125</v>
      </c>
      <c r="H202" s="29" t="s">
        <v>126</v>
      </c>
      <c r="I202" s="29" t="s">
        <v>127</v>
      </c>
      <c r="J202" s="28" t="s">
        <v>128</v>
      </c>
    </row>
    <row r="203" spans="1:10">
      <c r="B203" s="76" t="s">
        <v>129</v>
      </c>
      <c r="C203" s="197" t="s">
        <v>133</v>
      </c>
      <c r="D203" s="198"/>
      <c r="E203" s="55" t="s">
        <v>130</v>
      </c>
      <c r="F203" s="56">
        <f>F204+F213</f>
        <v>85409</v>
      </c>
      <c r="G203" s="56">
        <f>G204+G213</f>
        <v>0</v>
      </c>
      <c r="H203" s="56">
        <f>H204+H213</f>
        <v>0</v>
      </c>
      <c r="I203" s="56">
        <f>I204+I213</f>
        <v>0</v>
      </c>
      <c r="J203" s="56">
        <f>J204+J213</f>
        <v>85409</v>
      </c>
    </row>
    <row r="204" spans="1:10">
      <c r="B204" s="77" t="s">
        <v>131</v>
      </c>
      <c r="C204" s="199" t="s">
        <v>132</v>
      </c>
      <c r="D204" s="200"/>
      <c r="E204" s="57" t="s">
        <v>170</v>
      </c>
      <c r="F204" s="58">
        <f>SUM(F205:F212)</f>
        <v>605</v>
      </c>
      <c r="G204" s="58">
        <f>SUM(G205:G212)</f>
        <v>0</v>
      </c>
      <c r="H204" s="58">
        <f>SUM(H205:H212)</f>
        <v>0</v>
      </c>
      <c r="I204" s="58">
        <f>SUM(I205:I212)</f>
        <v>0</v>
      </c>
      <c r="J204" s="58">
        <f>SUM(J205:J212)</f>
        <v>605</v>
      </c>
    </row>
    <row r="205" spans="1:10">
      <c r="B205" s="78" t="s">
        <v>134</v>
      </c>
      <c r="C205" s="147" t="s">
        <v>135</v>
      </c>
      <c r="D205" s="148"/>
      <c r="E205" s="17" t="s">
        <v>171</v>
      </c>
      <c r="F205" s="27">
        <v>605</v>
      </c>
      <c r="G205" s="27"/>
      <c r="H205" s="27"/>
      <c r="I205" s="27"/>
      <c r="J205" s="27">
        <f t="shared" ref="J205:J212" si="0">F205+G205-H205+I205</f>
        <v>605</v>
      </c>
    </row>
    <row r="206" spans="1:10">
      <c r="B206" s="78" t="s">
        <v>136</v>
      </c>
      <c r="C206" s="147" t="s">
        <v>137</v>
      </c>
      <c r="D206" s="148"/>
      <c r="E206" s="17" t="s">
        <v>172</v>
      </c>
      <c r="F206" s="27"/>
      <c r="G206" s="27"/>
      <c r="H206" s="27"/>
      <c r="I206" s="27"/>
      <c r="J206" s="27">
        <f t="shared" si="0"/>
        <v>0</v>
      </c>
    </row>
    <row r="207" spans="1:10">
      <c r="B207" s="78" t="s">
        <v>138</v>
      </c>
      <c r="C207" s="15" t="s">
        <v>139</v>
      </c>
      <c r="D207" s="16"/>
      <c r="E207" s="17" t="s">
        <v>173</v>
      </c>
      <c r="F207" s="27"/>
      <c r="G207" s="27"/>
      <c r="H207" s="27"/>
      <c r="I207" s="27"/>
      <c r="J207" s="27">
        <f t="shared" si="0"/>
        <v>0</v>
      </c>
    </row>
    <row r="208" spans="1:10">
      <c r="B208" s="78" t="s">
        <v>140</v>
      </c>
      <c r="C208" s="15" t="s">
        <v>141</v>
      </c>
      <c r="D208" s="16"/>
      <c r="E208" s="17" t="s">
        <v>174</v>
      </c>
      <c r="F208" s="27"/>
      <c r="G208" s="27"/>
      <c r="H208" s="27"/>
      <c r="I208" s="27"/>
      <c r="J208" s="27">
        <f t="shared" si="0"/>
        <v>0</v>
      </c>
    </row>
    <row r="209" spans="2:10">
      <c r="B209" s="78" t="s">
        <v>142</v>
      </c>
      <c r="C209" s="15" t="s">
        <v>143</v>
      </c>
      <c r="D209" s="16"/>
      <c r="E209" s="17" t="s">
        <v>175</v>
      </c>
      <c r="F209" s="27"/>
      <c r="G209" s="27"/>
      <c r="H209" s="27"/>
      <c r="I209" s="27"/>
      <c r="J209" s="27">
        <f t="shared" si="0"/>
        <v>0</v>
      </c>
    </row>
    <row r="210" spans="2:10">
      <c r="B210" s="78" t="s">
        <v>144</v>
      </c>
      <c r="C210" s="15" t="s">
        <v>145</v>
      </c>
      <c r="D210" s="16"/>
      <c r="E210" s="17" t="s">
        <v>176</v>
      </c>
      <c r="F210" s="27"/>
      <c r="G210" s="27"/>
      <c r="H210" s="27"/>
      <c r="I210" s="27"/>
      <c r="J210" s="27">
        <f t="shared" si="0"/>
        <v>0</v>
      </c>
    </row>
    <row r="211" spans="2:10">
      <c r="B211" s="79" t="s">
        <v>146</v>
      </c>
      <c r="C211" s="15" t="s">
        <v>147</v>
      </c>
      <c r="D211" s="16"/>
      <c r="E211" s="17" t="s">
        <v>177</v>
      </c>
      <c r="F211" s="27"/>
      <c r="G211" s="27"/>
      <c r="H211" s="27"/>
      <c r="I211" s="27"/>
      <c r="J211" s="27">
        <f t="shared" si="0"/>
        <v>0</v>
      </c>
    </row>
    <row r="212" spans="2:10">
      <c r="B212" s="79" t="s">
        <v>148</v>
      </c>
      <c r="C212" s="15" t="s">
        <v>149</v>
      </c>
      <c r="D212" s="16"/>
      <c r="E212" s="17" t="s">
        <v>178</v>
      </c>
      <c r="F212" s="27"/>
      <c r="G212" s="27"/>
      <c r="H212" s="27"/>
      <c r="I212" s="27"/>
      <c r="J212" s="27">
        <f t="shared" si="0"/>
        <v>0</v>
      </c>
    </row>
    <row r="213" spans="2:10">
      <c r="B213" s="80" t="s">
        <v>150</v>
      </c>
      <c r="C213" s="59" t="s">
        <v>151</v>
      </c>
      <c r="D213" s="60"/>
      <c r="E213" s="61" t="s">
        <v>179</v>
      </c>
      <c r="F213" s="62">
        <f>SUM(F214:F222)</f>
        <v>84804</v>
      </c>
      <c r="G213" s="62">
        <f>SUM(G214:G222)</f>
        <v>0</v>
      </c>
      <c r="H213" s="62">
        <f>SUM(H214:H222)</f>
        <v>0</v>
      </c>
      <c r="I213" s="62">
        <f>SUM(I214:I222)</f>
        <v>0</v>
      </c>
      <c r="J213" s="62">
        <f>SUM(J214:J222)</f>
        <v>84804</v>
      </c>
    </row>
    <row r="214" spans="2:10">
      <c r="B214" s="79" t="s">
        <v>152</v>
      </c>
      <c r="C214" s="15" t="s">
        <v>153</v>
      </c>
      <c r="D214" s="16"/>
      <c r="E214" s="18" t="s">
        <v>180</v>
      </c>
      <c r="F214" s="27"/>
      <c r="G214" s="27"/>
      <c r="H214" s="27"/>
      <c r="I214" s="27"/>
      <c r="J214" s="27">
        <f t="shared" ref="J214:J222" si="1">F214+G214-H214+I214</f>
        <v>0</v>
      </c>
    </row>
    <row r="215" spans="2:10">
      <c r="B215" s="79" t="s">
        <v>154</v>
      </c>
      <c r="C215" s="15" t="s">
        <v>162</v>
      </c>
      <c r="D215" s="16"/>
      <c r="E215" s="18" t="s">
        <v>181</v>
      </c>
      <c r="F215" s="27"/>
      <c r="G215" s="27"/>
      <c r="H215" s="27"/>
      <c r="I215" s="27"/>
      <c r="J215" s="27">
        <f t="shared" si="1"/>
        <v>0</v>
      </c>
    </row>
    <row r="216" spans="2:10">
      <c r="B216" s="79" t="s">
        <v>155</v>
      </c>
      <c r="C216" s="15" t="s">
        <v>163</v>
      </c>
      <c r="D216" s="16"/>
      <c r="E216" s="18" t="s">
        <v>182</v>
      </c>
      <c r="F216" s="27">
        <v>84804</v>
      </c>
      <c r="G216" s="27"/>
      <c r="H216" s="27"/>
      <c r="I216" s="27"/>
      <c r="J216" s="27">
        <f t="shared" si="1"/>
        <v>84804</v>
      </c>
    </row>
    <row r="217" spans="2:10">
      <c r="B217" s="79" t="s">
        <v>156</v>
      </c>
      <c r="C217" s="15" t="s">
        <v>164</v>
      </c>
      <c r="D217" s="16"/>
      <c r="E217" s="18" t="s">
        <v>183</v>
      </c>
      <c r="F217" s="27"/>
      <c r="G217" s="27"/>
      <c r="H217" s="27"/>
      <c r="I217" s="27"/>
      <c r="J217" s="27">
        <f t="shared" si="1"/>
        <v>0</v>
      </c>
    </row>
    <row r="218" spans="2:10">
      <c r="B218" s="79" t="s">
        <v>157</v>
      </c>
      <c r="C218" s="15" t="s">
        <v>165</v>
      </c>
      <c r="D218" s="16"/>
      <c r="E218" s="18" t="s">
        <v>184</v>
      </c>
      <c r="F218" s="27"/>
      <c r="G218" s="27"/>
      <c r="H218" s="27"/>
      <c r="I218" s="27"/>
      <c r="J218" s="27">
        <f t="shared" si="1"/>
        <v>0</v>
      </c>
    </row>
    <row r="219" spans="2:10">
      <c r="B219" s="79" t="s">
        <v>158</v>
      </c>
      <c r="C219" s="15" t="s">
        <v>166</v>
      </c>
      <c r="D219" s="16"/>
      <c r="E219" s="18" t="s">
        <v>185</v>
      </c>
      <c r="F219" s="27"/>
      <c r="G219" s="27"/>
      <c r="H219" s="27"/>
      <c r="I219" s="27"/>
      <c r="J219" s="27">
        <f t="shared" si="1"/>
        <v>0</v>
      </c>
    </row>
    <row r="220" spans="2:10">
      <c r="B220" s="79" t="s">
        <v>159</v>
      </c>
      <c r="C220" s="15" t="s">
        <v>167</v>
      </c>
      <c r="D220" s="16"/>
      <c r="E220" s="18" t="s">
        <v>186</v>
      </c>
      <c r="F220" s="27"/>
      <c r="G220" s="27"/>
      <c r="H220" s="27"/>
      <c r="I220" s="27"/>
      <c r="J220" s="27">
        <f t="shared" si="1"/>
        <v>0</v>
      </c>
    </row>
    <row r="221" spans="2:10">
      <c r="B221" s="79" t="s">
        <v>160</v>
      </c>
      <c r="C221" s="15" t="s">
        <v>168</v>
      </c>
      <c r="D221" s="16"/>
      <c r="E221" s="18" t="s">
        <v>187</v>
      </c>
      <c r="F221" s="27"/>
      <c r="G221" s="27"/>
      <c r="H221" s="27"/>
      <c r="I221" s="27"/>
      <c r="J221" s="27">
        <f t="shared" si="1"/>
        <v>0</v>
      </c>
    </row>
    <row r="222" spans="2:10">
      <c r="B222" s="79" t="s">
        <v>161</v>
      </c>
      <c r="C222" s="15" t="s">
        <v>169</v>
      </c>
      <c r="D222" s="16"/>
      <c r="E222" s="18" t="s">
        <v>188</v>
      </c>
      <c r="F222" s="27"/>
      <c r="G222" s="27"/>
      <c r="H222" s="27"/>
      <c r="I222" s="27"/>
      <c r="J222" s="27">
        <f t="shared" si="1"/>
        <v>0</v>
      </c>
    </row>
    <row r="223" spans="2:10">
      <c r="B223" s="44"/>
      <c r="C223" s="45"/>
      <c r="D223" s="46"/>
      <c r="E223" s="47"/>
      <c r="F223" s="48"/>
      <c r="G223" s="48"/>
      <c r="H223" s="48"/>
      <c r="I223" s="48"/>
      <c r="J223" s="48"/>
    </row>
    <row r="225" spans="1:10">
      <c r="A225" s="33" t="s">
        <v>189</v>
      </c>
      <c r="B225" s="1" t="s">
        <v>190</v>
      </c>
    </row>
    <row r="227" spans="1:10" ht="33.75">
      <c r="B227" s="149" t="s">
        <v>191</v>
      </c>
      <c r="C227" s="150"/>
      <c r="D227" s="151"/>
      <c r="E227" s="28" t="s">
        <v>123</v>
      </c>
      <c r="F227" s="28" t="s">
        <v>192</v>
      </c>
      <c r="G227" s="29" t="s">
        <v>125</v>
      </c>
      <c r="H227" s="29" t="s">
        <v>126</v>
      </c>
      <c r="I227" s="29" t="s">
        <v>127</v>
      </c>
      <c r="J227" s="28" t="s">
        <v>193</v>
      </c>
    </row>
    <row r="228" spans="1:10">
      <c r="B228" s="81" t="s">
        <v>129</v>
      </c>
      <c r="C228" s="152" t="s">
        <v>133</v>
      </c>
      <c r="D228" s="153"/>
      <c r="E228" s="63" t="s">
        <v>130</v>
      </c>
      <c r="F228" s="64">
        <f>F229+F238</f>
        <v>53740</v>
      </c>
      <c r="G228" s="64">
        <f>G229+G238</f>
        <v>17585</v>
      </c>
      <c r="H228" s="64">
        <f>H229+H238</f>
        <v>0</v>
      </c>
      <c r="I228" s="64">
        <f>I229+I238</f>
        <v>0</v>
      </c>
      <c r="J228" s="64">
        <f>J229+J238</f>
        <v>71325</v>
      </c>
    </row>
    <row r="229" spans="1:10">
      <c r="B229" s="82" t="s">
        <v>131</v>
      </c>
      <c r="C229" s="154" t="s">
        <v>132</v>
      </c>
      <c r="D229" s="155"/>
      <c r="E229" s="61" t="s">
        <v>170</v>
      </c>
      <c r="F229" s="62">
        <f>SUM(F230:F237)</f>
        <v>605</v>
      </c>
      <c r="G229" s="62">
        <f>SUM(G230:G237)</f>
        <v>0</v>
      </c>
      <c r="H229" s="62">
        <f>SUM(H230:H237)</f>
        <v>0</v>
      </c>
      <c r="I229" s="62">
        <f>SUM(I230:I237)</f>
        <v>0</v>
      </c>
      <c r="J229" s="62">
        <f>SUM(J230:J237)</f>
        <v>605</v>
      </c>
    </row>
    <row r="230" spans="1:10">
      <c r="B230" s="78" t="s">
        <v>134</v>
      </c>
      <c r="C230" s="147" t="s">
        <v>135</v>
      </c>
      <c r="D230" s="148"/>
      <c r="E230" s="17" t="s">
        <v>171</v>
      </c>
      <c r="F230" s="27">
        <v>605</v>
      </c>
      <c r="G230" s="27"/>
      <c r="H230" s="27"/>
      <c r="I230" s="27"/>
      <c r="J230" s="27">
        <f t="shared" ref="J230:J237" si="2">F230+G230-H230+I230</f>
        <v>605</v>
      </c>
    </row>
    <row r="231" spans="1:10">
      <c r="B231" s="78" t="s">
        <v>136</v>
      </c>
      <c r="C231" s="147" t="s">
        <v>137</v>
      </c>
      <c r="D231" s="148"/>
      <c r="E231" s="17" t="s">
        <v>172</v>
      </c>
      <c r="F231" s="27"/>
      <c r="G231" s="27"/>
      <c r="H231" s="27"/>
      <c r="I231" s="27"/>
      <c r="J231" s="27">
        <f t="shared" si="2"/>
        <v>0</v>
      </c>
    </row>
    <row r="232" spans="1:10">
      <c r="B232" s="78" t="s">
        <v>138</v>
      </c>
      <c r="C232" s="15" t="s">
        <v>139</v>
      </c>
      <c r="D232" s="16"/>
      <c r="E232" s="17" t="s">
        <v>173</v>
      </c>
      <c r="F232" s="27"/>
      <c r="G232" s="27"/>
      <c r="H232" s="27"/>
      <c r="I232" s="27"/>
      <c r="J232" s="27">
        <f t="shared" si="2"/>
        <v>0</v>
      </c>
    </row>
    <row r="233" spans="1:10">
      <c r="B233" s="78" t="s">
        <v>140</v>
      </c>
      <c r="C233" s="15" t="s">
        <v>141</v>
      </c>
      <c r="D233" s="16"/>
      <c r="E233" s="17" t="s">
        <v>174</v>
      </c>
      <c r="F233" s="27"/>
      <c r="G233" s="27"/>
      <c r="H233" s="27"/>
      <c r="I233" s="27"/>
      <c r="J233" s="27">
        <f t="shared" si="2"/>
        <v>0</v>
      </c>
    </row>
    <row r="234" spans="1:10">
      <c r="B234" s="78" t="s">
        <v>142</v>
      </c>
      <c r="C234" s="15" t="s">
        <v>143</v>
      </c>
      <c r="D234" s="16"/>
      <c r="E234" s="17" t="s">
        <v>175</v>
      </c>
      <c r="F234" s="27"/>
      <c r="G234" s="27"/>
      <c r="H234" s="27"/>
      <c r="I234" s="27"/>
      <c r="J234" s="27">
        <f t="shared" si="2"/>
        <v>0</v>
      </c>
    </row>
    <row r="235" spans="1:10">
      <c r="B235" s="78" t="s">
        <v>144</v>
      </c>
      <c r="C235" s="15" t="s">
        <v>145</v>
      </c>
      <c r="D235" s="16"/>
      <c r="E235" s="17" t="s">
        <v>176</v>
      </c>
      <c r="F235" s="27"/>
      <c r="G235" s="27"/>
      <c r="H235" s="27"/>
      <c r="I235" s="27"/>
      <c r="J235" s="27">
        <f t="shared" si="2"/>
        <v>0</v>
      </c>
    </row>
    <row r="236" spans="1:10">
      <c r="B236" s="79" t="s">
        <v>146</v>
      </c>
      <c r="C236" s="15" t="s">
        <v>147</v>
      </c>
      <c r="D236" s="16"/>
      <c r="E236" s="17" t="s">
        <v>177</v>
      </c>
      <c r="F236" s="27"/>
      <c r="G236" s="27"/>
      <c r="H236" s="27"/>
      <c r="I236" s="27"/>
      <c r="J236" s="27">
        <f t="shared" si="2"/>
        <v>0</v>
      </c>
    </row>
    <row r="237" spans="1:10">
      <c r="B237" s="79" t="s">
        <v>148</v>
      </c>
      <c r="C237" s="15" t="s">
        <v>149</v>
      </c>
      <c r="D237" s="16"/>
      <c r="E237" s="17" t="s">
        <v>178</v>
      </c>
      <c r="F237" s="27"/>
      <c r="G237" s="27"/>
      <c r="H237" s="27"/>
      <c r="I237" s="27"/>
      <c r="J237" s="27">
        <f t="shared" si="2"/>
        <v>0</v>
      </c>
    </row>
    <row r="238" spans="1:10">
      <c r="B238" s="80" t="s">
        <v>150</v>
      </c>
      <c r="C238" s="59" t="s">
        <v>151</v>
      </c>
      <c r="D238" s="60"/>
      <c r="E238" s="61" t="s">
        <v>179</v>
      </c>
      <c r="F238" s="62">
        <f>SUM(F239:F247)</f>
        <v>53135</v>
      </c>
      <c r="G238" s="62">
        <f>SUM(G239:G247)</f>
        <v>17585</v>
      </c>
      <c r="H238" s="62">
        <f>SUM(H239:H247)</f>
        <v>0</v>
      </c>
      <c r="I238" s="62">
        <f>SUM(I239:I247)</f>
        <v>0</v>
      </c>
      <c r="J238" s="62">
        <f>SUM(J239:J247)</f>
        <v>70720</v>
      </c>
    </row>
    <row r="239" spans="1:10">
      <c r="B239" s="79" t="s">
        <v>152</v>
      </c>
      <c r="C239" s="15" t="s">
        <v>153</v>
      </c>
      <c r="D239" s="16"/>
      <c r="E239" s="18" t="s">
        <v>180</v>
      </c>
      <c r="F239" s="27"/>
      <c r="G239" s="27"/>
      <c r="H239" s="27"/>
      <c r="I239" s="27"/>
      <c r="J239" s="27">
        <f t="shared" ref="J239:J247" si="3">F239+G239-H239+I239</f>
        <v>0</v>
      </c>
    </row>
    <row r="240" spans="1:10">
      <c r="B240" s="79" t="s">
        <v>154</v>
      </c>
      <c r="C240" s="15" t="s">
        <v>162</v>
      </c>
      <c r="D240" s="16"/>
      <c r="E240" s="18" t="s">
        <v>181</v>
      </c>
      <c r="F240" s="27"/>
      <c r="G240" s="27"/>
      <c r="H240" s="27"/>
      <c r="I240" s="27"/>
      <c r="J240" s="27">
        <f t="shared" si="3"/>
        <v>0</v>
      </c>
    </row>
    <row r="241" spans="1:10">
      <c r="B241" s="79" t="s">
        <v>155</v>
      </c>
      <c r="C241" s="15" t="s">
        <v>163</v>
      </c>
      <c r="D241" s="16"/>
      <c r="E241" s="18" t="s">
        <v>182</v>
      </c>
      <c r="F241" s="27">
        <v>53135</v>
      </c>
      <c r="G241" s="27">
        <v>17585</v>
      </c>
      <c r="H241" s="27"/>
      <c r="I241" s="27"/>
      <c r="J241" s="27">
        <f t="shared" si="3"/>
        <v>70720</v>
      </c>
    </row>
    <row r="242" spans="1:10">
      <c r="B242" s="79" t="s">
        <v>156</v>
      </c>
      <c r="C242" s="15" t="s">
        <v>164</v>
      </c>
      <c r="D242" s="16"/>
      <c r="E242" s="18" t="s">
        <v>183</v>
      </c>
      <c r="F242" s="27"/>
      <c r="G242" s="27"/>
      <c r="H242" s="27"/>
      <c r="I242" s="27"/>
      <c r="J242" s="27">
        <f t="shared" si="3"/>
        <v>0</v>
      </c>
    </row>
    <row r="243" spans="1:10">
      <c r="B243" s="79" t="s">
        <v>157</v>
      </c>
      <c r="C243" s="15" t="s">
        <v>165</v>
      </c>
      <c r="D243" s="16"/>
      <c r="E243" s="18" t="s">
        <v>184</v>
      </c>
      <c r="F243" s="27"/>
      <c r="G243" s="27"/>
      <c r="H243" s="27"/>
      <c r="I243" s="27"/>
      <c r="J243" s="27">
        <f t="shared" si="3"/>
        <v>0</v>
      </c>
    </row>
    <row r="244" spans="1:10">
      <c r="B244" s="79" t="s">
        <v>158</v>
      </c>
      <c r="C244" s="15" t="s">
        <v>166</v>
      </c>
      <c r="D244" s="16"/>
      <c r="E244" s="18" t="s">
        <v>185</v>
      </c>
      <c r="F244" s="27"/>
      <c r="G244" s="27"/>
      <c r="H244" s="27"/>
      <c r="I244" s="27"/>
      <c r="J244" s="27">
        <f t="shared" si="3"/>
        <v>0</v>
      </c>
    </row>
    <row r="245" spans="1:10">
      <c r="B245" s="79" t="s">
        <v>159</v>
      </c>
      <c r="C245" s="15" t="s">
        <v>167</v>
      </c>
      <c r="D245" s="16"/>
      <c r="E245" s="18" t="s">
        <v>186</v>
      </c>
      <c r="F245" s="27"/>
      <c r="G245" s="27"/>
      <c r="H245" s="27"/>
      <c r="I245" s="27"/>
      <c r="J245" s="27">
        <f t="shared" si="3"/>
        <v>0</v>
      </c>
    </row>
    <row r="246" spans="1:10">
      <c r="B246" s="79" t="s">
        <v>160</v>
      </c>
      <c r="C246" s="15" t="s">
        <v>168</v>
      </c>
      <c r="D246" s="16"/>
      <c r="E246" s="18" t="s">
        <v>187</v>
      </c>
      <c r="F246" s="27"/>
      <c r="G246" s="27"/>
      <c r="H246" s="27"/>
      <c r="I246" s="27"/>
      <c r="J246" s="27">
        <f t="shared" si="3"/>
        <v>0</v>
      </c>
    </row>
    <row r="247" spans="1:10">
      <c r="B247" s="79" t="s">
        <v>161</v>
      </c>
      <c r="C247" s="15" t="s">
        <v>169</v>
      </c>
      <c r="D247" s="16"/>
      <c r="E247" s="18" t="s">
        <v>188</v>
      </c>
      <c r="F247" s="27"/>
      <c r="G247" s="27"/>
      <c r="H247" s="27"/>
      <c r="I247" s="27"/>
      <c r="J247" s="27">
        <f t="shared" si="3"/>
        <v>0</v>
      </c>
    </row>
    <row r="249" spans="1:10">
      <c r="A249" s="37" t="s">
        <v>116</v>
      </c>
    </row>
    <row r="251" spans="1:10">
      <c r="A251" s="33" t="s">
        <v>216</v>
      </c>
      <c r="B251" s="1" t="s">
        <v>214</v>
      </c>
    </row>
    <row r="253" spans="1:10" ht="33.75">
      <c r="B253" s="195" t="s">
        <v>105</v>
      </c>
      <c r="C253" s="196"/>
      <c r="D253" s="151"/>
      <c r="E253" s="28" t="s">
        <v>123</v>
      </c>
      <c r="F253" s="28" t="s">
        <v>192</v>
      </c>
      <c r="G253" s="68"/>
      <c r="H253" s="68"/>
      <c r="I253" s="68"/>
      <c r="J253" s="28" t="s">
        <v>193</v>
      </c>
    </row>
    <row r="254" spans="1:10">
      <c r="B254" s="81" t="s">
        <v>129</v>
      </c>
      <c r="C254" s="152" t="s">
        <v>133</v>
      </c>
      <c r="D254" s="153"/>
      <c r="E254" s="63" t="s">
        <v>130</v>
      </c>
      <c r="F254" s="62">
        <f>F255+F264</f>
        <v>31669</v>
      </c>
      <c r="G254" s="65"/>
      <c r="H254" s="66"/>
      <c r="I254" s="67"/>
      <c r="J254" s="62">
        <f>J255+J264</f>
        <v>14084</v>
      </c>
    </row>
    <row r="255" spans="1:10">
      <c r="B255" s="82" t="s">
        <v>131</v>
      </c>
      <c r="C255" s="154" t="s">
        <v>132</v>
      </c>
      <c r="D255" s="155"/>
      <c r="E255" s="61" t="s">
        <v>170</v>
      </c>
      <c r="F255" s="62">
        <f>SUM(F256:F263)</f>
        <v>0</v>
      </c>
      <c r="G255" s="65"/>
      <c r="H255" s="66"/>
      <c r="I255" s="67"/>
      <c r="J255" s="62">
        <f>SUM(J256:J263)</f>
        <v>0</v>
      </c>
    </row>
    <row r="256" spans="1:10">
      <c r="B256" s="78" t="s">
        <v>134</v>
      </c>
      <c r="C256" s="147" t="s">
        <v>135</v>
      </c>
      <c r="D256" s="148"/>
      <c r="E256" s="17" t="s">
        <v>171</v>
      </c>
      <c r="F256" s="90">
        <f t="shared" ref="F256:F263" si="4">F205-F230</f>
        <v>0</v>
      </c>
      <c r="G256" s="69"/>
      <c r="H256" s="70"/>
      <c r="I256" s="71"/>
      <c r="J256" s="90">
        <f t="shared" ref="J256:J263" si="5">J205-J230</f>
        <v>0</v>
      </c>
    </row>
    <row r="257" spans="2:10">
      <c r="B257" s="78" t="s">
        <v>136</v>
      </c>
      <c r="C257" s="147" t="s">
        <v>137</v>
      </c>
      <c r="D257" s="148"/>
      <c r="E257" s="17" t="s">
        <v>172</v>
      </c>
      <c r="F257" s="90">
        <f t="shared" si="4"/>
        <v>0</v>
      </c>
      <c r="G257" s="69"/>
      <c r="H257" s="70"/>
      <c r="I257" s="71"/>
      <c r="J257" s="90">
        <f t="shared" si="5"/>
        <v>0</v>
      </c>
    </row>
    <row r="258" spans="2:10">
      <c r="B258" s="78" t="s">
        <v>138</v>
      </c>
      <c r="C258" s="15" t="s">
        <v>139</v>
      </c>
      <c r="D258" s="16"/>
      <c r="E258" s="17" t="s">
        <v>173</v>
      </c>
      <c r="F258" s="90">
        <f t="shared" si="4"/>
        <v>0</v>
      </c>
      <c r="G258" s="69"/>
      <c r="H258" s="70"/>
      <c r="I258" s="71"/>
      <c r="J258" s="90">
        <f t="shared" si="5"/>
        <v>0</v>
      </c>
    </row>
    <row r="259" spans="2:10">
      <c r="B259" s="78" t="s">
        <v>140</v>
      </c>
      <c r="C259" s="15" t="s">
        <v>141</v>
      </c>
      <c r="D259" s="16"/>
      <c r="E259" s="17" t="s">
        <v>174</v>
      </c>
      <c r="F259" s="90">
        <f t="shared" si="4"/>
        <v>0</v>
      </c>
      <c r="G259" s="69"/>
      <c r="H259" s="70"/>
      <c r="I259" s="71"/>
      <c r="J259" s="90">
        <f t="shared" si="5"/>
        <v>0</v>
      </c>
    </row>
    <row r="260" spans="2:10">
      <c r="B260" s="78" t="s">
        <v>142</v>
      </c>
      <c r="C260" s="15" t="s">
        <v>143</v>
      </c>
      <c r="D260" s="16"/>
      <c r="E260" s="17" t="s">
        <v>175</v>
      </c>
      <c r="F260" s="90">
        <f t="shared" si="4"/>
        <v>0</v>
      </c>
      <c r="G260" s="69"/>
      <c r="H260" s="70"/>
      <c r="I260" s="71"/>
      <c r="J260" s="90">
        <f t="shared" si="5"/>
        <v>0</v>
      </c>
    </row>
    <row r="261" spans="2:10">
      <c r="B261" s="78" t="s">
        <v>144</v>
      </c>
      <c r="C261" s="15" t="s">
        <v>145</v>
      </c>
      <c r="D261" s="16"/>
      <c r="E261" s="17" t="s">
        <v>176</v>
      </c>
      <c r="F261" s="90">
        <f t="shared" si="4"/>
        <v>0</v>
      </c>
      <c r="G261" s="69"/>
      <c r="H261" s="70"/>
      <c r="I261" s="71"/>
      <c r="J261" s="90">
        <f t="shared" si="5"/>
        <v>0</v>
      </c>
    </row>
    <row r="262" spans="2:10">
      <c r="B262" s="79" t="s">
        <v>146</v>
      </c>
      <c r="C262" s="15" t="s">
        <v>147</v>
      </c>
      <c r="D262" s="16"/>
      <c r="E262" s="17" t="s">
        <v>177</v>
      </c>
      <c r="F262" s="90">
        <f t="shared" si="4"/>
        <v>0</v>
      </c>
      <c r="G262" s="69"/>
      <c r="H262" s="70"/>
      <c r="I262" s="71"/>
      <c r="J262" s="90">
        <f t="shared" si="5"/>
        <v>0</v>
      </c>
    </row>
    <row r="263" spans="2:10">
      <c r="B263" s="79" t="s">
        <v>148</v>
      </c>
      <c r="C263" s="15" t="s">
        <v>149</v>
      </c>
      <c r="D263" s="16"/>
      <c r="E263" s="17" t="s">
        <v>178</v>
      </c>
      <c r="F263" s="90">
        <f t="shared" si="4"/>
        <v>0</v>
      </c>
      <c r="G263" s="69"/>
      <c r="H263" s="70"/>
      <c r="I263" s="71"/>
      <c r="J263" s="90">
        <f t="shared" si="5"/>
        <v>0</v>
      </c>
    </row>
    <row r="264" spans="2:10">
      <c r="B264" s="80" t="s">
        <v>150</v>
      </c>
      <c r="C264" s="59" t="s">
        <v>151</v>
      </c>
      <c r="D264" s="60"/>
      <c r="E264" s="61" t="s">
        <v>179</v>
      </c>
      <c r="F264" s="62">
        <f>SUM(F265:F273)</f>
        <v>31669</v>
      </c>
      <c r="G264" s="72"/>
      <c r="H264" s="73"/>
      <c r="I264" s="74"/>
      <c r="J264" s="62">
        <f>SUM(J265:J273)</f>
        <v>14084</v>
      </c>
    </row>
    <row r="265" spans="2:10">
      <c r="B265" s="79" t="s">
        <v>152</v>
      </c>
      <c r="C265" s="15" t="s">
        <v>153</v>
      </c>
      <c r="D265" s="16"/>
      <c r="E265" s="18" t="s">
        <v>180</v>
      </c>
      <c r="F265" s="90">
        <f t="shared" ref="F265:F273" si="6">F214-F239</f>
        <v>0</v>
      </c>
      <c r="G265" s="69"/>
      <c r="H265" s="70"/>
      <c r="I265" s="71"/>
      <c r="J265" s="90">
        <f t="shared" ref="J265:J273" si="7">J214-J239</f>
        <v>0</v>
      </c>
    </row>
    <row r="266" spans="2:10">
      <c r="B266" s="79" t="s">
        <v>154</v>
      </c>
      <c r="C266" s="15" t="s">
        <v>162</v>
      </c>
      <c r="D266" s="16"/>
      <c r="E266" s="18" t="s">
        <v>181</v>
      </c>
      <c r="F266" s="90">
        <f t="shared" si="6"/>
        <v>0</v>
      </c>
      <c r="G266" s="69"/>
      <c r="H266" s="70"/>
      <c r="I266" s="71"/>
      <c r="J266" s="90">
        <f t="shared" si="7"/>
        <v>0</v>
      </c>
    </row>
    <row r="267" spans="2:10">
      <c r="B267" s="79" t="s">
        <v>155</v>
      </c>
      <c r="C267" s="15" t="s">
        <v>163</v>
      </c>
      <c r="D267" s="16"/>
      <c r="E267" s="18" t="s">
        <v>182</v>
      </c>
      <c r="F267" s="90">
        <f t="shared" si="6"/>
        <v>31669</v>
      </c>
      <c r="G267" s="69"/>
      <c r="H267" s="70"/>
      <c r="I267" s="71"/>
      <c r="J267" s="90">
        <f t="shared" si="7"/>
        <v>14084</v>
      </c>
    </row>
    <row r="268" spans="2:10">
      <c r="B268" s="79" t="s">
        <v>156</v>
      </c>
      <c r="C268" s="15" t="s">
        <v>164</v>
      </c>
      <c r="D268" s="16"/>
      <c r="E268" s="18" t="s">
        <v>183</v>
      </c>
      <c r="F268" s="90">
        <f t="shared" si="6"/>
        <v>0</v>
      </c>
      <c r="G268" s="69"/>
      <c r="H268" s="70"/>
      <c r="I268" s="71"/>
      <c r="J268" s="90">
        <f t="shared" si="7"/>
        <v>0</v>
      </c>
    </row>
    <row r="269" spans="2:10">
      <c r="B269" s="79" t="s">
        <v>157</v>
      </c>
      <c r="C269" s="15" t="s">
        <v>165</v>
      </c>
      <c r="D269" s="16"/>
      <c r="E269" s="18" t="s">
        <v>184</v>
      </c>
      <c r="F269" s="90">
        <f t="shared" si="6"/>
        <v>0</v>
      </c>
      <c r="G269" s="69"/>
      <c r="H269" s="70"/>
      <c r="I269" s="71"/>
      <c r="J269" s="90">
        <f t="shared" si="7"/>
        <v>0</v>
      </c>
    </row>
    <row r="270" spans="2:10">
      <c r="B270" s="79" t="s">
        <v>158</v>
      </c>
      <c r="C270" s="15" t="s">
        <v>166</v>
      </c>
      <c r="D270" s="16"/>
      <c r="E270" s="18" t="s">
        <v>185</v>
      </c>
      <c r="F270" s="90">
        <f t="shared" si="6"/>
        <v>0</v>
      </c>
      <c r="G270" s="69"/>
      <c r="H270" s="70"/>
      <c r="I270" s="71"/>
      <c r="J270" s="90">
        <f t="shared" si="7"/>
        <v>0</v>
      </c>
    </row>
    <row r="271" spans="2:10">
      <c r="B271" s="79" t="s">
        <v>159</v>
      </c>
      <c r="C271" s="15" t="s">
        <v>167</v>
      </c>
      <c r="D271" s="16"/>
      <c r="E271" s="18" t="s">
        <v>186</v>
      </c>
      <c r="F271" s="90">
        <f t="shared" si="6"/>
        <v>0</v>
      </c>
      <c r="G271" s="69"/>
      <c r="H271" s="70"/>
      <c r="I271" s="71"/>
      <c r="J271" s="90">
        <f t="shared" si="7"/>
        <v>0</v>
      </c>
    </row>
    <row r="272" spans="2:10">
      <c r="B272" s="79" t="s">
        <v>160</v>
      </c>
      <c r="C272" s="15" t="s">
        <v>168</v>
      </c>
      <c r="D272" s="16"/>
      <c r="E272" s="18" t="s">
        <v>187</v>
      </c>
      <c r="F272" s="90">
        <f t="shared" si="6"/>
        <v>0</v>
      </c>
      <c r="G272" s="69"/>
      <c r="H272" s="70"/>
      <c r="I272" s="71"/>
      <c r="J272" s="90">
        <f t="shared" si="7"/>
        <v>0</v>
      </c>
    </row>
    <row r="273" spans="1:12">
      <c r="B273" s="79" t="s">
        <v>161</v>
      </c>
      <c r="C273" s="15" t="s">
        <v>169</v>
      </c>
      <c r="D273" s="16"/>
      <c r="E273" s="18" t="s">
        <v>188</v>
      </c>
      <c r="F273" s="90">
        <f t="shared" si="6"/>
        <v>0</v>
      </c>
      <c r="G273" s="69"/>
      <c r="H273" s="70"/>
      <c r="I273" s="71"/>
      <c r="J273" s="90">
        <f t="shared" si="7"/>
        <v>0</v>
      </c>
    </row>
    <row r="275" spans="1:12">
      <c r="C275" s="30" t="s">
        <v>215</v>
      </c>
    </row>
    <row r="278" spans="1:12">
      <c r="A278" s="33" t="s">
        <v>218</v>
      </c>
      <c r="B278" s="1" t="s">
        <v>217</v>
      </c>
    </row>
    <row r="280" spans="1:12">
      <c r="B280" s="192" t="s">
        <v>219</v>
      </c>
      <c r="C280" s="192"/>
      <c r="D280" s="192"/>
      <c r="E280" s="192" t="s">
        <v>220</v>
      </c>
      <c r="F280" s="192"/>
      <c r="G280" s="192"/>
      <c r="H280" s="192" t="s">
        <v>221</v>
      </c>
      <c r="I280" s="192"/>
      <c r="J280" s="192"/>
      <c r="K280" s="192"/>
      <c r="L280" s="192"/>
    </row>
    <row r="281" spans="1:12">
      <c r="B281" s="193"/>
      <c r="C281" s="193"/>
      <c r="D281" s="193"/>
      <c r="E281" s="202"/>
      <c r="F281" s="202"/>
      <c r="G281" s="202"/>
      <c r="H281" s="194"/>
      <c r="I281" s="194"/>
      <c r="J281" s="75" t="s">
        <v>222</v>
      </c>
      <c r="K281" s="194"/>
      <c r="L281" s="194"/>
    </row>
    <row r="282" spans="1:12">
      <c r="B282" s="193"/>
      <c r="C282" s="193"/>
      <c r="D282" s="193"/>
      <c r="E282" s="202"/>
      <c r="F282" s="202"/>
      <c r="G282" s="202"/>
      <c r="H282" s="194"/>
      <c r="I282" s="194"/>
      <c r="J282" s="75" t="s">
        <v>222</v>
      </c>
      <c r="K282" s="194"/>
      <c r="L282" s="194"/>
    </row>
    <row r="283" spans="1:12">
      <c r="B283" s="193"/>
      <c r="C283" s="193"/>
      <c r="D283" s="193"/>
      <c r="E283" s="202"/>
      <c r="F283" s="202"/>
      <c r="G283" s="202"/>
      <c r="H283" s="194"/>
      <c r="I283" s="194"/>
      <c r="J283" s="75" t="s">
        <v>222</v>
      </c>
      <c r="K283" s="194"/>
      <c r="L283" s="194"/>
    </row>
    <row r="286" spans="1:12">
      <c r="A286" s="33" t="s">
        <v>223</v>
      </c>
      <c r="B286" s="1" t="s">
        <v>226</v>
      </c>
    </row>
    <row r="287" spans="1:12">
      <c r="B287" s="1" t="s">
        <v>227</v>
      </c>
    </row>
    <row r="288" spans="1:12">
      <c r="C288" s="12" t="s">
        <v>224</v>
      </c>
    </row>
    <row r="289" spans="1:3">
      <c r="C289" s="12"/>
    </row>
    <row r="291" spans="1:3">
      <c r="A291" s="33" t="s">
        <v>225</v>
      </c>
      <c r="B291" s="1" t="s">
        <v>230</v>
      </c>
      <c r="C291" s="12"/>
    </row>
    <row r="292" spans="1:3">
      <c r="B292" s="1" t="s">
        <v>231</v>
      </c>
      <c r="C292" s="12"/>
    </row>
    <row r="293" spans="1:3">
      <c r="B293" s="1" t="s">
        <v>232</v>
      </c>
      <c r="C293" s="12"/>
    </row>
    <row r="294" spans="1:3">
      <c r="C294" s="12" t="s">
        <v>224</v>
      </c>
    </row>
    <row r="295" spans="1:3">
      <c r="C295" s="12"/>
    </row>
    <row r="297" spans="1:3">
      <c r="A297" s="33" t="s">
        <v>233</v>
      </c>
      <c r="B297" s="1" t="s">
        <v>228</v>
      </c>
    </row>
    <row r="298" spans="1:3">
      <c r="B298" s="1" t="s">
        <v>229</v>
      </c>
    </row>
    <row r="299" spans="1:3">
      <c r="C299" s="12" t="s">
        <v>224</v>
      </c>
    </row>
    <row r="300" spans="1:3">
      <c r="C300" s="12"/>
    </row>
    <row r="302" spans="1:3">
      <c r="A302" s="33" t="s">
        <v>234</v>
      </c>
      <c r="B302" s="1" t="s">
        <v>235</v>
      </c>
    </row>
    <row r="303" spans="1:3">
      <c r="C303" s="12" t="s">
        <v>236</v>
      </c>
    </row>
    <row r="304" spans="1:3">
      <c r="C304" s="12"/>
    </row>
    <row r="305" spans="1:3">
      <c r="A305" s="37" t="s">
        <v>213</v>
      </c>
      <c r="C305" s="12"/>
    </row>
    <row r="307" spans="1:3">
      <c r="A307" s="33" t="s">
        <v>237</v>
      </c>
      <c r="B307" s="1" t="s">
        <v>238</v>
      </c>
    </row>
    <row r="308" spans="1:3">
      <c r="C308" s="12" t="s">
        <v>239</v>
      </c>
    </row>
    <row r="309" spans="1:3">
      <c r="C309" s="12"/>
    </row>
    <row r="311" spans="1:3">
      <c r="A311" s="33" t="s">
        <v>240</v>
      </c>
      <c r="B311" s="1" t="s">
        <v>241</v>
      </c>
    </row>
    <row r="312" spans="1:3">
      <c r="C312" s="12" t="s">
        <v>242</v>
      </c>
    </row>
    <row r="315" spans="1:3">
      <c r="A315" s="33" t="s">
        <v>375</v>
      </c>
      <c r="B315" s="1" t="s">
        <v>376</v>
      </c>
    </row>
    <row r="316" spans="1:3">
      <c r="A316" s="49" t="s">
        <v>499</v>
      </c>
      <c r="C316" s="12" t="s">
        <v>377</v>
      </c>
    </row>
    <row r="317" spans="1:3">
      <c r="A317" s="33" t="s">
        <v>500</v>
      </c>
    </row>
    <row r="320" spans="1:3">
      <c r="A320" s="33" t="s">
        <v>385</v>
      </c>
      <c r="B320" s="1" t="s">
        <v>378</v>
      </c>
    </row>
    <row r="321" spans="1:3">
      <c r="C321" s="12" t="s">
        <v>379</v>
      </c>
    </row>
    <row r="324" spans="1:3">
      <c r="A324" s="33" t="s">
        <v>384</v>
      </c>
      <c r="B324" s="1" t="s">
        <v>380</v>
      </c>
    </row>
    <row r="325" spans="1:3">
      <c r="B325" s="1" t="s">
        <v>381</v>
      </c>
    </row>
    <row r="326" spans="1:3">
      <c r="C326" s="12" t="s">
        <v>382</v>
      </c>
    </row>
    <row r="329" spans="1:3">
      <c r="A329" s="33" t="s">
        <v>383</v>
      </c>
      <c r="B329" s="1" t="s">
        <v>386</v>
      </c>
    </row>
    <row r="330" spans="1:3">
      <c r="C330" s="12" t="s">
        <v>387</v>
      </c>
    </row>
    <row r="333" spans="1:3">
      <c r="A333" s="33" t="s">
        <v>388</v>
      </c>
      <c r="B333" s="1" t="s">
        <v>389</v>
      </c>
    </row>
    <row r="334" spans="1:3">
      <c r="C334" s="12" t="s">
        <v>390</v>
      </c>
    </row>
    <row r="337" spans="1:10">
      <c r="A337" s="33" t="s">
        <v>243</v>
      </c>
      <c r="B337" s="1" t="s">
        <v>244</v>
      </c>
    </row>
    <row r="339" spans="1:10">
      <c r="B339" s="201" t="s">
        <v>245</v>
      </c>
      <c r="C339" s="201"/>
      <c r="D339" s="201"/>
      <c r="E339" s="201" t="s">
        <v>246</v>
      </c>
      <c r="F339" s="201"/>
      <c r="G339" s="201"/>
      <c r="H339" s="201"/>
      <c r="I339" s="201"/>
      <c r="J339" s="201"/>
    </row>
    <row r="340" spans="1:10">
      <c r="B340" s="201"/>
      <c r="C340" s="201"/>
      <c r="D340" s="201"/>
      <c r="E340" s="186" t="s">
        <v>22</v>
      </c>
      <c r="F340" s="186"/>
      <c r="G340" s="186"/>
      <c r="H340" s="186" t="s">
        <v>23</v>
      </c>
      <c r="I340" s="186"/>
      <c r="J340" s="186"/>
    </row>
    <row r="341" spans="1:10">
      <c r="B341" s="36" t="s">
        <v>247</v>
      </c>
      <c r="C341" s="36"/>
      <c r="D341" s="36"/>
      <c r="E341" s="207">
        <v>55509</v>
      </c>
      <c r="F341" s="207"/>
      <c r="G341" s="207"/>
      <c r="H341" s="207">
        <v>111281</v>
      </c>
      <c r="I341" s="207"/>
      <c r="J341" s="207"/>
    </row>
    <row r="342" spans="1:10">
      <c r="B342" s="36" t="s">
        <v>391</v>
      </c>
      <c r="C342" s="36"/>
      <c r="D342" s="36"/>
      <c r="E342" s="137"/>
      <c r="F342" s="137"/>
      <c r="G342" s="137"/>
      <c r="H342" s="137"/>
      <c r="I342" s="137"/>
      <c r="J342" s="137"/>
    </row>
    <row r="345" spans="1:10">
      <c r="A345" s="33" t="s">
        <v>392</v>
      </c>
      <c r="B345" s="1" t="s">
        <v>393</v>
      </c>
    </row>
    <row r="346" spans="1:10">
      <c r="C346" s="12" t="s">
        <v>394</v>
      </c>
    </row>
    <row r="349" spans="1:10">
      <c r="A349" s="37" t="s">
        <v>501</v>
      </c>
    </row>
    <row r="351" spans="1:10">
      <c r="A351" s="33" t="s">
        <v>395</v>
      </c>
      <c r="B351" s="1" t="s">
        <v>396</v>
      </c>
    </row>
    <row r="352" spans="1:10">
      <c r="B352" s="1" t="s">
        <v>381</v>
      </c>
    </row>
    <row r="353" spans="1:3">
      <c r="C353" s="12" t="s">
        <v>394</v>
      </c>
    </row>
    <row r="354" spans="1:3">
      <c r="C354" s="12"/>
    </row>
    <row r="355" spans="1:3">
      <c r="C355" s="12"/>
    </row>
    <row r="356" spans="1:3">
      <c r="A356" s="33" t="s">
        <v>397</v>
      </c>
      <c r="B356" s="1" t="s">
        <v>398</v>
      </c>
      <c r="C356" s="12"/>
    </row>
    <row r="357" spans="1:3">
      <c r="C357" s="12" t="s">
        <v>399</v>
      </c>
    </row>
    <row r="358" spans="1:3">
      <c r="C358" s="12"/>
    </row>
    <row r="359" spans="1:3">
      <c r="C359" s="12"/>
    </row>
    <row r="360" spans="1:3">
      <c r="A360" s="33" t="s">
        <v>400</v>
      </c>
      <c r="B360" t="s">
        <v>401</v>
      </c>
      <c r="C360" s="12"/>
    </row>
    <row r="361" spans="1:3">
      <c r="B361" t="s">
        <v>402</v>
      </c>
      <c r="C361" s="12"/>
    </row>
    <row r="362" spans="1:3">
      <c r="C362" s="12" t="s">
        <v>518</v>
      </c>
    </row>
    <row r="363" spans="1:3">
      <c r="C363" s="12"/>
    </row>
    <row r="364" spans="1:3">
      <c r="C364" s="12"/>
    </row>
    <row r="365" spans="1:3">
      <c r="A365" s="33" t="s">
        <v>404</v>
      </c>
      <c r="B365" s="1" t="s">
        <v>405</v>
      </c>
      <c r="C365" s="12"/>
    </row>
    <row r="366" spans="1:3">
      <c r="B366" s="1" t="s">
        <v>406</v>
      </c>
      <c r="C366" s="12"/>
    </row>
    <row r="367" spans="1:3">
      <c r="C367" s="12" t="s">
        <v>224</v>
      </c>
    </row>
    <row r="368" spans="1:3">
      <c r="C368" s="12"/>
    </row>
    <row r="369" spans="1:3">
      <c r="C369" s="12"/>
    </row>
    <row r="370" spans="1:3">
      <c r="A370" s="33" t="s">
        <v>407</v>
      </c>
      <c r="B370" s="1" t="s">
        <v>408</v>
      </c>
      <c r="C370" s="12"/>
    </row>
    <row r="371" spans="1:3">
      <c r="C371" s="12" t="s">
        <v>409</v>
      </c>
    </row>
    <row r="372" spans="1:3">
      <c r="C372" s="12"/>
    </row>
    <row r="373" spans="1:3">
      <c r="C373" s="12"/>
    </row>
    <row r="374" spans="1:3">
      <c r="A374" s="33" t="s">
        <v>410</v>
      </c>
      <c r="B374" s="1" t="s">
        <v>411</v>
      </c>
      <c r="C374" s="12"/>
    </row>
    <row r="375" spans="1:3">
      <c r="C375" s="12" t="s">
        <v>412</v>
      </c>
    </row>
    <row r="376" spans="1:3">
      <c r="C376" s="12"/>
    </row>
    <row r="377" spans="1:3">
      <c r="C377" s="12"/>
    </row>
    <row r="378" spans="1:3">
      <c r="A378" s="33" t="s">
        <v>413</v>
      </c>
      <c r="B378" s="1" t="s">
        <v>414</v>
      </c>
      <c r="C378" s="12"/>
    </row>
    <row r="379" spans="1:3">
      <c r="C379" s="12" t="s">
        <v>224</v>
      </c>
    </row>
    <row r="380" spans="1:3">
      <c r="C380" s="12"/>
    </row>
    <row r="381" spans="1:3">
      <c r="C381" s="12"/>
    </row>
    <row r="382" spans="1:3">
      <c r="A382" s="37" t="s">
        <v>502</v>
      </c>
    </row>
    <row r="383" spans="1:3">
      <c r="A383" s="37"/>
    </row>
    <row r="384" spans="1:3">
      <c r="A384" s="33" t="s">
        <v>248</v>
      </c>
      <c r="B384" s="1" t="s">
        <v>249</v>
      </c>
    </row>
    <row r="386" spans="1:10">
      <c r="A386" s="33" t="s">
        <v>250</v>
      </c>
      <c r="B386" s="1" t="s">
        <v>251</v>
      </c>
    </row>
    <row r="388" spans="1:10">
      <c r="B388" s="143" t="s">
        <v>245</v>
      </c>
      <c r="C388" s="143"/>
      <c r="D388" s="143"/>
      <c r="E388" s="143" t="s">
        <v>22</v>
      </c>
      <c r="F388" s="143"/>
      <c r="G388" s="143"/>
      <c r="H388" s="143" t="s">
        <v>23</v>
      </c>
      <c r="I388" s="143"/>
      <c r="J388" s="143"/>
    </row>
    <row r="389" spans="1:10">
      <c r="B389" s="36" t="s">
        <v>252</v>
      </c>
      <c r="C389" s="36"/>
      <c r="D389" s="36"/>
      <c r="E389" s="207">
        <v>9958</v>
      </c>
      <c r="F389" s="207"/>
      <c r="G389" s="207"/>
      <c r="H389" s="207">
        <v>9958</v>
      </c>
      <c r="I389" s="207"/>
      <c r="J389" s="207"/>
    </row>
    <row r="390" spans="1:10">
      <c r="B390" s="36" t="s">
        <v>254</v>
      </c>
      <c r="C390" s="36"/>
      <c r="D390" s="36"/>
      <c r="E390" s="207"/>
      <c r="F390" s="207"/>
      <c r="G390" s="207"/>
      <c r="H390" s="207"/>
      <c r="I390" s="207"/>
      <c r="J390" s="207"/>
    </row>
    <row r="391" spans="1:10">
      <c r="B391" s="36" t="s">
        <v>255</v>
      </c>
      <c r="C391" s="36"/>
      <c r="D391" s="36"/>
      <c r="E391" s="207"/>
      <c r="F391" s="207"/>
      <c r="G391" s="207"/>
      <c r="H391" s="207"/>
      <c r="I391" s="207"/>
      <c r="J391" s="207"/>
    </row>
    <row r="392" spans="1:10">
      <c r="B392" s="36" t="s">
        <v>253</v>
      </c>
      <c r="C392" s="36"/>
      <c r="D392" s="36"/>
      <c r="E392" s="207"/>
      <c r="F392" s="207"/>
      <c r="G392" s="207"/>
      <c r="H392" s="207"/>
      <c r="I392" s="207"/>
      <c r="J392" s="207"/>
    </row>
    <row r="393" spans="1:10">
      <c r="B393" s="36"/>
      <c r="C393" s="36" t="s">
        <v>11</v>
      </c>
      <c r="D393" s="36"/>
      <c r="E393" s="207"/>
      <c r="F393" s="207"/>
      <c r="G393" s="207"/>
      <c r="H393" s="207"/>
      <c r="I393" s="207"/>
      <c r="J393" s="207"/>
    </row>
    <row r="394" spans="1:10">
      <c r="B394" s="36"/>
      <c r="C394" s="36" t="s">
        <v>34</v>
      </c>
      <c r="D394" s="36"/>
      <c r="E394" s="207"/>
      <c r="F394" s="207"/>
      <c r="G394" s="207"/>
      <c r="H394" s="207"/>
      <c r="I394" s="207"/>
      <c r="J394" s="207"/>
    </row>
    <row r="395" spans="1:10">
      <c r="B395" s="36" t="s">
        <v>256</v>
      </c>
      <c r="C395" s="36"/>
      <c r="D395" s="36"/>
      <c r="E395" s="207">
        <v>9958</v>
      </c>
      <c r="F395" s="207"/>
      <c r="G395" s="207"/>
      <c r="H395" s="207">
        <v>9958</v>
      </c>
      <c r="I395" s="207"/>
      <c r="J395" s="207"/>
    </row>
    <row r="396" spans="1:10">
      <c r="B396" s="36" t="s">
        <v>257</v>
      </c>
      <c r="C396" s="36"/>
      <c r="D396" s="36"/>
      <c r="E396" s="207">
        <v>9958</v>
      </c>
      <c r="F396" s="207"/>
      <c r="G396" s="207"/>
      <c r="H396" s="207">
        <v>9958</v>
      </c>
      <c r="I396" s="207"/>
      <c r="J396" s="207"/>
    </row>
    <row r="397" spans="1:10">
      <c r="B397" s="36" t="s">
        <v>258</v>
      </c>
      <c r="C397" s="36"/>
      <c r="D397" s="36"/>
      <c r="E397" s="207"/>
      <c r="F397" s="207"/>
      <c r="G397" s="207"/>
      <c r="H397" s="207"/>
      <c r="I397" s="207"/>
      <c r="J397" s="207"/>
    </row>
    <row r="399" spans="1:10">
      <c r="A399" s="33" t="s">
        <v>259</v>
      </c>
      <c r="B399" s="1" t="s">
        <v>260</v>
      </c>
    </row>
    <row r="401" spans="1:10">
      <c r="B401" s="143" t="s">
        <v>261</v>
      </c>
      <c r="C401" s="143"/>
      <c r="D401" s="143"/>
      <c r="E401" s="143" t="s">
        <v>22</v>
      </c>
      <c r="F401" s="143"/>
      <c r="G401" s="143"/>
      <c r="H401" s="203" t="s">
        <v>23</v>
      </c>
      <c r="I401" s="204"/>
      <c r="J401" s="205"/>
    </row>
    <row r="402" spans="1:10">
      <c r="B402" s="138" t="s">
        <v>270</v>
      </c>
      <c r="C402" s="138"/>
      <c r="D402" s="138"/>
      <c r="E402" s="207">
        <v>21722</v>
      </c>
      <c r="F402" s="207"/>
      <c r="G402" s="207"/>
      <c r="H402" s="207">
        <v>41360</v>
      </c>
      <c r="I402" s="207"/>
      <c r="J402" s="207"/>
    </row>
    <row r="403" spans="1:10">
      <c r="B403" s="138" t="s">
        <v>262</v>
      </c>
      <c r="C403" s="138"/>
      <c r="D403" s="138"/>
      <c r="E403" s="207"/>
      <c r="F403" s="207"/>
      <c r="G403" s="207"/>
      <c r="H403" s="207">
        <v>996</v>
      </c>
      <c r="I403" s="207"/>
      <c r="J403" s="207"/>
    </row>
    <row r="404" spans="1:10">
      <c r="B404" s="138" t="s">
        <v>263</v>
      </c>
      <c r="C404" s="138"/>
      <c r="D404" s="138"/>
      <c r="E404" s="207"/>
      <c r="F404" s="207"/>
      <c r="G404" s="207"/>
      <c r="H404" s="207"/>
      <c r="I404" s="207"/>
      <c r="J404" s="207"/>
    </row>
    <row r="405" spans="1:10">
      <c r="B405" s="138" t="s">
        <v>264</v>
      </c>
      <c r="C405" s="138"/>
      <c r="D405" s="138"/>
      <c r="E405" s="207"/>
      <c r="F405" s="207"/>
      <c r="G405" s="207"/>
      <c r="H405" s="207"/>
      <c r="I405" s="207"/>
      <c r="J405" s="207"/>
    </row>
    <row r="406" spans="1:10">
      <c r="B406" s="138" t="s">
        <v>265</v>
      </c>
      <c r="C406" s="138"/>
      <c r="D406" s="138"/>
      <c r="E406" s="207"/>
      <c r="F406" s="207"/>
      <c r="G406" s="207"/>
      <c r="H406" s="207"/>
      <c r="I406" s="207"/>
      <c r="J406" s="207"/>
    </row>
    <row r="407" spans="1:10">
      <c r="B407" s="138" t="s">
        <v>266</v>
      </c>
      <c r="C407" s="138"/>
      <c r="D407" s="138"/>
      <c r="E407" s="207"/>
      <c r="F407" s="207"/>
      <c r="G407" s="207"/>
      <c r="H407" s="207"/>
      <c r="I407" s="207"/>
      <c r="J407" s="207"/>
    </row>
    <row r="408" spans="1:10">
      <c r="B408" s="138" t="s">
        <v>267</v>
      </c>
      <c r="C408" s="138"/>
      <c r="D408" s="138"/>
      <c r="E408" s="207">
        <v>13500</v>
      </c>
      <c r="F408" s="207"/>
      <c r="G408" s="207"/>
      <c r="H408" s="207">
        <v>16530</v>
      </c>
      <c r="I408" s="207"/>
      <c r="J408" s="207"/>
    </row>
    <row r="409" spans="1:10">
      <c r="B409" s="138" t="s">
        <v>268</v>
      </c>
      <c r="C409" s="138"/>
      <c r="D409" s="138"/>
      <c r="E409" s="207">
        <f>E402-SUM(E403:E408)</f>
        <v>8222</v>
      </c>
      <c r="F409" s="207"/>
      <c r="G409" s="207"/>
      <c r="H409" s="207">
        <f>H402-SUM(H403:H408)</f>
        <v>23834</v>
      </c>
      <c r="I409" s="207"/>
      <c r="J409" s="207"/>
    </row>
    <row r="410" spans="1:10">
      <c r="B410" s="138" t="s">
        <v>269</v>
      </c>
      <c r="C410" s="138"/>
      <c r="D410" s="138"/>
      <c r="E410" s="207"/>
      <c r="F410" s="207"/>
      <c r="G410" s="207"/>
      <c r="H410" s="207"/>
      <c r="I410" s="207"/>
      <c r="J410" s="207"/>
    </row>
    <row r="412" spans="1:10">
      <c r="A412" s="33" t="s">
        <v>271</v>
      </c>
      <c r="B412" s="1" t="s">
        <v>272</v>
      </c>
    </row>
    <row r="414" spans="1:10">
      <c r="B414" s="143" t="s">
        <v>273</v>
      </c>
      <c r="C414" s="143"/>
      <c r="D414" s="143"/>
      <c r="E414" s="143" t="s">
        <v>22</v>
      </c>
      <c r="F414" s="143"/>
      <c r="G414" s="143"/>
      <c r="H414" s="143" t="s">
        <v>23</v>
      </c>
      <c r="I414" s="143"/>
      <c r="J414" s="143"/>
    </row>
    <row r="415" spans="1:10">
      <c r="B415" s="36" t="s">
        <v>274</v>
      </c>
      <c r="C415" s="36"/>
      <c r="D415" s="36"/>
      <c r="E415" s="207"/>
      <c r="F415" s="207"/>
      <c r="G415" s="207"/>
      <c r="H415" s="207"/>
      <c r="I415" s="207"/>
      <c r="J415" s="207"/>
    </row>
    <row r="416" spans="1:10">
      <c r="B416" s="36" t="s">
        <v>275</v>
      </c>
      <c r="C416" s="36"/>
      <c r="D416" s="36"/>
      <c r="E416" s="207"/>
      <c r="F416" s="207"/>
      <c r="G416" s="207"/>
      <c r="H416" s="207"/>
      <c r="I416" s="207"/>
      <c r="J416" s="207"/>
    </row>
    <row r="417" spans="1:10">
      <c r="B417" s="36" t="s">
        <v>276</v>
      </c>
      <c r="C417" s="36"/>
      <c r="D417" s="36"/>
      <c r="E417" s="207"/>
      <c r="F417" s="207"/>
      <c r="G417" s="207"/>
      <c r="H417" s="207"/>
      <c r="I417" s="207"/>
      <c r="J417" s="207"/>
    </row>
    <row r="418" spans="1:10">
      <c r="B418" s="36" t="s">
        <v>277</v>
      </c>
      <c r="C418" s="36"/>
      <c r="D418" s="36"/>
      <c r="E418" s="207"/>
      <c r="F418" s="207"/>
      <c r="G418" s="207"/>
      <c r="H418" s="207"/>
      <c r="I418" s="207"/>
      <c r="J418" s="207"/>
    </row>
    <row r="419" spans="1:10">
      <c r="B419" s="36" t="s">
        <v>278</v>
      </c>
      <c r="C419" s="36"/>
      <c r="D419" s="36"/>
      <c r="E419" s="207"/>
      <c r="F419" s="207"/>
      <c r="G419" s="207"/>
      <c r="H419" s="207"/>
      <c r="I419" s="207"/>
      <c r="J419" s="207"/>
    </row>
    <row r="420" spans="1:10">
      <c r="B420" s="36" t="s">
        <v>279</v>
      </c>
      <c r="C420" s="36"/>
      <c r="D420" s="36"/>
      <c r="E420" s="207"/>
      <c r="F420" s="207"/>
      <c r="G420" s="207"/>
      <c r="H420" s="207"/>
      <c r="I420" s="207"/>
      <c r="J420" s="207"/>
    </row>
    <row r="421" spans="1:10">
      <c r="B421" s="36" t="s">
        <v>280</v>
      </c>
      <c r="C421" s="36"/>
      <c r="D421" s="36"/>
      <c r="E421" s="207"/>
      <c r="F421" s="207"/>
      <c r="G421" s="207"/>
      <c r="H421" s="207"/>
      <c r="I421" s="207"/>
      <c r="J421" s="207"/>
    </row>
    <row r="422" spans="1:10">
      <c r="B422" s="36" t="s">
        <v>281</v>
      </c>
      <c r="C422" s="36"/>
      <c r="D422" s="36"/>
      <c r="E422" s="207"/>
      <c r="F422" s="207"/>
      <c r="G422" s="207"/>
      <c r="H422" s="207"/>
      <c r="I422" s="207"/>
      <c r="J422" s="207"/>
    </row>
    <row r="424" spans="1:10">
      <c r="A424" s="33" t="s">
        <v>415</v>
      </c>
      <c r="B424" s="1" t="s">
        <v>416</v>
      </c>
    </row>
    <row r="425" spans="1:10">
      <c r="B425" s="1" t="s">
        <v>417</v>
      </c>
    </row>
    <row r="426" spans="1:10">
      <c r="C426" s="12" t="s">
        <v>418</v>
      </c>
    </row>
    <row r="428" spans="1:10">
      <c r="A428" s="37"/>
    </row>
    <row r="429" spans="1:10">
      <c r="A429" s="33" t="s">
        <v>419</v>
      </c>
      <c r="B429" s="1" t="s">
        <v>420</v>
      </c>
    </row>
    <row r="430" spans="1:10">
      <c r="B430" s="1" t="s">
        <v>421</v>
      </c>
    </row>
    <row r="431" spans="1:10">
      <c r="C431" s="12" t="s">
        <v>422</v>
      </c>
    </row>
    <row r="434" spans="1:12">
      <c r="A434" s="33" t="s">
        <v>282</v>
      </c>
      <c r="B434" s="1" t="s">
        <v>283</v>
      </c>
    </row>
    <row r="435" spans="1:12">
      <c r="B435" s="1"/>
    </row>
    <row r="436" spans="1:12">
      <c r="B436" s="201" t="s">
        <v>245</v>
      </c>
      <c r="C436" s="201"/>
      <c r="D436" s="201"/>
      <c r="E436" s="201" t="s">
        <v>246</v>
      </c>
      <c r="F436" s="201"/>
      <c r="G436" s="201"/>
      <c r="H436" s="201"/>
      <c r="I436" s="201"/>
      <c r="J436" s="201"/>
    </row>
    <row r="437" spans="1:12">
      <c r="B437" s="201"/>
      <c r="C437" s="201"/>
      <c r="D437" s="201"/>
      <c r="E437" s="186" t="s">
        <v>22</v>
      </c>
      <c r="F437" s="186"/>
      <c r="G437" s="186"/>
      <c r="H437" s="186" t="s">
        <v>23</v>
      </c>
      <c r="I437" s="186"/>
      <c r="J437" s="186"/>
    </row>
    <row r="438" spans="1:12">
      <c r="B438" s="36" t="s">
        <v>514</v>
      </c>
      <c r="C438" s="36"/>
      <c r="D438" s="36"/>
      <c r="E438" s="207">
        <v>56737</v>
      </c>
      <c r="F438" s="207"/>
      <c r="G438" s="207"/>
      <c r="H438" s="207">
        <v>48882</v>
      </c>
      <c r="I438" s="207"/>
      <c r="J438" s="207"/>
    </row>
    <row r="439" spans="1:12">
      <c r="B439" s="36" t="s">
        <v>515</v>
      </c>
      <c r="C439" s="36"/>
      <c r="D439" s="36"/>
      <c r="E439" s="207"/>
      <c r="F439" s="207"/>
      <c r="G439" s="207"/>
      <c r="H439" s="207"/>
      <c r="I439" s="207"/>
      <c r="J439" s="207"/>
    </row>
    <row r="440" spans="1:12">
      <c r="B440" s="46"/>
      <c r="C440" s="46"/>
      <c r="D440" s="46"/>
      <c r="E440" s="96"/>
      <c r="F440" s="96"/>
      <c r="G440" s="96"/>
      <c r="H440" s="96"/>
      <c r="I440" s="96"/>
      <c r="J440" s="96"/>
    </row>
    <row r="441" spans="1:12">
      <c r="A441" s="37" t="s">
        <v>503</v>
      </c>
    </row>
    <row r="442" spans="1:12">
      <c r="A442" s="37"/>
    </row>
    <row r="443" spans="1:12">
      <c r="A443" s="33" t="s">
        <v>286</v>
      </c>
      <c r="B443" s="1" t="s">
        <v>287</v>
      </c>
    </row>
    <row r="445" spans="1:12">
      <c r="B445" s="143" t="s">
        <v>288</v>
      </c>
      <c r="C445" s="143"/>
      <c r="D445" s="143"/>
      <c r="E445" s="143" t="s">
        <v>289</v>
      </c>
      <c r="F445" s="143"/>
      <c r="G445" s="143" t="s">
        <v>290</v>
      </c>
      <c r="H445" s="143"/>
      <c r="I445" s="143" t="s">
        <v>291</v>
      </c>
      <c r="J445" s="143"/>
      <c r="K445" s="143" t="s">
        <v>292</v>
      </c>
      <c r="L445" s="143"/>
    </row>
    <row r="446" spans="1:12">
      <c r="B446" s="138" t="s">
        <v>293</v>
      </c>
      <c r="C446" s="138"/>
      <c r="D446" s="138"/>
      <c r="E446" s="207">
        <v>12759</v>
      </c>
      <c r="F446" s="207"/>
      <c r="G446" s="207">
        <f>E446</f>
        <v>12759</v>
      </c>
      <c r="H446" s="207"/>
      <c r="I446" s="207"/>
      <c r="J446" s="207"/>
      <c r="K446" s="207"/>
      <c r="L446" s="207"/>
    </row>
    <row r="447" spans="1:12">
      <c r="B447" s="138" t="s">
        <v>294</v>
      </c>
      <c r="C447" s="138"/>
      <c r="D447" s="138"/>
      <c r="E447" s="207">
        <v>4941</v>
      </c>
      <c r="F447" s="207"/>
      <c r="G447" s="207">
        <f>E447</f>
        <v>4941</v>
      </c>
      <c r="H447" s="207"/>
      <c r="I447" s="207"/>
      <c r="J447" s="207"/>
      <c r="K447" s="207"/>
      <c r="L447" s="207"/>
    </row>
    <row r="448" spans="1:12">
      <c r="B448" s="138" t="s">
        <v>525</v>
      </c>
      <c r="C448" s="138"/>
      <c r="D448" s="138"/>
      <c r="E448" s="207">
        <v>31655</v>
      </c>
      <c r="F448" s="207"/>
      <c r="G448" s="207">
        <f>E448</f>
        <v>31655</v>
      </c>
      <c r="H448" s="207"/>
      <c r="I448" s="207"/>
      <c r="J448" s="207"/>
      <c r="K448" s="207"/>
      <c r="L448" s="207"/>
    </row>
    <row r="449" spans="1:12">
      <c r="B449" s="138" t="s">
        <v>296</v>
      </c>
      <c r="C449" s="138"/>
      <c r="D449" s="138"/>
      <c r="E449" s="207">
        <v>3490</v>
      </c>
      <c r="F449" s="207"/>
      <c r="G449" s="207">
        <f>E449</f>
        <v>3490</v>
      </c>
      <c r="H449" s="207"/>
      <c r="I449" s="207"/>
      <c r="J449" s="207"/>
      <c r="K449" s="207"/>
      <c r="L449" s="207"/>
    </row>
    <row r="450" spans="1:12">
      <c r="B450" s="138" t="s">
        <v>297</v>
      </c>
      <c r="C450" s="138"/>
      <c r="D450" s="138"/>
      <c r="E450" s="207">
        <v>3892</v>
      </c>
      <c r="F450" s="207"/>
      <c r="G450" s="207">
        <f>E450</f>
        <v>3892</v>
      </c>
      <c r="H450" s="207"/>
      <c r="I450" s="207"/>
      <c r="J450" s="207"/>
      <c r="K450" s="207"/>
      <c r="L450" s="207"/>
    </row>
    <row r="451" spans="1:12">
      <c r="B451" s="141" t="s">
        <v>298</v>
      </c>
      <c r="C451" s="141"/>
      <c r="D451" s="141"/>
      <c r="E451" s="208">
        <f>SUM(E446:E450)</f>
        <v>56737</v>
      </c>
      <c r="F451" s="208"/>
      <c r="G451" s="208">
        <f>SUM(G446:G450)</f>
        <v>56737</v>
      </c>
      <c r="H451" s="208"/>
      <c r="I451" s="208">
        <f>SUM(I446:I450)</f>
        <v>0</v>
      </c>
      <c r="J451" s="208"/>
      <c r="K451" s="208">
        <f>SUM(K446:K450)</f>
        <v>0</v>
      </c>
      <c r="L451" s="208"/>
    </row>
    <row r="454" spans="1:12">
      <c r="A454" s="33" t="s">
        <v>423</v>
      </c>
      <c r="B454" s="1" t="s">
        <v>424</v>
      </c>
    </row>
    <row r="455" spans="1:12">
      <c r="C455" s="12" t="s">
        <v>425</v>
      </c>
    </row>
    <row r="458" spans="1:12">
      <c r="A458" s="33" t="s">
        <v>426</v>
      </c>
      <c r="B458" s="1" t="s">
        <v>427</v>
      </c>
    </row>
    <row r="459" spans="1:12">
      <c r="C459" s="12" t="s">
        <v>428</v>
      </c>
    </row>
    <row r="462" spans="1:12">
      <c r="A462" s="33" t="s">
        <v>299</v>
      </c>
      <c r="B462" s="1" t="s">
        <v>300</v>
      </c>
    </row>
    <row r="464" spans="1:12">
      <c r="B464" s="143" t="s">
        <v>245</v>
      </c>
      <c r="C464" s="143"/>
      <c r="D464" s="143"/>
      <c r="E464" s="143" t="s">
        <v>22</v>
      </c>
      <c r="F464" s="143"/>
      <c r="G464" s="143"/>
      <c r="H464" s="143" t="s">
        <v>23</v>
      </c>
      <c r="I464" s="143"/>
      <c r="J464" s="143"/>
    </row>
    <row r="465" spans="1:10">
      <c r="B465" s="138" t="s">
        <v>301</v>
      </c>
      <c r="C465" s="138"/>
      <c r="D465" s="138"/>
      <c r="E465" s="207">
        <v>1721</v>
      </c>
      <c r="F465" s="207"/>
      <c r="G465" s="207"/>
      <c r="H465" s="207">
        <v>1323</v>
      </c>
      <c r="I465" s="207"/>
      <c r="J465" s="207"/>
    </row>
    <row r="466" spans="1:10">
      <c r="B466" s="138" t="s">
        <v>302</v>
      </c>
      <c r="C466" s="138"/>
      <c r="D466" s="138"/>
      <c r="E466" s="207">
        <f>2155-1721</f>
        <v>434</v>
      </c>
      <c r="F466" s="207"/>
      <c r="G466" s="207"/>
      <c r="H466" s="207">
        <f>1721-1323</f>
        <v>398</v>
      </c>
      <c r="I466" s="207"/>
      <c r="J466" s="207"/>
    </row>
    <row r="467" spans="1:10">
      <c r="B467" s="138" t="s">
        <v>303</v>
      </c>
      <c r="C467" s="138"/>
      <c r="D467" s="138"/>
      <c r="E467" s="207"/>
      <c r="F467" s="207"/>
      <c r="G467" s="207"/>
      <c r="H467" s="207"/>
      <c r="I467" s="207"/>
      <c r="J467" s="207"/>
    </row>
    <row r="468" spans="1:10">
      <c r="B468" s="141" t="s">
        <v>304</v>
      </c>
      <c r="C468" s="141"/>
      <c r="D468" s="141"/>
      <c r="E468" s="212">
        <f>E465+E466-E467</f>
        <v>2155</v>
      </c>
      <c r="F468" s="212"/>
      <c r="G468" s="212"/>
      <c r="H468" s="212">
        <f>H465+H466-I467</f>
        <v>1721</v>
      </c>
      <c r="I468" s="212"/>
      <c r="J468" s="212"/>
    </row>
    <row r="471" spans="1:10">
      <c r="A471" s="33" t="s">
        <v>429</v>
      </c>
      <c r="B471" s="1" t="s">
        <v>430</v>
      </c>
    </row>
    <row r="472" spans="1:10">
      <c r="C472" s="12" t="s">
        <v>431</v>
      </c>
    </row>
    <row r="475" spans="1:10">
      <c r="A475" s="33" t="s">
        <v>432</v>
      </c>
      <c r="B475" s="1" t="s">
        <v>433</v>
      </c>
    </row>
    <row r="476" spans="1:10">
      <c r="C476" s="12" t="s">
        <v>434</v>
      </c>
    </row>
    <row r="479" spans="1:10">
      <c r="A479" s="33" t="s">
        <v>435</v>
      </c>
      <c r="B479" s="1" t="s">
        <v>436</v>
      </c>
    </row>
    <row r="480" spans="1:10">
      <c r="C480" s="12" t="s">
        <v>418</v>
      </c>
    </row>
    <row r="483" spans="1:3">
      <c r="A483" s="33" t="s">
        <v>437</v>
      </c>
      <c r="B483" s="1" t="s">
        <v>438</v>
      </c>
    </row>
    <row r="484" spans="1:3">
      <c r="C484" s="12" t="s">
        <v>439</v>
      </c>
    </row>
    <row r="487" spans="1:3">
      <c r="A487" s="33" t="s">
        <v>440</v>
      </c>
      <c r="B487" s="1" t="s">
        <v>441</v>
      </c>
    </row>
    <row r="488" spans="1:3">
      <c r="C488" s="12" t="s">
        <v>442</v>
      </c>
    </row>
    <row r="491" spans="1:3">
      <c r="A491" s="33" t="s">
        <v>443</v>
      </c>
      <c r="B491" s="1" t="s">
        <v>444</v>
      </c>
    </row>
    <row r="492" spans="1:3">
      <c r="C492" s="12" t="s">
        <v>224</v>
      </c>
    </row>
    <row r="495" spans="1:3">
      <c r="A495" s="37" t="s">
        <v>504</v>
      </c>
    </row>
    <row r="496" spans="1:3">
      <c r="A496" s="37"/>
    </row>
    <row r="497" spans="1:10">
      <c r="A497" s="33" t="s">
        <v>305</v>
      </c>
      <c r="B497" s="1" t="s">
        <v>306</v>
      </c>
    </row>
    <row r="499" spans="1:10">
      <c r="A499" s="33" t="s">
        <v>307</v>
      </c>
      <c r="B499" s="1" t="s">
        <v>308</v>
      </c>
    </row>
    <row r="501" spans="1:10">
      <c r="B501" s="146" t="s">
        <v>309</v>
      </c>
      <c r="C501" s="146"/>
      <c r="D501" s="146"/>
      <c r="E501" s="143" t="s">
        <v>22</v>
      </c>
      <c r="F501" s="143"/>
      <c r="G501" s="143"/>
      <c r="H501" s="143" t="s">
        <v>23</v>
      </c>
      <c r="I501" s="143"/>
      <c r="J501" s="143"/>
    </row>
    <row r="502" spans="1:10">
      <c r="B502" s="144" t="s">
        <v>310</v>
      </c>
      <c r="C502" s="144"/>
      <c r="D502" s="144"/>
      <c r="E502" s="144"/>
      <c r="F502" s="144"/>
      <c r="G502" s="144"/>
      <c r="H502" s="144"/>
      <c r="I502" s="144"/>
      <c r="J502" s="144"/>
    </row>
    <row r="503" spans="1:10">
      <c r="B503" s="138"/>
      <c r="C503" s="145" t="s">
        <v>445</v>
      </c>
      <c r="D503" s="145"/>
      <c r="E503" s="145"/>
      <c r="F503" s="145"/>
      <c r="G503" s="145"/>
      <c r="H503" s="145"/>
      <c r="I503" s="145"/>
      <c r="J503" s="145"/>
    </row>
    <row r="504" spans="1:10">
      <c r="B504" s="138"/>
      <c r="C504" s="138" t="s">
        <v>311</v>
      </c>
      <c r="D504" s="138"/>
      <c r="E504" s="207">
        <v>211978</v>
      </c>
      <c r="F504" s="207"/>
      <c r="G504" s="207"/>
      <c r="H504" s="207">
        <v>384140</v>
      </c>
      <c r="I504" s="207"/>
      <c r="J504" s="207"/>
    </row>
    <row r="505" spans="1:10">
      <c r="B505" s="138"/>
      <c r="C505" s="138"/>
      <c r="D505" s="138"/>
      <c r="E505" s="207"/>
      <c r="F505" s="207"/>
      <c r="G505" s="207"/>
      <c r="H505" s="207"/>
      <c r="I505" s="207"/>
      <c r="J505" s="207"/>
    </row>
    <row r="506" spans="1:10">
      <c r="B506" s="138"/>
      <c r="C506" s="83" t="s">
        <v>312</v>
      </c>
      <c r="D506" s="83"/>
      <c r="E506" s="208">
        <f>E504</f>
        <v>211978</v>
      </c>
      <c r="F506" s="208"/>
      <c r="G506" s="208"/>
      <c r="H506" s="208">
        <f>H504</f>
        <v>384140</v>
      </c>
      <c r="I506" s="208"/>
      <c r="J506" s="208"/>
    </row>
    <row r="507" spans="1:10">
      <c r="B507" s="209" t="s">
        <v>510</v>
      </c>
      <c r="C507" s="210"/>
      <c r="D507" s="210"/>
      <c r="E507" s="210"/>
      <c r="F507" s="210"/>
      <c r="G507" s="210"/>
      <c r="H507" s="210"/>
      <c r="I507" s="210"/>
      <c r="J507" s="211"/>
    </row>
    <row r="508" spans="1:10">
      <c r="B508" s="54"/>
      <c r="C508" s="145" t="s">
        <v>445</v>
      </c>
      <c r="D508" s="145"/>
      <c r="E508" s="145"/>
      <c r="F508" s="145"/>
      <c r="G508" s="145"/>
      <c r="H508" s="145"/>
      <c r="I508" s="145"/>
      <c r="J508" s="145"/>
    </row>
    <row r="509" spans="1:10">
      <c r="B509" s="54"/>
      <c r="C509" s="138" t="s">
        <v>311</v>
      </c>
      <c r="D509" s="138"/>
      <c r="E509" s="207">
        <v>6106</v>
      </c>
      <c r="F509" s="207"/>
      <c r="G509" s="207"/>
      <c r="H509" s="207">
        <v>1334</v>
      </c>
      <c r="I509" s="207"/>
      <c r="J509" s="207"/>
    </row>
    <row r="510" spans="1:10">
      <c r="B510" s="54"/>
      <c r="C510" s="138"/>
      <c r="D510" s="138"/>
      <c r="E510" s="207"/>
      <c r="F510" s="207"/>
      <c r="G510" s="207"/>
      <c r="H510" s="207"/>
      <c r="I510" s="207"/>
      <c r="J510" s="207"/>
    </row>
    <row r="511" spans="1:10">
      <c r="B511" s="54"/>
      <c r="C511" s="83" t="s">
        <v>312</v>
      </c>
      <c r="D511" s="83"/>
      <c r="E511" s="208">
        <f>E509</f>
        <v>6106</v>
      </c>
      <c r="F511" s="208"/>
      <c r="G511" s="208"/>
      <c r="H511" s="208">
        <f>H509</f>
        <v>1334</v>
      </c>
      <c r="I511" s="208"/>
      <c r="J511" s="208"/>
    </row>
    <row r="512" spans="1:10">
      <c r="B512" s="209" t="s">
        <v>511</v>
      </c>
      <c r="C512" s="210"/>
      <c r="D512" s="210"/>
      <c r="E512" s="210"/>
      <c r="F512" s="210"/>
      <c r="G512" s="210"/>
      <c r="H512" s="210"/>
      <c r="I512" s="210"/>
      <c r="J512" s="211"/>
    </row>
    <row r="513" spans="1:10">
      <c r="B513" s="54"/>
      <c r="C513" s="145" t="s">
        <v>445</v>
      </c>
      <c r="D513" s="145"/>
      <c r="E513" s="145"/>
      <c r="F513" s="145"/>
      <c r="G513" s="145"/>
      <c r="H513" s="145"/>
      <c r="I513" s="145"/>
      <c r="J513" s="145"/>
    </row>
    <row r="514" spans="1:10">
      <c r="B514" s="54"/>
      <c r="C514" s="138" t="s">
        <v>311</v>
      </c>
      <c r="D514" s="138"/>
      <c r="E514" s="207">
        <v>2112</v>
      </c>
      <c r="F514" s="207"/>
      <c r="G514" s="207"/>
      <c r="H514" s="207">
        <v>570</v>
      </c>
      <c r="I514" s="207"/>
      <c r="J514" s="207"/>
    </row>
    <row r="515" spans="1:10">
      <c r="B515" s="54"/>
      <c r="C515" s="138"/>
      <c r="D515" s="138"/>
      <c r="E515" s="207"/>
      <c r="F515" s="207"/>
      <c r="G515" s="207"/>
      <c r="H515" s="207"/>
      <c r="I515" s="207"/>
      <c r="J515" s="207"/>
    </row>
    <row r="516" spans="1:10">
      <c r="B516" s="54"/>
      <c r="C516" s="83" t="s">
        <v>312</v>
      </c>
      <c r="D516" s="83"/>
      <c r="E516" s="208">
        <f>E514</f>
        <v>2112</v>
      </c>
      <c r="F516" s="208"/>
      <c r="G516" s="208"/>
      <c r="H516" s="208">
        <f>H514</f>
        <v>570</v>
      </c>
      <c r="I516" s="208"/>
      <c r="J516" s="208"/>
    </row>
    <row r="517" spans="1:10">
      <c r="B517" s="209" t="s">
        <v>512</v>
      </c>
      <c r="C517" s="210"/>
      <c r="D517" s="210"/>
      <c r="E517" s="210"/>
      <c r="F517" s="210"/>
      <c r="G517" s="210"/>
      <c r="H517" s="210"/>
      <c r="I517" s="210"/>
      <c r="J517" s="211"/>
    </row>
    <row r="518" spans="1:10">
      <c r="B518" s="54"/>
      <c r="C518" s="145" t="s">
        <v>445</v>
      </c>
      <c r="D518" s="145"/>
      <c r="E518" s="145"/>
      <c r="F518" s="145"/>
      <c r="G518" s="145"/>
      <c r="H518" s="145"/>
      <c r="I518" s="145"/>
      <c r="J518" s="145"/>
    </row>
    <row r="519" spans="1:10">
      <c r="B519" s="54"/>
      <c r="C519" s="138" t="s">
        <v>311</v>
      </c>
      <c r="D519" s="138"/>
      <c r="E519" s="207">
        <v>165</v>
      </c>
      <c r="F519" s="207"/>
      <c r="G519" s="207"/>
      <c r="H519" s="207">
        <f>10000/30.126</f>
        <v>331.93918874062268</v>
      </c>
      <c r="I519" s="207"/>
      <c r="J519" s="207"/>
    </row>
    <row r="520" spans="1:10">
      <c r="B520" s="54"/>
      <c r="C520" s="138"/>
      <c r="D520" s="138"/>
      <c r="E520" s="207"/>
      <c r="F520" s="207"/>
      <c r="G520" s="207"/>
      <c r="H520" s="207"/>
      <c r="I520" s="207"/>
      <c r="J520" s="207"/>
    </row>
    <row r="521" spans="1:10">
      <c r="B521" s="54"/>
      <c r="C521" s="83" t="s">
        <v>312</v>
      </c>
      <c r="D521" s="83"/>
      <c r="E521" s="208">
        <f>E519</f>
        <v>165</v>
      </c>
      <c r="F521" s="208"/>
      <c r="G521" s="208"/>
      <c r="H521" s="208">
        <f>H519</f>
        <v>331.93918874062268</v>
      </c>
      <c r="I521" s="208"/>
      <c r="J521" s="208"/>
    </row>
    <row r="522" spans="1:10">
      <c r="B522" s="138"/>
      <c r="C522" s="138"/>
      <c r="D522" s="138"/>
      <c r="E522" s="138"/>
      <c r="F522" s="138"/>
      <c r="G522" s="138"/>
      <c r="H522" s="138"/>
      <c r="I522" s="138"/>
      <c r="J522" s="138"/>
    </row>
    <row r="523" spans="1:10">
      <c r="B523" s="141" t="s">
        <v>289</v>
      </c>
      <c r="C523" s="141"/>
      <c r="D523" s="141"/>
      <c r="E523" s="208">
        <f>E506+E511+E516+E521</f>
        <v>220361</v>
      </c>
      <c r="F523" s="208"/>
      <c r="G523" s="208"/>
      <c r="H523" s="208">
        <f>H506+H511+H516+H521</f>
        <v>386375.93918874062</v>
      </c>
      <c r="I523" s="208"/>
      <c r="J523" s="208"/>
    </row>
    <row r="526" spans="1:10">
      <c r="A526" s="33" t="s">
        <v>446</v>
      </c>
      <c r="B526" s="1" t="s">
        <v>447</v>
      </c>
    </row>
    <row r="527" spans="1:10">
      <c r="C527" s="12" t="s">
        <v>448</v>
      </c>
    </row>
    <row r="530" spans="1:10">
      <c r="A530" s="33" t="s">
        <v>449</v>
      </c>
      <c r="B530" s="1" t="s">
        <v>450</v>
      </c>
    </row>
    <row r="531" spans="1:10">
      <c r="C531" s="12" t="s">
        <v>451</v>
      </c>
    </row>
    <row r="534" spans="1:10">
      <c r="A534" s="33" t="s">
        <v>313</v>
      </c>
      <c r="B534" s="1" t="s">
        <v>314</v>
      </c>
    </row>
    <row r="536" spans="1:10">
      <c r="B536" s="143" t="s">
        <v>315</v>
      </c>
      <c r="C536" s="143"/>
      <c r="D536" s="143"/>
      <c r="E536" s="143" t="s">
        <v>22</v>
      </c>
      <c r="F536" s="143"/>
      <c r="G536" s="143"/>
      <c r="H536" s="143" t="s">
        <v>23</v>
      </c>
      <c r="I536" s="143"/>
      <c r="J536" s="143"/>
    </row>
    <row r="537" spans="1:10">
      <c r="B537" s="138"/>
      <c r="C537" s="138"/>
      <c r="D537" s="138"/>
      <c r="E537" s="137"/>
      <c r="F537" s="137"/>
      <c r="G537" s="137"/>
      <c r="H537" s="137"/>
      <c r="I537" s="137"/>
      <c r="J537" s="137"/>
    </row>
    <row r="538" spans="1:10">
      <c r="B538" s="138"/>
      <c r="C538" s="138"/>
      <c r="D538" s="138"/>
      <c r="E538" s="137"/>
      <c r="F538" s="137"/>
      <c r="G538" s="137"/>
      <c r="H538" s="137"/>
      <c r="I538" s="137"/>
      <c r="J538" s="137"/>
    </row>
    <row r="539" spans="1:10">
      <c r="B539" s="138"/>
      <c r="C539" s="138"/>
      <c r="D539" s="138"/>
      <c r="E539" s="137"/>
      <c r="F539" s="137"/>
      <c r="G539" s="137"/>
      <c r="H539" s="137"/>
      <c r="I539" s="137"/>
      <c r="J539" s="137"/>
    </row>
    <row r="540" spans="1:10">
      <c r="B540" s="138"/>
      <c r="C540" s="138"/>
      <c r="D540" s="138"/>
      <c r="E540" s="137"/>
      <c r="F540" s="137"/>
      <c r="G540" s="137"/>
      <c r="H540" s="137"/>
      <c r="I540" s="137"/>
      <c r="J540" s="137"/>
    </row>
    <row r="543" spans="1:10">
      <c r="A543" s="33" t="s">
        <v>452</v>
      </c>
      <c r="B543" s="1" t="s">
        <v>453</v>
      </c>
    </row>
    <row r="544" spans="1:10">
      <c r="C544" s="12" t="s">
        <v>457</v>
      </c>
    </row>
    <row r="547" spans="1:10">
      <c r="A547" s="33" t="s">
        <v>454</v>
      </c>
      <c r="B547" s="1" t="s">
        <v>455</v>
      </c>
    </row>
    <row r="548" spans="1:10">
      <c r="C548" s="12" t="s">
        <v>456</v>
      </c>
    </row>
    <row r="551" spans="1:10">
      <c r="A551" s="37" t="s">
        <v>505</v>
      </c>
    </row>
    <row r="552" spans="1:10">
      <c r="A552" s="37"/>
    </row>
    <row r="553" spans="1:10">
      <c r="A553" s="33" t="s">
        <v>318</v>
      </c>
      <c r="B553" s="1" t="s">
        <v>319</v>
      </c>
    </row>
    <row r="555" spans="1:10">
      <c r="A555" s="33" t="s">
        <v>317</v>
      </c>
      <c r="B555" s="1" t="s">
        <v>322</v>
      </c>
    </row>
    <row r="557" spans="1:10">
      <c r="B557" s="143" t="s">
        <v>320</v>
      </c>
      <c r="C557" s="143"/>
      <c r="D557" s="143"/>
      <c r="E557" s="143" t="s">
        <v>321</v>
      </c>
      <c r="F557" s="143"/>
      <c r="G557" s="143"/>
      <c r="H557" s="143" t="s">
        <v>23</v>
      </c>
      <c r="I557" s="143"/>
      <c r="J557" s="143"/>
    </row>
    <row r="558" spans="1:10">
      <c r="B558" s="138" t="s">
        <v>323</v>
      </c>
      <c r="C558" s="138"/>
      <c r="D558" s="138"/>
      <c r="E558" s="207">
        <v>34475</v>
      </c>
      <c r="F558" s="207"/>
      <c r="G558" s="207"/>
      <c r="H558" s="207">
        <v>93100</v>
      </c>
      <c r="I558" s="207"/>
      <c r="J558" s="207"/>
    </row>
    <row r="559" spans="1:10">
      <c r="B559" s="138" t="s">
        <v>325</v>
      </c>
      <c r="C559" s="138"/>
      <c r="D559" s="138"/>
      <c r="E559" s="207">
        <v>1609</v>
      </c>
      <c r="F559" s="207"/>
      <c r="G559" s="207"/>
      <c r="H559" s="207">
        <v>1760</v>
      </c>
      <c r="I559" s="207"/>
      <c r="J559" s="207"/>
    </row>
    <row r="560" spans="1:10">
      <c r="B560" s="138" t="s">
        <v>324</v>
      </c>
      <c r="C560" s="138"/>
      <c r="D560" s="138"/>
      <c r="E560" s="207">
        <v>717</v>
      </c>
      <c r="F560" s="207"/>
      <c r="G560" s="207"/>
      <c r="H560" s="207">
        <f>25*33.2</f>
        <v>830.00000000000011</v>
      </c>
      <c r="I560" s="207"/>
      <c r="J560" s="207"/>
    </row>
    <row r="561" spans="1:10">
      <c r="B561" s="138" t="s">
        <v>326</v>
      </c>
      <c r="C561" s="138"/>
      <c r="D561" s="138"/>
      <c r="E561" s="207">
        <v>1152</v>
      </c>
      <c r="F561" s="207"/>
      <c r="G561" s="207"/>
      <c r="H561" s="207">
        <f>49*33.2</f>
        <v>1626.8000000000002</v>
      </c>
      <c r="I561" s="207"/>
      <c r="J561" s="207"/>
    </row>
    <row r="563" spans="1:10">
      <c r="A563" s="33" t="s">
        <v>327</v>
      </c>
      <c r="B563" s="1" t="s">
        <v>328</v>
      </c>
    </row>
    <row r="565" spans="1:10">
      <c r="B565" s="143" t="s">
        <v>320</v>
      </c>
      <c r="C565" s="143"/>
      <c r="D565" s="143"/>
      <c r="E565" s="143" t="s">
        <v>321</v>
      </c>
      <c r="F565" s="143"/>
      <c r="G565" s="143"/>
      <c r="H565" s="143" t="s">
        <v>23</v>
      </c>
      <c r="I565" s="143"/>
      <c r="J565" s="143"/>
    </row>
    <row r="566" spans="1:10">
      <c r="B566" s="138" t="s">
        <v>329</v>
      </c>
      <c r="C566" s="138"/>
      <c r="D566" s="138"/>
      <c r="E566" s="207">
        <v>19120</v>
      </c>
      <c r="F566" s="207"/>
      <c r="G566" s="207"/>
      <c r="H566" s="207">
        <v>70782</v>
      </c>
      <c r="I566" s="207"/>
      <c r="J566" s="207"/>
    </row>
    <row r="567" spans="1:10">
      <c r="B567" s="138" t="s">
        <v>330</v>
      </c>
      <c r="C567" s="138"/>
      <c r="D567" s="138"/>
      <c r="E567" s="207">
        <v>10670</v>
      </c>
      <c r="F567" s="207"/>
      <c r="G567" s="207"/>
      <c r="H567" s="207">
        <f>430*33.2</f>
        <v>14276.000000000002</v>
      </c>
      <c r="I567" s="207"/>
      <c r="J567" s="207"/>
    </row>
    <row r="568" spans="1:10">
      <c r="B568" s="138"/>
      <c r="C568" s="138"/>
      <c r="D568" s="138"/>
      <c r="E568" s="207"/>
      <c r="F568" s="207"/>
      <c r="G568" s="207"/>
      <c r="H568" s="207"/>
      <c r="I568" s="207"/>
      <c r="J568" s="207"/>
    </row>
    <row r="570" spans="1:10">
      <c r="A570" s="33" t="s">
        <v>458</v>
      </c>
      <c r="B570" s="1" t="s">
        <v>459</v>
      </c>
    </row>
    <row r="571" spans="1:10">
      <c r="C571" s="12" t="s">
        <v>462</v>
      </c>
    </row>
    <row r="574" spans="1:10">
      <c r="A574" s="33" t="s">
        <v>460</v>
      </c>
      <c r="B574" s="1" t="s">
        <v>461</v>
      </c>
    </row>
    <row r="575" spans="1:10">
      <c r="C575" s="12" t="s">
        <v>463</v>
      </c>
    </row>
    <row r="577" spans="1:3">
      <c r="A577" s="33" t="s">
        <v>464</v>
      </c>
      <c r="B577" s="1" t="s">
        <v>465</v>
      </c>
    </row>
    <row r="578" spans="1:3">
      <c r="C578" s="12" t="s">
        <v>466</v>
      </c>
    </row>
    <row r="581" spans="1:3">
      <c r="A581" s="33" t="s">
        <v>331</v>
      </c>
      <c r="B581" s="1" t="s">
        <v>332</v>
      </c>
    </row>
    <row r="583" spans="1:3">
      <c r="A583" s="33" t="s">
        <v>467</v>
      </c>
      <c r="B583" s="1" t="s">
        <v>468</v>
      </c>
    </row>
    <row r="584" spans="1:3">
      <c r="C584" s="12" t="s">
        <v>469</v>
      </c>
    </row>
    <row r="587" spans="1:3">
      <c r="A587" s="33" t="s">
        <v>470</v>
      </c>
      <c r="B587" s="1" t="s">
        <v>471</v>
      </c>
    </row>
    <row r="588" spans="1:3">
      <c r="B588" t="s">
        <v>472</v>
      </c>
    </row>
    <row r="589" spans="1:3">
      <c r="C589" s="12" t="s">
        <v>469</v>
      </c>
    </row>
    <row r="592" spans="1:3">
      <c r="A592" s="33" t="s">
        <v>333</v>
      </c>
      <c r="B592" s="1" t="s">
        <v>334</v>
      </c>
    </row>
    <row r="593" spans="1:3">
      <c r="B593" s="1"/>
    </row>
    <row r="594" spans="1:3">
      <c r="A594" s="33" t="s">
        <v>473</v>
      </c>
      <c r="B594" s="1" t="s">
        <v>474</v>
      </c>
    </row>
    <row r="595" spans="1:3">
      <c r="B595" s="1" t="s">
        <v>475</v>
      </c>
    </row>
    <row r="596" spans="1:3">
      <c r="B596" s="1"/>
      <c r="C596" s="12" t="s">
        <v>224</v>
      </c>
    </row>
    <row r="597" spans="1:3">
      <c r="B597" s="1"/>
    </row>
    <row r="598" spans="1:3">
      <c r="B598" s="1"/>
    </row>
    <row r="599" spans="1:3">
      <c r="A599" s="33" t="s">
        <v>335</v>
      </c>
      <c r="B599" s="1" t="s">
        <v>336</v>
      </c>
    </row>
    <row r="600" spans="1:3">
      <c r="B600" s="1"/>
    </row>
    <row r="601" spans="1:3">
      <c r="A601" s="33" t="s">
        <v>476</v>
      </c>
      <c r="B601" s="1" t="s">
        <v>477</v>
      </c>
    </row>
    <row r="602" spans="1:3">
      <c r="B602" s="1"/>
      <c r="C602" t="s">
        <v>425</v>
      </c>
    </row>
    <row r="603" spans="1:3">
      <c r="B603" s="1"/>
    </row>
    <row r="604" spans="1:3">
      <c r="B604" s="1"/>
    </row>
    <row r="605" spans="1:3">
      <c r="A605" s="33" t="s">
        <v>478</v>
      </c>
      <c r="B605" s="1" t="s">
        <v>479</v>
      </c>
    </row>
    <row r="606" spans="1:3">
      <c r="B606" s="1"/>
      <c r="C606" s="12" t="s">
        <v>480</v>
      </c>
    </row>
    <row r="607" spans="1:3">
      <c r="B607" s="1"/>
    </row>
    <row r="608" spans="1:3">
      <c r="B608" s="1"/>
    </row>
    <row r="609" spans="1:3">
      <c r="A609" s="37" t="s">
        <v>506</v>
      </c>
    </row>
    <row r="610" spans="1:3">
      <c r="A610" s="37"/>
    </row>
    <row r="611" spans="1:3">
      <c r="A611" s="33" t="s">
        <v>337</v>
      </c>
      <c r="B611" s="1" t="s">
        <v>338</v>
      </c>
    </row>
    <row r="612" spans="1:3">
      <c r="B612" s="1"/>
    </row>
    <row r="613" spans="1:3">
      <c r="A613" s="33" t="s">
        <v>481</v>
      </c>
      <c r="B613" s="1" t="s">
        <v>482</v>
      </c>
    </row>
    <row r="614" spans="1:3">
      <c r="B614" s="1"/>
      <c r="C614" s="12" t="s">
        <v>483</v>
      </c>
    </row>
    <row r="615" spans="1:3">
      <c r="B615" s="1"/>
    </row>
    <row r="616" spans="1:3">
      <c r="B616" s="1"/>
    </row>
    <row r="617" spans="1:3">
      <c r="A617" s="33" t="s">
        <v>339</v>
      </c>
      <c r="B617" s="1" t="s">
        <v>340</v>
      </c>
    </row>
    <row r="618" spans="1:3">
      <c r="B618" s="1"/>
    </row>
    <row r="619" spans="1:3">
      <c r="A619" s="33" t="s">
        <v>484</v>
      </c>
      <c r="B619" s="1" t="s">
        <v>485</v>
      </c>
    </row>
    <row r="620" spans="1:3">
      <c r="B620" s="1"/>
      <c r="C620" s="12" t="s">
        <v>486</v>
      </c>
    </row>
    <row r="621" spans="1:3">
      <c r="B621" s="1"/>
    </row>
    <row r="622" spans="1:3">
      <c r="B622" s="1"/>
    </row>
    <row r="623" spans="1:3">
      <c r="A623" s="33" t="s">
        <v>487</v>
      </c>
      <c r="B623" s="1" t="s">
        <v>488</v>
      </c>
    </row>
    <row r="624" spans="1:3">
      <c r="B624" s="1" t="s">
        <v>489</v>
      </c>
    </row>
    <row r="625" spans="1:10">
      <c r="B625" s="1"/>
      <c r="C625" s="12" t="s">
        <v>490</v>
      </c>
    </row>
    <row r="627" spans="1:10">
      <c r="A627" s="33" t="s">
        <v>341</v>
      </c>
      <c r="B627" s="1" t="s">
        <v>491</v>
      </c>
    </row>
    <row r="628" spans="1:10">
      <c r="B628" s="1" t="s">
        <v>492</v>
      </c>
    </row>
    <row r="629" spans="1:10">
      <c r="B629" s="1"/>
      <c r="C629" s="12" t="s">
        <v>493</v>
      </c>
    </row>
    <row r="630" spans="1:10">
      <c r="B630" s="1"/>
    </row>
    <row r="631" spans="1:10">
      <c r="B631" s="1"/>
    </row>
    <row r="632" spans="1:10">
      <c r="A632" s="33" t="s">
        <v>342</v>
      </c>
      <c r="B632" s="1" t="s">
        <v>343</v>
      </c>
    </row>
    <row r="633" spans="1:10">
      <c r="B633" s="1"/>
    </row>
    <row r="634" spans="1:10">
      <c r="A634" s="33" t="s">
        <v>494</v>
      </c>
      <c r="B634" s="1" t="s">
        <v>495</v>
      </c>
    </row>
    <row r="636" spans="1:10" ht="33.75">
      <c r="B636" s="149" t="s">
        <v>191</v>
      </c>
      <c r="C636" s="150"/>
      <c r="D636" s="151"/>
      <c r="E636" s="28"/>
      <c r="F636" s="28" t="s">
        <v>192</v>
      </c>
      <c r="G636" s="29" t="s">
        <v>125</v>
      </c>
      <c r="H636" s="29" t="s">
        <v>126</v>
      </c>
      <c r="I636" s="29"/>
      <c r="J636" s="28" t="s">
        <v>193</v>
      </c>
    </row>
    <row r="637" spans="1:10">
      <c r="B637" s="81" t="s">
        <v>344</v>
      </c>
      <c r="C637" s="152" t="s">
        <v>349</v>
      </c>
      <c r="D637" s="153"/>
      <c r="E637" s="84"/>
      <c r="F637" s="85">
        <f>F638+F642+F649+F653+F656</f>
        <v>142456</v>
      </c>
      <c r="G637" s="85">
        <f>G638+G642+G649+G653+G656</f>
        <v>8222</v>
      </c>
      <c r="H637" s="85">
        <f>H638+H642+H649+H653+H656</f>
        <v>66685</v>
      </c>
      <c r="I637" s="85"/>
      <c r="J637" s="85">
        <f>J638+J642+J649+J653+J656</f>
        <v>83993</v>
      </c>
    </row>
    <row r="638" spans="1:10">
      <c r="B638" s="82" t="s">
        <v>345</v>
      </c>
      <c r="C638" s="154" t="s">
        <v>350</v>
      </c>
      <c r="D638" s="155"/>
      <c r="E638" s="86"/>
      <c r="F638" s="87">
        <f>SUM(F639:F641)</f>
        <v>9958</v>
      </c>
      <c r="G638" s="87">
        <f>SUM(G639:G641)</f>
        <v>0</v>
      </c>
      <c r="H638" s="87">
        <f>SUM(H639:H641)</f>
        <v>0</v>
      </c>
      <c r="I638" s="87"/>
      <c r="J638" s="87">
        <f>SUM(J639:J641)</f>
        <v>9958</v>
      </c>
    </row>
    <row r="639" spans="1:10">
      <c r="B639" s="78" t="s">
        <v>346</v>
      </c>
      <c r="C639" s="147" t="s">
        <v>351</v>
      </c>
      <c r="D639" s="148"/>
      <c r="E639" s="17"/>
      <c r="F639" s="27">
        <v>9958</v>
      </c>
      <c r="G639" s="27"/>
      <c r="H639" s="27"/>
      <c r="I639" s="88"/>
      <c r="J639" s="90">
        <f>F639+G639-H639</f>
        <v>9958</v>
      </c>
    </row>
    <row r="640" spans="1:10">
      <c r="B640" s="78" t="s">
        <v>136</v>
      </c>
      <c r="C640" s="147" t="s">
        <v>352</v>
      </c>
      <c r="D640" s="148"/>
      <c r="E640" s="17"/>
      <c r="F640" s="27"/>
      <c r="G640" s="27"/>
      <c r="H640" s="27"/>
      <c r="I640" s="88"/>
      <c r="J640" s="90">
        <f>F640+G640-H640</f>
        <v>0</v>
      </c>
    </row>
    <row r="641" spans="2:11">
      <c r="B641" s="78" t="s">
        <v>138</v>
      </c>
      <c r="C641" s="15" t="s">
        <v>353</v>
      </c>
      <c r="D641" s="16"/>
      <c r="E641" s="17"/>
      <c r="F641" s="27"/>
      <c r="G641" s="27"/>
      <c r="H641" s="27"/>
      <c r="I641" s="88"/>
      <c r="J641" s="90">
        <f>F641+G641-H641</f>
        <v>0</v>
      </c>
    </row>
    <row r="642" spans="2:11">
      <c r="B642" s="82" t="s">
        <v>347</v>
      </c>
      <c r="C642" s="59" t="s">
        <v>354</v>
      </c>
      <c r="D642" s="60"/>
      <c r="E642" s="86"/>
      <c r="F642" s="87">
        <f>SUM(F643:F648)</f>
        <v>0</v>
      </c>
      <c r="G642" s="87">
        <f>SUM(G643:G648)</f>
        <v>0</v>
      </c>
      <c r="H642" s="87">
        <f>SUM(H643:H648)</f>
        <v>0</v>
      </c>
      <c r="I642" s="87"/>
      <c r="J642" s="87">
        <f>SUM(J643:J648)</f>
        <v>0</v>
      </c>
    </row>
    <row r="643" spans="2:11">
      <c r="B643" s="78" t="s">
        <v>348</v>
      </c>
      <c r="C643" s="15" t="s">
        <v>356</v>
      </c>
      <c r="D643" s="16"/>
      <c r="E643" s="17"/>
      <c r="F643" s="27"/>
      <c r="G643" s="27"/>
      <c r="H643" s="27"/>
      <c r="I643" s="88"/>
      <c r="J643" s="90">
        <f t="shared" ref="J643:J648" si="8">F643+G643-H643</f>
        <v>0</v>
      </c>
    </row>
    <row r="644" spans="2:11">
      <c r="B644" s="78" t="s">
        <v>154</v>
      </c>
      <c r="C644" s="15" t="s">
        <v>355</v>
      </c>
      <c r="D644" s="16"/>
      <c r="E644" s="17"/>
      <c r="F644" s="27"/>
      <c r="G644" s="27"/>
      <c r="H644" s="27"/>
      <c r="I644" s="88"/>
      <c r="J644" s="90">
        <f t="shared" si="8"/>
        <v>0</v>
      </c>
    </row>
    <row r="645" spans="2:11">
      <c r="B645" s="79" t="s">
        <v>155</v>
      </c>
      <c r="C645" s="15" t="s">
        <v>357</v>
      </c>
      <c r="D645" s="16"/>
      <c r="E645" s="17"/>
      <c r="F645" s="27"/>
      <c r="G645" s="27"/>
      <c r="H645" s="27"/>
      <c r="I645" s="88"/>
      <c r="J645" s="90">
        <f t="shared" si="8"/>
        <v>0</v>
      </c>
    </row>
    <row r="646" spans="2:11">
      <c r="B646" s="79" t="s">
        <v>156</v>
      </c>
      <c r="C646" s="15" t="s">
        <v>358</v>
      </c>
      <c r="D646" s="16"/>
      <c r="E646" s="17"/>
      <c r="F646" s="27"/>
      <c r="G646" s="27"/>
      <c r="H646" s="27"/>
      <c r="I646" s="88"/>
      <c r="J646" s="90">
        <f t="shared" si="8"/>
        <v>0</v>
      </c>
    </row>
    <row r="647" spans="2:11">
      <c r="B647" s="79" t="s">
        <v>157</v>
      </c>
      <c r="C647" s="15" t="s">
        <v>359</v>
      </c>
      <c r="D647" s="16"/>
      <c r="E647" s="17"/>
      <c r="F647" s="27"/>
      <c r="G647" s="27"/>
      <c r="H647" s="27"/>
      <c r="I647" s="88"/>
      <c r="J647" s="90">
        <f t="shared" si="8"/>
        <v>0</v>
      </c>
    </row>
    <row r="648" spans="2:11">
      <c r="B648" s="79" t="s">
        <v>158</v>
      </c>
      <c r="C648" s="15" t="s">
        <v>360</v>
      </c>
      <c r="D648" s="16"/>
      <c r="E648" s="17"/>
      <c r="F648" s="27"/>
      <c r="G648" s="27"/>
      <c r="H648" s="27"/>
      <c r="I648" s="88"/>
      <c r="J648" s="90">
        <f t="shared" si="8"/>
        <v>0</v>
      </c>
    </row>
    <row r="649" spans="2:11">
      <c r="B649" s="80" t="s">
        <v>361</v>
      </c>
      <c r="C649" s="59" t="s">
        <v>362</v>
      </c>
      <c r="D649" s="60"/>
      <c r="E649" s="86"/>
      <c r="F649" s="87">
        <f>SUM(F650:F652)</f>
        <v>3983</v>
      </c>
      <c r="G649" s="87">
        <f>SUM(G650:G652)</f>
        <v>0</v>
      </c>
      <c r="H649" s="87">
        <f>SUM(H650:H652)</f>
        <v>0</v>
      </c>
      <c r="I649" s="87"/>
      <c r="J649" s="87">
        <f>SUM(J650:J652)</f>
        <v>3983</v>
      </c>
      <c r="K649" s="31"/>
    </row>
    <row r="650" spans="2:11">
      <c r="B650" s="79" t="s">
        <v>363</v>
      </c>
      <c r="C650" s="15" t="s">
        <v>364</v>
      </c>
      <c r="D650" s="16"/>
      <c r="E650" s="17"/>
      <c r="F650" s="27">
        <v>3983</v>
      </c>
      <c r="G650" s="27"/>
      <c r="H650" s="27"/>
      <c r="I650" s="88"/>
      <c r="J650" s="90">
        <f>F650+G650-H650</f>
        <v>3983</v>
      </c>
    </row>
    <row r="651" spans="2:11">
      <c r="B651" s="79" t="s">
        <v>154</v>
      </c>
      <c r="C651" s="15" t="s">
        <v>365</v>
      </c>
      <c r="D651" s="16"/>
      <c r="E651" s="17"/>
      <c r="F651" s="27"/>
      <c r="G651" s="27"/>
      <c r="H651" s="27"/>
      <c r="I651" s="88"/>
      <c r="J651" s="90">
        <f>F651+G651-H651</f>
        <v>0</v>
      </c>
    </row>
    <row r="652" spans="2:11">
      <c r="B652" s="79" t="s">
        <v>155</v>
      </c>
      <c r="C652" s="15" t="s">
        <v>366</v>
      </c>
      <c r="D652" s="16"/>
      <c r="E652" s="17"/>
      <c r="F652" s="27"/>
      <c r="G652" s="27"/>
      <c r="H652" s="27"/>
      <c r="I652" s="88"/>
      <c r="J652" s="90">
        <f>F652+G652-H652</f>
        <v>0</v>
      </c>
    </row>
    <row r="653" spans="2:11">
      <c r="B653" s="80" t="s">
        <v>367</v>
      </c>
      <c r="C653" s="59" t="s">
        <v>368</v>
      </c>
      <c r="D653" s="60"/>
      <c r="E653" s="86"/>
      <c r="F653" s="87">
        <f>SUM(F654:F655)</f>
        <v>106792</v>
      </c>
      <c r="G653" s="87">
        <f>SUM(G654:G655)</f>
        <v>8222</v>
      </c>
      <c r="H653" s="87">
        <f>SUM(H654:H655)</f>
        <v>40843</v>
      </c>
      <c r="I653" s="87"/>
      <c r="J653" s="87">
        <f>SUM(J654:J655)</f>
        <v>74171</v>
      </c>
    </row>
    <row r="654" spans="2:11">
      <c r="B654" s="79" t="s">
        <v>369</v>
      </c>
      <c r="C654" s="15" t="s">
        <v>370</v>
      </c>
      <c r="D654" s="16"/>
      <c r="E654" s="17"/>
      <c r="F654" s="27">
        <v>106792</v>
      </c>
      <c r="G654" s="27">
        <f>8222</f>
        <v>8222</v>
      </c>
      <c r="H654" s="27">
        <v>40843</v>
      </c>
      <c r="I654" s="88"/>
      <c r="J654" s="90">
        <f>F654+G654-H654</f>
        <v>74171</v>
      </c>
    </row>
    <row r="655" spans="2:11">
      <c r="B655" s="79" t="s">
        <v>371</v>
      </c>
      <c r="C655" s="15" t="s">
        <v>372</v>
      </c>
      <c r="D655" s="16"/>
      <c r="E655" s="17"/>
      <c r="F655" s="27">
        <v>0</v>
      </c>
      <c r="G655" s="27">
        <v>0</v>
      </c>
      <c r="H655" s="27"/>
      <c r="I655" s="88"/>
      <c r="J655" s="90">
        <f>F655+G655-H655</f>
        <v>0</v>
      </c>
    </row>
    <row r="656" spans="2:11">
      <c r="B656" s="91" t="s">
        <v>373</v>
      </c>
      <c r="C656" s="50" t="s">
        <v>374</v>
      </c>
      <c r="D656" s="51"/>
      <c r="E656" s="52"/>
      <c r="F656" s="53">
        <v>21723</v>
      </c>
      <c r="G656" s="53"/>
      <c r="H656" s="53">
        <f>21723+4119</f>
        <v>25842</v>
      </c>
      <c r="I656" s="89"/>
      <c r="J656" s="92">
        <v>-4119</v>
      </c>
    </row>
    <row r="659" spans="1:3">
      <c r="A659" s="33" t="s">
        <v>496</v>
      </c>
      <c r="B659" s="1" t="s">
        <v>497</v>
      </c>
    </row>
    <row r="660" spans="1:3">
      <c r="C660" s="12" t="s">
        <v>498</v>
      </c>
    </row>
  </sheetData>
  <mergeCells count="382">
    <mergeCell ref="A1:L1"/>
    <mergeCell ref="A2:L2"/>
    <mergeCell ref="A3:E3"/>
    <mergeCell ref="F3:L3"/>
    <mergeCell ref="E511:G511"/>
    <mergeCell ref="H511:J511"/>
    <mergeCell ref="I179:J179"/>
    <mergeCell ref="I180:J180"/>
    <mergeCell ref="I178:J178"/>
    <mergeCell ref="I177:J177"/>
    <mergeCell ref="I27:L27"/>
    <mergeCell ref="I28:J28"/>
    <mergeCell ref="I29:J29"/>
    <mergeCell ref="I30:J30"/>
    <mergeCell ref="K29:L29"/>
    <mergeCell ref="K30:L30"/>
    <mergeCell ref="K28:L28"/>
    <mergeCell ref="E27:H27"/>
    <mergeCell ref="E28:F28"/>
    <mergeCell ref="G28:H28"/>
    <mergeCell ref="G29:H29"/>
    <mergeCell ref="E10:L10"/>
    <mergeCell ref="A4:L4"/>
    <mergeCell ref="A5:L5"/>
    <mergeCell ref="H537:J537"/>
    <mergeCell ref="H538:J538"/>
    <mergeCell ref="C520:D520"/>
    <mergeCell ref="E520:G520"/>
    <mergeCell ref="H520:J520"/>
    <mergeCell ref="E521:G521"/>
    <mergeCell ref="H521:J521"/>
    <mergeCell ref="H523:J523"/>
    <mergeCell ref="C519:D519"/>
    <mergeCell ref="E519:G519"/>
    <mergeCell ref="H519:J519"/>
    <mergeCell ref="B512:J512"/>
    <mergeCell ref="C513:J513"/>
    <mergeCell ref="C510:D510"/>
    <mergeCell ref="E510:G510"/>
    <mergeCell ref="H510:J510"/>
    <mergeCell ref="E516:G516"/>
    <mergeCell ref="H516:J516"/>
    <mergeCell ref="B436:D437"/>
    <mergeCell ref="E436:J436"/>
    <mergeCell ref="C505:D505"/>
    <mergeCell ref="E505:G505"/>
    <mergeCell ref="H505:J505"/>
    <mergeCell ref="E506:G506"/>
    <mergeCell ref="H506:J506"/>
    <mergeCell ref="B81:D81"/>
    <mergeCell ref="B110:D110"/>
    <mergeCell ref="E110:H110"/>
    <mergeCell ref="I110:L110"/>
    <mergeCell ref="E437:G437"/>
    <mergeCell ref="H437:J437"/>
    <mergeCell ref="E438:G438"/>
    <mergeCell ref="E515:G515"/>
    <mergeCell ref="H515:J515"/>
    <mergeCell ref="B464:D464"/>
    <mergeCell ref="B465:D465"/>
    <mergeCell ref="B466:D466"/>
    <mergeCell ref="B467:D467"/>
    <mergeCell ref="C509:D509"/>
    <mergeCell ref="E509:G509"/>
    <mergeCell ref="H509:J509"/>
    <mergeCell ref="E175:F175"/>
    <mergeCell ref="G175:H175"/>
    <mergeCell ref="E179:F179"/>
    <mergeCell ref="E180:F180"/>
    <mergeCell ref="G179:H179"/>
    <mergeCell ref="G180:H180"/>
    <mergeCell ref="E176:F176"/>
    <mergeCell ref="E177:F177"/>
    <mergeCell ref="C640:D640"/>
    <mergeCell ref="B636:D636"/>
    <mergeCell ref="C637:D637"/>
    <mergeCell ref="C638:D638"/>
    <mergeCell ref="C639:D639"/>
    <mergeCell ref="B557:D557"/>
    <mergeCell ref="B559:D559"/>
    <mergeCell ref="B560:D560"/>
    <mergeCell ref="B561:D561"/>
    <mergeCell ref="B565:D565"/>
    <mergeCell ref="B539:D539"/>
    <mergeCell ref="B540:D540"/>
    <mergeCell ref="E537:G537"/>
    <mergeCell ref="E538:G538"/>
    <mergeCell ref="E539:G539"/>
    <mergeCell ref="I63:L63"/>
    <mergeCell ref="I175:J175"/>
    <mergeCell ref="I176:J176"/>
    <mergeCell ref="I72:L72"/>
    <mergeCell ref="I77:L77"/>
    <mergeCell ref="I107:L107"/>
    <mergeCell ref="B501:D501"/>
    <mergeCell ref="E501:G501"/>
    <mergeCell ref="H501:J501"/>
    <mergeCell ref="B68:D68"/>
    <mergeCell ref="B69:D69"/>
    <mergeCell ref="B70:D70"/>
    <mergeCell ref="B71:D71"/>
    <mergeCell ref="G70:H70"/>
    <mergeCell ref="B109:D109"/>
    <mergeCell ref="E107:H107"/>
    <mergeCell ref="I108:L108"/>
    <mergeCell ref="I109:L109"/>
    <mergeCell ref="I68:L68"/>
    <mergeCell ref="E29:F29"/>
    <mergeCell ref="E30:F30"/>
    <mergeCell ref="G30:H30"/>
    <mergeCell ref="B29:D29"/>
    <mergeCell ref="B30:D30"/>
    <mergeCell ref="B27:D28"/>
    <mergeCell ref="C230:D230"/>
    <mergeCell ref="B179:D179"/>
    <mergeCell ref="B180:D180"/>
    <mergeCell ref="B175:D175"/>
    <mergeCell ref="B176:D176"/>
    <mergeCell ref="B177:D177"/>
    <mergeCell ref="B178:D178"/>
    <mergeCell ref="B37:D37"/>
    <mergeCell ref="B35:D35"/>
    <mergeCell ref="B36:D36"/>
    <mergeCell ref="B60:D60"/>
    <mergeCell ref="B61:D61"/>
    <mergeCell ref="B63:D63"/>
    <mergeCell ref="B77:D77"/>
    <mergeCell ref="B72:D72"/>
    <mergeCell ref="B78:D78"/>
    <mergeCell ref="B79:D79"/>
    <mergeCell ref="B80:D80"/>
    <mergeCell ref="J35:L35"/>
    <mergeCell ref="J36:L36"/>
    <mergeCell ref="J37:L37"/>
    <mergeCell ref="C231:D231"/>
    <mergeCell ref="C228:D228"/>
    <mergeCell ref="C229:D229"/>
    <mergeCell ref="C205:D205"/>
    <mergeCell ref="B38:D38"/>
    <mergeCell ref="I60:L60"/>
    <mergeCell ref="I61:L61"/>
    <mergeCell ref="B62:D62"/>
    <mergeCell ref="I62:L62"/>
    <mergeCell ref="E38:G38"/>
    <mergeCell ref="H35:I35"/>
    <mergeCell ref="E35:G35"/>
    <mergeCell ref="E36:G36"/>
    <mergeCell ref="E63:H63"/>
    <mergeCell ref="E68:F68"/>
    <mergeCell ref="G68:H68"/>
    <mergeCell ref="E60:H60"/>
    <mergeCell ref="E61:H61"/>
    <mergeCell ref="E62:H62"/>
    <mergeCell ref="E77:F77"/>
    <mergeCell ref="G77:H77"/>
    <mergeCell ref="E37:G37"/>
    <mergeCell ref="H36:I36"/>
    <mergeCell ref="H37:I37"/>
    <mergeCell ref="E108:H108"/>
    <mergeCell ref="E109:H109"/>
    <mergeCell ref="B107:D107"/>
    <mergeCell ref="B108:D108"/>
    <mergeCell ref="H38:I38"/>
    <mergeCell ref="I52:K52"/>
    <mergeCell ref="J38:L38"/>
    <mergeCell ref="G69:H69"/>
    <mergeCell ref="I69:L69"/>
    <mergeCell ref="G72:H72"/>
    <mergeCell ref="G71:H71"/>
    <mergeCell ref="I70:L70"/>
    <mergeCell ref="I71:L71"/>
    <mergeCell ref="G78:H78"/>
    <mergeCell ref="I78:L78"/>
    <mergeCell ref="G79:H79"/>
    <mergeCell ref="I79:L79"/>
    <mergeCell ref="G80:H80"/>
    <mergeCell ref="I80:L80"/>
    <mergeCell ref="G81:H81"/>
    <mergeCell ref="I81:L81"/>
    <mergeCell ref="E178:F178"/>
    <mergeCell ref="G176:H176"/>
    <mergeCell ref="G177:H177"/>
    <mergeCell ref="G178:H178"/>
    <mergeCell ref="C257:D257"/>
    <mergeCell ref="B227:D227"/>
    <mergeCell ref="B202:D202"/>
    <mergeCell ref="B253:D253"/>
    <mergeCell ref="C254:D254"/>
    <mergeCell ref="C255:D255"/>
    <mergeCell ref="C256:D256"/>
    <mergeCell ref="C206:D206"/>
    <mergeCell ref="C203:D203"/>
    <mergeCell ref="C204:D204"/>
    <mergeCell ref="B283:D283"/>
    <mergeCell ref="E281:G281"/>
    <mergeCell ref="E282:G282"/>
    <mergeCell ref="E283:G283"/>
    <mergeCell ref="H283:I283"/>
    <mergeCell ref="K281:L281"/>
    <mergeCell ref="K282:L282"/>
    <mergeCell ref="K283:L283"/>
    <mergeCell ref="E280:G280"/>
    <mergeCell ref="H280:L280"/>
    <mergeCell ref="B281:D281"/>
    <mergeCell ref="B282:D282"/>
    <mergeCell ref="H281:I281"/>
    <mergeCell ref="H282:I282"/>
    <mergeCell ref="B280:D280"/>
    <mergeCell ref="B388:D388"/>
    <mergeCell ref="E388:G388"/>
    <mergeCell ref="H388:J388"/>
    <mergeCell ref="E389:G389"/>
    <mergeCell ref="B339:D340"/>
    <mergeCell ref="E339:J339"/>
    <mergeCell ref="E340:G340"/>
    <mergeCell ref="H340:J340"/>
    <mergeCell ref="E341:G341"/>
    <mergeCell ref="H341:J341"/>
    <mergeCell ref="E390:G390"/>
    <mergeCell ref="E391:G391"/>
    <mergeCell ref="E392:G392"/>
    <mergeCell ref="H389:J389"/>
    <mergeCell ref="H390:J390"/>
    <mergeCell ref="H391:J391"/>
    <mergeCell ref="H392:J392"/>
    <mergeCell ref="E342:G342"/>
    <mergeCell ref="H342:J342"/>
    <mergeCell ref="E397:G397"/>
    <mergeCell ref="H394:J394"/>
    <mergeCell ref="H393:J393"/>
    <mergeCell ref="H395:J395"/>
    <mergeCell ref="H396:J396"/>
    <mergeCell ref="H397:J397"/>
    <mergeCell ref="E393:G393"/>
    <mergeCell ref="E394:G394"/>
    <mergeCell ref="E395:G395"/>
    <mergeCell ref="E396:G396"/>
    <mergeCell ref="H401:J401"/>
    <mergeCell ref="H409:J409"/>
    <mergeCell ref="B409:D409"/>
    <mergeCell ref="B410:D410"/>
    <mergeCell ref="E401:G401"/>
    <mergeCell ref="E402:G402"/>
    <mergeCell ref="E403:G403"/>
    <mergeCell ref="E404:G404"/>
    <mergeCell ref="E406:G406"/>
    <mergeCell ref="E405:G405"/>
    <mergeCell ref="E407:G407"/>
    <mergeCell ref="B401:D401"/>
    <mergeCell ref="B402:D402"/>
    <mergeCell ref="B403:D403"/>
    <mergeCell ref="B404:D404"/>
    <mergeCell ref="E408:G408"/>
    <mergeCell ref="B405:D405"/>
    <mergeCell ref="B406:D406"/>
    <mergeCell ref="B407:D407"/>
    <mergeCell ref="B408:D408"/>
    <mergeCell ref="B414:D414"/>
    <mergeCell ref="E414:G414"/>
    <mergeCell ref="H414:J414"/>
    <mergeCell ref="E409:G409"/>
    <mergeCell ref="E410:G410"/>
    <mergeCell ref="H402:J402"/>
    <mergeCell ref="H403:J403"/>
    <mergeCell ref="H404:J404"/>
    <mergeCell ref="H405:J405"/>
    <mergeCell ref="H406:J406"/>
    <mergeCell ref="H407:J407"/>
    <mergeCell ref="H408:J408"/>
    <mergeCell ref="H410:J410"/>
    <mergeCell ref="E418:G418"/>
    <mergeCell ref="H418:J418"/>
    <mergeCell ref="E419:G419"/>
    <mergeCell ref="H419:J419"/>
    <mergeCell ref="E420:G420"/>
    <mergeCell ref="H420:J420"/>
    <mergeCell ref="E415:G415"/>
    <mergeCell ref="E416:G416"/>
    <mergeCell ref="H415:J415"/>
    <mergeCell ref="H416:J416"/>
    <mergeCell ref="E417:G417"/>
    <mergeCell ref="H417:J417"/>
    <mergeCell ref="E421:G421"/>
    <mergeCell ref="H421:J421"/>
    <mergeCell ref="E422:G422"/>
    <mergeCell ref="H422:J422"/>
    <mergeCell ref="G445:H445"/>
    <mergeCell ref="I445:J445"/>
    <mergeCell ref="G447:H447"/>
    <mergeCell ref="I447:J447"/>
    <mergeCell ref="E448:F448"/>
    <mergeCell ref="G448:H448"/>
    <mergeCell ref="I448:J448"/>
    <mergeCell ref="H438:J438"/>
    <mergeCell ref="E439:G439"/>
    <mergeCell ref="H439:J439"/>
    <mergeCell ref="K445:L445"/>
    <mergeCell ref="E446:F446"/>
    <mergeCell ref="G446:H446"/>
    <mergeCell ref="I446:J446"/>
    <mergeCell ref="K446:L446"/>
    <mergeCell ref="K447:L447"/>
    <mergeCell ref="B449:D449"/>
    <mergeCell ref="B450:D450"/>
    <mergeCell ref="B451:D451"/>
    <mergeCell ref="E445:F445"/>
    <mergeCell ref="E447:F447"/>
    <mergeCell ref="E449:F449"/>
    <mergeCell ref="E451:F451"/>
    <mergeCell ref="B445:D445"/>
    <mergeCell ref="B446:D446"/>
    <mergeCell ref="B447:D447"/>
    <mergeCell ref="B448:D448"/>
    <mergeCell ref="E450:F450"/>
    <mergeCell ref="G450:H450"/>
    <mergeCell ref="I450:J450"/>
    <mergeCell ref="K450:L450"/>
    <mergeCell ref="G451:H451"/>
    <mergeCell ref="I451:J451"/>
    <mergeCell ref="K451:L451"/>
    <mergeCell ref="K448:L448"/>
    <mergeCell ref="G449:H449"/>
    <mergeCell ref="I449:J449"/>
    <mergeCell ref="K449:L449"/>
    <mergeCell ref="E465:G465"/>
    <mergeCell ref="E466:G466"/>
    <mergeCell ref="E467:G467"/>
    <mergeCell ref="E468:G468"/>
    <mergeCell ref="H465:J465"/>
    <mergeCell ref="H466:J466"/>
    <mergeCell ref="H467:J467"/>
    <mergeCell ref="H468:J468"/>
    <mergeCell ref="E464:G464"/>
    <mergeCell ref="H464:J464"/>
    <mergeCell ref="H560:J560"/>
    <mergeCell ref="H561:J561"/>
    <mergeCell ref="B468:D468"/>
    <mergeCell ref="B503:B506"/>
    <mergeCell ref="B522:J522"/>
    <mergeCell ref="B502:J502"/>
    <mergeCell ref="C503:J503"/>
    <mergeCell ref="C504:D504"/>
    <mergeCell ref="E504:G504"/>
    <mergeCell ref="H504:J504"/>
    <mergeCell ref="B507:J507"/>
    <mergeCell ref="C508:J508"/>
    <mergeCell ref="B523:D523"/>
    <mergeCell ref="E523:G523"/>
    <mergeCell ref="B536:D536"/>
    <mergeCell ref="E536:G536"/>
    <mergeCell ref="B537:D537"/>
    <mergeCell ref="B538:D538"/>
    <mergeCell ref="B517:J517"/>
    <mergeCell ref="C518:J518"/>
    <mergeCell ref="C514:D514"/>
    <mergeCell ref="E514:G514"/>
    <mergeCell ref="H514:J514"/>
    <mergeCell ref="C515:D515"/>
    <mergeCell ref="E557:G557"/>
    <mergeCell ref="H557:J557"/>
    <mergeCell ref="B558:D558"/>
    <mergeCell ref="H536:J536"/>
    <mergeCell ref="H539:J539"/>
    <mergeCell ref="E540:G540"/>
    <mergeCell ref="H540:J540"/>
    <mergeCell ref="E568:G568"/>
    <mergeCell ref="E565:G565"/>
    <mergeCell ref="H565:J565"/>
    <mergeCell ref="H566:J566"/>
    <mergeCell ref="H567:J567"/>
    <mergeCell ref="H568:J568"/>
    <mergeCell ref="B566:D566"/>
    <mergeCell ref="B567:D567"/>
    <mergeCell ref="B568:D568"/>
    <mergeCell ref="E566:G566"/>
    <mergeCell ref="E567:G567"/>
    <mergeCell ref="E558:G558"/>
    <mergeCell ref="E561:G561"/>
    <mergeCell ref="H558:J558"/>
    <mergeCell ref="E559:G559"/>
    <mergeCell ref="H559:J559"/>
    <mergeCell ref="E560:G560"/>
  </mergeCells>
  <phoneticPr fontId="0" type="noConversion"/>
  <pageMargins left="0.25" right="0.17" top="0.61" bottom="0.5" header="0.37" footer="0.28000000000000003"/>
  <pageSetup paperSize="9" orientation="portrait" horizontalDpi="4294967293" verticalDpi="4294967293" r:id="rId1"/>
  <headerFooter alignWithMargins="0"/>
  <rowBreaks count="13" manualBreakCount="13">
    <brk id="10" max="16383" man="1"/>
    <brk id="53" max="16383" man="1"/>
    <brk id="88" max="16383" man="1"/>
    <brk id="137" max="16383" man="1"/>
    <brk id="195" max="16383" man="1"/>
    <brk id="248" max="16383" man="1"/>
    <brk id="304" max="16383" man="1"/>
    <brk id="348" max="16383" man="1"/>
    <brk id="381" max="16383" man="1"/>
    <brk id="440" max="16383" man="1"/>
    <brk id="494" max="16383" man="1"/>
    <brk id="550" max="16383" man="1"/>
    <brk id="608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L660"/>
  <sheetViews>
    <sheetView topLeftCell="A205" workbookViewId="0">
      <selection activeCell="G654" sqref="G654"/>
    </sheetView>
  </sheetViews>
  <sheetFormatPr defaultColWidth="14.7109375" defaultRowHeight="12.75"/>
  <cols>
    <col min="1" max="1" width="8" style="33" customWidth="1"/>
    <col min="2" max="2" width="6.140625" customWidth="1"/>
    <col min="3" max="3" width="5.7109375" customWidth="1"/>
    <col min="4" max="4" width="25.85546875" customWidth="1"/>
    <col min="5" max="7" width="6.7109375" customWidth="1"/>
    <col min="8" max="8" width="7" customWidth="1"/>
    <col min="9" max="11" width="6.7109375" customWidth="1"/>
    <col min="12" max="12" width="7.140625" customWidth="1"/>
    <col min="13" max="13" width="7.7109375" customWidth="1"/>
    <col min="14" max="14" width="5.7109375" customWidth="1"/>
    <col min="15" max="15" width="22.7109375" customWidth="1"/>
    <col min="16" max="16" width="7.42578125" customWidth="1"/>
    <col min="17" max="17" width="7.140625" customWidth="1"/>
    <col min="18" max="22" width="8.7109375" customWidth="1"/>
  </cols>
  <sheetData>
    <row r="1" spans="1:12" ht="39.200000000000003" customHeight="1">
      <c r="A1" s="132" t="s">
        <v>2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s="6" customFormat="1" ht="39.200000000000003" customHeight="1">
      <c r="A2" s="134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5" customFormat="1" ht="54" customHeight="1">
      <c r="A3" s="134" t="s">
        <v>3</v>
      </c>
      <c r="B3" s="133"/>
      <c r="C3" s="133"/>
      <c r="D3" s="133"/>
      <c r="E3" s="133"/>
      <c r="F3" s="136" t="s">
        <v>4</v>
      </c>
      <c r="G3" s="133"/>
      <c r="H3" s="133"/>
      <c r="I3" s="133"/>
      <c r="J3" s="133"/>
      <c r="K3" s="133"/>
      <c r="L3" s="133"/>
    </row>
    <row r="4" spans="1:12" s="3" customFormat="1" ht="232.5" customHeight="1">
      <c r="A4" s="130" t="s">
        <v>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</row>
    <row r="5" spans="1:12" s="3" customFormat="1" ht="30.2" customHeight="1">
      <c r="A5" s="130" t="s">
        <v>516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</row>
    <row r="6" spans="1:12" s="3" customFormat="1" ht="18.75" customHeight="1">
      <c r="A6" s="34"/>
    </row>
    <row r="7" spans="1:12" s="3" customFormat="1" ht="18" customHeight="1">
      <c r="A7" s="32"/>
      <c r="B7" s="4"/>
      <c r="C7" s="4"/>
    </row>
    <row r="8" spans="1:12" s="3" customFormat="1" ht="15.75" customHeight="1">
      <c r="A8" s="32"/>
      <c r="B8" s="4"/>
      <c r="C8" s="4"/>
    </row>
    <row r="9" spans="1:12" s="3" customFormat="1" ht="169.5" customHeight="1">
      <c r="A9" s="93" t="s">
        <v>513</v>
      </c>
      <c r="B9" s="94"/>
      <c r="C9" s="94"/>
    </row>
    <row r="10" spans="1:12" s="3" customFormat="1" ht="77.25" customHeight="1">
      <c r="A10" s="93" t="s">
        <v>6</v>
      </c>
      <c r="B10" s="93"/>
      <c r="C10" s="93"/>
      <c r="D10" s="95"/>
      <c r="E10" s="139" t="s">
        <v>517</v>
      </c>
      <c r="F10" s="140"/>
      <c r="G10" s="140"/>
      <c r="H10" s="140"/>
      <c r="I10" s="140"/>
      <c r="J10" s="140"/>
      <c r="K10" s="140"/>
      <c r="L10" s="140"/>
    </row>
    <row r="11" spans="1:12" s="3" customFormat="1" ht="12.75" customHeight="1">
      <c r="A11" s="37" t="s">
        <v>7</v>
      </c>
      <c r="B11" s="7"/>
      <c r="C11" s="7"/>
    </row>
    <row r="12" spans="1:12" s="2" customFormat="1" ht="15" customHeight="1">
      <c r="A12" s="35"/>
    </row>
    <row r="13" spans="1:12" s="1" customFormat="1">
      <c r="A13" s="33" t="s">
        <v>11</v>
      </c>
      <c r="B13" s="1" t="s">
        <v>12</v>
      </c>
    </row>
    <row r="15" spans="1:12">
      <c r="A15" s="33" t="s">
        <v>13</v>
      </c>
      <c r="B15" s="1" t="s">
        <v>14</v>
      </c>
      <c r="E15" s="22" t="s">
        <v>195</v>
      </c>
      <c r="F15" s="8"/>
      <c r="G15" s="8"/>
      <c r="H15" s="8"/>
      <c r="I15" s="8"/>
      <c r="J15" s="8"/>
      <c r="K15" s="8"/>
      <c r="L15" s="8"/>
    </row>
    <row r="16" spans="1:12">
      <c r="B16" s="1" t="s">
        <v>8</v>
      </c>
      <c r="E16" s="22" t="s">
        <v>5</v>
      </c>
      <c r="F16" s="8"/>
      <c r="G16" s="8"/>
      <c r="H16" s="8"/>
      <c r="I16" s="8"/>
      <c r="J16" s="8"/>
      <c r="K16" s="8"/>
      <c r="L16" s="8"/>
    </row>
    <row r="17" spans="1:12">
      <c r="B17" s="1" t="s">
        <v>9</v>
      </c>
      <c r="E17" s="22" t="s">
        <v>196</v>
      </c>
      <c r="F17" s="8"/>
      <c r="G17" s="8"/>
      <c r="H17" s="8"/>
      <c r="I17" s="8"/>
      <c r="J17" s="8"/>
      <c r="K17" s="8"/>
      <c r="L17" s="8"/>
    </row>
    <row r="18" spans="1:12">
      <c r="B18" s="1" t="s">
        <v>10</v>
      </c>
      <c r="E18" s="22" t="s">
        <v>197</v>
      </c>
      <c r="F18" s="8"/>
      <c r="G18" s="8"/>
      <c r="H18" s="8"/>
      <c r="I18" s="8"/>
      <c r="J18" s="8"/>
      <c r="K18" s="8"/>
      <c r="L18" s="8"/>
    </row>
    <row r="19" spans="1:12" ht="33.75" customHeight="1">
      <c r="F19" s="8"/>
      <c r="G19" s="8"/>
      <c r="H19" s="8"/>
      <c r="I19" s="8"/>
      <c r="J19" s="8"/>
      <c r="K19" s="8"/>
      <c r="L19" s="8"/>
    </row>
    <row r="20" spans="1:12">
      <c r="A20" s="33" t="s">
        <v>15</v>
      </c>
      <c r="B20" s="1" t="s">
        <v>16</v>
      </c>
      <c r="E20" s="22" t="s">
        <v>198</v>
      </c>
      <c r="F20" s="8"/>
      <c r="G20" s="8"/>
      <c r="H20" s="8"/>
      <c r="I20" s="8"/>
      <c r="J20" s="8"/>
      <c r="K20" s="8"/>
      <c r="L20" s="8"/>
    </row>
    <row r="21" spans="1:12">
      <c r="E21" s="22" t="s">
        <v>199</v>
      </c>
    </row>
    <row r="22" spans="1:12">
      <c r="E22" s="22"/>
    </row>
    <row r="23" spans="1:12">
      <c r="E23" s="22"/>
    </row>
    <row r="25" spans="1:12">
      <c r="A25" s="33" t="s">
        <v>17</v>
      </c>
      <c r="B25" s="1" t="s">
        <v>18</v>
      </c>
    </row>
    <row r="27" spans="1:12">
      <c r="B27" s="176" t="s">
        <v>19</v>
      </c>
      <c r="C27" s="177"/>
      <c r="D27" s="178"/>
      <c r="E27" s="170" t="s">
        <v>20</v>
      </c>
      <c r="F27" s="171"/>
      <c r="G27" s="171"/>
      <c r="H27" s="172"/>
      <c r="I27" s="170" t="s">
        <v>21</v>
      </c>
      <c r="J27" s="171"/>
      <c r="K27" s="171"/>
      <c r="L27" s="172"/>
    </row>
    <row r="28" spans="1:12">
      <c r="B28" s="179"/>
      <c r="C28" s="180"/>
      <c r="D28" s="181"/>
      <c r="E28" s="170" t="s">
        <v>22</v>
      </c>
      <c r="F28" s="172"/>
      <c r="G28" s="170" t="s">
        <v>23</v>
      </c>
      <c r="H28" s="172"/>
      <c r="I28" s="170" t="s">
        <v>22</v>
      </c>
      <c r="J28" s="172"/>
      <c r="K28" s="170" t="s">
        <v>23</v>
      </c>
      <c r="L28" s="148"/>
    </row>
    <row r="29" spans="1:12">
      <c r="B29" s="138" t="s">
        <v>24</v>
      </c>
      <c r="C29" s="138"/>
      <c r="D29" s="138"/>
      <c r="E29" s="189">
        <v>8</v>
      </c>
      <c r="F29" s="172"/>
      <c r="G29" s="216">
        <v>8</v>
      </c>
      <c r="H29" s="217"/>
      <c r="I29" s="216">
        <v>1</v>
      </c>
      <c r="J29" s="217"/>
      <c r="K29" s="216">
        <v>1</v>
      </c>
      <c r="L29" s="218"/>
    </row>
    <row r="30" spans="1:12">
      <c r="B30" s="138" t="s">
        <v>25</v>
      </c>
      <c r="C30" s="138"/>
      <c r="D30" s="138"/>
      <c r="E30" s="189">
        <v>8</v>
      </c>
      <c r="F30" s="172"/>
      <c r="G30" s="216">
        <v>8</v>
      </c>
      <c r="H30" s="217"/>
      <c r="I30" s="216">
        <v>1</v>
      </c>
      <c r="J30" s="217"/>
      <c r="K30" s="216">
        <v>1</v>
      </c>
      <c r="L30" s="218"/>
    </row>
    <row r="33" spans="1:12">
      <c r="A33" s="33" t="s">
        <v>26</v>
      </c>
      <c r="B33" s="1" t="s">
        <v>27</v>
      </c>
    </row>
    <row r="35" spans="1:12">
      <c r="B35" s="170" t="s">
        <v>1</v>
      </c>
      <c r="C35" s="161"/>
      <c r="D35" s="148"/>
      <c r="E35" s="170" t="s">
        <v>8</v>
      </c>
      <c r="F35" s="171"/>
      <c r="G35" s="175"/>
      <c r="H35" s="170" t="s">
        <v>28</v>
      </c>
      <c r="I35" s="175"/>
      <c r="J35" s="170" t="s">
        <v>29</v>
      </c>
      <c r="K35" s="182"/>
      <c r="L35" s="175"/>
    </row>
    <row r="36" spans="1:12">
      <c r="B36" s="160"/>
      <c r="C36" s="161"/>
      <c r="D36" s="148"/>
      <c r="E36" s="160"/>
      <c r="F36" s="161"/>
      <c r="G36" s="148"/>
      <c r="H36" s="189"/>
      <c r="I36" s="172"/>
      <c r="J36" s="160"/>
      <c r="K36" s="161"/>
      <c r="L36" s="148"/>
    </row>
    <row r="37" spans="1:12">
      <c r="B37" s="160"/>
      <c r="C37" s="161"/>
      <c r="D37" s="148"/>
      <c r="E37" s="160"/>
      <c r="F37" s="161"/>
      <c r="G37" s="148"/>
      <c r="H37" s="189"/>
      <c r="I37" s="172"/>
      <c r="J37" s="160"/>
      <c r="K37" s="161"/>
      <c r="L37" s="148"/>
    </row>
    <row r="38" spans="1:12">
      <c r="B38" s="160"/>
      <c r="C38" s="161"/>
      <c r="D38" s="148"/>
      <c r="E38" s="160"/>
      <c r="F38" s="161"/>
      <c r="G38" s="148"/>
      <c r="H38" s="189"/>
      <c r="I38" s="172"/>
      <c r="J38" s="160"/>
      <c r="K38" s="161"/>
      <c r="L38" s="148"/>
    </row>
    <row r="41" spans="1:12">
      <c r="A41" s="33" t="s">
        <v>30</v>
      </c>
    </row>
    <row r="52" spans="1:12" ht="15" customHeight="1">
      <c r="A52" s="33" t="s">
        <v>31</v>
      </c>
      <c r="B52" s="1" t="s">
        <v>32</v>
      </c>
      <c r="I52" s="191">
        <v>39629</v>
      </c>
      <c r="J52" s="171"/>
      <c r="K52" s="172"/>
    </row>
    <row r="54" spans="1:12">
      <c r="A54" s="37" t="s">
        <v>33</v>
      </c>
    </row>
    <row r="56" spans="1:12">
      <c r="A56" s="33" t="s">
        <v>34</v>
      </c>
      <c r="B56" s="1" t="s">
        <v>35</v>
      </c>
      <c r="C56" s="1"/>
      <c r="E56" s="1"/>
      <c r="F56" s="1"/>
      <c r="G56" s="1"/>
      <c r="H56" s="1"/>
      <c r="I56" s="1"/>
      <c r="J56" s="1"/>
      <c r="K56" s="1"/>
    </row>
    <row r="58" spans="1:12">
      <c r="A58" s="33" t="s">
        <v>40</v>
      </c>
      <c r="B58" s="1" t="s">
        <v>36</v>
      </c>
    </row>
    <row r="60" spans="1:12">
      <c r="B60" s="170" t="s">
        <v>37</v>
      </c>
      <c r="C60" s="161"/>
      <c r="D60" s="148"/>
      <c r="E60" s="170" t="s">
        <v>38</v>
      </c>
      <c r="F60" s="171"/>
      <c r="G60" s="171"/>
      <c r="H60" s="172"/>
      <c r="I60" s="170" t="s">
        <v>39</v>
      </c>
      <c r="J60" s="171"/>
      <c r="K60" s="171"/>
      <c r="L60" s="172"/>
    </row>
    <row r="61" spans="1:12">
      <c r="B61" s="160" t="s">
        <v>200</v>
      </c>
      <c r="C61" s="161"/>
      <c r="D61" s="148"/>
      <c r="E61" s="160" t="s">
        <v>201</v>
      </c>
      <c r="F61" s="161"/>
      <c r="G61" s="161"/>
      <c r="H61" s="148"/>
      <c r="I61" s="160"/>
      <c r="J61" s="161"/>
      <c r="K61" s="161"/>
      <c r="L61" s="148"/>
    </row>
    <row r="62" spans="1:12">
      <c r="B62" s="160"/>
      <c r="C62" s="161"/>
      <c r="D62" s="148"/>
      <c r="E62" s="160"/>
      <c r="F62" s="161"/>
      <c r="G62" s="161"/>
      <c r="H62" s="148"/>
      <c r="I62" s="160"/>
      <c r="J62" s="161"/>
      <c r="K62" s="161"/>
      <c r="L62" s="148"/>
    </row>
    <row r="63" spans="1:12">
      <c r="B63" s="160"/>
      <c r="C63" s="161"/>
      <c r="D63" s="148"/>
      <c r="E63" s="160"/>
      <c r="F63" s="161"/>
      <c r="G63" s="161"/>
      <c r="H63" s="148"/>
      <c r="I63" s="160"/>
      <c r="J63" s="161"/>
      <c r="K63" s="161"/>
      <c r="L63" s="148"/>
    </row>
    <row r="66" spans="1:12">
      <c r="A66" s="33" t="s">
        <v>45</v>
      </c>
      <c r="B66" s="1" t="s">
        <v>46</v>
      </c>
    </row>
    <row r="68" spans="1:12" ht="54" customHeight="1">
      <c r="B68" s="183" t="s">
        <v>41</v>
      </c>
      <c r="C68" s="184"/>
      <c r="D68" s="185"/>
      <c r="E68" s="157" t="s">
        <v>42</v>
      </c>
      <c r="F68" s="159"/>
      <c r="G68" s="157" t="s">
        <v>43</v>
      </c>
      <c r="H68" s="159"/>
      <c r="I68" s="157" t="s">
        <v>44</v>
      </c>
      <c r="J68" s="158"/>
      <c r="K68" s="158"/>
      <c r="L68" s="159"/>
    </row>
    <row r="69" spans="1:12">
      <c r="B69" s="188"/>
      <c r="C69" s="188"/>
      <c r="D69" s="188"/>
      <c r="E69" s="21" t="s">
        <v>194</v>
      </c>
      <c r="F69" s="9" t="s">
        <v>47</v>
      </c>
      <c r="G69" s="166" t="s">
        <v>47</v>
      </c>
      <c r="H69" s="167"/>
      <c r="I69" s="166" t="s">
        <v>47</v>
      </c>
      <c r="J69" s="167"/>
      <c r="K69" s="167"/>
      <c r="L69" s="167"/>
    </row>
    <row r="70" spans="1:12">
      <c r="B70" s="138" t="s">
        <v>202</v>
      </c>
      <c r="C70" s="138"/>
      <c r="D70" s="138"/>
      <c r="E70" s="23">
        <v>300</v>
      </c>
      <c r="F70" s="24">
        <v>100</v>
      </c>
      <c r="G70" s="164">
        <v>100</v>
      </c>
      <c r="H70" s="164"/>
      <c r="I70" s="164"/>
      <c r="J70" s="165"/>
      <c r="K70" s="165"/>
      <c r="L70" s="165"/>
    </row>
    <row r="71" spans="1:12">
      <c r="B71" s="138"/>
      <c r="C71" s="138"/>
      <c r="D71" s="138"/>
      <c r="E71" s="23"/>
      <c r="F71" s="24"/>
      <c r="G71" s="164"/>
      <c r="H71" s="164"/>
      <c r="I71" s="164"/>
      <c r="J71" s="165"/>
      <c r="K71" s="165"/>
      <c r="L71" s="165"/>
    </row>
    <row r="72" spans="1:12">
      <c r="B72" s="138"/>
      <c r="C72" s="138"/>
      <c r="D72" s="138"/>
      <c r="E72" s="23"/>
      <c r="F72" s="24"/>
      <c r="G72" s="164"/>
      <c r="H72" s="164"/>
      <c r="I72" s="164"/>
      <c r="J72" s="165"/>
      <c r="K72" s="165"/>
      <c r="L72" s="165"/>
    </row>
    <row r="73" spans="1:12">
      <c r="B73" s="38"/>
      <c r="C73" s="38"/>
      <c r="D73" s="38"/>
      <c r="E73" s="39"/>
      <c r="F73" s="40"/>
      <c r="G73" s="41"/>
      <c r="H73" s="41"/>
      <c r="I73" s="41"/>
      <c r="J73" s="42"/>
      <c r="K73" s="42"/>
      <c r="L73" s="42"/>
    </row>
    <row r="75" spans="1:12">
      <c r="A75" s="33" t="s">
        <v>48</v>
      </c>
      <c r="B75" s="1" t="s">
        <v>49</v>
      </c>
    </row>
    <row r="77" spans="1:12" ht="54" customHeight="1">
      <c r="B77" s="183" t="s">
        <v>41</v>
      </c>
      <c r="C77" s="184"/>
      <c r="D77" s="185"/>
      <c r="E77" s="157" t="s">
        <v>42</v>
      </c>
      <c r="F77" s="159"/>
      <c r="G77" s="157" t="s">
        <v>43</v>
      </c>
      <c r="H77" s="159"/>
      <c r="I77" s="157" t="s">
        <v>44</v>
      </c>
      <c r="J77" s="158"/>
      <c r="K77" s="158"/>
      <c r="L77" s="159"/>
    </row>
    <row r="78" spans="1:12">
      <c r="B78" s="188"/>
      <c r="C78" s="188"/>
      <c r="D78" s="188"/>
      <c r="E78" s="21" t="s">
        <v>194</v>
      </c>
      <c r="F78" s="9" t="s">
        <v>47</v>
      </c>
      <c r="G78" s="166" t="s">
        <v>47</v>
      </c>
      <c r="H78" s="167"/>
      <c r="I78" s="166" t="s">
        <v>47</v>
      </c>
      <c r="J78" s="167"/>
      <c r="K78" s="167"/>
      <c r="L78" s="167"/>
    </row>
    <row r="79" spans="1:12">
      <c r="B79" s="138" t="s">
        <v>200</v>
      </c>
      <c r="C79" s="138"/>
      <c r="D79" s="138"/>
      <c r="E79" s="25">
        <v>300</v>
      </c>
      <c r="F79" s="26">
        <v>100</v>
      </c>
      <c r="G79" s="168">
        <v>100</v>
      </c>
      <c r="H79" s="168"/>
      <c r="I79" s="168"/>
      <c r="J79" s="169"/>
      <c r="K79" s="169"/>
      <c r="L79" s="169"/>
    </row>
    <row r="80" spans="1:12">
      <c r="B80" s="138"/>
      <c r="C80" s="138"/>
      <c r="D80" s="138"/>
      <c r="E80" s="25"/>
      <c r="F80" s="26"/>
      <c r="G80" s="168"/>
      <c r="H80" s="168"/>
      <c r="I80" s="168"/>
      <c r="J80" s="169"/>
      <c r="K80" s="169"/>
      <c r="L80" s="169"/>
    </row>
    <row r="81" spans="1:12">
      <c r="B81" s="138"/>
      <c r="C81" s="138"/>
      <c r="D81" s="138"/>
      <c r="E81" s="25"/>
      <c r="F81" s="26"/>
      <c r="G81" s="168"/>
      <c r="H81" s="168"/>
      <c r="I81" s="168"/>
      <c r="J81" s="169"/>
      <c r="K81" s="169"/>
      <c r="L81" s="169"/>
    </row>
    <row r="85" spans="1:12">
      <c r="A85" s="33" t="s">
        <v>51</v>
      </c>
      <c r="B85" s="1" t="s">
        <v>52</v>
      </c>
      <c r="C85" s="1"/>
      <c r="E85" s="1"/>
      <c r="F85" s="1"/>
      <c r="G85" s="1"/>
      <c r="H85" s="1"/>
      <c r="I85" s="1"/>
      <c r="J85" s="1"/>
      <c r="K85" s="1"/>
      <c r="L85" s="1"/>
    </row>
    <row r="87" spans="1:12">
      <c r="A87" s="33" t="s">
        <v>54</v>
      </c>
      <c r="B87" s="1" t="s">
        <v>53</v>
      </c>
    </row>
    <row r="89" spans="1:12">
      <c r="A89" s="37" t="s">
        <v>50</v>
      </c>
    </row>
    <row r="91" spans="1:12">
      <c r="A91" s="33" t="s">
        <v>55</v>
      </c>
      <c r="B91" s="1" t="s">
        <v>56</v>
      </c>
      <c r="C91" s="1"/>
      <c r="E91" s="1"/>
      <c r="F91" s="1"/>
      <c r="G91" s="1"/>
      <c r="H91" s="1"/>
      <c r="I91" s="1"/>
      <c r="J91" s="1"/>
      <c r="K91" s="1"/>
      <c r="L91" s="1"/>
    </row>
    <row r="93" spans="1:12">
      <c r="A93" s="33" t="s">
        <v>57</v>
      </c>
      <c r="B93" s="1" t="s">
        <v>58</v>
      </c>
      <c r="C93" s="1"/>
      <c r="E93" s="1"/>
      <c r="F93" s="1"/>
      <c r="G93" s="1"/>
      <c r="H93" s="1"/>
      <c r="I93" s="1"/>
    </row>
    <row r="95" spans="1:12">
      <c r="A95" s="33" t="s">
        <v>59</v>
      </c>
      <c r="B95" s="1"/>
      <c r="C95" s="1"/>
    </row>
    <row r="98" spans="1:12">
      <c r="B98" t="s">
        <v>60</v>
      </c>
      <c r="E98" s="14"/>
      <c r="F98" s="10"/>
      <c r="G98" s="10"/>
      <c r="H98" s="10"/>
      <c r="I98" s="10"/>
      <c r="J98" s="10"/>
      <c r="K98" s="10"/>
      <c r="L98" s="10"/>
    </row>
    <row r="99" spans="1:12">
      <c r="D99" s="14"/>
      <c r="E99" s="14"/>
      <c r="F99" s="11"/>
      <c r="G99" s="11"/>
      <c r="H99" s="11"/>
      <c r="I99" s="11"/>
      <c r="J99" s="11"/>
      <c r="K99" s="11"/>
      <c r="L99" s="11"/>
    </row>
    <row r="100" spans="1:12">
      <c r="D100" s="19"/>
      <c r="E100" s="19"/>
      <c r="F100" s="10"/>
      <c r="G100" s="10"/>
      <c r="H100" s="10"/>
      <c r="I100" s="10"/>
      <c r="J100" s="10"/>
      <c r="K100" s="10"/>
      <c r="L100" s="10"/>
    </row>
    <row r="103" spans="1:12">
      <c r="A103" s="33" t="s">
        <v>61</v>
      </c>
      <c r="B103" s="1" t="s">
        <v>62</v>
      </c>
      <c r="C103" s="1"/>
      <c r="E103" s="1"/>
    </row>
    <row r="105" spans="1:12">
      <c r="B105" t="s">
        <v>63</v>
      </c>
    </row>
    <row r="107" spans="1:12" ht="26.45" customHeight="1">
      <c r="B107" s="186" t="s">
        <v>64</v>
      </c>
      <c r="C107" s="187"/>
      <c r="D107" s="187"/>
      <c r="E107" s="186" t="s">
        <v>65</v>
      </c>
      <c r="F107" s="190"/>
      <c r="G107" s="190"/>
      <c r="H107" s="190"/>
      <c r="I107" s="162" t="s">
        <v>66</v>
      </c>
      <c r="J107" s="163"/>
      <c r="K107" s="163"/>
      <c r="L107" s="163"/>
    </row>
    <row r="108" spans="1:12">
      <c r="B108" s="138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>
      <c r="B109" s="138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3" spans="1:7">
      <c r="A113" s="33" t="s">
        <v>67</v>
      </c>
      <c r="B113" s="1" t="s">
        <v>68</v>
      </c>
      <c r="C113" s="1"/>
      <c r="E113" s="1"/>
    </row>
    <row r="115" spans="1:7">
      <c r="A115" s="33" t="s">
        <v>69</v>
      </c>
      <c r="B115" s="1" t="s">
        <v>71</v>
      </c>
    </row>
    <row r="116" spans="1:7">
      <c r="C116" s="12" t="s">
        <v>70</v>
      </c>
      <c r="G116" s="12"/>
    </row>
    <row r="117" spans="1:7">
      <c r="C117" s="12"/>
      <c r="G117" s="12"/>
    </row>
    <row r="119" spans="1:7">
      <c r="A119" s="33" t="s">
        <v>72</v>
      </c>
      <c r="B119" s="1" t="s">
        <v>73</v>
      </c>
    </row>
    <row r="120" spans="1:7">
      <c r="C120" s="12" t="s">
        <v>79</v>
      </c>
      <c r="G120" s="12"/>
    </row>
    <row r="121" spans="1:7">
      <c r="C121" s="12"/>
      <c r="G121" s="12"/>
    </row>
    <row r="123" spans="1:7">
      <c r="A123" s="33" t="s">
        <v>74</v>
      </c>
      <c r="B123" s="1" t="s">
        <v>75</v>
      </c>
    </row>
    <row r="131" spans="1:7">
      <c r="A131" s="33" t="s">
        <v>76</v>
      </c>
      <c r="B131" s="1" t="s">
        <v>77</v>
      </c>
    </row>
    <row r="132" spans="1:7">
      <c r="C132" s="12" t="s">
        <v>78</v>
      </c>
      <c r="G132" s="12"/>
    </row>
    <row r="133" spans="1:7">
      <c r="C133" s="12"/>
      <c r="G133" s="12"/>
    </row>
    <row r="135" spans="1:7">
      <c r="A135" s="33" t="s">
        <v>80</v>
      </c>
      <c r="B135" s="1" t="s">
        <v>81</v>
      </c>
    </row>
    <row r="136" spans="1:7">
      <c r="C136" s="12" t="s">
        <v>82</v>
      </c>
      <c r="G136" s="12"/>
    </row>
    <row r="137" spans="1:7">
      <c r="F137" s="12"/>
      <c r="G137" s="12"/>
    </row>
    <row r="138" spans="1:7">
      <c r="A138" s="37" t="s">
        <v>85</v>
      </c>
      <c r="F138" s="12"/>
      <c r="G138" s="12"/>
    </row>
    <row r="140" spans="1:7">
      <c r="A140" s="33" t="s">
        <v>83</v>
      </c>
      <c r="B140" s="1" t="s">
        <v>84</v>
      </c>
    </row>
    <row r="145" spans="1:7">
      <c r="D145" s="7"/>
      <c r="E145" s="7"/>
    </row>
    <row r="150" spans="1:7">
      <c r="B150" s="12" t="s">
        <v>86</v>
      </c>
      <c r="E150" s="12"/>
    </row>
    <row r="151" spans="1:7">
      <c r="B151" s="12"/>
      <c r="E151" s="12"/>
    </row>
    <row r="153" spans="1:7">
      <c r="A153" s="33" t="s">
        <v>87</v>
      </c>
      <c r="B153" s="1" t="s">
        <v>88</v>
      </c>
    </row>
    <row r="154" spans="1:7">
      <c r="C154" s="12" t="s">
        <v>89</v>
      </c>
      <c r="G154" s="12"/>
    </row>
    <row r="155" spans="1:7">
      <c r="C155" s="12"/>
      <c r="G155" s="12"/>
    </row>
    <row r="157" spans="1:7">
      <c r="A157" s="33" t="s">
        <v>90</v>
      </c>
      <c r="B157" s="1" t="s">
        <v>94</v>
      </c>
    </row>
    <row r="158" spans="1:7">
      <c r="C158" s="12" t="s">
        <v>92</v>
      </c>
      <c r="G158" s="12"/>
    </row>
    <row r="159" spans="1:7">
      <c r="C159" s="12"/>
      <c r="G159" s="12"/>
    </row>
    <row r="161" spans="1:11">
      <c r="A161" s="33" t="s">
        <v>93</v>
      </c>
      <c r="B161" s="1" t="s">
        <v>95</v>
      </c>
    </row>
    <row r="162" spans="1:11">
      <c r="C162" s="12" t="s">
        <v>91</v>
      </c>
      <c r="G162" s="12"/>
    </row>
    <row r="163" spans="1:11">
      <c r="C163" s="12"/>
      <c r="G163" s="12"/>
    </row>
    <row r="165" spans="1:11">
      <c r="A165" s="33" t="s">
        <v>96</v>
      </c>
      <c r="B165" s="1" t="s">
        <v>97</v>
      </c>
    </row>
    <row r="166" spans="1:11">
      <c r="C166" s="12" t="s">
        <v>98</v>
      </c>
      <c r="G166" s="12"/>
    </row>
    <row r="167" spans="1:11">
      <c r="C167" s="12"/>
      <c r="G167" s="12"/>
    </row>
    <row r="169" spans="1:11">
      <c r="A169" s="33" t="s">
        <v>99</v>
      </c>
      <c r="B169" s="1" t="s">
        <v>100</v>
      </c>
    </row>
    <row r="170" spans="1:11">
      <c r="C170" s="12" t="s">
        <v>101</v>
      </c>
    </row>
    <row r="173" spans="1:11">
      <c r="A173" s="33" t="s">
        <v>103</v>
      </c>
      <c r="B173" s="1" t="s">
        <v>104</v>
      </c>
      <c r="C173" s="1"/>
      <c r="E173" s="1"/>
    </row>
    <row r="175" spans="1:11" ht="27" customHeight="1">
      <c r="B175" s="186" t="s">
        <v>105</v>
      </c>
      <c r="C175" s="187"/>
      <c r="D175" s="187"/>
      <c r="E175" s="162" t="s">
        <v>106</v>
      </c>
      <c r="F175" s="163"/>
      <c r="G175" s="162" t="s">
        <v>107</v>
      </c>
      <c r="H175" s="163"/>
      <c r="I175" s="162" t="s">
        <v>108</v>
      </c>
      <c r="J175" s="163"/>
      <c r="K175" s="13"/>
    </row>
    <row r="176" spans="1:11">
      <c r="B176" s="138" t="s">
        <v>203</v>
      </c>
      <c r="C176" s="138"/>
      <c r="D176" s="138"/>
      <c r="E176" s="156" t="s">
        <v>207</v>
      </c>
      <c r="F176" s="138"/>
      <c r="G176" s="156" t="s">
        <v>209</v>
      </c>
      <c r="H176" s="156"/>
      <c r="I176" s="156" t="s">
        <v>210</v>
      </c>
      <c r="J176" s="138"/>
      <c r="K176" s="20"/>
    </row>
    <row r="177" spans="1:11">
      <c r="B177" s="138" t="s">
        <v>204</v>
      </c>
      <c r="C177" s="138"/>
      <c r="D177" s="138"/>
      <c r="E177" s="156" t="s">
        <v>207</v>
      </c>
      <c r="F177" s="138"/>
      <c r="G177" s="156" t="s">
        <v>209</v>
      </c>
      <c r="H177" s="156"/>
      <c r="I177" s="156" t="s">
        <v>210</v>
      </c>
      <c r="J177" s="138"/>
      <c r="K177" s="20"/>
    </row>
    <row r="178" spans="1:11">
      <c r="B178" s="138" t="s">
        <v>205</v>
      </c>
      <c r="C178" s="138"/>
      <c r="D178" s="138"/>
      <c r="E178" s="156" t="s">
        <v>208</v>
      </c>
      <c r="F178" s="138"/>
      <c r="G178" s="156" t="s">
        <v>209</v>
      </c>
      <c r="H178" s="156"/>
      <c r="I178" s="156" t="s">
        <v>210</v>
      </c>
      <c r="J178" s="138"/>
      <c r="K178" s="20"/>
    </row>
    <row r="179" spans="1:11">
      <c r="B179" s="138" t="s">
        <v>206</v>
      </c>
      <c r="C179" s="138"/>
      <c r="D179" s="138"/>
      <c r="E179" s="156" t="s">
        <v>207</v>
      </c>
      <c r="F179" s="138"/>
      <c r="G179" s="156" t="s">
        <v>209</v>
      </c>
      <c r="H179" s="156"/>
      <c r="I179" s="156" t="s">
        <v>210</v>
      </c>
      <c r="J179" s="138"/>
      <c r="K179" s="20"/>
    </row>
    <row r="180" spans="1:11">
      <c r="B180" s="138"/>
      <c r="C180" s="138"/>
      <c r="D180" s="138"/>
      <c r="E180" s="156"/>
      <c r="F180" s="138"/>
      <c r="G180" s="156"/>
      <c r="H180" s="156"/>
      <c r="I180" s="156"/>
      <c r="J180" s="138"/>
      <c r="K180" s="20"/>
    </row>
    <row r="181" spans="1:11">
      <c r="B181" s="38"/>
      <c r="C181" s="38"/>
      <c r="D181" s="38"/>
      <c r="E181" s="43"/>
      <c r="F181" s="38"/>
      <c r="G181" s="43"/>
      <c r="H181" s="43"/>
      <c r="I181" s="43"/>
      <c r="J181" s="38"/>
      <c r="K181" s="20"/>
    </row>
    <row r="183" spans="1:11">
      <c r="A183" s="33" t="s">
        <v>109</v>
      </c>
      <c r="B183" s="1" t="s">
        <v>110</v>
      </c>
      <c r="G183" s="12"/>
    </row>
    <row r="184" spans="1:11">
      <c r="C184" s="12" t="s">
        <v>211</v>
      </c>
      <c r="G184" s="12"/>
    </row>
    <row r="185" spans="1:11">
      <c r="C185" s="12" t="s">
        <v>212</v>
      </c>
      <c r="G185" s="12"/>
    </row>
    <row r="186" spans="1:11">
      <c r="C186" s="12"/>
      <c r="G186" s="12"/>
    </row>
    <row r="188" spans="1:11">
      <c r="A188" s="33" t="s">
        <v>111</v>
      </c>
      <c r="B188" s="1" t="s">
        <v>112</v>
      </c>
      <c r="G188" s="12"/>
    </row>
    <row r="189" spans="1:11">
      <c r="C189" s="12" t="s">
        <v>211</v>
      </c>
      <c r="G189" s="12"/>
    </row>
    <row r="190" spans="1:11">
      <c r="C190" s="12" t="s">
        <v>212</v>
      </c>
      <c r="G190" s="12"/>
    </row>
    <row r="191" spans="1:11">
      <c r="C191" s="12"/>
      <c r="G191" s="12"/>
    </row>
    <row r="193" spans="1:10">
      <c r="A193" s="33" t="s">
        <v>113</v>
      </c>
      <c r="B193" s="1" t="s">
        <v>114</v>
      </c>
    </row>
    <row r="194" spans="1:10">
      <c r="C194" s="12" t="s">
        <v>115</v>
      </c>
    </row>
    <row r="196" spans="1:10">
      <c r="A196" s="37" t="s">
        <v>102</v>
      </c>
    </row>
    <row r="198" spans="1:10">
      <c r="A198" s="33" t="s">
        <v>117</v>
      </c>
      <c r="B198" s="1" t="s">
        <v>118</v>
      </c>
    </row>
    <row r="199" spans="1:10">
      <c r="A199" s="33" t="s">
        <v>119</v>
      </c>
      <c r="B199" s="1" t="s">
        <v>120</v>
      </c>
    </row>
    <row r="200" spans="1:10">
      <c r="A200" s="33" t="s">
        <v>121</v>
      </c>
      <c r="B200" s="1" t="s">
        <v>122</v>
      </c>
    </row>
    <row r="202" spans="1:10" ht="45">
      <c r="B202" s="149" t="s">
        <v>105</v>
      </c>
      <c r="C202" s="150"/>
      <c r="D202" s="151"/>
      <c r="E202" s="28" t="s">
        <v>123</v>
      </c>
      <c r="F202" s="28" t="s">
        <v>124</v>
      </c>
      <c r="G202" s="29" t="s">
        <v>125</v>
      </c>
      <c r="H202" s="29" t="s">
        <v>126</v>
      </c>
      <c r="I202" s="29" t="s">
        <v>127</v>
      </c>
      <c r="J202" s="28" t="s">
        <v>128</v>
      </c>
    </row>
    <row r="203" spans="1:10">
      <c r="B203" s="76" t="s">
        <v>129</v>
      </c>
      <c r="C203" s="197" t="s">
        <v>133</v>
      </c>
      <c r="D203" s="198"/>
      <c r="E203" s="55" t="s">
        <v>130</v>
      </c>
      <c r="F203" s="56">
        <f>F204+F213</f>
        <v>1715</v>
      </c>
      <c r="G203" s="56">
        <f>G204+G213</f>
        <v>857</v>
      </c>
      <c r="H203" s="56">
        <f>H204+H213</f>
        <v>0</v>
      </c>
      <c r="I203" s="56">
        <f>I204+I213</f>
        <v>0</v>
      </c>
      <c r="J203" s="56">
        <f>J204+J213</f>
        <v>2572</v>
      </c>
    </row>
    <row r="204" spans="1:10">
      <c r="B204" s="77" t="s">
        <v>131</v>
      </c>
      <c r="C204" s="199" t="s">
        <v>132</v>
      </c>
      <c r="D204" s="200"/>
      <c r="E204" s="57" t="s">
        <v>170</v>
      </c>
      <c r="F204" s="58">
        <f>SUM(F205:F212)</f>
        <v>18</v>
      </c>
      <c r="G204" s="58">
        <f>SUM(G205:G212)</f>
        <v>0</v>
      </c>
      <c r="H204" s="58">
        <f>SUM(H205:H212)</f>
        <v>0</v>
      </c>
      <c r="I204" s="58">
        <f>SUM(I205:I212)</f>
        <v>0</v>
      </c>
      <c r="J204" s="58">
        <f>SUM(J205:J212)</f>
        <v>18</v>
      </c>
    </row>
    <row r="205" spans="1:10">
      <c r="B205" s="78" t="s">
        <v>134</v>
      </c>
      <c r="C205" s="147" t="s">
        <v>135</v>
      </c>
      <c r="D205" s="148"/>
      <c r="E205" s="17" t="s">
        <v>171</v>
      </c>
      <c r="F205" s="27">
        <v>18</v>
      </c>
      <c r="G205" s="27"/>
      <c r="H205" s="27"/>
      <c r="I205" s="27"/>
      <c r="J205" s="27">
        <f t="shared" ref="J205:J212" si="0">F205+G205-H205+I205</f>
        <v>18</v>
      </c>
    </row>
    <row r="206" spans="1:10">
      <c r="B206" s="78" t="s">
        <v>136</v>
      </c>
      <c r="C206" s="147" t="s">
        <v>137</v>
      </c>
      <c r="D206" s="148"/>
      <c r="E206" s="17" t="s">
        <v>172</v>
      </c>
      <c r="F206" s="27"/>
      <c r="G206" s="27"/>
      <c r="H206" s="27"/>
      <c r="I206" s="27"/>
      <c r="J206" s="27">
        <f t="shared" si="0"/>
        <v>0</v>
      </c>
    </row>
    <row r="207" spans="1:10">
      <c r="B207" s="78" t="s">
        <v>138</v>
      </c>
      <c r="C207" s="15" t="s">
        <v>139</v>
      </c>
      <c r="D207" s="16"/>
      <c r="E207" s="17" t="s">
        <v>173</v>
      </c>
      <c r="F207" s="27"/>
      <c r="G207" s="27"/>
      <c r="H207" s="27"/>
      <c r="I207" s="27"/>
      <c r="J207" s="27">
        <f t="shared" si="0"/>
        <v>0</v>
      </c>
    </row>
    <row r="208" spans="1:10">
      <c r="B208" s="78" t="s">
        <v>140</v>
      </c>
      <c r="C208" s="15" t="s">
        <v>141</v>
      </c>
      <c r="D208" s="16"/>
      <c r="E208" s="17" t="s">
        <v>174</v>
      </c>
      <c r="F208" s="27"/>
      <c r="G208" s="27"/>
      <c r="H208" s="27"/>
      <c r="I208" s="27"/>
      <c r="J208" s="27">
        <f t="shared" si="0"/>
        <v>0</v>
      </c>
    </row>
    <row r="209" spans="2:10">
      <c r="B209" s="78" t="s">
        <v>142</v>
      </c>
      <c r="C209" s="15" t="s">
        <v>143</v>
      </c>
      <c r="D209" s="16"/>
      <c r="E209" s="17" t="s">
        <v>175</v>
      </c>
      <c r="F209" s="27"/>
      <c r="G209" s="27"/>
      <c r="H209" s="27"/>
      <c r="I209" s="27"/>
      <c r="J209" s="27">
        <f t="shared" si="0"/>
        <v>0</v>
      </c>
    </row>
    <row r="210" spans="2:10">
      <c r="B210" s="78" t="s">
        <v>144</v>
      </c>
      <c r="C210" s="15" t="s">
        <v>145</v>
      </c>
      <c r="D210" s="16"/>
      <c r="E210" s="17" t="s">
        <v>176</v>
      </c>
      <c r="F210" s="27"/>
      <c r="G210" s="27"/>
      <c r="H210" s="27"/>
      <c r="I210" s="27"/>
      <c r="J210" s="27">
        <f t="shared" si="0"/>
        <v>0</v>
      </c>
    </row>
    <row r="211" spans="2:10">
      <c r="B211" s="79" t="s">
        <v>146</v>
      </c>
      <c r="C211" s="15" t="s">
        <v>147</v>
      </c>
      <c r="D211" s="16"/>
      <c r="E211" s="17" t="s">
        <v>177</v>
      </c>
      <c r="F211" s="27"/>
      <c r="G211" s="27"/>
      <c r="H211" s="27"/>
      <c r="I211" s="27"/>
      <c r="J211" s="27">
        <f t="shared" si="0"/>
        <v>0</v>
      </c>
    </row>
    <row r="212" spans="2:10">
      <c r="B212" s="79" t="s">
        <v>148</v>
      </c>
      <c r="C212" s="15" t="s">
        <v>149</v>
      </c>
      <c r="D212" s="16"/>
      <c r="E212" s="17" t="s">
        <v>178</v>
      </c>
      <c r="F212" s="27"/>
      <c r="G212" s="27"/>
      <c r="H212" s="27"/>
      <c r="I212" s="27"/>
      <c r="J212" s="27">
        <f t="shared" si="0"/>
        <v>0</v>
      </c>
    </row>
    <row r="213" spans="2:10">
      <c r="B213" s="80" t="s">
        <v>150</v>
      </c>
      <c r="C213" s="59" t="s">
        <v>151</v>
      </c>
      <c r="D213" s="60"/>
      <c r="E213" s="61" t="s">
        <v>179</v>
      </c>
      <c r="F213" s="62">
        <f>SUM(F214:F222)</f>
        <v>1697</v>
      </c>
      <c r="G213" s="62">
        <f>SUM(G214:G222)</f>
        <v>857</v>
      </c>
      <c r="H213" s="62">
        <f>SUM(H214:H222)</f>
        <v>0</v>
      </c>
      <c r="I213" s="62">
        <f>SUM(I214:I222)</f>
        <v>0</v>
      </c>
      <c r="J213" s="62">
        <f>SUM(J214:J222)</f>
        <v>2554</v>
      </c>
    </row>
    <row r="214" spans="2:10">
      <c r="B214" s="79" t="s">
        <v>152</v>
      </c>
      <c r="C214" s="15" t="s">
        <v>153</v>
      </c>
      <c r="D214" s="16"/>
      <c r="E214" s="18" t="s">
        <v>180</v>
      </c>
      <c r="F214" s="27"/>
      <c r="G214" s="27"/>
      <c r="H214" s="27"/>
      <c r="I214" s="27"/>
      <c r="J214" s="27">
        <f t="shared" ref="J214:J222" si="1">F214+G214-H214+I214</f>
        <v>0</v>
      </c>
    </row>
    <row r="215" spans="2:10">
      <c r="B215" s="79" t="s">
        <v>154</v>
      </c>
      <c r="C215" s="15" t="s">
        <v>162</v>
      </c>
      <c r="D215" s="16"/>
      <c r="E215" s="18" t="s">
        <v>181</v>
      </c>
      <c r="F215" s="27"/>
      <c r="G215" s="27"/>
      <c r="H215" s="27"/>
      <c r="I215" s="27"/>
      <c r="J215" s="27">
        <f t="shared" si="1"/>
        <v>0</v>
      </c>
    </row>
    <row r="216" spans="2:10">
      <c r="B216" s="79" t="s">
        <v>155</v>
      </c>
      <c r="C216" s="15" t="s">
        <v>163</v>
      </c>
      <c r="D216" s="16"/>
      <c r="E216" s="18" t="s">
        <v>182</v>
      </c>
      <c r="F216" s="27">
        <v>1697</v>
      </c>
      <c r="G216" s="27">
        <v>857</v>
      </c>
      <c r="H216" s="27"/>
      <c r="I216" s="27"/>
      <c r="J216" s="27">
        <f t="shared" si="1"/>
        <v>2554</v>
      </c>
    </row>
    <row r="217" spans="2:10">
      <c r="B217" s="79" t="s">
        <v>156</v>
      </c>
      <c r="C217" s="15" t="s">
        <v>164</v>
      </c>
      <c r="D217" s="16"/>
      <c r="E217" s="18" t="s">
        <v>183</v>
      </c>
      <c r="F217" s="27"/>
      <c r="G217" s="27"/>
      <c r="H217" s="27"/>
      <c r="I217" s="27"/>
      <c r="J217" s="27">
        <f t="shared" si="1"/>
        <v>0</v>
      </c>
    </row>
    <row r="218" spans="2:10">
      <c r="B218" s="79" t="s">
        <v>157</v>
      </c>
      <c r="C218" s="15" t="s">
        <v>165</v>
      </c>
      <c r="D218" s="16"/>
      <c r="E218" s="18" t="s">
        <v>184</v>
      </c>
      <c r="F218" s="27"/>
      <c r="G218" s="27"/>
      <c r="H218" s="27"/>
      <c r="I218" s="27"/>
      <c r="J218" s="27">
        <f t="shared" si="1"/>
        <v>0</v>
      </c>
    </row>
    <row r="219" spans="2:10">
      <c r="B219" s="79" t="s">
        <v>158</v>
      </c>
      <c r="C219" s="15" t="s">
        <v>166</v>
      </c>
      <c r="D219" s="16"/>
      <c r="E219" s="18" t="s">
        <v>185</v>
      </c>
      <c r="F219" s="27"/>
      <c r="G219" s="27"/>
      <c r="H219" s="27"/>
      <c r="I219" s="27"/>
      <c r="J219" s="27">
        <f t="shared" si="1"/>
        <v>0</v>
      </c>
    </row>
    <row r="220" spans="2:10">
      <c r="B220" s="79" t="s">
        <v>159</v>
      </c>
      <c r="C220" s="15" t="s">
        <v>167</v>
      </c>
      <c r="D220" s="16"/>
      <c r="E220" s="18" t="s">
        <v>186</v>
      </c>
      <c r="F220" s="27"/>
      <c r="G220" s="27"/>
      <c r="H220" s="27"/>
      <c r="I220" s="27"/>
      <c r="J220" s="27">
        <f t="shared" si="1"/>
        <v>0</v>
      </c>
    </row>
    <row r="221" spans="2:10">
      <c r="B221" s="79" t="s">
        <v>160</v>
      </c>
      <c r="C221" s="15" t="s">
        <v>168</v>
      </c>
      <c r="D221" s="16"/>
      <c r="E221" s="18" t="s">
        <v>187</v>
      </c>
      <c r="F221" s="27"/>
      <c r="G221" s="27"/>
      <c r="H221" s="27"/>
      <c r="I221" s="27"/>
      <c r="J221" s="27">
        <f t="shared" si="1"/>
        <v>0</v>
      </c>
    </row>
    <row r="222" spans="2:10">
      <c r="B222" s="79" t="s">
        <v>161</v>
      </c>
      <c r="C222" s="15" t="s">
        <v>169</v>
      </c>
      <c r="D222" s="16"/>
      <c r="E222" s="18" t="s">
        <v>188</v>
      </c>
      <c r="F222" s="27"/>
      <c r="G222" s="27"/>
      <c r="H222" s="27"/>
      <c r="I222" s="27"/>
      <c r="J222" s="27">
        <f t="shared" si="1"/>
        <v>0</v>
      </c>
    </row>
    <row r="223" spans="2:10">
      <c r="B223" s="44"/>
      <c r="C223" s="45"/>
      <c r="D223" s="46"/>
      <c r="E223" s="47"/>
      <c r="F223" s="48"/>
      <c r="G223" s="48"/>
      <c r="H223" s="48"/>
      <c r="I223" s="48"/>
      <c r="J223" s="48"/>
    </row>
    <row r="225" spans="1:10">
      <c r="A225" s="33" t="s">
        <v>189</v>
      </c>
      <c r="B225" s="1" t="s">
        <v>190</v>
      </c>
    </row>
    <row r="227" spans="1:10" ht="33.75">
      <c r="B227" s="149" t="s">
        <v>191</v>
      </c>
      <c r="C227" s="150"/>
      <c r="D227" s="151"/>
      <c r="E227" s="28" t="s">
        <v>123</v>
      </c>
      <c r="F227" s="28" t="s">
        <v>192</v>
      </c>
      <c r="G227" s="29" t="s">
        <v>125</v>
      </c>
      <c r="H227" s="29" t="s">
        <v>126</v>
      </c>
      <c r="I227" s="29" t="s">
        <v>127</v>
      </c>
      <c r="J227" s="28" t="s">
        <v>193</v>
      </c>
    </row>
    <row r="228" spans="1:10">
      <c r="B228" s="81" t="s">
        <v>129</v>
      </c>
      <c r="C228" s="152" t="s">
        <v>133</v>
      </c>
      <c r="D228" s="153"/>
      <c r="E228" s="63" t="s">
        <v>130</v>
      </c>
      <c r="F228" s="64">
        <f>F229+F238</f>
        <v>1079</v>
      </c>
      <c r="G228" s="64">
        <f>G229+G238</f>
        <v>540</v>
      </c>
      <c r="H228" s="64">
        <f>H229+H238</f>
        <v>0</v>
      </c>
      <c r="I228" s="64">
        <f>I229+I238</f>
        <v>0</v>
      </c>
      <c r="J228" s="64">
        <f>J229+J238</f>
        <v>1619</v>
      </c>
    </row>
    <row r="229" spans="1:10">
      <c r="B229" s="82" t="s">
        <v>131</v>
      </c>
      <c r="C229" s="154" t="s">
        <v>132</v>
      </c>
      <c r="D229" s="155"/>
      <c r="E229" s="61" t="s">
        <v>170</v>
      </c>
      <c r="F229" s="62">
        <f>SUM(F230:F237)</f>
        <v>18</v>
      </c>
      <c r="G229" s="62">
        <f>SUM(G230:G237)</f>
        <v>0</v>
      </c>
      <c r="H229" s="62">
        <f>SUM(H230:H237)</f>
        <v>0</v>
      </c>
      <c r="I229" s="62">
        <f>SUM(I230:I237)</f>
        <v>0</v>
      </c>
      <c r="J229" s="62">
        <f>SUM(J230:J237)</f>
        <v>18</v>
      </c>
    </row>
    <row r="230" spans="1:10">
      <c r="B230" s="78" t="s">
        <v>134</v>
      </c>
      <c r="C230" s="147" t="s">
        <v>135</v>
      </c>
      <c r="D230" s="148"/>
      <c r="E230" s="17" t="s">
        <v>171</v>
      </c>
      <c r="F230" s="27">
        <v>18</v>
      </c>
      <c r="G230" s="27"/>
      <c r="H230" s="27"/>
      <c r="I230" s="27"/>
      <c r="J230" s="27">
        <f t="shared" ref="J230:J237" si="2">F230+G230-H230+I230</f>
        <v>18</v>
      </c>
    </row>
    <row r="231" spans="1:10">
      <c r="B231" s="78" t="s">
        <v>136</v>
      </c>
      <c r="C231" s="147" t="s">
        <v>137</v>
      </c>
      <c r="D231" s="148"/>
      <c r="E231" s="17" t="s">
        <v>172</v>
      </c>
      <c r="F231" s="27"/>
      <c r="G231" s="27"/>
      <c r="H231" s="27"/>
      <c r="I231" s="27"/>
      <c r="J231" s="27">
        <f t="shared" si="2"/>
        <v>0</v>
      </c>
    </row>
    <row r="232" spans="1:10">
      <c r="B232" s="78" t="s">
        <v>138</v>
      </c>
      <c r="C232" s="15" t="s">
        <v>139</v>
      </c>
      <c r="D232" s="16"/>
      <c r="E232" s="17" t="s">
        <v>173</v>
      </c>
      <c r="F232" s="27"/>
      <c r="G232" s="27"/>
      <c r="H232" s="27"/>
      <c r="I232" s="27"/>
      <c r="J232" s="27">
        <f t="shared" si="2"/>
        <v>0</v>
      </c>
    </row>
    <row r="233" spans="1:10">
      <c r="B233" s="78" t="s">
        <v>140</v>
      </c>
      <c r="C233" s="15" t="s">
        <v>141</v>
      </c>
      <c r="D233" s="16"/>
      <c r="E233" s="17" t="s">
        <v>174</v>
      </c>
      <c r="F233" s="27"/>
      <c r="G233" s="27"/>
      <c r="H233" s="27"/>
      <c r="I233" s="27"/>
      <c r="J233" s="27">
        <f t="shared" si="2"/>
        <v>0</v>
      </c>
    </row>
    <row r="234" spans="1:10">
      <c r="B234" s="78" t="s">
        <v>142</v>
      </c>
      <c r="C234" s="15" t="s">
        <v>143</v>
      </c>
      <c r="D234" s="16"/>
      <c r="E234" s="17" t="s">
        <v>175</v>
      </c>
      <c r="F234" s="27"/>
      <c r="G234" s="27"/>
      <c r="H234" s="27"/>
      <c r="I234" s="27"/>
      <c r="J234" s="27">
        <f t="shared" si="2"/>
        <v>0</v>
      </c>
    </row>
    <row r="235" spans="1:10">
      <c r="B235" s="78" t="s">
        <v>144</v>
      </c>
      <c r="C235" s="15" t="s">
        <v>145</v>
      </c>
      <c r="D235" s="16"/>
      <c r="E235" s="17" t="s">
        <v>176</v>
      </c>
      <c r="F235" s="27"/>
      <c r="G235" s="27"/>
      <c r="H235" s="27"/>
      <c r="I235" s="27"/>
      <c r="J235" s="27">
        <f t="shared" si="2"/>
        <v>0</v>
      </c>
    </row>
    <row r="236" spans="1:10">
      <c r="B236" s="79" t="s">
        <v>146</v>
      </c>
      <c r="C236" s="15" t="s">
        <v>147</v>
      </c>
      <c r="D236" s="16"/>
      <c r="E236" s="17" t="s">
        <v>177</v>
      </c>
      <c r="F236" s="27"/>
      <c r="G236" s="27"/>
      <c r="H236" s="27"/>
      <c r="I236" s="27"/>
      <c r="J236" s="27">
        <f t="shared" si="2"/>
        <v>0</v>
      </c>
    </row>
    <row r="237" spans="1:10">
      <c r="B237" s="79" t="s">
        <v>148</v>
      </c>
      <c r="C237" s="15" t="s">
        <v>149</v>
      </c>
      <c r="D237" s="16"/>
      <c r="E237" s="17" t="s">
        <v>178</v>
      </c>
      <c r="F237" s="27"/>
      <c r="G237" s="27"/>
      <c r="H237" s="27"/>
      <c r="I237" s="27"/>
      <c r="J237" s="27">
        <f t="shared" si="2"/>
        <v>0</v>
      </c>
    </row>
    <row r="238" spans="1:10">
      <c r="B238" s="80" t="s">
        <v>150</v>
      </c>
      <c r="C238" s="59" t="s">
        <v>151</v>
      </c>
      <c r="D238" s="60"/>
      <c r="E238" s="61" t="s">
        <v>179</v>
      </c>
      <c r="F238" s="62">
        <f>SUM(F239:F247)</f>
        <v>1061</v>
      </c>
      <c r="G238" s="62">
        <f>SUM(G239:G247)</f>
        <v>540</v>
      </c>
      <c r="H238" s="62">
        <f>SUM(H239:H247)</f>
        <v>0</v>
      </c>
      <c r="I238" s="62">
        <f>SUM(I239:I247)</f>
        <v>0</v>
      </c>
      <c r="J238" s="62">
        <f>SUM(J239:J247)</f>
        <v>1601</v>
      </c>
    </row>
    <row r="239" spans="1:10">
      <c r="B239" s="79" t="s">
        <v>152</v>
      </c>
      <c r="C239" s="15" t="s">
        <v>153</v>
      </c>
      <c r="D239" s="16"/>
      <c r="E239" s="18" t="s">
        <v>180</v>
      </c>
      <c r="F239" s="27"/>
      <c r="G239" s="27"/>
      <c r="H239" s="27"/>
      <c r="I239" s="27"/>
      <c r="J239" s="27">
        <f t="shared" ref="J239:J247" si="3">F239+G239-H239+I239</f>
        <v>0</v>
      </c>
    </row>
    <row r="240" spans="1:10">
      <c r="B240" s="79" t="s">
        <v>154</v>
      </c>
      <c r="C240" s="15" t="s">
        <v>162</v>
      </c>
      <c r="D240" s="16"/>
      <c r="E240" s="18" t="s">
        <v>181</v>
      </c>
      <c r="F240" s="27"/>
      <c r="G240" s="27"/>
      <c r="H240" s="27"/>
      <c r="I240" s="27"/>
      <c r="J240" s="27">
        <f t="shared" si="3"/>
        <v>0</v>
      </c>
    </row>
    <row r="241" spans="1:10">
      <c r="B241" s="79" t="s">
        <v>155</v>
      </c>
      <c r="C241" s="15" t="s">
        <v>163</v>
      </c>
      <c r="D241" s="16"/>
      <c r="E241" s="18" t="s">
        <v>182</v>
      </c>
      <c r="F241" s="27">
        <v>1061</v>
      </c>
      <c r="G241" s="27">
        <v>540</v>
      </c>
      <c r="H241" s="27"/>
      <c r="I241" s="27"/>
      <c r="J241" s="27">
        <f t="shared" si="3"/>
        <v>1601</v>
      </c>
    </row>
    <row r="242" spans="1:10">
      <c r="B242" s="79" t="s">
        <v>156</v>
      </c>
      <c r="C242" s="15" t="s">
        <v>164</v>
      </c>
      <c r="D242" s="16"/>
      <c r="E242" s="18" t="s">
        <v>183</v>
      </c>
      <c r="F242" s="27"/>
      <c r="G242" s="27"/>
      <c r="H242" s="27"/>
      <c r="I242" s="27"/>
      <c r="J242" s="27">
        <f t="shared" si="3"/>
        <v>0</v>
      </c>
    </row>
    <row r="243" spans="1:10">
      <c r="B243" s="79" t="s">
        <v>157</v>
      </c>
      <c r="C243" s="15" t="s">
        <v>165</v>
      </c>
      <c r="D243" s="16"/>
      <c r="E243" s="18" t="s">
        <v>184</v>
      </c>
      <c r="F243" s="27"/>
      <c r="G243" s="27"/>
      <c r="H243" s="27"/>
      <c r="I243" s="27"/>
      <c r="J243" s="27">
        <f t="shared" si="3"/>
        <v>0</v>
      </c>
    </row>
    <row r="244" spans="1:10">
      <c r="B244" s="79" t="s">
        <v>158</v>
      </c>
      <c r="C244" s="15" t="s">
        <v>166</v>
      </c>
      <c r="D244" s="16"/>
      <c r="E244" s="18" t="s">
        <v>185</v>
      </c>
      <c r="F244" s="27"/>
      <c r="G244" s="27"/>
      <c r="H244" s="27"/>
      <c r="I244" s="27"/>
      <c r="J244" s="27">
        <f t="shared" si="3"/>
        <v>0</v>
      </c>
    </row>
    <row r="245" spans="1:10">
      <c r="B245" s="79" t="s">
        <v>159</v>
      </c>
      <c r="C245" s="15" t="s">
        <v>167</v>
      </c>
      <c r="D245" s="16"/>
      <c r="E245" s="18" t="s">
        <v>186</v>
      </c>
      <c r="F245" s="27"/>
      <c r="G245" s="27"/>
      <c r="H245" s="27"/>
      <c r="I245" s="27"/>
      <c r="J245" s="27">
        <f t="shared" si="3"/>
        <v>0</v>
      </c>
    </row>
    <row r="246" spans="1:10">
      <c r="B246" s="79" t="s">
        <v>160</v>
      </c>
      <c r="C246" s="15" t="s">
        <v>168</v>
      </c>
      <c r="D246" s="16"/>
      <c r="E246" s="18" t="s">
        <v>187</v>
      </c>
      <c r="F246" s="27"/>
      <c r="G246" s="27"/>
      <c r="H246" s="27"/>
      <c r="I246" s="27"/>
      <c r="J246" s="27">
        <f t="shared" si="3"/>
        <v>0</v>
      </c>
    </row>
    <row r="247" spans="1:10">
      <c r="B247" s="79" t="s">
        <v>161</v>
      </c>
      <c r="C247" s="15" t="s">
        <v>169</v>
      </c>
      <c r="D247" s="16"/>
      <c r="E247" s="18" t="s">
        <v>188</v>
      </c>
      <c r="F247" s="27"/>
      <c r="G247" s="27"/>
      <c r="H247" s="27"/>
      <c r="I247" s="27"/>
      <c r="J247" s="27">
        <f t="shared" si="3"/>
        <v>0</v>
      </c>
    </row>
    <row r="249" spans="1:10">
      <c r="A249" s="37" t="s">
        <v>116</v>
      </c>
    </row>
    <row r="251" spans="1:10">
      <c r="A251" s="33" t="s">
        <v>216</v>
      </c>
      <c r="B251" s="1" t="s">
        <v>214</v>
      </c>
    </row>
    <row r="253" spans="1:10" ht="33.75">
      <c r="B253" s="195" t="s">
        <v>105</v>
      </c>
      <c r="C253" s="196"/>
      <c r="D253" s="151"/>
      <c r="E253" s="28" t="s">
        <v>123</v>
      </c>
      <c r="F253" s="28" t="s">
        <v>192</v>
      </c>
      <c r="G253" s="68"/>
      <c r="H253" s="68"/>
      <c r="I253" s="68"/>
      <c r="J253" s="28" t="s">
        <v>193</v>
      </c>
    </row>
    <row r="254" spans="1:10">
      <c r="B254" s="81" t="s">
        <v>129</v>
      </c>
      <c r="C254" s="152" t="s">
        <v>133</v>
      </c>
      <c r="D254" s="153"/>
      <c r="E254" s="63" t="s">
        <v>130</v>
      </c>
      <c r="F254" s="62">
        <f>F255+F264</f>
        <v>636</v>
      </c>
      <c r="G254" s="65"/>
      <c r="H254" s="66"/>
      <c r="I254" s="67"/>
      <c r="J254" s="62">
        <f>J255+J264</f>
        <v>953</v>
      </c>
    </row>
    <row r="255" spans="1:10">
      <c r="B255" s="82" t="s">
        <v>131</v>
      </c>
      <c r="C255" s="154" t="s">
        <v>132</v>
      </c>
      <c r="D255" s="155"/>
      <c r="E255" s="61" t="s">
        <v>170</v>
      </c>
      <c r="F255" s="62">
        <f>SUM(F256:F263)</f>
        <v>0</v>
      </c>
      <c r="G255" s="65"/>
      <c r="H255" s="66"/>
      <c r="I255" s="67"/>
      <c r="J255" s="62">
        <f>SUM(J256:J263)</f>
        <v>0</v>
      </c>
    </row>
    <row r="256" spans="1:10">
      <c r="B256" s="78" t="s">
        <v>134</v>
      </c>
      <c r="C256" s="147" t="s">
        <v>135</v>
      </c>
      <c r="D256" s="148"/>
      <c r="E256" s="17" t="s">
        <v>171</v>
      </c>
      <c r="F256" s="90">
        <f t="shared" ref="F256:F263" si="4">F205-F230</f>
        <v>0</v>
      </c>
      <c r="G256" s="69"/>
      <c r="H256" s="70"/>
      <c r="I256" s="71"/>
      <c r="J256" s="90">
        <f t="shared" ref="J256:J263" si="5">J205-J230</f>
        <v>0</v>
      </c>
    </row>
    <row r="257" spans="2:10">
      <c r="B257" s="78" t="s">
        <v>136</v>
      </c>
      <c r="C257" s="147" t="s">
        <v>137</v>
      </c>
      <c r="D257" s="148"/>
      <c r="E257" s="17" t="s">
        <v>172</v>
      </c>
      <c r="F257" s="90">
        <f t="shared" si="4"/>
        <v>0</v>
      </c>
      <c r="G257" s="69"/>
      <c r="H257" s="70"/>
      <c r="I257" s="71"/>
      <c r="J257" s="90">
        <f t="shared" si="5"/>
        <v>0</v>
      </c>
    </row>
    <row r="258" spans="2:10">
      <c r="B258" s="78" t="s">
        <v>138</v>
      </c>
      <c r="C258" s="15" t="s">
        <v>139</v>
      </c>
      <c r="D258" s="16"/>
      <c r="E258" s="17" t="s">
        <v>173</v>
      </c>
      <c r="F258" s="90">
        <f t="shared" si="4"/>
        <v>0</v>
      </c>
      <c r="G258" s="69"/>
      <c r="H258" s="70"/>
      <c r="I258" s="71"/>
      <c r="J258" s="90">
        <f t="shared" si="5"/>
        <v>0</v>
      </c>
    </row>
    <row r="259" spans="2:10">
      <c r="B259" s="78" t="s">
        <v>140</v>
      </c>
      <c r="C259" s="15" t="s">
        <v>141</v>
      </c>
      <c r="D259" s="16"/>
      <c r="E259" s="17" t="s">
        <v>174</v>
      </c>
      <c r="F259" s="90">
        <f t="shared" si="4"/>
        <v>0</v>
      </c>
      <c r="G259" s="69"/>
      <c r="H259" s="70"/>
      <c r="I259" s="71"/>
      <c r="J259" s="90">
        <f t="shared" si="5"/>
        <v>0</v>
      </c>
    </row>
    <row r="260" spans="2:10">
      <c r="B260" s="78" t="s">
        <v>142</v>
      </c>
      <c r="C260" s="15" t="s">
        <v>143</v>
      </c>
      <c r="D260" s="16"/>
      <c r="E260" s="17" t="s">
        <v>175</v>
      </c>
      <c r="F260" s="90">
        <f t="shared" si="4"/>
        <v>0</v>
      </c>
      <c r="G260" s="69"/>
      <c r="H260" s="70"/>
      <c r="I260" s="71"/>
      <c r="J260" s="90">
        <f t="shared" si="5"/>
        <v>0</v>
      </c>
    </row>
    <row r="261" spans="2:10">
      <c r="B261" s="78" t="s">
        <v>144</v>
      </c>
      <c r="C261" s="15" t="s">
        <v>145</v>
      </c>
      <c r="D261" s="16"/>
      <c r="E261" s="17" t="s">
        <v>176</v>
      </c>
      <c r="F261" s="90">
        <f t="shared" si="4"/>
        <v>0</v>
      </c>
      <c r="G261" s="69"/>
      <c r="H261" s="70"/>
      <c r="I261" s="71"/>
      <c r="J261" s="90">
        <f t="shared" si="5"/>
        <v>0</v>
      </c>
    </row>
    <row r="262" spans="2:10">
      <c r="B262" s="79" t="s">
        <v>146</v>
      </c>
      <c r="C262" s="15" t="s">
        <v>147</v>
      </c>
      <c r="D262" s="16"/>
      <c r="E262" s="17" t="s">
        <v>177</v>
      </c>
      <c r="F262" s="90">
        <f t="shared" si="4"/>
        <v>0</v>
      </c>
      <c r="G262" s="69"/>
      <c r="H262" s="70"/>
      <c r="I262" s="71"/>
      <c r="J262" s="90">
        <f t="shared" si="5"/>
        <v>0</v>
      </c>
    </row>
    <row r="263" spans="2:10">
      <c r="B263" s="79" t="s">
        <v>148</v>
      </c>
      <c r="C263" s="15" t="s">
        <v>149</v>
      </c>
      <c r="D263" s="16"/>
      <c r="E263" s="17" t="s">
        <v>178</v>
      </c>
      <c r="F263" s="90">
        <f t="shared" si="4"/>
        <v>0</v>
      </c>
      <c r="G263" s="69"/>
      <c r="H263" s="70"/>
      <c r="I263" s="71"/>
      <c r="J263" s="90">
        <f t="shared" si="5"/>
        <v>0</v>
      </c>
    </row>
    <row r="264" spans="2:10">
      <c r="B264" s="80" t="s">
        <v>150</v>
      </c>
      <c r="C264" s="59" t="s">
        <v>151</v>
      </c>
      <c r="D264" s="60"/>
      <c r="E264" s="61" t="s">
        <v>179</v>
      </c>
      <c r="F264" s="62">
        <f>SUM(F265:F273)</f>
        <v>636</v>
      </c>
      <c r="G264" s="72"/>
      <c r="H264" s="73"/>
      <c r="I264" s="74"/>
      <c r="J264" s="62">
        <f>SUM(J265:J273)</f>
        <v>953</v>
      </c>
    </row>
    <row r="265" spans="2:10">
      <c r="B265" s="79" t="s">
        <v>152</v>
      </c>
      <c r="C265" s="15" t="s">
        <v>153</v>
      </c>
      <c r="D265" s="16"/>
      <c r="E265" s="18" t="s">
        <v>180</v>
      </c>
      <c r="F265" s="90">
        <f t="shared" ref="F265:F273" si="6">F214-F239</f>
        <v>0</v>
      </c>
      <c r="G265" s="69"/>
      <c r="H265" s="70"/>
      <c r="I265" s="71"/>
      <c r="J265" s="90">
        <f t="shared" ref="J265:J273" si="7">J214-J239</f>
        <v>0</v>
      </c>
    </row>
    <row r="266" spans="2:10">
      <c r="B266" s="79" t="s">
        <v>154</v>
      </c>
      <c r="C266" s="15" t="s">
        <v>162</v>
      </c>
      <c r="D266" s="16"/>
      <c r="E266" s="18" t="s">
        <v>181</v>
      </c>
      <c r="F266" s="90">
        <f t="shared" si="6"/>
        <v>0</v>
      </c>
      <c r="G266" s="69"/>
      <c r="H266" s="70"/>
      <c r="I266" s="71"/>
      <c r="J266" s="90">
        <f t="shared" si="7"/>
        <v>0</v>
      </c>
    </row>
    <row r="267" spans="2:10">
      <c r="B267" s="79" t="s">
        <v>155</v>
      </c>
      <c r="C267" s="15" t="s">
        <v>163</v>
      </c>
      <c r="D267" s="16"/>
      <c r="E267" s="18" t="s">
        <v>182</v>
      </c>
      <c r="F267" s="90">
        <f t="shared" si="6"/>
        <v>636</v>
      </c>
      <c r="G267" s="69"/>
      <c r="H267" s="70"/>
      <c r="I267" s="71"/>
      <c r="J267" s="90">
        <f t="shared" si="7"/>
        <v>953</v>
      </c>
    </row>
    <row r="268" spans="2:10">
      <c r="B268" s="79" t="s">
        <v>156</v>
      </c>
      <c r="C268" s="15" t="s">
        <v>164</v>
      </c>
      <c r="D268" s="16"/>
      <c r="E268" s="18" t="s">
        <v>183</v>
      </c>
      <c r="F268" s="90">
        <f t="shared" si="6"/>
        <v>0</v>
      </c>
      <c r="G268" s="69"/>
      <c r="H268" s="70"/>
      <c r="I268" s="71"/>
      <c r="J268" s="90">
        <f t="shared" si="7"/>
        <v>0</v>
      </c>
    </row>
    <row r="269" spans="2:10">
      <c r="B269" s="79" t="s">
        <v>157</v>
      </c>
      <c r="C269" s="15" t="s">
        <v>165</v>
      </c>
      <c r="D269" s="16"/>
      <c r="E269" s="18" t="s">
        <v>184</v>
      </c>
      <c r="F269" s="90">
        <f t="shared" si="6"/>
        <v>0</v>
      </c>
      <c r="G269" s="69"/>
      <c r="H269" s="70"/>
      <c r="I269" s="71"/>
      <c r="J269" s="90">
        <f t="shared" si="7"/>
        <v>0</v>
      </c>
    </row>
    <row r="270" spans="2:10">
      <c r="B270" s="79" t="s">
        <v>158</v>
      </c>
      <c r="C270" s="15" t="s">
        <v>166</v>
      </c>
      <c r="D270" s="16"/>
      <c r="E270" s="18" t="s">
        <v>185</v>
      </c>
      <c r="F270" s="90">
        <f t="shared" si="6"/>
        <v>0</v>
      </c>
      <c r="G270" s="69"/>
      <c r="H270" s="70"/>
      <c r="I270" s="71"/>
      <c r="J270" s="90">
        <f t="shared" si="7"/>
        <v>0</v>
      </c>
    </row>
    <row r="271" spans="2:10">
      <c r="B271" s="79" t="s">
        <v>159</v>
      </c>
      <c r="C271" s="15" t="s">
        <v>167</v>
      </c>
      <c r="D271" s="16"/>
      <c r="E271" s="18" t="s">
        <v>186</v>
      </c>
      <c r="F271" s="90">
        <f t="shared" si="6"/>
        <v>0</v>
      </c>
      <c r="G271" s="69"/>
      <c r="H271" s="70"/>
      <c r="I271" s="71"/>
      <c r="J271" s="90">
        <f t="shared" si="7"/>
        <v>0</v>
      </c>
    </row>
    <row r="272" spans="2:10">
      <c r="B272" s="79" t="s">
        <v>160</v>
      </c>
      <c r="C272" s="15" t="s">
        <v>168</v>
      </c>
      <c r="D272" s="16"/>
      <c r="E272" s="18" t="s">
        <v>187</v>
      </c>
      <c r="F272" s="90">
        <f t="shared" si="6"/>
        <v>0</v>
      </c>
      <c r="G272" s="69"/>
      <c r="H272" s="70"/>
      <c r="I272" s="71"/>
      <c r="J272" s="90">
        <f t="shared" si="7"/>
        <v>0</v>
      </c>
    </row>
    <row r="273" spans="1:12">
      <c r="B273" s="79" t="s">
        <v>161</v>
      </c>
      <c r="C273" s="15" t="s">
        <v>169</v>
      </c>
      <c r="D273" s="16"/>
      <c r="E273" s="18" t="s">
        <v>188</v>
      </c>
      <c r="F273" s="90">
        <f t="shared" si="6"/>
        <v>0</v>
      </c>
      <c r="G273" s="69"/>
      <c r="H273" s="70"/>
      <c r="I273" s="71"/>
      <c r="J273" s="90">
        <f t="shared" si="7"/>
        <v>0</v>
      </c>
    </row>
    <row r="275" spans="1:12">
      <c r="C275" s="30" t="s">
        <v>215</v>
      </c>
    </row>
    <row r="278" spans="1:12">
      <c r="A278" s="33" t="s">
        <v>218</v>
      </c>
      <c r="B278" s="1" t="s">
        <v>217</v>
      </c>
    </row>
    <row r="280" spans="1:12">
      <c r="B280" s="192" t="s">
        <v>219</v>
      </c>
      <c r="C280" s="192"/>
      <c r="D280" s="192"/>
      <c r="E280" s="192" t="s">
        <v>220</v>
      </c>
      <c r="F280" s="192"/>
      <c r="G280" s="192"/>
      <c r="H280" s="192" t="s">
        <v>221</v>
      </c>
      <c r="I280" s="192"/>
      <c r="J280" s="192"/>
      <c r="K280" s="192"/>
      <c r="L280" s="192"/>
    </row>
    <row r="281" spans="1:12">
      <c r="B281" s="193"/>
      <c r="C281" s="193"/>
      <c r="D281" s="193"/>
      <c r="E281" s="202"/>
      <c r="F281" s="202"/>
      <c r="G281" s="202"/>
      <c r="H281" s="194"/>
      <c r="I281" s="194"/>
      <c r="J281" s="75" t="s">
        <v>222</v>
      </c>
      <c r="K281" s="194"/>
      <c r="L281" s="194"/>
    </row>
    <row r="282" spans="1:12">
      <c r="B282" s="193"/>
      <c r="C282" s="193"/>
      <c r="D282" s="193"/>
      <c r="E282" s="202"/>
      <c r="F282" s="202"/>
      <c r="G282" s="202"/>
      <c r="H282" s="194"/>
      <c r="I282" s="194"/>
      <c r="J282" s="75" t="s">
        <v>222</v>
      </c>
      <c r="K282" s="194"/>
      <c r="L282" s="194"/>
    </row>
    <row r="283" spans="1:12">
      <c r="B283" s="193"/>
      <c r="C283" s="193"/>
      <c r="D283" s="193"/>
      <c r="E283" s="202"/>
      <c r="F283" s="202"/>
      <c r="G283" s="202"/>
      <c r="H283" s="194"/>
      <c r="I283" s="194"/>
      <c r="J283" s="75" t="s">
        <v>222</v>
      </c>
      <c r="K283" s="194"/>
      <c r="L283" s="194"/>
    </row>
    <row r="286" spans="1:12">
      <c r="A286" s="33" t="s">
        <v>223</v>
      </c>
      <c r="B286" s="1" t="s">
        <v>226</v>
      </c>
    </row>
    <row r="287" spans="1:12">
      <c r="B287" s="1" t="s">
        <v>227</v>
      </c>
    </row>
    <row r="288" spans="1:12">
      <c r="C288" s="12" t="s">
        <v>224</v>
      </c>
    </row>
    <row r="289" spans="1:3">
      <c r="C289" s="12"/>
    </row>
    <row r="291" spans="1:3">
      <c r="A291" s="33" t="s">
        <v>225</v>
      </c>
      <c r="B291" s="1" t="s">
        <v>230</v>
      </c>
      <c r="C291" s="12"/>
    </row>
    <row r="292" spans="1:3">
      <c r="B292" s="1" t="s">
        <v>231</v>
      </c>
      <c r="C292" s="12"/>
    </row>
    <row r="293" spans="1:3">
      <c r="B293" s="1" t="s">
        <v>232</v>
      </c>
      <c r="C293" s="12"/>
    </row>
    <row r="294" spans="1:3">
      <c r="C294" s="12" t="s">
        <v>224</v>
      </c>
    </row>
    <row r="295" spans="1:3">
      <c r="C295" s="12"/>
    </row>
    <row r="297" spans="1:3">
      <c r="A297" s="33" t="s">
        <v>233</v>
      </c>
      <c r="B297" s="1" t="s">
        <v>228</v>
      </c>
    </row>
    <row r="298" spans="1:3">
      <c r="B298" s="1" t="s">
        <v>229</v>
      </c>
    </row>
    <row r="299" spans="1:3">
      <c r="C299" s="12" t="s">
        <v>224</v>
      </c>
    </row>
    <row r="300" spans="1:3">
      <c r="C300" s="12"/>
    </row>
    <row r="302" spans="1:3">
      <c r="A302" s="33" t="s">
        <v>234</v>
      </c>
      <c r="B302" s="1" t="s">
        <v>235</v>
      </c>
    </row>
    <row r="303" spans="1:3">
      <c r="C303" s="12" t="s">
        <v>236</v>
      </c>
    </row>
    <row r="304" spans="1:3">
      <c r="C304" s="12"/>
    </row>
    <row r="305" spans="1:3">
      <c r="A305" s="37" t="s">
        <v>213</v>
      </c>
      <c r="C305" s="12"/>
    </row>
    <row r="307" spans="1:3">
      <c r="A307" s="33" t="s">
        <v>237</v>
      </c>
      <c r="B307" s="1" t="s">
        <v>238</v>
      </c>
    </row>
    <row r="308" spans="1:3">
      <c r="C308" s="12" t="s">
        <v>239</v>
      </c>
    </row>
    <row r="309" spans="1:3">
      <c r="C309" s="12"/>
    </row>
    <row r="311" spans="1:3">
      <c r="A311" s="33" t="s">
        <v>240</v>
      </c>
      <c r="B311" s="1" t="s">
        <v>241</v>
      </c>
    </row>
    <row r="312" spans="1:3">
      <c r="C312" s="12" t="s">
        <v>242</v>
      </c>
    </row>
    <row r="315" spans="1:3">
      <c r="A315" s="33" t="s">
        <v>375</v>
      </c>
      <c r="B315" s="1" t="s">
        <v>376</v>
      </c>
    </row>
    <row r="316" spans="1:3">
      <c r="A316" s="49" t="s">
        <v>499</v>
      </c>
      <c r="C316" s="12" t="s">
        <v>377</v>
      </c>
    </row>
    <row r="317" spans="1:3">
      <c r="A317" s="33" t="s">
        <v>500</v>
      </c>
    </row>
    <row r="320" spans="1:3">
      <c r="A320" s="33" t="s">
        <v>385</v>
      </c>
      <c r="B320" s="1" t="s">
        <v>378</v>
      </c>
    </row>
    <row r="321" spans="1:3">
      <c r="C321" s="12" t="s">
        <v>379</v>
      </c>
    </row>
    <row r="324" spans="1:3">
      <c r="A324" s="33" t="s">
        <v>384</v>
      </c>
      <c r="B324" s="1" t="s">
        <v>380</v>
      </c>
    </row>
    <row r="325" spans="1:3">
      <c r="B325" s="1" t="s">
        <v>381</v>
      </c>
    </row>
    <row r="326" spans="1:3">
      <c r="C326" s="12" t="s">
        <v>382</v>
      </c>
    </row>
    <row r="329" spans="1:3">
      <c r="A329" s="33" t="s">
        <v>383</v>
      </c>
      <c r="B329" s="1" t="s">
        <v>386</v>
      </c>
    </row>
    <row r="330" spans="1:3">
      <c r="C330" s="12" t="s">
        <v>387</v>
      </c>
    </row>
    <row r="333" spans="1:3">
      <c r="A333" s="33" t="s">
        <v>388</v>
      </c>
      <c r="B333" s="1" t="s">
        <v>389</v>
      </c>
    </row>
    <row r="334" spans="1:3">
      <c r="C334" s="12" t="s">
        <v>390</v>
      </c>
    </row>
    <row r="337" spans="1:10">
      <c r="A337" s="33" t="s">
        <v>243</v>
      </c>
      <c r="B337" s="1" t="s">
        <v>244</v>
      </c>
    </row>
    <row r="339" spans="1:10">
      <c r="B339" s="201" t="s">
        <v>245</v>
      </c>
      <c r="C339" s="201"/>
      <c r="D339" s="201"/>
      <c r="E339" s="201" t="s">
        <v>246</v>
      </c>
      <c r="F339" s="201"/>
      <c r="G339" s="201"/>
      <c r="H339" s="201"/>
      <c r="I339" s="201"/>
      <c r="J339" s="201"/>
    </row>
    <row r="340" spans="1:10">
      <c r="B340" s="201"/>
      <c r="C340" s="201"/>
      <c r="D340" s="201"/>
      <c r="E340" s="186" t="s">
        <v>22</v>
      </c>
      <c r="F340" s="186"/>
      <c r="G340" s="186"/>
      <c r="H340" s="186" t="s">
        <v>23</v>
      </c>
      <c r="I340" s="186"/>
      <c r="J340" s="186"/>
    </row>
    <row r="341" spans="1:10">
      <c r="B341" s="36" t="s">
        <v>247</v>
      </c>
      <c r="C341" s="36"/>
      <c r="D341" s="36"/>
      <c r="E341" s="137">
        <v>3352</v>
      </c>
      <c r="F341" s="137"/>
      <c r="G341" s="137"/>
      <c r="H341" s="137">
        <v>2822</v>
      </c>
      <c r="I341" s="137"/>
      <c r="J341" s="137"/>
    </row>
    <row r="342" spans="1:10">
      <c r="B342" s="36" t="s">
        <v>391</v>
      </c>
      <c r="C342" s="36"/>
      <c r="D342" s="36"/>
      <c r="E342" s="137"/>
      <c r="F342" s="137"/>
      <c r="G342" s="137"/>
      <c r="H342" s="137"/>
      <c r="I342" s="137"/>
      <c r="J342" s="137"/>
    </row>
    <row r="345" spans="1:10">
      <c r="A345" s="33" t="s">
        <v>392</v>
      </c>
      <c r="B345" s="1" t="s">
        <v>393</v>
      </c>
    </row>
    <row r="346" spans="1:10">
      <c r="C346" s="12" t="s">
        <v>394</v>
      </c>
    </row>
    <row r="349" spans="1:10">
      <c r="A349" s="37" t="s">
        <v>501</v>
      </c>
    </row>
    <row r="351" spans="1:10">
      <c r="A351" s="33" t="s">
        <v>395</v>
      </c>
      <c r="B351" s="1" t="s">
        <v>396</v>
      </c>
    </row>
    <row r="352" spans="1:10">
      <c r="B352" s="1" t="s">
        <v>381</v>
      </c>
    </row>
    <row r="353" spans="1:3">
      <c r="C353" s="12" t="s">
        <v>394</v>
      </c>
    </row>
    <row r="354" spans="1:3">
      <c r="C354" s="12"/>
    </row>
    <row r="355" spans="1:3">
      <c r="C355" s="12"/>
    </row>
    <row r="356" spans="1:3">
      <c r="A356" s="33" t="s">
        <v>397</v>
      </c>
      <c r="B356" s="1" t="s">
        <v>398</v>
      </c>
      <c r="C356" s="12"/>
    </row>
    <row r="357" spans="1:3">
      <c r="C357" s="12" t="s">
        <v>399</v>
      </c>
    </row>
    <row r="358" spans="1:3">
      <c r="C358" s="12"/>
    </row>
    <row r="359" spans="1:3">
      <c r="C359" s="12"/>
    </row>
    <row r="360" spans="1:3">
      <c r="A360" s="33" t="s">
        <v>400</v>
      </c>
      <c r="B360" t="s">
        <v>401</v>
      </c>
      <c r="C360" s="12"/>
    </row>
    <row r="361" spans="1:3">
      <c r="B361" t="s">
        <v>402</v>
      </c>
      <c r="C361" s="12"/>
    </row>
    <row r="362" spans="1:3">
      <c r="C362" s="12" t="s">
        <v>518</v>
      </c>
    </row>
    <row r="363" spans="1:3">
      <c r="C363" s="12"/>
    </row>
    <row r="364" spans="1:3">
      <c r="C364" s="12"/>
    </row>
    <row r="365" spans="1:3">
      <c r="A365" s="33" t="s">
        <v>404</v>
      </c>
      <c r="B365" s="1" t="s">
        <v>405</v>
      </c>
      <c r="C365" s="12"/>
    </row>
    <row r="366" spans="1:3">
      <c r="B366" s="1" t="s">
        <v>406</v>
      </c>
      <c r="C366" s="12"/>
    </row>
    <row r="367" spans="1:3">
      <c r="C367" s="12" t="s">
        <v>224</v>
      </c>
    </row>
    <row r="368" spans="1:3">
      <c r="C368" s="12"/>
    </row>
    <row r="369" spans="1:3">
      <c r="C369" s="12"/>
    </row>
    <row r="370" spans="1:3">
      <c r="A370" s="33" t="s">
        <v>407</v>
      </c>
      <c r="B370" s="1" t="s">
        <v>408</v>
      </c>
      <c r="C370" s="12"/>
    </row>
    <row r="371" spans="1:3">
      <c r="C371" s="12" t="s">
        <v>409</v>
      </c>
    </row>
    <row r="372" spans="1:3">
      <c r="C372" s="12"/>
    </row>
    <row r="373" spans="1:3">
      <c r="C373" s="12"/>
    </row>
    <row r="374" spans="1:3">
      <c r="A374" s="33" t="s">
        <v>410</v>
      </c>
      <c r="B374" s="1" t="s">
        <v>411</v>
      </c>
      <c r="C374" s="12"/>
    </row>
    <row r="375" spans="1:3">
      <c r="C375" s="12" t="s">
        <v>412</v>
      </c>
    </row>
    <row r="376" spans="1:3">
      <c r="C376" s="12"/>
    </row>
    <row r="377" spans="1:3">
      <c r="C377" s="12"/>
    </row>
    <row r="378" spans="1:3">
      <c r="A378" s="33" t="s">
        <v>413</v>
      </c>
      <c r="B378" s="1" t="s">
        <v>414</v>
      </c>
      <c r="C378" s="12"/>
    </row>
    <row r="379" spans="1:3">
      <c r="C379" s="12" t="s">
        <v>224</v>
      </c>
    </row>
    <row r="380" spans="1:3">
      <c r="C380" s="12"/>
    </row>
    <row r="381" spans="1:3">
      <c r="C381" s="12"/>
    </row>
    <row r="382" spans="1:3">
      <c r="A382" s="37" t="s">
        <v>502</v>
      </c>
    </row>
    <row r="383" spans="1:3">
      <c r="A383" s="37"/>
    </row>
    <row r="384" spans="1:3">
      <c r="A384" s="33" t="s">
        <v>248</v>
      </c>
      <c r="B384" s="1" t="s">
        <v>249</v>
      </c>
    </row>
    <row r="386" spans="1:10">
      <c r="A386" s="33" t="s">
        <v>250</v>
      </c>
      <c r="B386" s="1" t="s">
        <v>251</v>
      </c>
    </row>
    <row r="388" spans="1:10">
      <c r="B388" s="143" t="s">
        <v>245</v>
      </c>
      <c r="C388" s="143"/>
      <c r="D388" s="143"/>
      <c r="E388" s="143" t="s">
        <v>22</v>
      </c>
      <c r="F388" s="143"/>
      <c r="G388" s="143"/>
      <c r="H388" s="143" t="s">
        <v>23</v>
      </c>
      <c r="I388" s="143"/>
      <c r="J388" s="143"/>
    </row>
    <row r="389" spans="1:10">
      <c r="B389" s="36" t="s">
        <v>252</v>
      </c>
      <c r="C389" s="36"/>
      <c r="D389" s="36"/>
      <c r="E389" s="137">
        <v>300</v>
      </c>
      <c r="F389" s="137"/>
      <c r="G389" s="137"/>
      <c r="H389" s="137">
        <v>300</v>
      </c>
      <c r="I389" s="137"/>
      <c r="J389" s="137"/>
    </row>
    <row r="390" spans="1:10">
      <c r="B390" s="36" t="s">
        <v>254</v>
      </c>
      <c r="C390" s="36"/>
      <c r="D390" s="36"/>
      <c r="E390" s="137"/>
      <c r="F390" s="137"/>
      <c r="G390" s="137"/>
      <c r="H390" s="137"/>
      <c r="I390" s="137"/>
      <c r="J390" s="137"/>
    </row>
    <row r="391" spans="1:10">
      <c r="B391" s="36" t="s">
        <v>255</v>
      </c>
      <c r="C391" s="36"/>
      <c r="D391" s="36"/>
      <c r="E391" s="137"/>
      <c r="F391" s="137"/>
      <c r="G391" s="137"/>
      <c r="H391" s="137"/>
      <c r="I391" s="137"/>
      <c r="J391" s="137"/>
    </row>
    <row r="392" spans="1:10">
      <c r="B392" s="36" t="s">
        <v>253</v>
      </c>
      <c r="C392" s="36"/>
      <c r="D392" s="36"/>
      <c r="E392" s="137"/>
      <c r="F392" s="137"/>
      <c r="G392" s="137"/>
      <c r="H392" s="137"/>
      <c r="I392" s="137"/>
      <c r="J392" s="137"/>
    </row>
    <row r="393" spans="1:10">
      <c r="B393" s="36"/>
      <c r="C393" s="36" t="s">
        <v>11</v>
      </c>
      <c r="D393" s="36"/>
      <c r="E393" s="137"/>
      <c r="F393" s="137"/>
      <c r="G393" s="137"/>
      <c r="H393" s="137"/>
      <c r="I393" s="137"/>
      <c r="J393" s="137"/>
    </row>
    <row r="394" spans="1:10">
      <c r="B394" s="36"/>
      <c r="C394" s="36" t="s">
        <v>34</v>
      </c>
      <c r="D394" s="36"/>
      <c r="E394" s="137"/>
      <c r="F394" s="137"/>
      <c r="G394" s="137"/>
      <c r="H394" s="137"/>
      <c r="I394" s="137"/>
      <c r="J394" s="137"/>
    </row>
    <row r="395" spans="1:10">
      <c r="B395" s="36" t="s">
        <v>256</v>
      </c>
      <c r="C395" s="36"/>
      <c r="D395" s="36"/>
      <c r="E395" s="137">
        <v>300</v>
      </c>
      <c r="F395" s="137"/>
      <c r="G395" s="137"/>
      <c r="H395" s="137">
        <v>300</v>
      </c>
      <c r="I395" s="137"/>
      <c r="J395" s="137"/>
    </row>
    <row r="396" spans="1:10">
      <c r="B396" s="36" t="s">
        <v>257</v>
      </c>
      <c r="C396" s="36"/>
      <c r="D396" s="36"/>
      <c r="E396" s="137">
        <v>300</v>
      </c>
      <c r="F396" s="137"/>
      <c r="G396" s="137"/>
      <c r="H396" s="137">
        <v>300</v>
      </c>
      <c r="I396" s="137"/>
      <c r="J396" s="137"/>
    </row>
    <row r="397" spans="1:10">
      <c r="B397" s="36" t="s">
        <v>258</v>
      </c>
      <c r="C397" s="36"/>
      <c r="D397" s="36"/>
      <c r="E397" s="137"/>
      <c r="F397" s="137"/>
      <c r="G397" s="137"/>
      <c r="H397" s="137"/>
      <c r="I397" s="137"/>
      <c r="J397" s="137"/>
    </row>
    <row r="399" spans="1:10">
      <c r="A399" s="33" t="s">
        <v>259</v>
      </c>
      <c r="B399" s="1" t="s">
        <v>260</v>
      </c>
    </row>
    <row r="401" spans="1:10">
      <c r="B401" s="143" t="s">
        <v>261</v>
      </c>
      <c r="C401" s="143"/>
      <c r="D401" s="143"/>
      <c r="E401" s="143" t="s">
        <v>22</v>
      </c>
      <c r="F401" s="143"/>
      <c r="G401" s="143"/>
      <c r="H401" s="203" t="s">
        <v>23</v>
      </c>
      <c r="I401" s="204"/>
      <c r="J401" s="205"/>
    </row>
    <row r="402" spans="1:10">
      <c r="B402" s="138" t="s">
        <v>270</v>
      </c>
      <c r="C402" s="138"/>
      <c r="D402" s="138"/>
      <c r="E402" s="137">
        <v>1246</v>
      </c>
      <c r="F402" s="137"/>
      <c r="G402" s="137"/>
      <c r="H402" s="137">
        <v>840</v>
      </c>
      <c r="I402" s="137"/>
      <c r="J402" s="137"/>
    </row>
    <row r="403" spans="1:10">
      <c r="B403" s="138" t="s">
        <v>262</v>
      </c>
      <c r="C403" s="138"/>
      <c r="D403" s="138"/>
      <c r="E403" s="137">
        <v>30</v>
      </c>
      <c r="F403" s="137"/>
      <c r="G403" s="137"/>
      <c r="H403" s="137">
        <v>30</v>
      </c>
      <c r="I403" s="137"/>
      <c r="J403" s="137"/>
    </row>
    <row r="404" spans="1:10">
      <c r="B404" s="138" t="s">
        <v>263</v>
      </c>
      <c r="C404" s="138"/>
      <c r="D404" s="138"/>
      <c r="E404" s="137"/>
      <c r="F404" s="137"/>
      <c r="G404" s="137"/>
      <c r="H404" s="137"/>
      <c r="I404" s="137"/>
      <c r="J404" s="137"/>
    </row>
    <row r="405" spans="1:10">
      <c r="B405" s="138" t="s">
        <v>264</v>
      </c>
      <c r="C405" s="138"/>
      <c r="D405" s="138"/>
      <c r="E405" s="137"/>
      <c r="F405" s="137"/>
      <c r="G405" s="137"/>
      <c r="H405" s="137"/>
      <c r="I405" s="137"/>
      <c r="J405" s="137"/>
    </row>
    <row r="406" spans="1:10">
      <c r="B406" s="138" t="s">
        <v>265</v>
      </c>
      <c r="C406" s="138"/>
      <c r="D406" s="138"/>
      <c r="E406" s="137"/>
      <c r="F406" s="137"/>
      <c r="G406" s="137"/>
      <c r="H406" s="137"/>
      <c r="I406" s="137"/>
      <c r="J406" s="137"/>
    </row>
    <row r="407" spans="1:10">
      <c r="B407" s="138" t="s">
        <v>266</v>
      </c>
      <c r="C407" s="138"/>
      <c r="D407" s="138"/>
      <c r="E407" s="137"/>
      <c r="F407" s="137"/>
      <c r="G407" s="137"/>
      <c r="H407" s="137"/>
      <c r="I407" s="137"/>
      <c r="J407" s="137"/>
    </row>
    <row r="408" spans="1:10">
      <c r="B408" s="138" t="s">
        <v>267</v>
      </c>
      <c r="C408" s="138"/>
      <c r="D408" s="138"/>
      <c r="E408" s="137">
        <v>498</v>
      </c>
      <c r="F408" s="137"/>
      <c r="G408" s="137"/>
      <c r="H408" s="137">
        <v>200</v>
      </c>
      <c r="I408" s="137"/>
      <c r="J408" s="137"/>
    </row>
    <row r="409" spans="1:10">
      <c r="B409" s="138" t="s">
        <v>268</v>
      </c>
      <c r="C409" s="138"/>
      <c r="D409" s="138"/>
      <c r="E409" s="137">
        <f>E402-SUM(E403:E408)</f>
        <v>718</v>
      </c>
      <c r="F409" s="137"/>
      <c r="G409" s="137"/>
      <c r="H409" s="137">
        <f>H402-SUM(H403:H408)</f>
        <v>610</v>
      </c>
      <c r="I409" s="137"/>
      <c r="J409" s="137"/>
    </row>
    <row r="410" spans="1:10">
      <c r="B410" s="138" t="s">
        <v>269</v>
      </c>
      <c r="C410" s="138"/>
      <c r="D410" s="138"/>
      <c r="E410" s="137"/>
      <c r="F410" s="137"/>
      <c r="G410" s="137"/>
      <c r="H410" s="137"/>
      <c r="I410" s="137"/>
      <c r="J410" s="137"/>
    </row>
    <row r="412" spans="1:10">
      <c r="A412" s="33" t="s">
        <v>271</v>
      </c>
      <c r="B412" s="1" t="s">
        <v>272</v>
      </c>
    </row>
    <row r="414" spans="1:10">
      <c r="B414" s="143" t="s">
        <v>273</v>
      </c>
      <c r="C414" s="143"/>
      <c r="D414" s="143"/>
      <c r="E414" s="143" t="s">
        <v>22</v>
      </c>
      <c r="F414" s="143"/>
      <c r="G414" s="143"/>
      <c r="H414" s="143" t="s">
        <v>23</v>
      </c>
      <c r="I414" s="143"/>
      <c r="J414" s="143"/>
    </row>
    <row r="415" spans="1:10">
      <c r="B415" s="36" t="s">
        <v>274</v>
      </c>
      <c r="C415" s="36"/>
      <c r="D415" s="36"/>
      <c r="E415" s="137"/>
      <c r="F415" s="137"/>
      <c r="G415" s="137"/>
      <c r="H415" s="137"/>
      <c r="I415" s="137"/>
      <c r="J415" s="137"/>
    </row>
    <row r="416" spans="1:10">
      <c r="B416" s="36" t="s">
        <v>275</v>
      </c>
      <c r="C416" s="36"/>
      <c r="D416" s="36"/>
      <c r="E416" s="137"/>
      <c r="F416" s="137"/>
      <c r="G416" s="137"/>
      <c r="H416" s="137"/>
      <c r="I416" s="137"/>
      <c r="J416" s="137"/>
    </row>
    <row r="417" spans="1:10">
      <c r="B417" s="36" t="s">
        <v>276</v>
      </c>
      <c r="C417" s="36"/>
      <c r="D417" s="36"/>
      <c r="E417" s="137"/>
      <c r="F417" s="137"/>
      <c r="G417" s="137"/>
      <c r="H417" s="137"/>
      <c r="I417" s="137"/>
      <c r="J417" s="137"/>
    </row>
    <row r="418" spans="1:10">
      <c r="B418" s="36" t="s">
        <v>277</v>
      </c>
      <c r="C418" s="36"/>
      <c r="D418" s="36"/>
      <c r="E418" s="137"/>
      <c r="F418" s="137"/>
      <c r="G418" s="137"/>
      <c r="H418" s="137"/>
      <c r="I418" s="137"/>
      <c r="J418" s="137"/>
    </row>
    <row r="419" spans="1:10">
      <c r="B419" s="36" t="s">
        <v>278</v>
      </c>
      <c r="C419" s="36"/>
      <c r="D419" s="36"/>
      <c r="E419" s="137"/>
      <c r="F419" s="137"/>
      <c r="G419" s="137"/>
      <c r="H419" s="137"/>
      <c r="I419" s="137"/>
      <c r="J419" s="137"/>
    </row>
    <row r="420" spans="1:10">
      <c r="B420" s="36" t="s">
        <v>279</v>
      </c>
      <c r="C420" s="36"/>
      <c r="D420" s="36"/>
      <c r="E420" s="137"/>
      <c r="F420" s="137"/>
      <c r="G420" s="137"/>
      <c r="H420" s="137"/>
      <c r="I420" s="137"/>
      <c r="J420" s="137"/>
    </row>
    <row r="421" spans="1:10">
      <c r="B421" s="36" t="s">
        <v>280</v>
      </c>
      <c r="C421" s="36"/>
      <c r="D421" s="36"/>
      <c r="E421" s="137"/>
      <c r="F421" s="137"/>
      <c r="G421" s="137"/>
      <c r="H421" s="137"/>
      <c r="I421" s="137"/>
      <c r="J421" s="137"/>
    </row>
    <row r="422" spans="1:10">
      <c r="B422" s="36" t="s">
        <v>281</v>
      </c>
      <c r="C422" s="36"/>
      <c r="D422" s="36"/>
      <c r="E422" s="137"/>
      <c r="F422" s="137"/>
      <c r="G422" s="137"/>
      <c r="H422" s="137"/>
      <c r="I422" s="137"/>
      <c r="J422" s="137"/>
    </row>
    <row r="424" spans="1:10">
      <c r="A424" s="33" t="s">
        <v>415</v>
      </c>
      <c r="B424" s="1" t="s">
        <v>416</v>
      </c>
    </row>
    <row r="425" spans="1:10">
      <c r="B425" s="1" t="s">
        <v>417</v>
      </c>
    </row>
    <row r="426" spans="1:10">
      <c r="C426" s="12" t="s">
        <v>418</v>
      </c>
    </row>
    <row r="428" spans="1:10">
      <c r="A428" s="37"/>
    </row>
    <row r="429" spans="1:10">
      <c r="A429" s="33" t="s">
        <v>419</v>
      </c>
      <c r="B429" s="1" t="s">
        <v>420</v>
      </c>
    </row>
    <row r="430" spans="1:10">
      <c r="B430" s="1" t="s">
        <v>421</v>
      </c>
    </row>
    <row r="431" spans="1:10">
      <c r="C431" s="12" t="s">
        <v>422</v>
      </c>
    </row>
    <row r="434" spans="1:12">
      <c r="A434" s="33" t="s">
        <v>282</v>
      </c>
      <c r="B434" s="1" t="s">
        <v>283</v>
      </c>
    </row>
    <row r="435" spans="1:12">
      <c r="B435" s="1"/>
    </row>
    <row r="436" spans="1:12">
      <c r="B436" s="201" t="s">
        <v>245</v>
      </c>
      <c r="C436" s="201"/>
      <c r="D436" s="201"/>
      <c r="E436" s="201" t="s">
        <v>246</v>
      </c>
      <c r="F436" s="201"/>
      <c r="G436" s="201"/>
      <c r="H436" s="201"/>
      <c r="I436" s="201"/>
      <c r="J436" s="201"/>
    </row>
    <row r="437" spans="1:12">
      <c r="B437" s="201"/>
      <c r="C437" s="201"/>
      <c r="D437" s="201"/>
      <c r="E437" s="186" t="s">
        <v>22</v>
      </c>
      <c r="F437" s="186"/>
      <c r="G437" s="186"/>
      <c r="H437" s="186" t="s">
        <v>23</v>
      </c>
      <c r="I437" s="186"/>
      <c r="J437" s="186"/>
    </row>
    <row r="438" spans="1:12">
      <c r="B438" s="36" t="s">
        <v>514</v>
      </c>
      <c r="C438" s="36"/>
      <c r="D438" s="36"/>
      <c r="E438" s="137">
        <v>1472</v>
      </c>
      <c r="F438" s="137"/>
      <c r="G438" s="137"/>
      <c r="H438" s="137">
        <v>1599</v>
      </c>
      <c r="I438" s="137"/>
      <c r="J438" s="137"/>
    </row>
    <row r="439" spans="1:12">
      <c r="B439" s="36" t="s">
        <v>515</v>
      </c>
      <c r="C439" s="36"/>
      <c r="D439" s="36"/>
      <c r="E439" s="137"/>
      <c r="F439" s="137"/>
      <c r="G439" s="137"/>
      <c r="H439" s="137"/>
      <c r="I439" s="137"/>
      <c r="J439" s="137"/>
    </row>
    <row r="440" spans="1:12">
      <c r="B440" s="46"/>
      <c r="C440" s="46"/>
      <c r="D440" s="46"/>
      <c r="E440" s="96"/>
      <c r="F440" s="96"/>
      <c r="G440" s="96"/>
      <c r="H440" s="96"/>
      <c r="I440" s="96"/>
      <c r="J440" s="96"/>
    </row>
    <row r="441" spans="1:12">
      <c r="A441" s="37" t="s">
        <v>503</v>
      </c>
    </row>
    <row r="442" spans="1:12">
      <c r="A442" s="37"/>
    </row>
    <row r="443" spans="1:12">
      <c r="A443" s="33" t="s">
        <v>286</v>
      </c>
      <c r="B443" s="1" t="s">
        <v>287</v>
      </c>
    </row>
    <row r="445" spans="1:12">
      <c r="B445" s="143" t="s">
        <v>288</v>
      </c>
      <c r="C445" s="143"/>
      <c r="D445" s="143"/>
      <c r="E445" s="143" t="s">
        <v>289</v>
      </c>
      <c r="F445" s="143"/>
      <c r="G445" s="143" t="s">
        <v>290</v>
      </c>
      <c r="H445" s="143"/>
      <c r="I445" s="143" t="s">
        <v>291</v>
      </c>
      <c r="J445" s="143"/>
      <c r="K445" s="143" t="s">
        <v>292</v>
      </c>
      <c r="L445" s="143"/>
    </row>
    <row r="446" spans="1:12">
      <c r="B446" s="138" t="s">
        <v>293</v>
      </c>
      <c r="C446" s="138"/>
      <c r="D446" s="138"/>
      <c r="E446" s="137">
        <v>785</v>
      </c>
      <c r="F446" s="137"/>
      <c r="G446" s="137">
        <v>785</v>
      </c>
      <c r="H446" s="137"/>
      <c r="I446" s="137"/>
      <c r="J446" s="137"/>
      <c r="K446" s="137"/>
      <c r="L446" s="137"/>
    </row>
    <row r="447" spans="1:12">
      <c r="B447" s="138" t="s">
        <v>294</v>
      </c>
      <c r="C447" s="138"/>
      <c r="D447" s="138"/>
      <c r="E447" s="137">
        <v>138</v>
      </c>
      <c r="F447" s="137"/>
      <c r="G447" s="137">
        <v>138</v>
      </c>
      <c r="H447" s="137"/>
      <c r="I447" s="137"/>
      <c r="J447" s="137"/>
      <c r="K447" s="137"/>
      <c r="L447" s="137"/>
    </row>
    <row r="448" spans="1:12">
      <c r="B448" s="138" t="s">
        <v>295</v>
      </c>
      <c r="C448" s="138"/>
      <c r="D448" s="138"/>
      <c r="E448" s="137">
        <v>55</v>
      </c>
      <c r="F448" s="137"/>
      <c r="G448" s="137">
        <v>55</v>
      </c>
      <c r="H448" s="137"/>
      <c r="I448" s="137"/>
      <c r="J448" s="137"/>
      <c r="K448" s="137"/>
      <c r="L448" s="137"/>
    </row>
    <row r="449" spans="1:12">
      <c r="B449" s="138" t="s">
        <v>296</v>
      </c>
      <c r="C449" s="138"/>
      <c r="D449" s="138"/>
      <c r="E449" s="137">
        <v>112</v>
      </c>
      <c r="F449" s="137"/>
      <c r="G449" s="137">
        <v>112</v>
      </c>
      <c r="H449" s="137"/>
      <c r="I449" s="137"/>
      <c r="J449" s="137"/>
      <c r="K449" s="137"/>
      <c r="L449" s="137"/>
    </row>
    <row r="450" spans="1:12">
      <c r="B450" s="138" t="s">
        <v>297</v>
      </c>
      <c r="C450" s="138"/>
      <c r="D450" s="138"/>
      <c r="E450" s="137">
        <v>382</v>
      </c>
      <c r="F450" s="137"/>
      <c r="G450" s="137">
        <v>382</v>
      </c>
      <c r="H450" s="137"/>
      <c r="I450" s="137"/>
      <c r="J450" s="137"/>
      <c r="K450" s="137"/>
      <c r="L450" s="137"/>
    </row>
    <row r="451" spans="1:12">
      <c r="B451" s="141" t="s">
        <v>298</v>
      </c>
      <c r="C451" s="141"/>
      <c r="D451" s="141"/>
      <c r="E451" s="142">
        <f>SUM(E446:E450)</f>
        <v>1472</v>
      </c>
      <c r="F451" s="142"/>
      <c r="G451" s="142">
        <f>SUM(G446:G450)</f>
        <v>1472</v>
      </c>
      <c r="H451" s="142"/>
      <c r="I451" s="142">
        <f>SUM(I446:I450)</f>
        <v>0</v>
      </c>
      <c r="J451" s="142"/>
      <c r="K451" s="142">
        <f>SUM(K446:K450)</f>
        <v>0</v>
      </c>
      <c r="L451" s="142"/>
    </row>
    <row r="454" spans="1:12">
      <c r="A454" s="33" t="s">
        <v>423</v>
      </c>
      <c r="B454" s="1" t="s">
        <v>424</v>
      </c>
    </row>
    <row r="455" spans="1:12">
      <c r="C455" s="12" t="s">
        <v>425</v>
      </c>
    </row>
    <row r="458" spans="1:12">
      <c r="A458" s="33" t="s">
        <v>426</v>
      </c>
      <c r="B458" s="1" t="s">
        <v>427</v>
      </c>
    </row>
    <row r="459" spans="1:12">
      <c r="C459" s="12" t="s">
        <v>428</v>
      </c>
    </row>
    <row r="462" spans="1:12">
      <c r="A462" s="33" t="s">
        <v>299</v>
      </c>
      <c r="B462" s="1" t="s">
        <v>300</v>
      </c>
    </row>
    <row r="464" spans="1:12">
      <c r="B464" s="143" t="s">
        <v>245</v>
      </c>
      <c r="C464" s="143"/>
      <c r="D464" s="143"/>
      <c r="E464" s="143" t="s">
        <v>22</v>
      </c>
      <c r="F464" s="143"/>
      <c r="G464" s="143"/>
      <c r="H464" s="143" t="s">
        <v>23</v>
      </c>
      <c r="I464" s="143"/>
      <c r="J464" s="143"/>
    </row>
    <row r="465" spans="1:10">
      <c r="B465" s="138" t="s">
        <v>301</v>
      </c>
      <c r="C465" s="138"/>
      <c r="D465" s="138"/>
      <c r="E465" s="137">
        <v>39</v>
      </c>
      <c r="F465" s="137"/>
      <c r="G465" s="137"/>
      <c r="H465" s="137">
        <v>29</v>
      </c>
      <c r="I465" s="137"/>
      <c r="J465" s="137"/>
    </row>
    <row r="466" spans="1:10">
      <c r="B466" s="138" t="s">
        <v>302</v>
      </c>
      <c r="C466" s="138"/>
      <c r="D466" s="138"/>
      <c r="E466" s="137">
        <v>12</v>
      </c>
      <c r="F466" s="137"/>
      <c r="G466" s="137"/>
      <c r="H466" s="137">
        <v>10</v>
      </c>
      <c r="I466" s="137"/>
      <c r="J466" s="137"/>
    </row>
    <row r="467" spans="1:10">
      <c r="B467" s="138" t="s">
        <v>303</v>
      </c>
      <c r="C467" s="138"/>
      <c r="D467" s="138"/>
      <c r="E467" s="137"/>
      <c r="F467" s="137"/>
      <c r="G467" s="137"/>
      <c r="H467" s="137"/>
      <c r="I467" s="137"/>
      <c r="J467" s="137"/>
    </row>
    <row r="468" spans="1:10">
      <c r="B468" s="141" t="s">
        <v>304</v>
      </c>
      <c r="C468" s="141"/>
      <c r="D468" s="141"/>
      <c r="E468" s="206">
        <f>E465+E466-E467</f>
        <v>51</v>
      </c>
      <c r="F468" s="206"/>
      <c r="G468" s="206"/>
      <c r="H468" s="206">
        <f>H465+H466-I467</f>
        <v>39</v>
      </c>
      <c r="I468" s="206"/>
      <c r="J468" s="206"/>
    </row>
    <row r="471" spans="1:10">
      <c r="A471" s="33" t="s">
        <v>429</v>
      </c>
      <c r="B471" s="1" t="s">
        <v>430</v>
      </c>
    </row>
    <row r="472" spans="1:10">
      <c r="C472" s="12" t="s">
        <v>431</v>
      </c>
    </row>
    <row r="475" spans="1:10">
      <c r="A475" s="33" t="s">
        <v>432</v>
      </c>
      <c r="B475" s="1" t="s">
        <v>433</v>
      </c>
    </row>
    <row r="476" spans="1:10">
      <c r="C476" s="12" t="s">
        <v>434</v>
      </c>
    </row>
    <row r="479" spans="1:10">
      <c r="A479" s="33" t="s">
        <v>435</v>
      </c>
      <c r="B479" s="1" t="s">
        <v>436</v>
      </c>
    </row>
    <row r="480" spans="1:10">
      <c r="C480" s="12" t="s">
        <v>418</v>
      </c>
    </row>
    <row r="483" spans="1:3">
      <c r="A483" s="33" t="s">
        <v>437</v>
      </c>
      <c r="B483" s="1" t="s">
        <v>438</v>
      </c>
    </row>
    <row r="484" spans="1:3">
      <c r="C484" s="12" t="s">
        <v>439</v>
      </c>
    </row>
    <row r="487" spans="1:3">
      <c r="A487" s="33" t="s">
        <v>440</v>
      </c>
      <c r="B487" s="1" t="s">
        <v>441</v>
      </c>
    </row>
    <row r="488" spans="1:3">
      <c r="C488" s="12" t="s">
        <v>442</v>
      </c>
    </row>
    <row r="491" spans="1:3">
      <c r="A491" s="33" t="s">
        <v>443</v>
      </c>
      <c r="B491" s="1" t="s">
        <v>444</v>
      </c>
    </row>
    <row r="492" spans="1:3">
      <c r="C492" s="12" t="s">
        <v>224</v>
      </c>
    </row>
    <row r="495" spans="1:3">
      <c r="A495" s="37" t="s">
        <v>504</v>
      </c>
    </row>
    <row r="496" spans="1:3">
      <c r="A496" s="37"/>
    </row>
    <row r="497" spans="1:10">
      <c r="A497" s="33" t="s">
        <v>305</v>
      </c>
      <c r="B497" s="1" t="s">
        <v>306</v>
      </c>
    </row>
    <row r="499" spans="1:10">
      <c r="A499" s="33" t="s">
        <v>307</v>
      </c>
      <c r="B499" s="1" t="s">
        <v>308</v>
      </c>
    </row>
    <row r="501" spans="1:10">
      <c r="B501" s="146" t="s">
        <v>309</v>
      </c>
      <c r="C501" s="146"/>
      <c r="D501" s="146"/>
      <c r="E501" s="143" t="s">
        <v>22</v>
      </c>
      <c r="F501" s="143"/>
      <c r="G501" s="143"/>
      <c r="H501" s="143" t="s">
        <v>23</v>
      </c>
      <c r="I501" s="143"/>
      <c r="J501" s="143"/>
    </row>
    <row r="502" spans="1:10">
      <c r="B502" s="144" t="s">
        <v>310</v>
      </c>
      <c r="C502" s="144"/>
      <c r="D502" s="144"/>
      <c r="E502" s="144"/>
      <c r="F502" s="144"/>
      <c r="G502" s="144"/>
      <c r="H502" s="144"/>
      <c r="I502" s="144"/>
      <c r="J502" s="144"/>
    </row>
    <row r="503" spans="1:10">
      <c r="B503" s="138"/>
      <c r="C503" s="145" t="s">
        <v>445</v>
      </c>
      <c r="D503" s="145"/>
      <c r="E503" s="145"/>
      <c r="F503" s="145"/>
      <c r="G503" s="145"/>
      <c r="H503" s="145"/>
      <c r="I503" s="145"/>
      <c r="J503" s="145"/>
    </row>
    <row r="504" spans="1:10">
      <c r="B504" s="138"/>
      <c r="C504" s="138" t="s">
        <v>311</v>
      </c>
      <c r="D504" s="138"/>
      <c r="E504" s="137">
        <v>11572</v>
      </c>
      <c r="F504" s="137"/>
      <c r="G504" s="137"/>
      <c r="H504" s="137">
        <v>10444</v>
      </c>
      <c r="I504" s="137"/>
      <c r="J504" s="137"/>
    </row>
    <row r="505" spans="1:10">
      <c r="B505" s="138"/>
      <c r="C505" s="138"/>
      <c r="D505" s="138"/>
      <c r="E505" s="137"/>
      <c r="F505" s="137"/>
      <c r="G505" s="137"/>
      <c r="H505" s="137"/>
      <c r="I505" s="137"/>
      <c r="J505" s="137"/>
    </row>
    <row r="506" spans="1:10">
      <c r="B506" s="138"/>
      <c r="C506" s="83" t="s">
        <v>312</v>
      </c>
      <c r="D506" s="83"/>
      <c r="E506" s="142">
        <f>E504</f>
        <v>11572</v>
      </c>
      <c r="F506" s="142"/>
      <c r="G506" s="142"/>
      <c r="H506" s="142">
        <f>H504</f>
        <v>10444</v>
      </c>
      <c r="I506" s="142"/>
      <c r="J506" s="142"/>
    </row>
    <row r="507" spans="1:10">
      <c r="B507" s="209" t="s">
        <v>510</v>
      </c>
      <c r="C507" s="210"/>
      <c r="D507" s="210"/>
      <c r="E507" s="210"/>
      <c r="F507" s="210"/>
      <c r="G507" s="210"/>
      <c r="H507" s="210"/>
      <c r="I507" s="210"/>
      <c r="J507" s="211"/>
    </row>
    <row r="508" spans="1:10">
      <c r="B508" s="54"/>
      <c r="C508" s="145" t="s">
        <v>445</v>
      </c>
      <c r="D508" s="145"/>
      <c r="E508" s="145"/>
      <c r="F508" s="145"/>
      <c r="G508" s="145"/>
      <c r="H508" s="145"/>
      <c r="I508" s="145"/>
      <c r="J508" s="145"/>
    </row>
    <row r="509" spans="1:10">
      <c r="B509" s="54"/>
      <c r="C509" s="138" t="s">
        <v>311</v>
      </c>
      <c r="D509" s="138"/>
      <c r="E509" s="137">
        <v>34</v>
      </c>
      <c r="F509" s="137"/>
      <c r="G509" s="137"/>
      <c r="H509" s="137">
        <v>55</v>
      </c>
      <c r="I509" s="137"/>
      <c r="J509" s="137"/>
    </row>
    <row r="510" spans="1:10">
      <c r="B510" s="54"/>
      <c r="C510" s="138"/>
      <c r="D510" s="138"/>
      <c r="E510" s="137"/>
      <c r="F510" s="137"/>
      <c r="G510" s="137"/>
      <c r="H510" s="137"/>
      <c r="I510" s="137"/>
      <c r="J510" s="137"/>
    </row>
    <row r="511" spans="1:10">
      <c r="B511" s="54"/>
      <c r="C511" s="83" t="s">
        <v>312</v>
      </c>
      <c r="D511" s="83"/>
      <c r="E511" s="142">
        <f>E509</f>
        <v>34</v>
      </c>
      <c r="F511" s="142"/>
      <c r="G511" s="142"/>
      <c r="H511" s="142">
        <f>H509</f>
        <v>55</v>
      </c>
      <c r="I511" s="142"/>
      <c r="J511" s="142"/>
    </row>
    <row r="512" spans="1:10">
      <c r="B512" s="209" t="s">
        <v>511</v>
      </c>
      <c r="C512" s="210"/>
      <c r="D512" s="210"/>
      <c r="E512" s="210"/>
      <c r="F512" s="210"/>
      <c r="G512" s="210"/>
      <c r="H512" s="210"/>
      <c r="I512" s="210"/>
      <c r="J512" s="211"/>
    </row>
    <row r="513" spans="1:10">
      <c r="B513" s="54"/>
      <c r="C513" s="145" t="s">
        <v>445</v>
      </c>
      <c r="D513" s="145"/>
      <c r="E513" s="145"/>
      <c r="F513" s="145"/>
      <c r="G513" s="145"/>
      <c r="H513" s="145"/>
      <c r="I513" s="145"/>
      <c r="J513" s="145"/>
    </row>
    <row r="514" spans="1:10">
      <c r="B514" s="54"/>
      <c r="C514" s="138" t="s">
        <v>311</v>
      </c>
      <c r="D514" s="138"/>
      <c r="E514" s="137">
        <v>17</v>
      </c>
      <c r="F514" s="137"/>
      <c r="G514" s="137"/>
      <c r="H514" s="137">
        <v>55</v>
      </c>
      <c r="I514" s="137"/>
      <c r="J514" s="137"/>
    </row>
    <row r="515" spans="1:10">
      <c r="B515" s="54"/>
      <c r="C515" s="138"/>
      <c r="D515" s="138"/>
      <c r="E515" s="137"/>
      <c r="F515" s="137"/>
      <c r="G515" s="137"/>
      <c r="H515" s="137"/>
      <c r="I515" s="137"/>
      <c r="J515" s="137"/>
    </row>
    <row r="516" spans="1:10">
      <c r="B516" s="54"/>
      <c r="C516" s="83" t="s">
        <v>312</v>
      </c>
      <c r="D516" s="83"/>
      <c r="E516" s="142">
        <f>E514</f>
        <v>17</v>
      </c>
      <c r="F516" s="142"/>
      <c r="G516" s="142"/>
      <c r="H516" s="142">
        <f>H514</f>
        <v>55</v>
      </c>
      <c r="I516" s="142"/>
      <c r="J516" s="142"/>
    </row>
    <row r="517" spans="1:10">
      <c r="B517" s="209" t="s">
        <v>512</v>
      </c>
      <c r="C517" s="210"/>
      <c r="D517" s="210"/>
      <c r="E517" s="210"/>
      <c r="F517" s="210"/>
      <c r="G517" s="210"/>
      <c r="H517" s="210"/>
      <c r="I517" s="210"/>
      <c r="J517" s="211"/>
    </row>
    <row r="518" spans="1:10">
      <c r="B518" s="54"/>
      <c r="C518" s="145" t="s">
        <v>445</v>
      </c>
      <c r="D518" s="145"/>
      <c r="E518" s="145"/>
      <c r="F518" s="145"/>
      <c r="G518" s="145"/>
      <c r="H518" s="145"/>
      <c r="I518" s="145"/>
      <c r="J518" s="145"/>
    </row>
    <row r="519" spans="1:10">
      <c r="B519" s="54"/>
      <c r="C519" s="138" t="s">
        <v>311</v>
      </c>
      <c r="D519" s="138"/>
      <c r="E519" s="137">
        <v>7</v>
      </c>
      <c r="F519" s="137"/>
      <c r="G519" s="137"/>
      <c r="H519" s="137">
        <v>10</v>
      </c>
      <c r="I519" s="137"/>
      <c r="J519" s="137"/>
    </row>
    <row r="520" spans="1:10">
      <c r="B520" s="54"/>
      <c r="C520" s="138"/>
      <c r="D520" s="138"/>
      <c r="E520" s="137"/>
      <c r="F520" s="137"/>
      <c r="G520" s="137"/>
      <c r="H520" s="137"/>
      <c r="I520" s="137"/>
      <c r="J520" s="137"/>
    </row>
    <row r="521" spans="1:10">
      <c r="B521" s="54"/>
      <c r="C521" s="83" t="s">
        <v>312</v>
      </c>
      <c r="D521" s="83"/>
      <c r="E521" s="142">
        <f>E519</f>
        <v>7</v>
      </c>
      <c r="F521" s="142"/>
      <c r="G521" s="142"/>
      <c r="H521" s="142">
        <f>H519</f>
        <v>10</v>
      </c>
      <c r="I521" s="142"/>
      <c r="J521" s="142"/>
    </row>
    <row r="522" spans="1:10">
      <c r="B522" s="138"/>
      <c r="C522" s="138"/>
      <c r="D522" s="138"/>
      <c r="E522" s="138"/>
      <c r="F522" s="138"/>
      <c r="G522" s="138"/>
      <c r="H522" s="138"/>
      <c r="I522" s="138"/>
      <c r="J522" s="138"/>
    </row>
    <row r="523" spans="1:10">
      <c r="B523" s="141" t="s">
        <v>289</v>
      </c>
      <c r="C523" s="141"/>
      <c r="D523" s="141"/>
      <c r="E523" s="142">
        <f>E506+E511+E516+E521</f>
        <v>11630</v>
      </c>
      <c r="F523" s="142"/>
      <c r="G523" s="142"/>
      <c r="H523" s="142">
        <f>H506</f>
        <v>10444</v>
      </c>
      <c r="I523" s="142"/>
      <c r="J523" s="142"/>
    </row>
    <row r="526" spans="1:10">
      <c r="A526" s="33" t="s">
        <v>446</v>
      </c>
      <c r="B526" s="1" t="s">
        <v>447</v>
      </c>
    </row>
    <row r="527" spans="1:10">
      <c r="C527" s="12" t="s">
        <v>448</v>
      </c>
    </row>
    <row r="530" spans="1:10">
      <c r="A530" s="33" t="s">
        <v>449</v>
      </c>
      <c r="B530" s="1" t="s">
        <v>450</v>
      </c>
    </row>
    <row r="531" spans="1:10">
      <c r="C531" s="12" t="s">
        <v>451</v>
      </c>
    </row>
    <row r="534" spans="1:10">
      <c r="A534" s="33" t="s">
        <v>313</v>
      </c>
      <c r="B534" s="1" t="s">
        <v>314</v>
      </c>
    </row>
    <row r="536" spans="1:10">
      <c r="B536" s="143" t="s">
        <v>315</v>
      </c>
      <c r="C536" s="143"/>
      <c r="D536" s="143"/>
      <c r="E536" s="143" t="s">
        <v>22</v>
      </c>
      <c r="F536" s="143"/>
      <c r="G536" s="143"/>
      <c r="H536" s="143" t="s">
        <v>23</v>
      </c>
      <c r="I536" s="143"/>
      <c r="J536" s="143"/>
    </row>
    <row r="537" spans="1:10">
      <c r="B537" s="138"/>
      <c r="C537" s="138"/>
      <c r="D537" s="138"/>
      <c r="E537" s="137"/>
      <c r="F537" s="137"/>
      <c r="G537" s="137"/>
      <c r="H537" s="137"/>
      <c r="I537" s="137"/>
      <c r="J537" s="137"/>
    </row>
    <row r="538" spans="1:10">
      <c r="B538" s="138"/>
      <c r="C538" s="138"/>
      <c r="D538" s="138"/>
      <c r="E538" s="137"/>
      <c r="F538" s="137"/>
      <c r="G538" s="137"/>
      <c r="H538" s="137"/>
      <c r="I538" s="137"/>
      <c r="J538" s="137"/>
    </row>
    <row r="539" spans="1:10">
      <c r="B539" s="138"/>
      <c r="C539" s="138"/>
      <c r="D539" s="138"/>
      <c r="E539" s="137"/>
      <c r="F539" s="137"/>
      <c r="G539" s="137"/>
      <c r="H539" s="137"/>
      <c r="I539" s="137"/>
      <c r="J539" s="137"/>
    </row>
    <row r="540" spans="1:10">
      <c r="B540" s="138"/>
      <c r="C540" s="138"/>
      <c r="D540" s="138"/>
      <c r="E540" s="137"/>
      <c r="F540" s="137"/>
      <c r="G540" s="137"/>
      <c r="H540" s="137"/>
      <c r="I540" s="137"/>
      <c r="J540" s="137"/>
    </row>
    <row r="543" spans="1:10">
      <c r="A543" s="33" t="s">
        <v>452</v>
      </c>
      <c r="B543" s="1" t="s">
        <v>453</v>
      </c>
    </row>
    <row r="544" spans="1:10">
      <c r="C544" s="12" t="s">
        <v>457</v>
      </c>
    </row>
    <row r="547" spans="1:10">
      <c r="A547" s="33" t="s">
        <v>454</v>
      </c>
      <c r="B547" s="1" t="s">
        <v>455</v>
      </c>
    </row>
    <row r="548" spans="1:10">
      <c r="C548" s="12" t="s">
        <v>456</v>
      </c>
    </row>
    <row r="551" spans="1:10">
      <c r="A551" s="37" t="s">
        <v>505</v>
      </c>
    </row>
    <row r="552" spans="1:10">
      <c r="A552" s="37"/>
    </row>
    <row r="553" spans="1:10">
      <c r="A553" s="33" t="s">
        <v>318</v>
      </c>
      <c r="B553" s="1" t="s">
        <v>319</v>
      </c>
    </row>
    <row r="555" spans="1:10">
      <c r="A555" s="33" t="s">
        <v>317</v>
      </c>
      <c r="B555" s="1" t="s">
        <v>322</v>
      </c>
    </row>
    <row r="557" spans="1:10">
      <c r="B557" s="143" t="s">
        <v>320</v>
      </c>
      <c r="C557" s="143"/>
      <c r="D557" s="143"/>
      <c r="E557" s="143" t="s">
        <v>321</v>
      </c>
      <c r="F557" s="143"/>
      <c r="G557" s="143"/>
      <c r="H557" s="143" t="s">
        <v>23</v>
      </c>
      <c r="I557" s="143"/>
      <c r="J557" s="143"/>
    </row>
    <row r="558" spans="1:10">
      <c r="B558" s="138" t="s">
        <v>323</v>
      </c>
      <c r="C558" s="138"/>
      <c r="D558" s="138"/>
      <c r="E558" s="137">
        <v>2804</v>
      </c>
      <c r="F558" s="137"/>
      <c r="G558" s="137"/>
      <c r="H558" s="137">
        <v>3306</v>
      </c>
      <c r="I558" s="137"/>
      <c r="J558" s="137"/>
    </row>
    <row r="559" spans="1:10">
      <c r="B559" s="138" t="s">
        <v>325</v>
      </c>
      <c r="C559" s="138"/>
      <c r="D559" s="138"/>
      <c r="E559" s="137">
        <v>53</v>
      </c>
      <c r="F559" s="137"/>
      <c r="G559" s="137"/>
      <c r="H559" s="137">
        <v>32</v>
      </c>
      <c r="I559" s="137"/>
      <c r="J559" s="137"/>
    </row>
    <row r="560" spans="1:10">
      <c r="B560" s="138" t="s">
        <v>324</v>
      </c>
      <c r="C560" s="138"/>
      <c r="D560" s="138"/>
      <c r="E560" s="137">
        <v>25</v>
      </c>
      <c r="F560" s="137"/>
      <c r="G560" s="137"/>
      <c r="H560" s="137">
        <v>30</v>
      </c>
      <c r="I560" s="137"/>
      <c r="J560" s="137"/>
    </row>
    <row r="561" spans="1:10">
      <c r="B561" s="138" t="s">
        <v>326</v>
      </c>
      <c r="C561" s="138"/>
      <c r="D561" s="138"/>
      <c r="E561" s="137">
        <v>49</v>
      </c>
      <c r="F561" s="137"/>
      <c r="G561" s="137"/>
      <c r="H561" s="137">
        <v>60</v>
      </c>
      <c r="I561" s="137"/>
      <c r="J561" s="137"/>
    </row>
    <row r="563" spans="1:10">
      <c r="A563" s="33" t="s">
        <v>327</v>
      </c>
      <c r="B563" s="1" t="s">
        <v>328</v>
      </c>
    </row>
    <row r="565" spans="1:10">
      <c r="B565" s="143" t="s">
        <v>320</v>
      </c>
      <c r="C565" s="143"/>
      <c r="D565" s="143"/>
      <c r="E565" s="143" t="s">
        <v>321</v>
      </c>
      <c r="F565" s="143"/>
      <c r="G565" s="143"/>
      <c r="H565" s="143" t="s">
        <v>23</v>
      </c>
      <c r="I565" s="143"/>
      <c r="J565" s="143"/>
    </row>
    <row r="566" spans="1:10">
      <c r="B566" s="138" t="s">
        <v>329</v>
      </c>
      <c r="C566" s="138"/>
      <c r="D566" s="138"/>
      <c r="E566" s="137">
        <v>2132</v>
      </c>
      <c r="F566" s="137"/>
      <c r="G566" s="137"/>
      <c r="H566" s="137">
        <v>248</v>
      </c>
      <c r="I566" s="137"/>
      <c r="J566" s="137"/>
    </row>
    <row r="567" spans="1:10">
      <c r="B567" s="138" t="s">
        <v>330</v>
      </c>
      <c r="C567" s="138"/>
      <c r="D567" s="138"/>
      <c r="E567" s="137">
        <v>430</v>
      </c>
      <c r="F567" s="137"/>
      <c r="G567" s="137"/>
      <c r="H567" s="137">
        <v>247</v>
      </c>
      <c r="I567" s="137"/>
      <c r="J567" s="137"/>
    </row>
    <row r="568" spans="1:10">
      <c r="B568" s="138"/>
      <c r="C568" s="138"/>
      <c r="D568" s="138"/>
      <c r="E568" s="137"/>
      <c r="F568" s="137"/>
      <c r="G568" s="137"/>
      <c r="H568" s="137"/>
      <c r="I568" s="137"/>
      <c r="J568" s="137"/>
    </row>
    <row r="570" spans="1:10">
      <c r="A570" s="33" t="s">
        <v>458</v>
      </c>
      <c r="B570" s="1" t="s">
        <v>459</v>
      </c>
    </row>
    <row r="571" spans="1:10">
      <c r="C571" s="12" t="s">
        <v>462</v>
      </c>
    </row>
    <row r="574" spans="1:10">
      <c r="A574" s="33" t="s">
        <v>460</v>
      </c>
      <c r="B574" s="1" t="s">
        <v>461</v>
      </c>
    </row>
    <row r="575" spans="1:10">
      <c r="C575" s="12" t="s">
        <v>463</v>
      </c>
    </row>
    <row r="577" spans="1:3">
      <c r="A577" s="33" t="s">
        <v>464</v>
      </c>
      <c r="B577" s="1" t="s">
        <v>465</v>
      </c>
    </row>
    <row r="578" spans="1:3">
      <c r="C578" s="12" t="s">
        <v>466</v>
      </c>
    </row>
    <row r="581" spans="1:3">
      <c r="A581" s="33" t="s">
        <v>331</v>
      </c>
      <c r="B581" s="1" t="s">
        <v>332</v>
      </c>
    </row>
    <row r="583" spans="1:3">
      <c r="A583" s="33" t="s">
        <v>467</v>
      </c>
      <c r="B583" s="1" t="s">
        <v>468</v>
      </c>
    </row>
    <row r="584" spans="1:3">
      <c r="C584" s="12" t="s">
        <v>469</v>
      </c>
    </row>
    <row r="587" spans="1:3">
      <c r="A587" s="33" t="s">
        <v>470</v>
      </c>
      <c r="B587" s="1" t="s">
        <v>471</v>
      </c>
    </row>
    <row r="588" spans="1:3">
      <c r="B588" t="s">
        <v>472</v>
      </c>
    </row>
    <row r="589" spans="1:3">
      <c r="C589" s="12" t="s">
        <v>469</v>
      </c>
    </row>
    <row r="592" spans="1:3">
      <c r="A592" s="33" t="s">
        <v>333</v>
      </c>
      <c r="B592" s="1" t="s">
        <v>334</v>
      </c>
    </row>
    <row r="593" spans="1:3">
      <c r="B593" s="1"/>
    </row>
    <row r="594" spans="1:3">
      <c r="A594" s="33" t="s">
        <v>473</v>
      </c>
      <c r="B594" s="1" t="s">
        <v>474</v>
      </c>
    </row>
    <row r="595" spans="1:3">
      <c r="B595" s="1" t="s">
        <v>475</v>
      </c>
    </row>
    <row r="596" spans="1:3">
      <c r="B596" s="1"/>
      <c r="C596" s="12" t="s">
        <v>224</v>
      </c>
    </row>
    <row r="597" spans="1:3">
      <c r="B597" s="1"/>
    </row>
    <row r="598" spans="1:3">
      <c r="B598" s="1"/>
    </row>
    <row r="599" spans="1:3">
      <c r="A599" s="33" t="s">
        <v>335</v>
      </c>
      <c r="B599" s="1" t="s">
        <v>336</v>
      </c>
    </row>
    <row r="600" spans="1:3">
      <c r="B600" s="1"/>
    </row>
    <row r="601" spans="1:3">
      <c r="A601" s="33" t="s">
        <v>476</v>
      </c>
      <c r="B601" s="1" t="s">
        <v>477</v>
      </c>
    </row>
    <row r="602" spans="1:3">
      <c r="B602" s="1"/>
      <c r="C602" t="s">
        <v>425</v>
      </c>
    </row>
    <row r="603" spans="1:3">
      <c r="B603" s="1"/>
    </row>
    <row r="604" spans="1:3">
      <c r="B604" s="1"/>
    </row>
    <row r="605" spans="1:3">
      <c r="A605" s="33" t="s">
        <v>478</v>
      </c>
      <c r="B605" s="1" t="s">
        <v>479</v>
      </c>
    </row>
    <row r="606" spans="1:3">
      <c r="B606" s="1"/>
      <c r="C606" s="12" t="s">
        <v>480</v>
      </c>
    </row>
    <row r="607" spans="1:3">
      <c r="B607" s="1"/>
    </row>
    <row r="608" spans="1:3">
      <c r="B608" s="1"/>
    </row>
    <row r="609" spans="1:3">
      <c r="A609" s="37" t="s">
        <v>506</v>
      </c>
    </row>
    <row r="610" spans="1:3">
      <c r="A610" s="37"/>
    </row>
    <row r="611" spans="1:3">
      <c r="A611" s="33" t="s">
        <v>337</v>
      </c>
      <c r="B611" s="1" t="s">
        <v>338</v>
      </c>
    </row>
    <row r="612" spans="1:3">
      <c r="B612" s="1"/>
    </row>
    <row r="613" spans="1:3">
      <c r="A613" s="33" t="s">
        <v>481</v>
      </c>
      <c r="B613" s="1" t="s">
        <v>482</v>
      </c>
    </row>
    <row r="614" spans="1:3">
      <c r="B614" s="1"/>
      <c r="C614" s="12" t="s">
        <v>483</v>
      </c>
    </row>
    <row r="615" spans="1:3">
      <c r="B615" s="1"/>
    </row>
    <row r="616" spans="1:3">
      <c r="B616" s="1"/>
    </row>
    <row r="617" spans="1:3">
      <c r="A617" s="33" t="s">
        <v>339</v>
      </c>
      <c r="B617" s="1" t="s">
        <v>340</v>
      </c>
    </row>
    <row r="618" spans="1:3">
      <c r="B618" s="1"/>
    </row>
    <row r="619" spans="1:3">
      <c r="A619" s="33" t="s">
        <v>484</v>
      </c>
      <c r="B619" s="1" t="s">
        <v>485</v>
      </c>
    </row>
    <row r="620" spans="1:3">
      <c r="B620" s="1"/>
      <c r="C620" s="12" t="s">
        <v>486</v>
      </c>
    </row>
    <row r="621" spans="1:3">
      <c r="B621" s="1"/>
    </row>
    <row r="622" spans="1:3">
      <c r="B622" s="1"/>
    </row>
    <row r="623" spans="1:3">
      <c r="A623" s="33" t="s">
        <v>487</v>
      </c>
      <c r="B623" s="1" t="s">
        <v>488</v>
      </c>
    </row>
    <row r="624" spans="1:3">
      <c r="B624" s="1" t="s">
        <v>489</v>
      </c>
    </row>
    <row r="625" spans="1:10">
      <c r="B625" s="1"/>
      <c r="C625" s="12" t="s">
        <v>490</v>
      </c>
    </row>
    <row r="627" spans="1:10">
      <c r="A627" s="33" t="s">
        <v>341</v>
      </c>
      <c r="B627" s="1" t="s">
        <v>491</v>
      </c>
    </row>
    <row r="628" spans="1:10">
      <c r="B628" s="1" t="s">
        <v>492</v>
      </c>
    </row>
    <row r="629" spans="1:10">
      <c r="B629" s="1"/>
      <c r="C629" s="12" t="s">
        <v>493</v>
      </c>
    </row>
    <row r="630" spans="1:10">
      <c r="B630" s="1"/>
    </row>
    <row r="631" spans="1:10">
      <c r="B631" s="1"/>
    </row>
    <row r="632" spans="1:10">
      <c r="A632" s="33" t="s">
        <v>342</v>
      </c>
      <c r="B632" s="1" t="s">
        <v>343</v>
      </c>
    </row>
    <row r="633" spans="1:10">
      <c r="B633" s="1"/>
    </row>
    <row r="634" spans="1:10">
      <c r="A634" s="33" t="s">
        <v>494</v>
      </c>
      <c r="B634" s="1" t="s">
        <v>495</v>
      </c>
    </row>
    <row r="636" spans="1:10" ht="33.75">
      <c r="B636" s="149" t="s">
        <v>191</v>
      </c>
      <c r="C636" s="150"/>
      <c r="D636" s="151"/>
      <c r="E636" s="28"/>
      <c r="F636" s="28" t="s">
        <v>192</v>
      </c>
      <c r="G636" s="29" t="s">
        <v>125</v>
      </c>
      <c r="H636" s="29" t="s">
        <v>126</v>
      </c>
      <c r="I636" s="29"/>
      <c r="J636" s="28" t="s">
        <v>193</v>
      </c>
    </row>
    <row r="637" spans="1:10">
      <c r="B637" s="81" t="s">
        <v>344</v>
      </c>
      <c r="C637" s="152" t="s">
        <v>349</v>
      </c>
      <c r="D637" s="153"/>
      <c r="E637" s="84"/>
      <c r="F637" s="85">
        <f>F638+F642+F649+F653+F656</f>
        <v>3729</v>
      </c>
      <c r="G637" s="85">
        <f>G638+G642+G649+G653+G656</f>
        <v>1154</v>
      </c>
      <c r="H637" s="85">
        <f>H638+H642+H649+H653+H656</f>
        <v>0</v>
      </c>
      <c r="I637" s="85"/>
      <c r="J637" s="85">
        <f>J638+J642+J649+J653+J656</f>
        <v>4883</v>
      </c>
    </row>
    <row r="638" spans="1:10">
      <c r="B638" s="82" t="s">
        <v>345</v>
      </c>
      <c r="C638" s="154" t="s">
        <v>350</v>
      </c>
      <c r="D638" s="155"/>
      <c r="E638" s="86"/>
      <c r="F638" s="87">
        <f>SUM(F639:F641)</f>
        <v>300</v>
      </c>
      <c r="G638" s="87">
        <f>SUM(G639:G641)</f>
        <v>0</v>
      </c>
      <c r="H638" s="87">
        <f>SUM(H639:H641)</f>
        <v>0</v>
      </c>
      <c r="I638" s="87"/>
      <c r="J638" s="87">
        <f>SUM(J639:J641)</f>
        <v>300</v>
      </c>
    </row>
    <row r="639" spans="1:10">
      <c r="B639" s="78" t="s">
        <v>346</v>
      </c>
      <c r="C639" s="147" t="s">
        <v>351</v>
      </c>
      <c r="D639" s="148"/>
      <c r="E639" s="17"/>
      <c r="F639" s="27">
        <v>300</v>
      </c>
      <c r="G639" s="27"/>
      <c r="H639" s="27"/>
      <c r="I639" s="88"/>
      <c r="J639" s="90">
        <f>F639+G639-H639</f>
        <v>300</v>
      </c>
    </row>
    <row r="640" spans="1:10">
      <c r="B640" s="78" t="s">
        <v>136</v>
      </c>
      <c r="C640" s="147" t="s">
        <v>352</v>
      </c>
      <c r="D640" s="148"/>
      <c r="E640" s="17"/>
      <c r="F640" s="27"/>
      <c r="G640" s="27"/>
      <c r="H640" s="27"/>
      <c r="I640" s="88"/>
      <c r="J640" s="90">
        <f>F640+G640-H640</f>
        <v>0</v>
      </c>
    </row>
    <row r="641" spans="2:11">
      <c r="B641" s="78" t="s">
        <v>138</v>
      </c>
      <c r="C641" s="15" t="s">
        <v>353</v>
      </c>
      <c r="D641" s="16"/>
      <c r="E641" s="17"/>
      <c r="F641" s="27"/>
      <c r="G641" s="27"/>
      <c r="H641" s="27"/>
      <c r="I641" s="88"/>
      <c r="J641" s="90">
        <f>F641+G641-H641</f>
        <v>0</v>
      </c>
    </row>
    <row r="642" spans="2:11">
      <c r="B642" s="82" t="s">
        <v>347</v>
      </c>
      <c r="C642" s="59" t="s">
        <v>354</v>
      </c>
      <c r="D642" s="60"/>
      <c r="E642" s="86"/>
      <c r="F642" s="87">
        <f>SUM(F643:F648)</f>
        <v>0</v>
      </c>
      <c r="G642" s="87">
        <f>SUM(G643:G648)</f>
        <v>0</v>
      </c>
      <c r="H642" s="87">
        <f>SUM(H643:H648)</f>
        <v>0</v>
      </c>
      <c r="I642" s="87"/>
      <c r="J642" s="87">
        <f>SUM(J643:J648)</f>
        <v>0</v>
      </c>
    </row>
    <row r="643" spans="2:11">
      <c r="B643" s="78" t="s">
        <v>348</v>
      </c>
      <c r="C643" s="15" t="s">
        <v>356</v>
      </c>
      <c r="D643" s="16"/>
      <c r="E643" s="17"/>
      <c r="F643" s="27"/>
      <c r="G643" s="27"/>
      <c r="H643" s="27"/>
      <c r="I643" s="88"/>
      <c r="J643" s="90">
        <f t="shared" ref="J643:J648" si="8">F643+G643-H643</f>
        <v>0</v>
      </c>
    </row>
    <row r="644" spans="2:11">
      <c r="B644" s="78" t="s">
        <v>154</v>
      </c>
      <c r="C644" s="15" t="s">
        <v>355</v>
      </c>
      <c r="D644" s="16"/>
      <c r="E644" s="17"/>
      <c r="F644" s="27"/>
      <c r="G644" s="27"/>
      <c r="H644" s="27"/>
      <c r="I644" s="88"/>
      <c r="J644" s="90">
        <f t="shared" si="8"/>
        <v>0</v>
      </c>
    </row>
    <row r="645" spans="2:11">
      <c r="B645" s="79" t="s">
        <v>155</v>
      </c>
      <c r="C645" s="15" t="s">
        <v>357</v>
      </c>
      <c r="D645" s="16"/>
      <c r="E645" s="17"/>
      <c r="F645" s="27"/>
      <c r="G645" s="27"/>
      <c r="H645" s="27"/>
      <c r="I645" s="88"/>
      <c r="J645" s="90">
        <f t="shared" si="8"/>
        <v>0</v>
      </c>
    </row>
    <row r="646" spans="2:11">
      <c r="B646" s="79" t="s">
        <v>156</v>
      </c>
      <c r="C646" s="15" t="s">
        <v>358</v>
      </c>
      <c r="D646" s="16"/>
      <c r="E646" s="17"/>
      <c r="F646" s="27"/>
      <c r="G646" s="27"/>
      <c r="H646" s="27"/>
      <c r="I646" s="88"/>
      <c r="J646" s="90">
        <f t="shared" si="8"/>
        <v>0</v>
      </c>
    </row>
    <row r="647" spans="2:11">
      <c r="B647" s="79" t="s">
        <v>157</v>
      </c>
      <c r="C647" s="15" t="s">
        <v>359</v>
      </c>
      <c r="D647" s="16"/>
      <c r="E647" s="17"/>
      <c r="F647" s="27"/>
      <c r="G647" s="27"/>
      <c r="H647" s="27"/>
      <c r="I647" s="88"/>
      <c r="J647" s="90">
        <f t="shared" si="8"/>
        <v>0</v>
      </c>
    </row>
    <row r="648" spans="2:11">
      <c r="B648" s="79" t="s">
        <v>158</v>
      </c>
      <c r="C648" s="15" t="s">
        <v>360</v>
      </c>
      <c r="D648" s="16"/>
      <c r="E648" s="17"/>
      <c r="F648" s="27"/>
      <c r="G648" s="27"/>
      <c r="H648" s="27"/>
      <c r="I648" s="88"/>
      <c r="J648" s="90">
        <f t="shared" si="8"/>
        <v>0</v>
      </c>
    </row>
    <row r="649" spans="2:11">
      <c r="B649" s="80" t="s">
        <v>361</v>
      </c>
      <c r="C649" s="59" t="s">
        <v>362</v>
      </c>
      <c r="D649" s="60"/>
      <c r="E649" s="86"/>
      <c r="F649" s="87">
        <f>SUM(F650:F652)</f>
        <v>90</v>
      </c>
      <c r="G649" s="87">
        <f>SUM(G650:G652)</f>
        <v>30</v>
      </c>
      <c r="H649" s="87">
        <f>SUM(H650:H652)</f>
        <v>0</v>
      </c>
      <c r="I649" s="87"/>
      <c r="J649" s="87">
        <f>SUM(J650:J652)</f>
        <v>120</v>
      </c>
      <c r="K649" s="31"/>
    </row>
    <row r="650" spans="2:11">
      <c r="B650" s="79" t="s">
        <v>363</v>
      </c>
      <c r="C650" s="15" t="s">
        <v>364</v>
      </c>
      <c r="D650" s="16"/>
      <c r="E650" s="17"/>
      <c r="F650" s="27">
        <v>90</v>
      </c>
      <c r="G650" s="27">
        <v>30</v>
      </c>
      <c r="H650" s="27"/>
      <c r="I650" s="88"/>
      <c r="J650" s="90">
        <f>F650+G650-H650</f>
        <v>120</v>
      </c>
    </row>
    <row r="651" spans="2:11">
      <c r="B651" s="79" t="s">
        <v>154</v>
      </c>
      <c r="C651" s="15" t="s">
        <v>365</v>
      </c>
      <c r="D651" s="16"/>
      <c r="E651" s="17"/>
      <c r="F651" s="27"/>
      <c r="G651" s="27"/>
      <c r="H651" s="27"/>
      <c r="I651" s="88"/>
      <c r="J651" s="90">
        <f>F651+G651-H651</f>
        <v>0</v>
      </c>
    </row>
    <row r="652" spans="2:11">
      <c r="B652" s="79" t="s">
        <v>155</v>
      </c>
      <c r="C652" s="15" t="s">
        <v>366</v>
      </c>
      <c r="D652" s="16"/>
      <c r="E652" s="17"/>
      <c r="F652" s="27"/>
      <c r="G652" s="27"/>
      <c r="H652" s="27"/>
      <c r="I652" s="88"/>
      <c r="J652" s="90">
        <f>F652+G652-H652</f>
        <v>0</v>
      </c>
    </row>
    <row r="653" spans="2:11">
      <c r="B653" s="80" t="s">
        <v>367</v>
      </c>
      <c r="C653" s="59" t="s">
        <v>368</v>
      </c>
      <c r="D653" s="60"/>
      <c r="E653" s="86"/>
      <c r="F653" s="87">
        <f>SUM(F654:F655)</f>
        <v>2499</v>
      </c>
      <c r="G653" s="87">
        <f>SUM(G654:G655)</f>
        <v>718</v>
      </c>
      <c r="H653" s="87">
        <f>SUM(H654:H655)</f>
        <v>0</v>
      </c>
      <c r="I653" s="87"/>
      <c r="J653" s="87">
        <f>SUM(J654:J655)</f>
        <v>3217</v>
      </c>
    </row>
    <row r="654" spans="2:11">
      <c r="B654" s="79" t="s">
        <v>369</v>
      </c>
      <c r="C654" s="15" t="s">
        <v>370</v>
      </c>
      <c r="D654" s="16"/>
      <c r="E654" s="17"/>
      <c r="F654" s="27">
        <v>2499</v>
      </c>
      <c r="G654" s="27">
        <v>718</v>
      </c>
      <c r="H654" s="27"/>
      <c r="I654" s="88"/>
      <c r="J654" s="90">
        <f>F654+G654-H654</f>
        <v>3217</v>
      </c>
    </row>
    <row r="655" spans="2:11">
      <c r="B655" s="79" t="s">
        <v>371</v>
      </c>
      <c r="C655" s="15" t="s">
        <v>372</v>
      </c>
      <c r="D655" s="16"/>
      <c r="E655" s="17"/>
      <c r="F655" s="27">
        <v>0</v>
      </c>
      <c r="G655" s="27">
        <v>0</v>
      </c>
      <c r="H655" s="27"/>
      <c r="I655" s="88"/>
      <c r="J655" s="90">
        <f>F655+G655-H655</f>
        <v>0</v>
      </c>
    </row>
    <row r="656" spans="2:11">
      <c r="B656" s="91" t="s">
        <v>373</v>
      </c>
      <c r="C656" s="50" t="s">
        <v>374</v>
      </c>
      <c r="D656" s="51"/>
      <c r="E656" s="52"/>
      <c r="F656" s="53">
        <v>840</v>
      </c>
      <c r="G656" s="53">
        <f>1246-840</f>
        <v>406</v>
      </c>
      <c r="H656" s="53"/>
      <c r="I656" s="89"/>
      <c r="J656" s="92">
        <f>F656+G656-H656</f>
        <v>1246</v>
      </c>
    </row>
    <row r="659" spans="1:3">
      <c r="A659" s="33" t="s">
        <v>496</v>
      </c>
      <c r="B659" s="1" t="s">
        <v>497</v>
      </c>
    </row>
    <row r="660" spans="1:3">
      <c r="C660" s="12" t="s">
        <v>498</v>
      </c>
    </row>
  </sheetData>
  <mergeCells count="382">
    <mergeCell ref="H568:J568"/>
    <mergeCell ref="B566:D566"/>
    <mergeCell ref="B567:D567"/>
    <mergeCell ref="B568:D568"/>
    <mergeCell ref="E566:G566"/>
    <mergeCell ref="E567:G567"/>
    <mergeCell ref="E568:G568"/>
    <mergeCell ref="K450:L450"/>
    <mergeCell ref="G451:H451"/>
    <mergeCell ref="I451:J451"/>
    <mergeCell ref="K451:L451"/>
    <mergeCell ref="B464:D464"/>
    <mergeCell ref="E464:G464"/>
    <mergeCell ref="H464:J464"/>
    <mergeCell ref="E467:G467"/>
    <mergeCell ref="E468:G468"/>
    <mergeCell ref="B465:D465"/>
    <mergeCell ref="B466:D466"/>
    <mergeCell ref="B467:D467"/>
    <mergeCell ref="B468:D468"/>
    <mergeCell ref="H465:J465"/>
    <mergeCell ref="H466:J466"/>
    <mergeCell ref="H467:J467"/>
    <mergeCell ref="H468:J468"/>
    <mergeCell ref="E465:G465"/>
    <mergeCell ref="E466:G466"/>
    <mergeCell ref="B451:D451"/>
    <mergeCell ref="E445:F445"/>
    <mergeCell ref="E447:F447"/>
    <mergeCell ref="E449:F449"/>
    <mergeCell ref="E451:F451"/>
    <mergeCell ref="B445:D445"/>
    <mergeCell ref="B446:D446"/>
    <mergeCell ref="B447:D447"/>
    <mergeCell ref="G449:H449"/>
    <mergeCell ref="I449:J449"/>
    <mergeCell ref="K449:L449"/>
    <mergeCell ref="E450:F450"/>
    <mergeCell ref="G450:H450"/>
    <mergeCell ref="I450:J450"/>
    <mergeCell ref="E419:G419"/>
    <mergeCell ref="H419:J419"/>
    <mergeCell ref="E420:G420"/>
    <mergeCell ref="H420:J420"/>
    <mergeCell ref="K447:L447"/>
    <mergeCell ref="E448:F448"/>
    <mergeCell ref="G448:H448"/>
    <mergeCell ref="I448:J448"/>
    <mergeCell ref="K448:L448"/>
    <mergeCell ref="K445:L445"/>
    <mergeCell ref="E446:F446"/>
    <mergeCell ref="G446:H446"/>
    <mergeCell ref="I446:J446"/>
    <mergeCell ref="K446:L446"/>
    <mergeCell ref="E417:G417"/>
    <mergeCell ref="H417:J417"/>
    <mergeCell ref="E418:G418"/>
    <mergeCell ref="H418:J418"/>
    <mergeCell ref="B448:D448"/>
    <mergeCell ref="E421:G421"/>
    <mergeCell ref="H421:J421"/>
    <mergeCell ref="E422:G422"/>
    <mergeCell ref="H422:J422"/>
    <mergeCell ref="G445:H445"/>
    <mergeCell ref="I445:J445"/>
    <mergeCell ref="G447:H447"/>
    <mergeCell ref="I447:J447"/>
    <mergeCell ref="H438:J438"/>
    <mergeCell ref="E415:G415"/>
    <mergeCell ref="E416:G416"/>
    <mergeCell ref="H415:J415"/>
    <mergeCell ref="H416:J416"/>
    <mergeCell ref="H410:J410"/>
    <mergeCell ref="H401:J401"/>
    <mergeCell ref="H407:J407"/>
    <mergeCell ref="H408:J408"/>
    <mergeCell ref="H409:J409"/>
    <mergeCell ref="E401:G401"/>
    <mergeCell ref="B414:D414"/>
    <mergeCell ref="E414:G414"/>
    <mergeCell ref="H414:J414"/>
    <mergeCell ref="E409:G409"/>
    <mergeCell ref="E410:G410"/>
    <mergeCell ref="H402:J402"/>
    <mergeCell ref="H403:J403"/>
    <mergeCell ref="H404:J404"/>
    <mergeCell ref="H405:J405"/>
    <mergeCell ref="H406:J406"/>
    <mergeCell ref="B410:D410"/>
    <mergeCell ref="E402:G402"/>
    <mergeCell ref="E403:G403"/>
    <mergeCell ref="E404:G404"/>
    <mergeCell ref="E406:G406"/>
    <mergeCell ref="E405:G405"/>
    <mergeCell ref="E407:G407"/>
    <mergeCell ref="E408:G408"/>
    <mergeCell ref="B405:D405"/>
    <mergeCell ref="B406:D406"/>
    <mergeCell ref="B407:D407"/>
    <mergeCell ref="B408:D408"/>
    <mergeCell ref="B401:D401"/>
    <mergeCell ref="B402:D402"/>
    <mergeCell ref="B403:D403"/>
    <mergeCell ref="B404:D404"/>
    <mergeCell ref="B409:D409"/>
    <mergeCell ref="E391:G391"/>
    <mergeCell ref="E392:G392"/>
    <mergeCell ref="H389:J389"/>
    <mergeCell ref="H390:J390"/>
    <mergeCell ref="H391:J391"/>
    <mergeCell ref="H392:J392"/>
    <mergeCell ref="E397:G397"/>
    <mergeCell ref="H394:J394"/>
    <mergeCell ref="H393:J393"/>
    <mergeCell ref="H395:J395"/>
    <mergeCell ref="H396:J396"/>
    <mergeCell ref="H397:J397"/>
    <mergeCell ref="E393:G393"/>
    <mergeCell ref="E394:G394"/>
    <mergeCell ref="E395:G395"/>
    <mergeCell ref="E396:G396"/>
    <mergeCell ref="B388:D388"/>
    <mergeCell ref="E388:G388"/>
    <mergeCell ref="H388:J388"/>
    <mergeCell ref="E389:G389"/>
    <mergeCell ref="E341:G341"/>
    <mergeCell ref="H341:J341"/>
    <mergeCell ref="E342:G342"/>
    <mergeCell ref="H342:J342"/>
    <mergeCell ref="E390:G390"/>
    <mergeCell ref="B339:D340"/>
    <mergeCell ref="E339:J339"/>
    <mergeCell ref="E340:G340"/>
    <mergeCell ref="H340:J340"/>
    <mergeCell ref="H283:I283"/>
    <mergeCell ref="K281:L281"/>
    <mergeCell ref="K282:L282"/>
    <mergeCell ref="K283:L283"/>
    <mergeCell ref="B283:D283"/>
    <mergeCell ref="E281:G281"/>
    <mergeCell ref="E282:G282"/>
    <mergeCell ref="E283:G283"/>
    <mergeCell ref="I78:L78"/>
    <mergeCell ref="G69:H69"/>
    <mergeCell ref="E280:G280"/>
    <mergeCell ref="H280:L280"/>
    <mergeCell ref="B281:D281"/>
    <mergeCell ref="B282:D282"/>
    <mergeCell ref="H281:I281"/>
    <mergeCell ref="H282:I282"/>
    <mergeCell ref="B280:D280"/>
    <mergeCell ref="C257:D257"/>
    <mergeCell ref="B227:D227"/>
    <mergeCell ref="B253:D253"/>
    <mergeCell ref="C254:D254"/>
    <mergeCell ref="C255:D255"/>
    <mergeCell ref="C256:D256"/>
    <mergeCell ref="C230:D230"/>
    <mergeCell ref="B179:D179"/>
    <mergeCell ref="B180:D180"/>
    <mergeCell ref="B175:D175"/>
    <mergeCell ref="B176:D176"/>
    <mergeCell ref="B177:D177"/>
    <mergeCell ref="B178:D178"/>
    <mergeCell ref="B110:D110"/>
    <mergeCell ref="B109:D109"/>
    <mergeCell ref="E37:G37"/>
    <mergeCell ref="C231:D231"/>
    <mergeCell ref="C228:D228"/>
    <mergeCell ref="C229:D229"/>
    <mergeCell ref="C205:D205"/>
    <mergeCell ref="E68:F68"/>
    <mergeCell ref="G68:H68"/>
    <mergeCell ref="E60:H60"/>
    <mergeCell ref="E61:H61"/>
    <mergeCell ref="E62:H62"/>
    <mergeCell ref="E77:F77"/>
    <mergeCell ref="G77:H77"/>
    <mergeCell ref="G78:H78"/>
    <mergeCell ref="E108:H108"/>
    <mergeCell ref="B107:D107"/>
    <mergeCell ref="B108:D108"/>
    <mergeCell ref="E63:H63"/>
    <mergeCell ref="B202:D202"/>
    <mergeCell ref="C206:D206"/>
    <mergeCell ref="C203:D203"/>
    <mergeCell ref="C204:D204"/>
    <mergeCell ref="B37:D37"/>
    <mergeCell ref="B63:D63"/>
    <mergeCell ref="B60:D60"/>
    <mergeCell ref="B61:D61"/>
    <mergeCell ref="B72:D72"/>
    <mergeCell ref="B78:D78"/>
    <mergeCell ref="B80:D80"/>
    <mergeCell ref="B81:D81"/>
    <mergeCell ref="H36:I36"/>
    <mergeCell ref="H37:I37"/>
    <mergeCell ref="B68:D68"/>
    <mergeCell ref="B69:D69"/>
    <mergeCell ref="B70:D70"/>
    <mergeCell ref="B71:D71"/>
    <mergeCell ref="G70:H70"/>
    <mergeCell ref="I60:L60"/>
    <mergeCell ref="I61:L61"/>
    <mergeCell ref="B62:D62"/>
    <mergeCell ref="I62:L62"/>
    <mergeCell ref="E38:G38"/>
    <mergeCell ref="H38:I38"/>
    <mergeCell ref="I52:K52"/>
    <mergeCell ref="J38:L38"/>
    <mergeCell ref="J37:L37"/>
    <mergeCell ref="B77:D77"/>
    <mergeCell ref="B79:D79"/>
    <mergeCell ref="B38:D38"/>
    <mergeCell ref="E27:H27"/>
    <mergeCell ref="E28:F28"/>
    <mergeCell ref="B35:D35"/>
    <mergeCell ref="B36:D36"/>
    <mergeCell ref="G28:H28"/>
    <mergeCell ref="G29:H29"/>
    <mergeCell ref="H35:I35"/>
    <mergeCell ref="E35:G35"/>
    <mergeCell ref="E29:F29"/>
    <mergeCell ref="E30:F30"/>
    <mergeCell ref="I27:L27"/>
    <mergeCell ref="I28:J28"/>
    <mergeCell ref="I29:J29"/>
    <mergeCell ref="I30:J30"/>
    <mergeCell ref="K29:L29"/>
    <mergeCell ref="K30:L30"/>
    <mergeCell ref="K28:L28"/>
    <mergeCell ref="B27:D28"/>
    <mergeCell ref="J35:L35"/>
    <mergeCell ref="J36:L36"/>
    <mergeCell ref="E36:G36"/>
    <mergeCell ref="G30:H30"/>
    <mergeCell ref="B29:D29"/>
    <mergeCell ref="B30:D30"/>
    <mergeCell ref="I70:L70"/>
    <mergeCell ref="I71:L71"/>
    <mergeCell ref="I179:J179"/>
    <mergeCell ref="I180:J180"/>
    <mergeCell ref="I178:J178"/>
    <mergeCell ref="I177:J177"/>
    <mergeCell ref="G79:H79"/>
    <mergeCell ref="I79:L79"/>
    <mergeCell ref="G80:H80"/>
    <mergeCell ref="I80:L80"/>
    <mergeCell ref="G81:H81"/>
    <mergeCell ref="I81:L81"/>
    <mergeCell ref="E109:H109"/>
    <mergeCell ref="E175:F175"/>
    <mergeCell ref="G175:H175"/>
    <mergeCell ref="E179:F179"/>
    <mergeCell ref="E180:F180"/>
    <mergeCell ref="G179:H179"/>
    <mergeCell ref="G180:H180"/>
    <mergeCell ref="E176:F176"/>
    <mergeCell ref="E177:F177"/>
    <mergeCell ref="E110:H110"/>
    <mergeCell ref="I110:L110"/>
    <mergeCell ref="E107:H107"/>
    <mergeCell ref="H538:J538"/>
    <mergeCell ref="C640:D640"/>
    <mergeCell ref="B636:D636"/>
    <mergeCell ref="C637:D637"/>
    <mergeCell ref="C638:D638"/>
    <mergeCell ref="C639:D639"/>
    <mergeCell ref="B557:D557"/>
    <mergeCell ref="E557:G557"/>
    <mergeCell ref="H557:J557"/>
    <mergeCell ref="B558:D558"/>
    <mergeCell ref="B560:D560"/>
    <mergeCell ref="B561:D561"/>
    <mergeCell ref="E558:G558"/>
    <mergeCell ref="E561:G561"/>
    <mergeCell ref="H561:J561"/>
    <mergeCell ref="B565:D565"/>
    <mergeCell ref="E565:G565"/>
    <mergeCell ref="H565:J565"/>
    <mergeCell ref="H558:J558"/>
    <mergeCell ref="E559:G559"/>
    <mergeCell ref="H559:J559"/>
    <mergeCell ref="E560:G560"/>
    <mergeCell ref="H566:J566"/>
    <mergeCell ref="H567:J567"/>
    <mergeCell ref="H560:J560"/>
    <mergeCell ref="B559:D559"/>
    <mergeCell ref="B522:J522"/>
    <mergeCell ref="B502:J502"/>
    <mergeCell ref="C503:J503"/>
    <mergeCell ref="C504:D504"/>
    <mergeCell ref="E504:G504"/>
    <mergeCell ref="H504:J504"/>
    <mergeCell ref="B507:J507"/>
    <mergeCell ref="C508:J508"/>
    <mergeCell ref="H537:J537"/>
    <mergeCell ref="H536:J536"/>
    <mergeCell ref="C505:D505"/>
    <mergeCell ref="E505:G505"/>
    <mergeCell ref="H505:J505"/>
    <mergeCell ref="E506:G506"/>
    <mergeCell ref="H506:J506"/>
    <mergeCell ref="H515:J515"/>
    <mergeCell ref="E510:G510"/>
    <mergeCell ref="H510:J510"/>
    <mergeCell ref="E511:G511"/>
    <mergeCell ref="H511:J511"/>
    <mergeCell ref="B512:J512"/>
    <mergeCell ref="C513:J513"/>
    <mergeCell ref="A1:L1"/>
    <mergeCell ref="A2:L2"/>
    <mergeCell ref="A3:E3"/>
    <mergeCell ref="F3:L3"/>
    <mergeCell ref="H539:J539"/>
    <mergeCell ref="E540:G540"/>
    <mergeCell ref="H540:J540"/>
    <mergeCell ref="B539:D539"/>
    <mergeCell ref="B540:D540"/>
    <mergeCell ref="E10:L10"/>
    <mergeCell ref="C509:D509"/>
    <mergeCell ref="E509:G509"/>
    <mergeCell ref="H509:J509"/>
    <mergeCell ref="C510:D510"/>
    <mergeCell ref="E537:G537"/>
    <mergeCell ref="E538:G538"/>
    <mergeCell ref="E539:G539"/>
    <mergeCell ref="B523:D523"/>
    <mergeCell ref="E523:G523"/>
    <mergeCell ref="B536:D536"/>
    <mergeCell ref="E536:G536"/>
    <mergeCell ref="B537:D537"/>
    <mergeCell ref="B538:D538"/>
    <mergeCell ref="H523:J523"/>
    <mergeCell ref="A4:L4"/>
    <mergeCell ref="A5:L5"/>
    <mergeCell ref="B503:B506"/>
    <mergeCell ref="B501:D501"/>
    <mergeCell ref="E501:G501"/>
    <mergeCell ref="H501:J501"/>
    <mergeCell ref="I68:L68"/>
    <mergeCell ref="I63:L63"/>
    <mergeCell ref="I175:J175"/>
    <mergeCell ref="I176:J176"/>
    <mergeCell ref="I72:L72"/>
    <mergeCell ref="I77:L77"/>
    <mergeCell ref="I107:L107"/>
    <mergeCell ref="I108:L108"/>
    <mergeCell ref="I109:L109"/>
    <mergeCell ref="G177:H177"/>
    <mergeCell ref="G178:H178"/>
    <mergeCell ref="E439:G439"/>
    <mergeCell ref="H439:J439"/>
    <mergeCell ref="E178:F178"/>
    <mergeCell ref="G176:H176"/>
    <mergeCell ref="I69:L69"/>
    <mergeCell ref="G72:H72"/>
    <mergeCell ref="G71:H71"/>
    <mergeCell ref="C520:D520"/>
    <mergeCell ref="E520:G520"/>
    <mergeCell ref="H520:J520"/>
    <mergeCell ref="E521:G521"/>
    <mergeCell ref="H521:J521"/>
    <mergeCell ref="B436:D437"/>
    <mergeCell ref="E436:J436"/>
    <mergeCell ref="E437:G437"/>
    <mergeCell ref="H437:J437"/>
    <mergeCell ref="E438:G438"/>
    <mergeCell ref="E516:G516"/>
    <mergeCell ref="H516:J516"/>
    <mergeCell ref="B517:J517"/>
    <mergeCell ref="C518:J518"/>
    <mergeCell ref="C519:D519"/>
    <mergeCell ref="E519:G519"/>
    <mergeCell ref="H519:J519"/>
    <mergeCell ref="C514:D514"/>
    <mergeCell ref="E514:G514"/>
    <mergeCell ref="H514:J514"/>
    <mergeCell ref="C515:D515"/>
    <mergeCell ref="E515:G515"/>
    <mergeCell ref="B449:D449"/>
    <mergeCell ref="B450:D450"/>
  </mergeCells>
  <phoneticPr fontId="0" type="noConversion"/>
  <pageMargins left="0.25" right="0.17" top="0.61" bottom="0.5" header="0.37" footer="0.28000000000000003"/>
  <pageSetup paperSize="9" orientation="portrait" horizontalDpi="4294967293" verticalDpi="4294967293" r:id="rId1"/>
  <headerFooter alignWithMargins="0"/>
  <rowBreaks count="13" manualBreakCount="13">
    <brk id="10" max="16383" man="1"/>
    <brk id="53" max="16383" man="1"/>
    <brk id="88" max="16383" man="1"/>
    <brk id="137" max="16383" man="1"/>
    <brk id="195" max="16383" man="1"/>
    <brk id="248" max="16383" man="1"/>
    <brk id="304" max="16383" man="1"/>
    <brk id="348" max="16383" man="1"/>
    <brk id="381" max="16383" man="1"/>
    <brk id="440" max="16383" man="1"/>
    <brk id="494" max="16383" man="1"/>
    <brk id="550" max="16383" man="1"/>
    <brk id="608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L660"/>
  <sheetViews>
    <sheetView topLeftCell="A634" workbookViewId="0">
      <selection activeCell="E439" sqref="E439:G439"/>
    </sheetView>
  </sheetViews>
  <sheetFormatPr defaultColWidth="14.7109375" defaultRowHeight="12.75"/>
  <cols>
    <col min="1" max="1" width="8" style="33" customWidth="1"/>
    <col min="2" max="2" width="6.140625" customWidth="1"/>
    <col min="3" max="3" width="5.7109375" customWidth="1"/>
    <col min="4" max="4" width="25.85546875" customWidth="1"/>
    <col min="5" max="7" width="6.7109375" customWidth="1"/>
    <col min="8" max="8" width="7" customWidth="1"/>
    <col min="9" max="11" width="6.7109375" customWidth="1"/>
    <col min="12" max="12" width="7.140625" customWidth="1"/>
    <col min="13" max="13" width="7.7109375" customWidth="1"/>
    <col min="14" max="14" width="5.7109375" customWidth="1"/>
    <col min="15" max="15" width="22.7109375" customWidth="1"/>
    <col min="16" max="16" width="7.42578125" customWidth="1"/>
    <col min="17" max="17" width="7.140625" customWidth="1"/>
    <col min="18" max="22" width="8.7109375" customWidth="1"/>
  </cols>
  <sheetData>
    <row r="1" spans="1:12" ht="39.200000000000003" customHeight="1">
      <c r="A1" s="132" t="s">
        <v>2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s="6" customFormat="1" ht="39.200000000000003" customHeight="1">
      <c r="A2" s="134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s="5" customFormat="1" ht="54" customHeight="1">
      <c r="A3" s="134" t="s">
        <v>3</v>
      </c>
      <c r="B3" s="133"/>
      <c r="C3" s="133"/>
      <c r="D3" s="133"/>
      <c r="E3" s="133"/>
      <c r="F3" s="136" t="s">
        <v>4</v>
      </c>
      <c r="G3" s="133"/>
      <c r="H3" s="133"/>
      <c r="I3" s="133"/>
      <c r="J3" s="133"/>
      <c r="K3" s="133"/>
      <c r="L3" s="133"/>
    </row>
    <row r="4" spans="1:12" s="3" customFormat="1" ht="232.5" customHeight="1">
      <c r="A4" s="130" t="s">
        <v>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</row>
    <row r="5" spans="1:12" s="3" customFormat="1" ht="30.2" customHeight="1">
      <c r="A5" s="130" t="s">
        <v>508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</row>
    <row r="6" spans="1:12" s="3" customFormat="1" ht="18.75" customHeight="1">
      <c r="A6" s="34"/>
    </row>
    <row r="7" spans="1:12" s="3" customFormat="1" ht="18" customHeight="1">
      <c r="A7" s="32"/>
      <c r="B7" s="4"/>
      <c r="C7" s="4"/>
    </row>
    <row r="8" spans="1:12" s="3" customFormat="1" ht="15.75" customHeight="1">
      <c r="A8" s="32"/>
      <c r="B8" s="4"/>
      <c r="C8" s="4"/>
    </row>
    <row r="9" spans="1:12" s="3" customFormat="1" ht="169.5" customHeight="1">
      <c r="A9" s="93" t="s">
        <v>513</v>
      </c>
      <c r="B9" s="94"/>
      <c r="C9" s="94"/>
    </row>
    <row r="10" spans="1:12" s="3" customFormat="1" ht="77.25" customHeight="1">
      <c r="A10" s="93" t="s">
        <v>6</v>
      </c>
      <c r="B10" s="93"/>
      <c r="C10" s="93"/>
      <c r="D10" s="95"/>
      <c r="E10" s="139" t="s">
        <v>509</v>
      </c>
      <c r="F10" s="140"/>
      <c r="G10" s="140"/>
      <c r="H10" s="140"/>
      <c r="I10" s="140"/>
      <c r="J10" s="140"/>
      <c r="K10" s="140"/>
      <c r="L10" s="140"/>
    </row>
    <row r="11" spans="1:12" s="3" customFormat="1" ht="12.75" customHeight="1">
      <c r="A11" s="37" t="s">
        <v>7</v>
      </c>
      <c r="B11" s="7"/>
      <c r="C11" s="7"/>
    </row>
    <row r="12" spans="1:12" s="2" customFormat="1" ht="15" customHeight="1">
      <c r="A12" s="35"/>
    </row>
    <row r="13" spans="1:12" s="1" customFormat="1">
      <c r="A13" s="33" t="s">
        <v>11</v>
      </c>
      <c r="B13" s="1" t="s">
        <v>12</v>
      </c>
    </row>
    <row r="15" spans="1:12">
      <c r="A15" s="33" t="s">
        <v>13</v>
      </c>
      <c r="B15" s="1" t="s">
        <v>14</v>
      </c>
      <c r="E15" s="22" t="s">
        <v>195</v>
      </c>
      <c r="F15" s="8"/>
      <c r="G15" s="8"/>
      <c r="H15" s="8"/>
      <c r="I15" s="8"/>
      <c r="J15" s="8"/>
      <c r="K15" s="8"/>
      <c r="L15" s="8"/>
    </row>
    <row r="16" spans="1:12">
      <c r="B16" s="1" t="s">
        <v>8</v>
      </c>
      <c r="E16" s="22" t="s">
        <v>5</v>
      </c>
      <c r="F16" s="8"/>
      <c r="G16" s="8"/>
      <c r="H16" s="8"/>
      <c r="I16" s="8"/>
      <c r="J16" s="8"/>
      <c r="K16" s="8"/>
      <c r="L16" s="8"/>
    </row>
    <row r="17" spans="1:12">
      <c r="B17" s="1" t="s">
        <v>9</v>
      </c>
      <c r="E17" s="22" t="s">
        <v>196</v>
      </c>
      <c r="F17" s="8"/>
      <c r="G17" s="8"/>
      <c r="H17" s="8"/>
      <c r="I17" s="8"/>
      <c r="J17" s="8"/>
      <c r="K17" s="8"/>
      <c r="L17" s="8"/>
    </row>
    <row r="18" spans="1:12">
      <c r="B18" s="1" t="s">
        <v>10</v>
      </c>
      <c r="E18" s="22" t="s">
        <v>197</v>
      </c>
      <c r="F18" s="8"/>
      <c r="G18" s="8"/>
      <c r="H18" s="8"/>
      <c r="I18" s="8"/>
      <c r="J18" s="8"/>
      <c r="K18" s="8"/>
      <c r="L18" s="8"/>
    </row>
    <row r="19" spans="1:12" ht="33.75" customHeight="1">
      <c r="F19" s="8"/>
      <c r="G19" s="8"/>
      <c r="H19" s="8"/>
      <c r="I19" s="8"/>
      <c r="J19" s="8"/>
      <c r="K19" s="8"/>
      <c r="L19" s="8"/>
    </row>
    <row r="20" spans="1:12">
      <c r="A20" s="33" t="s">
        <v>15</v>
      </c>
      <c r="B20" s="1" t="s">
        <v>16</v>
      </c>
      <c r="E20" s="22" t="s">
        <v>198</v>
      </c>
      <c r="F20" s="8"/>
      <c r="G20" s="8"/>
      <c r="H20" s="8"/>
      <c r="I20" s="8"/>
      <c r="J20" s="8"/>
      <c r="K20" s="8"/>
      <c r="L20" s="8"/>
    </row>
    <row r="21" spans="1:12">
      <c r="E21" s="22" t="s">
        <v>199</v>
      </c>
    </row>
    <row r="22" spans="1:12">
      <c r="E22" s="22"/>
    </row>
    <row r="23" spans="1:12">
      <c r="E23" s="22"/>
    </row>
    <row r="25" spans="1:12">
      <c r="A25" s="33" t="s">
        <v>17</v>
      </c>
      <c r="B25" s="1" t="s">
        <v>18</v>
      </c>
    </row>
    <row r="27" spans="1:12">
      <c r="B27" s="176" t="s">
        <v>19</v>
      </c>
      <c r="C27" s="177"/>
      <c r="D27" s="178"/>
      <c r="E27" s="170" t="s">
        <v>20</v>
      </c>
      <c r="F27" s="171"/>
      <c r="G27" s="171"/>
      <c r="H27" s="172"/>
      <c r="I27" s="170" t="s">
        <v>21</v>
      </c>
      <c r="J27" s="171"/>
      <c r="K27" s="171"/>
      <c r="L27" s="172"/>
    </row>
    <row r="28" spans="1:12">
      <c r="B28" s="179"/>
      <c r="C28" s="180"/>
      <c r="D28" s="181"/>
      <c r="E28" s="170" t="s">
        <v>22</v>
      </c>
      <c r="F28" s="172"/>
      <c r="G28" s="170" t="s">
        <v>23</v>
      </c>
      <c r="H28" s="172"/>
      <c r="I28" s="170" t="s">
        <v>22</v>
      </c>
      <c r="J28" s="172"/>
      <c r="K28" s="170" t="s">
        <v>23</v>
      </c>
      <c r="L28" s="148"/>
    </row>
    <row r="29" spans="1:12">
      <c r="B29" s="138" t="s">
        <v>24</v>
      </c>
      <c r="C29" s="138"/>
      <c r="D29" s="138"/>
      <c r="E29" s="189">
        <v>8</v>
      </c>
      <c r="F29" s="172"/>
      <c r="G29" s="216">
        <v>8</v>
      </c>
      <c r="H29" s="217"/>
      <c r="I29" s="216">
        <v>1</v>
      </c>
      <c r="J29" s="217"/>
      <c r="K29" s="216">
        <v>1</v>
      </c>
      <c r="L29" s="218"/>
    </row>
    <row r="30" spans="1:12">
      <c r="B30" s="138" t="s">
        <v>25</v>
      </c>
      <c r="C30" s="138"/>
      <c r="D30" s="138"/>
      <c r="E30" s="189">
        <v>8</v>
      </c>
      <c r="F30" s="172"/>
      <c r="G30" s="216">
        <v>8</v>
      </c>
      <c r="H30" s="217"/>
      <c r="I30" s="216">
        <v>1</v>
      </c>
      <c r="J30" s="217"/>
      <c r="K30" s="216">
        <v>1</v>
      </c>
      <c r="L30" s="218"/>
    </row>
    <row r="33" spans="1:12">
      <c r="A33" s="33" t="s">
        <v>26</v>
      </c>
      <c r="B33" s="1" t="s">
        <v>27</v>
      </c>
    </row>
    <row r="35" spans="1:12">
      <c r="B35" s="170" t="s">
        <v>1</v>
      </c>
      <c r="C35" s="161"/>
      <c r="D35" s="148"/>
      <c r="E35" s="170" t="s">
        <v>8</v>
      </c>
      <c r="F35" s="171"/>
      <c r="G35" s="175"/>
      <c r="H35" s="170" t="s">
        <v>28</v>
      </c>
      <c r="I35" s="175"/>
      <c r="J35" s="170" t="s">
        <v>29</v>
      </c>
      <c r="K35" s="182"/>
      <c r="L35" s="175"/>
    </row>
    <row r="36" spans="1:12">
      <c r="B36" s="160"/>
      <c r="C36" s="161"/>
      <c r="D36" s="148"/>
      <c r="E36" s="160"/>
      <c r="F36" s="161"/>
      <c r="G36" s="148"/>
      <c r="H36" s="189"/>
      <c r="I36" s="172"/>
      <c r="J36" s="160"/>
      <c r="K36" s="161"/>
      <c r="L36" s="148"/>
    </row>
    <row r="37" spans="1:12">
      <c r="B37" s="160"/>
      <c r="C37" s="161"/>
      <c r="D37" s="148"/>
      <c r="E37" s="160"/>
      <c r="F37" s="161"/>
      <c r="G37" s="148"/>
      <c r="H37" s="189"/>
      <c r="I37" s="172"/>
      <c r="J37" s="160"/>
      <c r="K37" s="161"/>
      <c r="L37" s="148"/>
    </row>
    <row r="38" spans="1:12">
      <c r="B38" s="160"/>
      <c r="C38" s="161"/>
      <c r="D38" s="148"/>
      <c r="E38" s="160"/>
      <c r="F38" s="161"/>
      <c r="G38" s="148"/>
      <c r="H38" s="189"/>
      <c r="I38" s="172"/>
      <c r="J38" s="160"/>
      <c r="K38" s="161"/>
      <c r="L38" s="148"/>
    </row>
    <row r="41" spans="1:12">
      <c r="A41" s="33" t="s">
        <v>30</v>
      </c>
    </row>
    <row r="52" spans="1:12" ht="15" customHeight="1">
      <c r="A52" s="33" t="s">
        <v>31</v>
      </c>
      <c r="B52" s="1" t="s">
        <v>32</v>
      </c>
      <c r="I52" s="191">
        <v>38899</v>
      </c>
      <c r="J52" s="171"/>
      <c r="K52" s="172"/>
    </row>
    <row r="54" spans="1:12">
      <c r="A54" s="37" t="s">
        <v>33</v>
      </c>
    </row>
    <row r="56" spans="1:12">
      <c r="A56" s="33" t="s">
        <v>34</v>
      </c>
      <c r="B56" s="1" t="s">
        <v>35</v>
      </c>
      <c r="C56" s="1"/>
      <c r="E56" s="1"/>
      <c r="F56" s="1"/>
      <c r="G56" s="1"/>
      <c r="H56" s="1"/>
      <c r="I56" s="1"/>
      <c r="J56" s="1"/>
      <c r="K56" s="1"/>
    </row>
    <row r="58" spans="1:12">
      <c r="A58" s="33" t="s">
        <v>40</v>
      </c>
      <c r="B58" s="1" t="s">
        <v>36</v>
      </c>
    </row>
    <row r="60" spans="1:12">
      <c r="B60" s="170" t="s">
        <v>37</v>
      </c>
      <c r="C60" s="161"/>
      <c r="D60" s="148"/>
      <c r="E60" s="170" t="s">
        <v>38</v>
      </c>
      <c r="F60" s="171"/>
      <c r="G60" s="171"/>
      <c r="H60" s="172"/>
      <c r="I60" s="170" t="s">
        <v>39</v>
      </c>
      <c r="J60" s="171"/>
      <c r="K60" s="171"/>
      <c r="L60" s="172"/>
    </row>
    <row r="61" spans="1:12">
      <c r="B61" s="160" t="s">
        <v>200</v>
      </c>
      <c r="C61" s="161"/>
      <c r="D61" s="148"/>
      <c r="E61" s="160" t="s">
        <v>201</v>
      </c>
      <c r="F61" s="161"/>
      <c r="G61" s="161"/>
      <c r="H61" s="148"/>
      <c r="I61" s="160"/>
      <c r="J61" s="161"/>
      <c r="K61" s="161"/>
      <c r="L61" s="148"/>
    </row>
    <row r="62" spans="1:12">
      <c r="B62" s="160"/>
      <c r="C62" s="161"/>
      <c r="D62" s="148"/>
      <c r="E62" s="160"/>
      <c r="F62" s="161"/>
      <c r="G62" s="161"/>
      <c r="H62" s="148"/>
      <c r="I62" s="160"/>
      <c r="J62" s="161"/>
      <c r="K62" s="161"/>
      <c r="L62" s="148"/>
    </row>
    <row r="63" spans="1:12">
      <c r="B63" s="160"/>
      <c r="C63" s="161"/>
      <c r="D63" s="148"/>
      <c r="E63" s="160"/>
      <c r="F63" s="161"/>
      <c r="G63" s="161"/>
      <c r="H63" s="148"/>
      <c r="I63" s="160"/>
      <c r="J63" s="161"/>
      <c r="K63" s="161"/>
      <c r="L63" s="148"/>
    </row>
    <row r="66" spans="1:12">
      <c r="A66" s="33" t="s">
        <v>45</v>
      </c>
      <c r="B66" s="1" t="s">
        <v>46</v>
      </c>
    </row>
    <row r="68" spans="1:12" ht="54" customHeight="1">
      <c r="B68" s="183" t="s">
        <v>41</v>
      </c>
      <c r="C68" s="184"/>
      <c r="D68" s="185"/>
      <c r="E68" s="157" t="s">
        <v>42</v>
      </c>
      <c r="F68" s="159"/>
      <c r="G68" s="157" t="s">
        <v>43</v>
      </c>
      <c r="H68" s="159"/>
      <c r="I68" s="157" t="s">
        <v>44</v>
      </c>
      <c r="J68" s="158"/>
      <c r="K68" s="158"/>
      <c r="L68" s="159"/>
    </row>
    <row r="69" spans="1:12">
      <c r="B69" s="188"/>
      <c r="C69" s="188"/>
      <c r="D69" s="188"/>
      <c r="E69" s="21" t="s">
        <v>194</v>
      </c>
      <c r="F69" s="9" t="s">
        <v>47</v>
      </c>
      <c r="G69" s="166" t="s">
        <v>47</v>
      </c>
      <c r="H69" s="167"/>
      <c r="I69" s="166" t="s">
        <v>47</v>
      </c>
      <c r="J69" s="167"/>
      <c r="K69" s="167"/>
      <c r="L69" s="167"/>
    </row>
    <row r="70" spans="1:12">
      <c r="B70" s="138" t="s">
        <v>202</v>
      </c>
      <c r="C70" s="138"/>
      <c r="D70" s="138"/>
      <c r="E70" s="23">
        <v>300</v>
      </c>
      <c r="F70" s="24">
        <v>100</v>
      </c>
      <c r="G70" s="164">
        <v>100</v>
      </c>
      <c r="H70" s="164"/>
      <c r="I70" s="164"/>
      <c r="J70" s="165"/>
      <c r="K70" s="165"/>
      <c r="L70" s="165"/>
    </row>
    <row r="71" spans="1:12">
      <c r="B71" s="138"/>
      <c r="C71" s="138"/>
      <c r="D71" s="138"/>
      <c r="E71" s="23"/>
      <c r="F71" s="24"/>
      <c r="G71" s="164"/>
      <c r="H71" s="164"/>
      <c r="I71" s="164"/>
      <c r="J71" s="165"/>
      <c r="K71" s="165"/>
      <c r="L71" s="165"/>
    </row>
    <row r="72" spans="1:12">
      <c r="B72" s="138"/>
      <c r="C72" s="138"/>
      <c r="D72" s="138"/>
      <c r="E72" s="23"/>
      <c r="F72" s="24"/>
      <c r="G72" s="164"/>
      <c r="H72" s="164"/>
      <c r="I72" s="164"/>
      <c r="J72" s="165"/>
      <c r="K72" s="165"/>
      <c r="L72" s="165"/>
    </row>
    <row r="73" spans="1:12">
      <c r="B73" s="38"/>
      <c r="C73" s="38"/>
      <c r="D73" s="38"/>
      <c r="E73" s="39"/>
      <c r="F73" s="40"/>
      <c r="G73" s="41"/>
      <c r="H73" s="41"/>
      <c r="I73" s="41"/>
      <c r="J73" s="42"/>
      <c r="K73" s="42"/>
      <c r="L73" s="42"/>
    </row>
    <row r="75" spans="1:12">
      <c r="A75" s="33" t="s">
        <v>48</v>
      </c>
      <c r="B75" s="1" t="s">
        <v>49</v>
      </c>
    </row>
    <row r="77" spans="1:12" ht="54" customHeight="1">
      <c r="B77" s="183" t="s">
        <v>41</v>
      </c>
      <c r="C77" s="184"/>
      <c r="D77" s="185"/>
      <c r="E77" s="157" t="s">
        <v>42</v>
      </c>
      <c r="F77" s="159"/>
      <c r="G77" s="157" t="s">
        <v>43</v>
      </c>
      <c r="H77" s="159"/>
      <c r="I77" s="157" t="s">
        <v>44</v>
      </c>
      <c r="J77" s="158"/>
      <c r="K77" s="158"/>
      <c r="L77" s="159"/>
    </row>
    <row r="78" spans="1:12">
      <c r="B78" s="188"/>
      <c r="C78" s="188"/>
      <c r="D78" s="188"/>
      <c r="E78" s="21" t="s">
        <v>194</v>
      </c>
      <c r="F78" s="9" t="s">
        <v>47</v>
      </c>
      <c r="G78" s="166" t="s">
        <v>47</v>
      </c>
      <c r="H78" s="167"/>
      <c r="I78" s="166" t="s">
        <v>47</v>
      </c>
      <c r="J78" s="167"/>
      <c r="K78" s="167"/>
      <c r="L78" s="167"/>
    </row>
    <row r="79" spans="1:12">
      <c r="B79" s="138" t="s">
        <v>200</v>
      </c>
      <c r="C79" s="138"/>
      <c r="D79" s="138"/>
      <c r="E79" s="25">
        <v>300</v>
      </c>
      <c r="F79" s="26">
        <v>100</v>
      </c>
      <c r="G79" s="168">
        <v>100</v>
      </c>
      <c r="H79" s="168"/>
      <c r="I79" s="168"/>
      <c r="J79" s="169"/>
      <c r="K79" s="169"/>
      <c r="L79" s="169"/>
    </row>
    <row r="80" spans="1:12">
      <c r="B80" s="138"/>
      <c r="C80" s="138"/>
      <c r="D80" s="138"/>
      <c r="E80" s="25"/>
      <c r="F80" s="26"/>
      <c r="G80" s="168"/>
      <c r="H80" s="168"/>
      <c r="I80" s="168"/>
      <c r="J80" s="169"/>
      <c r="K80" s="169"/>
      <c r="L80" s="169"/>
    </row>
    <row r="81" spans="1:12">
      <c r="B81" s="138"/>
      <c r="C81" s="138"/>
      <c r="D81" s="138"/>
      <c r="E81" s="25"/>
      <c r="F81" s="26"/>
      <c r="G81" s="168"/>
      <c r="H81" s="168"/>
      <c r="I81" s="168"/>
      <c r="J81" s="169"/>
      <c r="K81" s="169"/>
      <c r="L81" s="169"/>
    </row>
    <row r="85" spans="1:12">
      <c r="A85" s="33" t="s">
        <v>51</v>
      </c>
      <c r="B85" s="1" t="s">
        <v>52</v>
      </c>
      <c r="C85" s="1"/>
      <c r="E85" s="1"/>
      <c r="F85" s="1"/>
      <c r="G85" s="1"/>
      <c r="H85" s="1"/>
      <c r="I85" s="1"/>
      <c r="J85" s="1"/>
      <c r="K85" s="1"/>
      <c r="L85" s="1"/>
    </row>
    <row r="87" spans="1:12">
      <c r="A87" s="33" t="s">
        <v>54</v>
      </c>
      <c r="B87" s="1" t="s">
        <v>53</v>
      </c>
    </row>
    <row r="89" spans="1:12">
      <c r="A89" s="37" t="s">
        <v>50</v>
      </c>
    </row>
    <row r="91" spans="1:12">
      <c r="A91" s="33" t="s">
        <v>55</v>
      </c>
      <c r="B91" s="1" t="s">
        <v>56</v>
      </c>
      <c r="C91" s="1"/>
      <c r="E91" s="1"/>
      <c r="F91" s="1"/>
      <c r="G91" s="1"/>
      <c r="H91" s="1"/>
      <c r="I91" s="1"/>
      <c r="J91" s="1"/>
      <c r="K91" s="1"/>
      <c r="L91" s="1"/>
    </row>
    <row r="93" spans="1:12">
      <c r="A93" s="33" t="s">
        <v>57</v>
      </c>
      <c r="B93" s="1" t="s">
        <v>58</v>
      </c>
      <c r="C93" s="1"/>
      <c r="E93" s="1"/>
      <c r="F93" s="1"/>
      <c r="G93" s="1"/>
      <c r="H93" s="1"/>
      <c r="I93" s="1"/>
    </row>
    <row r="95" spans="1:12">
      <c r="A95" s="33" t="s">
        <v>59</v>
      </c>
      <c r="B95" s="1"/>
      <c r="C95" s="1"/>
    </row>
    <row r="98" spans="1:12">
      <c r="B98" t="s">
        <v>60</v>
      </c>
      <c r="E98" s="14"/>
      <c r="F98" s="10"/>
      <c r="G98" s="10"/>
      <c r="H98" s="10"/>
      <c r="I98" s="10"/>
      <c r="J98" s="10"/>
      <c r="K98" s="10"/>
      <c r="L98" s="10"/>
    </row>
    <row r="99" spans="1:12">
      <c r="D99" s="14"/>
      <c r="E99" s="14"/>
      <c r="F99" s="11"/>
      <c r="G99" s="11"/>
      <c r="H99" s="11"/>
      <c r="I99" s="11"/>
      <c r="J99" s="11"/>
      <c r="K99" s="11"/>
      <c r="L99" s="11"/>
    </row>
    <row r="100" spans="1:12">
      <c r="D100" s="19"/>
      <c r="E100" s="19"/>
      <c r="F100" s="10"/>
      <c r="G100" s="10"/>
      <c r="H100" s="10"/>
      <c r="I100" s="10"/>
      <c r="J100" s="10"/>
      <c r="K100" s="10"/>
      <c r="L100" s="10"/>
    </row>
    <row r="103" spans="1:12">
      <c r="A103" s="33" t="s">
        <v>61</v>
      </c>
      <c r="B103" s="1" t="s">
        <v>62</v>
      </c>
      <c r="C103" s="1"/>
      <c r="E103" s="1"/>
    </row>
    <row r="105" spans="1:12">
      <c r="B105" t="s">
        <v>63</v>
      </c>
    </row>
    <row r="107" spans="1:12" ht="26.45" customHeight="1">
      <c r="B107" s="186" t="s">
        <v>64</v>
      </c>
      <c r="C107" s="187"/>
      <c r="D107" s="187"/>
      <c r="E107" s="186" t="s">
        <v>65</v>
      </c>
      <c r="F107" s="190"/>
      <c r="G107" s="190"/>
      <c r="H107" s="190"/>
      <c r="I107" s="162" t="s">
        <v>66</v>
      </c>
      <c r="J107" s="163"/>
      <c r="K107" s="163"/>
      <c r="L107" s="163"/>
    </row>
    <row r="108" spans="1:12">
      <c r="B108" s="138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>
      <c r="B109" s="138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3" spans="1:7">
      <c r="A113" s="33" t="s">
        <v>67</v>
      </c>
      <c r="B113" s="1" t="s">
        <v>68</v>
      </c>
      <c r="C113" s="1"/>
      <c r="E113" s="1"/>
    </row>
    <row r="115" spans="1:7">
      <c r="A115" s="33" t="s">
        <v>69</v>
      </c>
      <c r="B115" s="1" t="s">
        <v>71</v>
      </c>
    </row>
    <row r="116" spans="1:7">
      <c r="C116" s="12" t="s">
        <v>70</v>
      </c>
      <c r="G116" s="12"/>
    </row>
    <row r="117" spans="1:7">
      <c r="C117" s="12"/>
      <c r="G117" s="12"/>
    </row>
    <row r="119" spans="1:7">
      <c r="A119" s="33" t="s">
        <v>72</v>
      </c>
      <c r="B119" s="1" t="s">
        <v>73</v>
      </c>
    </row>
    <row r="120" spans="1:7">
      <c r="C120" s="12" t="s">
        <v>79</v>
      </c>
      <c r="G120" s="12"/>
    </row>
    <row r="121" spans="1:7">
      <c r="C121" s="12"/>
      <c r="G121" s="12"/>
    </row>
    <row r="123" spans="1:7">
      <c r="A123" s="33" t="s">
        <v>74</v>
      </c>
      <c r="B123" s="1" t="s">
        <v>75</v>
      </c>
    </row>
    <row r="131" spans="1:7">
      <c r="A131" s="33" t="s">
        <v>76</v>
      </c>
      <c r="B131" s="1" t="s">
        <v>77</v>
      </c>
    </row>
    <row r="132" spans="1:7">
      <c r="C132" s="12" t="s">
        <v>78</v>
      </c>
      <c r="G132" s="12"/>
    </row>
    <row r="133" spans="1:7">
      <c r="C133" s="12"/>
      <c r="G133" s="12"/>
    </row>
    <row r="135" spans="1:7">
      <c r="A135" s="33" t="s">
        <v>80</v>
      </c>
      <c r="B135" s="1" t="s">
        <v>81</v>
      </c>
    </row>
    <row r="136" spans="1:7">
      <c r="C136" s="12" t="s">
        <v>82</v>
      </c>
      <c r="G136" s="12"/>
    </row>
    <row r="137" spans="1:7">
      <c r="F137" s="12"/>
      <c r="G137" s="12"/>
    </row>
    <row r="138" spans="1:7">
      <c r="A138" s="37" t="s">
        <v>85</v>
      </c>
      <c r="F138" s="12"/>
      <c r="G138" s="12"/>
    </row>
    <row r="140" spans="1:7">
      <c r="A140" s="33" t="s">
        <v>83</v>
      </c>
      <c r="B140" s="1" t="s">
        <v>84</v>
      </c>
    </row>
    <row r="145" spans="1:7">
      <c r="D145" s="7"/>
      <c r="E145" s="7"/>
    </row>
    <row r="150" spans="1:7">
      <c r="B150" s="12" t="s">
        <v>86</v>
      </c>
      <c r="E150" s="12"/>
    </row>
    <row r="151" spans="1:7">
      <c r="B151" s="12"/>
      <c r="E151" s="12"/>
    </row>
    <row r="153" spans="1:7">
      <c r="A153" s="33" t="s">
        <v>87</v>
      </c>
      <c r="B153" s="1" t="s">
        <v>88</v>
      </c>
    </row>
    <row r="154" spans="1:7">
      <c r="C154" s="12" t="s">
        <v>89</v>
      </c>
      <c r="G154" s="12"/>
    </row>
    <row r="155" spans="1:7">
      <c r="C155" s="12"/>
      <c r="G155" s="12"/>
    </row>
    <row r="157" spans="1:7">
      <c r="A157" s="33" t="s">
        <v>90</v>
      </c>
      <c r="B157" s="1" t="s">
        <v>94</v>
      </c>
    </row>
    <row r="158" spans="1:7">
      <c r="C158" s="12" t="s">
        <v>92</v>
      </c>
      <c r="G158" s="12"/>
    </row>
    <row r="159" spans="1:7">
      <c r="C159" s="12"/>
      <c r="G159" s="12"/>
    </row>
    <row r="161" spans="1:11">
      <c r="A161" s="33" t="s">
        <v>93</v>
      </c>
      <c r="B161" s="1" t="s">
        <v>95</v>
      </c>
    </row>
    <row r="162" spans="1:11">
      <c r="C162" s="12" t="s">
        <v>91</v>
      </c>
      <c r="G162" s="12"/>
    </row>
    <row r="163" spans="1:11">
      <c r="C163" s="12"/>
      <c r="G163" s="12"/>
    </row>
    <row r="165" spans="1:11">
      <c r="A165" s="33" t="s">
        <v>96</v>
      </c>
      <c r="B165" s="1" t="s">
        <v>97</v>
      </c>
    </row>
    <row r="166" spans="1:11">
      <c r="C166" s="12" t="s">
        <v>98</v>
      </c>
      <c r="G166" s="12"/>
    </row>
    <row r="167" spans="1:11">
      <c r="C167" s="12"/>
      <c r="G167" s="12"/>
    </row>
    <row r="169" spans="1:11">
      <c r="A169" s="33" t="s">
        <v>99</v>
      </c>
      <c r="B169" s="1" t="s">
        <v>100</v>
      </c>
    </row>
    <row r="170" spans="1:11">
      <c r="C170" s="12" t="s">
        <v>101</v>
      </c>
    </row>
    <row r="173" spans="1:11">
      <c r="A173" s="33" t="s">
        <v>103</v>
      </c>
      <c r="B173" s="1" t="s">
        <v>104</v>
      </c>
      <c r="C173" s="1"/>
      <c r="E173" s="1"/>
    </row>
    <row r="175" spans="1:11" ht="27" customHeight="1">
      <c r="B175" s="186" t="s">
        <v>105</v>
      </c>
      <c r="C175" s="187"/>
      <c r="D175" s="187"/>
      <c r="E175" s="162" t="s">
        <v>106</v>
      </c>
      <c r="F175" s="163"/>
      <c r="G175" s="162" t="s">
        <v>107</v>
      </c>
      <c r="H175" s="163"/>
      <c r="I175" s="162" t="s">
        <v>108</v>
      </c>
      <c r="J175" s="163"/>
      <c r="K175" s="13"/>
    </row>
    <row r="176" spans="1:11">
      <c r="B176" s="138" t="s">
        <v>203</v>
      </c>
      <c r="C176" s="138"/>
      <c r="D176" s="138"/>
      <c r="E176" s="156" t="s">
        <v>207</v>
      </c>
      <c r="F176" s="138"/>
      <c r="G176" s="156" t="s">
        <v>209</v>
      </c>
      <c r="H176" s="156"/>
      <c r="I176" s="156" t="s">
        <v>210</v>
      </c>
      <c r="J176" s="138"/>
      <c r="K176" s="20"/>
    </row>
    <row r="177" spans="1:11">
      <c r="B177" s="138" t="s">
        <v>204</v>
      </c>
      <c r="C177" s="138"/>
      <c r="D177" s="138"/>
      <c r="E177" s="156" t="s">
        <v>207</v>
      </c>
      <c r="F177" s="138"/>
      <c r="G177" s="156" t="s">
        <v>209</v>
      </c>
      <c r="H177" s="156"/>
      <c r="I177" s="156" t="s">
        <v>210</v>
      </c>
      <c r="J177" s="138"/>
      <c r="K177" s="20"/>
    </row>
    <row r="178" spans="1:11">
      <c r="B178" s="138" t="s">
        <v>205</v>
      </c>
      <c r="C178" s="138"/>
      <c r="D178" s="138"/>
      <c r="E178" s="156" t="s">
        <v>208</v>
      </c>
      <c r="F178" s="138"/>
      <c r="G178" s="156" t="s">
        <v>209</v>
      </c>
      <c r="H178" s="156"/>
      <c r="I178" s="156" t="s">
        <v>210</v>
      </c>
      <c r="J178" s="138"/>
      <c r="K178" s="20"/>
    </row>
    <row r="179" spans="1:11">
      <c r="B179" s="138" t="s">
        <v>206</v>
      </c>
      <c r="C179" s="138"/>
      <c r="D179" s="138"/>
      <c r="E179" s="156" t="s">
        <v>207</v>
      </c>
      <c r="F179" s="138"/>
      <c r="G179" s="156" t="s">
        <v>209</v>
      </c>
      <c r="H179" s="156"/>
      <c r="I179" s="156" t="s">
        <v>210</v>
      </c>
      <c r="J179" s="138"/>
      <c r="K179" s="20"/>
    </row>
    <row r="180" spans="1:11">
      <c r="B180" s="138"/>
      <c r="C180" s="138"/>
      <c r="D180" s="138"/>
      <c r="E180" s="156"/>
      <c r="F180" s="138"/>
      <c r="G180" s="156"/>
      <c r="H180" s="156"/>
      <c r="I180" s="156"/>
      <c r="J180" s="138"/>
      <c r="K180" s="20"/>
    </row>
    <row r="181" spans="1:11">
      <c r="B181" s="38"/>
      <c r="C181" s="38"/>
      <c r="D181" s="38"/>
      <c r="E181" s="43"/>
      <c r="F181" s="38"/>
      <c r="G181" s="43"/>
      <c r="H181" s="43"/>
      <c r="I181" s="43"/>
      <c r="J181" s="38"/>
      <c r="K181" s="20"/>
    </row>
    <row r="183" spans="1:11">
      <c r="A183" s="33" t="s">
        <v>109</v>
      </c>
      <c r="B183" s="1" t="s">
        <v>110</v>
      </c>
      <c r="G183" s="12"/>
    </row>
    <row r="184" spans="1:11">
      <c r="C184" s="12" t="s">
        <v>211</v>
      </c>
      <c r="G184" s="12"/>
    </row>
    <row r="185" spans="1:11">
      <c r="C185" s="12" t="s">
        <v>212</v>
      </c>
      <c r="G185" s="12"/>
    </row>
    <row r="186" spans="1:11">
      <c r="C186" s="12"/>
      <c r="G186" s="12"/>
    </row>
    <row r="188" spans="1:11">
      <c r="A188" s="33" t="s">
        <v>111</v>
      </c>
      <c r="B188" s="1" t="s">
        <v>112</v>
      </c>
      <c r="G188" s="12"/>
    </row>
    <row r="189" spans="1:11">
      <c r="C189" s="12" t="s">
        <v>211</v>
      </c>
      <c r="G189" s="12"/>
    </row>
    <row r="190" spans="1:11">
      <c r="C190" s="12" t="s">
        <v>212</v>
      </c>
      <c r="G190" s="12"/>
    </row>
    <row r="191" spans="1:11">
      <c r="C191" s="12"/>
      <c r="G191" s="12"/>
    </row>
    <row r="193" spans="1:10">
      <c r="A193" s="33" t="s">
        <v>113</v>
      </c>
      <c r="B193" s="1" t="s">
        <v>114</v>
      </c>
    </row>
    <row r="194" spans="1:10">
      <c r="C194" s="12" t="s">
        <v>115</v>
      </c>
    </row>
    <row r="196" spans="1:10">
      <c r="A196" s="37" t="s">
        <v>102</v>
      </c>
    </row>
    <row r="198" spans="1:10">
      <c r="A198" s="33" t="s">
        <v>117</v>
      </c>
      <c r="B198" s="1" t="s">
        <v>118</v>
      </c>
    </row>
    <row r="199" spans="1:10">
      <c r="A199" s="33" t="s">
        <v>119</v>
      </c>
      <c r="B199" s="1" t="s">
        <v>120</v>
      </c>
    </row>
    <row r="200" spans="1:10">
      <c r="A200" s="33" t="s">
        <v>121</v>
      </c>
      <c r="B200" s="1" t="s">
        <v>122</v>
      </c>
    </row>
    <row r="202" spans="1:10" ht="45">
      <c r="B202" s="149" t="s">
        <v>105</v>
      </c>
      <c r="C202" s="150"/>
      <c r="D202" s="151"/>
      <c r="E202" s="28" t="s">
        <v>123</v>
      </c>
      <c r="F202" s="28" t="s">
        <v>124</v>
      </c>
      <c r="G202" s="29" t="s">
        <v>125</v>
      </c>
      <c r="H202" s="29" t="s">
        <v>126</v>
      </c>
      <c r="I202" s="29" t="s">
        <v>127</v>
      </c>
      <c r="J202" s="28" t="s">
        <v>128</v>
      </c>
    </row>
    <row r="203" spans="1:10">
      <c r="B203" s="76" t="s">
        <v>129</v>
      </c>
      <c r="C203" s="197" t="s">
        <v>133</v>
      </c>
      <c r="D203" s="198"/>
      <c r="E203" s="55" t="s">
        <v>130</v>
      </c>
      <c r="F203" s="56">
        <f>F204+F213</f>
        <v>1016</v>
      </c>
      <c r="G203" s="56">
        <f>G204+G213</f>
        <v>699</v>
      </c>
      <c r="H203" s="56">
        <f>H204+H213</f>
        <v>0</v>
      </c>
      <c r="I203" s="56">
        <f>I204+I213</f>
        <v>0</v>
      </c>
      <c r="J203" s="56">
        <f>J204+J213</f>
        <v>1715</v>
      </c>
    </row>
    <row r="204" spans="1:10">
      <c r="B204" s="77" t="s">
        <v>131</v>
      </c>
      <c r="C204" s="199" t="s">
        <v>132</v>
      </c>
      <c r="D204" s="200"/>
      <c r="E204" s="57" t="s">
        <v>170</v>
      </c>
      <c r="F204" s="58">
        <f>SUM(F205:F212)</f>
        <v>18</v>
      </c>
      <c r="G204" s="58">
        <f>SUM(G205:G212)</f>
        <v>0</v>
      </c>
      <c r="H204" s="58">
        <f>SUM(H205:H212)</f>
        <v>0</v>
      </c>
      <c r="I204" s="58">
        <f>SUM(I205:I212)</f>
        <v>0</v>
      </c>
      <c r="J204" s="58">
        <f>SUM(J205:J212)</f>
        <v>18</v>
      </c>
    </row>
    <row r="205" spans="1:10">
      <c r="B205" s="78" t="s">
        <v>134</v>
      </c>
      <c r="C205" s="147" t="s">
        <v>135</v>
      </c>
      <c r="D205" s="148"/>
      <c r="E205" s="17" t="s">
        <v>171</v>
      </c>
      <c r="F205" s="27">
        <v>18</v>
      </c>
      <c r="G205" s="27"/>
      <c r="H205" s="27"/>
      <c r="I205" s="27"/>
      <c r="J205" s="27">
        <f t="shared" ref="J205:J212" si="0">F205+G205-H205+I205</f>
        <v>18</v>
      </c>
    </row>
    <row r="206" spans="1:10">
      <c r="B206" s="78" t="s">
        <v>136</v>
      </c>
      <c r="C206" s="147" t="s">
        <v>137</v>
      </c>
      <c r="D206" s="148"/>
      <c r="E206" s="17" t="s">
        <v>172</v>
      </c>
      <c r="F206" s="27"/>
      <c r="G206" s="27"/>
      <c r="H206" s="27"/>
      <c r="I206" s="27"/>
      <c r="J206" s="27">
        <f t="shared" si="0"/>
        <v>0</v>
      </c>
    </row>
    <row r="207" spans="1:10">
      <c r="B207" s="78" t="s">
        <v>138</v>
      </c>
      <c r="C207" s="15" t="s">
        <v>139</v>
      </c>
      <c r="D207" s="16"/>
      <c r="E207" s="17" t="s">
        <v>173</v>
      </c>
      <c r="F207" s="27"/>
      <c r="G207" s="27"/>
      <c r="H207" s="27"/>
      <c r="I207" s="27"/>
      <c r="J207" s="27">
        <f t="shared" si="0"/>
        <v>0</v>
      </c>
    </row>
    <row r="208" spans="1:10">
      <c r="B208" s="78" t="s">
        <v>140</v>
      </c>
      <c r="C208" s="15" t="s">
        <v>141</v>
      </c>
      <c r="D208" s="16"/>
      <c r="E208" s="17" t="s">
        <v>174</v>
      </c>
      <c r="F208" s="27"/>
      <c r="G208" s="27"/>
      <c r="H208" s="27"/>
      <c r="I208" s="27"/>
      <c r="J208" s="27">
        <f t="shared" si="0"/>
        <v>0</v>
      </c>
    </row>
    <row r="209" spans="2:10">
      <c r="B209" s="78" t="s">
        <v>142</v>
      </c>
      <c r="C209" s="15" t="s">
        <v>143</v>
      </c>
      <c r="D209" s="16"/>
      <c r="E209" s="17" t="s">
        <v>175</v>
      </c>
      <c r="F209" s="27"/>
      <c r="G209" s="27"/>
      <c r="H209" s="27"/>
      <c r="I209" s="27"/>
      <c r="J209" s="27">
        <f t="shared" si="0"/>
        <v>0</v>
      </c>
    </row>
    <row r="210" spans="2:10">
      <c r="B210" s="78" t="s">
        <v>144</v>
      </c>
      <c r="C210" s="15" t="s">
        <v>145</v>
      </c>
      <c r="D210" s="16"/>
      <c r="E210" s="17" t="s">
        <v>176</v>
      </c>
      <c r="F210" s="27"/>
      <c r="G210" s="27"/>
      <c r="H210" s="27"/>
      <c r="I210" s="27"/>
      <c r="J210" s="27">
        <f t="shared" si="0"/>
        <v>0</v>
      </c>
    </row>
    <row r="211" spans="2:10">
      <c r="B211" s="79" t="s">
        <v>146</v>
      </c>
      <c r="C211" s="15" t="s">
        <v>147</v>
      </c>
      <c r="D211" s="16"/>
      <c r="E211" s="17" t="s">
        <v>177</v>
      </c>
      <c r="F211" s="27"/>
      <c r="G211" s="27"/>
      <c r="H211" s="27"/>
      <c r="I211" s="27"/>
      <c r="J211" s="27">
        <f t="shared" si="0"/>
        <v>0</v>
      </c>
    </row>
    <row r="212" spans="2:10">
      <c r="B212" s="79" t="s">
        <v>148</v>
      </c>
      <c r="C212" s="15" t="s">
        <v>149</v>
      </c>
      <c r="D212" s="16"/>
      <c r="E212" s="17" t="s">
        <v>178</v>
      </c>
      <c r="F212" s="27"/>
      <c r="G212" s="27"/>
      <c r="H212" s="27"/>
      <c r="I212" s="27"/>
      <c r="J212" s="27">
        <f t="shared" si="0"/>
        <v>0</v>
      </c>
    </row>
    <row r="213" spans="2:10">
      <c r="B213" s="80" t="s">
        <v>150</v>
      </c>
      <c r="C213" s="59" t="s">
        <v>151</v>
      </c>
      <c r="D213" s="60"/>
      <c r="E213" s="61" t="s">
        <v>179</v>
      </c>
      <c r="F213" s="62">
        <f>SUM(F214:F222)</f>
        <v>998</v>
      </c>
      <c r="G213" s="62">
        <f>SUM(G214:G222)</f>
        <v>699</v>
      </c>
      <c r="H213" s="62">
        <f>SUM(H214:H222)</f>
        <v>0</v>
      </c>
      <c r="I213" s="62">
        <f>SUM(I214:I222)</f>
        <v>0</v>
      </c>
      <c r="J213" s="62">
        <f>SUM(J214:J222)</f>
        <v>1697</v>
      </c>
    </row>
    <row r="214" spans="2:10">
      <c r="B214" s="79" t="s">
        <v>152</v>
      </c>
      <c r="C214" s="15" t="s">
        <v>153</v>
      </c>
      <c r="D214" s="16"/>
      <c r="E214" s="18" t="s">
        <v>180</v>
      </c>
      <c r="F214" s="27"/>
      <c r="G214" s="27"/>
      <c r="H214" s="27"/>
      <c r="I214" s="27"/>
      <c r="J214" s="27">
        <f t="shared" ref="J214:J222" si="1">F214+G214-H214+I214</f>
        <v>0</v>
      </c>
    </row>
    <row r="215" spans="2:10">
      <c r="B215" s="79" t="s">
        <v>154</v>
      </c>
      <c r="C215" s="15" t="s">
        <v>162</v>
      </c>
      <c r="D215" s="16"/>
      <c r="E215" s="18" t="s">
        <v>181</v>
      </c>
      <c r="F215" s="27"/>
      <c r="G215" s="27"/>
      <c r="H215" s="27"/>
      <c r="I215" s="27"/>
      <c r="J215" s="27">
        <f t="shared" si="1"/>
        <v>0</v>
      </c>
    </row>
    <row r="216" spans="2:10">
      <c r="B216" s="79" t="s">
        <v>155</v>
      </c>
      <c r="C216" s="15" t="s">
        <v>163</v>
      </c>
      <c r="D216" s="16"/>
      <c r="E216" s="18" t="s">
        <v>182</v>
      </c>
      <c r="F216" s="27">
        <v>998</v>
      </c>
      <c r="G216" s="27">
        <v>699</v>
      </c>
      <c r="H216" s="27"/>
      <c r="I216" s="27"/>
      <c r="J216" s="27">
        <f t="shared" si="1"/>
        <v>1697</v>
      </c>
    </row>
    <row r="217" spans="2:10">
      <c r="B217" s="79" t="s">
        <v>156</v>
      </c>
      <c r="C217" s="15" t="s">
        <v>164</v>
      </c>
      <c r="D217" s="16"/>
      <c r="E217" s="18" t="s">
        <v>183</v>
      </c>
      <c r="F217" s="27"/>
      <c r="G217" s="27"/>
      <c r="H217" s="27"/>
      <c r="I217" s="27"/>
      <c r="J217" s="27">
        <f t="shared" si="1"/>
        <v>0</v>
      </c>
    </row>
    <row r="218" spans="2:10">
      <c r="B218" s="79" t="s">
        <v>157</v>
      </c>
      <c r="C218" s="15" t="s">
        <v>165</v>
      </c>
      <c r="D218" s="16"/>
      <c r="E218" s="18" t="s">
        <v>184</v>
      </c>
      <c r="F218" s="27"/>
      <c r="G218" s="27"/>
      <c r="H218" s="27"/>
      <c r="I218" s="27"/>
      <c r="J218" s="27">
        <f t="shared" si="1"/>
        <v>0</v>
      </c>
    </row>
    <row r="219" spans="2:10">
      <c r="B219" s="79" t="s">
        <v>158</v>
      </c>
      <c r="C219" s="15" t="s">
        <v>166</v>
      </c>
      <c r="D219" s="16"/>
      <c r="E219" s="18" t="s">
        <v>185</v>
      </c>
      <c r="F219" s="27"/>
      <c r="G219" s="27"/>
      <c r="H219" s="27"/>
      <c r="I219" s="27"/>
      <c r="J219" s="27">
        <f t="shared" si="1"/>
        <v>0</v>
      </c>
    </row>
    <row r="220" spans="2:10">
      <c r="B220" s="79" t="s">
        <v>159</v>
      </c>
      <c r="C220" s="15" t="s">
        <v>167</v>
      </c>
      <c r="D220" s="16"/>
      <c r="E220" s="18" t="s">
        <v>186</v>
      </c>
      <c r="F220" s="27"/>
      <c r="G220" s="27"/>
      <c r="H220" s="27"/>
      <c r="I220" s="27"/>
      <c r="J220" s="27">
        <f t="shared" si="1"/>
        <v>0</v>
      </c>
    </row>
    <row r="221" spans="2:10">
      <c r="B221" s="79" t="s">
        <v>160</v>
      </c>
      <c r="C221" s="15" t="s">
        <v>168</v>
      </c>
      <c r="D221" s="16"/>
      <c r="E221" s="18" t="s">
        <v>187</v>
      </c>
      <c r="F221" s="27"/>
      <c r="G221" s="27"/>
      <c r="H221" s="27"/>
      <c r="I221" s="27"/>
      <c r="J221" s="27">
        <f t="shared" si="1"/>
        <v>0</v>
      </c>
    </row>
    <row r="222" spans="2:10">
      <c r="B222" s="79" t="s">
        <v>161</v>
      </c>
      <c r="C222" s="15" t="s">
        <v>169</v>
      </c>
      <c r="D222" s="16"/>
      <c r="E222" s="18" t="s">
        <v>188</v>
      </c>
      <c r="F222" s="27"/>
      <c r="G222" s="27"/>
      <c r="H222" s="27"/>
      <c r="I222" s="27"/>
      <c r="J222" s="27">
        <f t="shared" si="1"/>
        <v>0</v>
      </c>
    </row>
    <row r="223" spans="2:10">
      <c r="B223" s="44"/>
      <c r="C223" s="45"/>
      <c r="D223" s="46"/>
      <c r="E223" s="47"/>
      <c r="F223" s="48"/>
      <c r="G223" s="48"/>
      <c r="H223" s="48"/>
      <c r="I223" s="48"/>
      <c r="J223" s="48"/>
    </row>
    <row r="225" spans="1:10">
      <c r="A225" s="33" t="s">
        <v>189</v>
      </c>
      <c r="B225" s="1" t="s">
        <v>190</v>
      </c>
    </row>
    <row r="227" spans="1:10" ht="33.75">
      <c r="B227" s="149" t="s">
        <v>191</v>
      </c>
      <c r="C227" s="150"/>
      <c r="D227" s="151"/>
      <c r="E227" s="28" t="s">
        <v>123</v>
      </c>
      <c r="F227" s="28" t="s">
        <v>192</v>
      </c>
      <c r="G227" s="29" t="s">
        <v>125</v>
      </c>
      <c r="H227" s="29" t="s">
        <v>126</v>
      </c>
      <c r="I227" s="29" t="s">
        <v>127</v>
      </c>
      <c r="J227" s="28" t="s">
        <v>193</v>
      </c>
    </row>
    <row r="228" spans="1:10">
      <c r="B228" s="81" t="s">
        <v>129</v>
      </c>
      <c r="C228" s="152" t="s">
        <v>133</v>
      </c>
      <c r="D228" s="153"/>
      <c r="E228" s="63" t="s">
        <v>130</v>
      </c>
      <c r="F228" s="64">
        <f>F229+F238</f>
        <v>744</v>
      </c>
      <c r="G228" s="64">
        <f>G229+G238</f>
        <v>335</v>
      </c>
      <c r="H228" s="64">
        <f>H229+H238</f>
        <v>0</v>
      </c>
      <c r="I228" s="64">
        <f>I229+I238</f>
        <v>0</v>
      </c>
      <c r="J228" s="64">
        <f>J229+J238</f>
        <v>1079</v>
      </c>
    </row>
    <row r="229" spans="1:10">
      <c r="B229" s="82" t="s">
        <v>131</v>
      </c>
      <c r="C229" s="154" t="s">
        <v>132</v>
      </c>
      <c r="D229" s="155"/>
      <c r="E229" s="61" t="s">
        <v>170</v>
      </c>
      <c r="F229" s="62">
        <f>SUM(F230:F237)</f>
        <v>18</v>
      </c>
      <c r="G229" s="62">
        <f>SUM(G230:G237)</f>
        <v>0</v>
      </c>
      <c r="H229" s="62">
        <f>SUM(H230:H237)</f>
        <v>0</v>
      </c>
      <c r="I229" s="62">
        <f>SUM(I230:I237)</f>
        <v>0</v>
      </c>
      <c r="J229" s="62">
        <f>SUM(J230:J237)</f>
        <v>18</v>
      </c>
    </row>
    <row r="230" spans="1:10">
      <c r="B230" s="78" t="s">
        <v>134</v>
      </c>
      <c r="C230" s="147" t="s">
        <v>135</v>
      </c>
      <c r="D230" s="148"/>
      <c r="E230" s="17" t="s">
        <v>171</v>
      </c>
      <c r="F230" s="27">
        <v>18</v>
      </c>
      <c r="G230" s="27"/>
      <c r="H230" s="27"/>
      <c r="I230" s="27"/>
      <c r="J230" s="27">
        <f t="shared" ref="J230:J237" si="2">F230+G230-H230+I230</f>
        <v>18</v>
      </c>
    </row>
    <row r="231" spans="1:10">
      <c r="B231" s="78" t="s">
        <v>136</v>
      </c>
      <c r="C231" s="147" t="s">
        <v>137</v>
      </c>
      <c r="D231" s="148"/>
      <c r="E231" s="17" t="s">
        <v>172</v>
      </c>
      <c r="F231" s="27"/>
      <c r="G231" s="27"/>
      <c r="H231" s="27"/>
      <c r="I231" s="27"/>
      <c r="J231" s="27">
        <f t="shared" si="2"/>
        <v>0</v>
      </c>
    </row>
    <row r="232" spans="1:10">
      <c r="B232" s="78" t="s">
        <v>138</v>
      </c>
      <c r="C232" s="15" t="s">
        <v>139</v>
      </c>
      <c r="D232" s="16"/>
      <c r="E232" s="17" t="s">
        <v>173</v>
      </c>
      <c r="F232" s="27"/>
      <c r="G232" s="27"/>
      <c r="H232" s="27"/>
      <c r="I232" s="27"/>
      <c r="J232" s="27">
        <f t="shared" si="2"/>
        <v>0</v>
      </c>
    </row>
    <row r="233" spans="1:10">
      <c r="B233" s="78" t="s">
        <v>140</v>
      </c>
      <c r="C233" s="15" t="s">
        <v>141</v>
      </c>
      <c r="D233" s="16"/>
      <c r="E233" s="17" t="s">
        <v>174</v>
      </c>
      <c r="F233" s="27"/>
      <c r="G233" s="27"/>
      <c r="H233" s="27"/>
      <c r="I233" s="27"/>
      <c r="J233" s="27">
        <f t="shared" si="2"/>
        <v>0</v>
      </c>
    </row>
    <row r="234" spans="1:10">
      <c r="B234" s="78" t="s">
        <v>142</v>
      </c>
      <c r="C234" s="15" t="s">
        <v>143</v>
      </c>
      <c r="D234" s="16"/>
      <c r="E234" s="17" t="s">
        <v>175</v>
      </c>
      <c r="F234" s="27"/>
      <c r="G234" s="27"/>
      <c r="H234" s="27"/>
      <c r="I234" s="27"/>
      <c r="J234" s="27">
        <f t="shared" si="2"/>
        <v>0</v>
      </c>
    </row>
    <row r="235" spans="1:10">
      <c r="B235" s="78" t="s">
        <v>144</v>
      </c>
      <c r="C235" s="15" t="s">
        <v>145</v>
      </c>
      <c r="D235" s="16"/>
      <c r="E235" s="17" t="s">
        <v>176</v>
      </c>
      <c r="F235" s="27"/>
      <c r="G235" s="27"/>
      <c r="H235" s="27"/>
      <c r="I235" s="27"/>
      <c r="J235" s="27">
        <f t="shared" si="2"/>
        <v>0</v>
      </c>
    </row>
    <row r="236" spans="1:10">
      <c r="B236" s="79" t="s">
        <v>146</v>
      </c>
      <c r="C236" s="15" t="s">
        <v>147</v>
      </c>
      <c r="D236" s="16"/>
      <c r="E236" s="17" t="s">
        <v>177</v>
      </c>
      <c r="F236" s="27"/>
      <c r="G236" s="27"/>
      <c r="H236" s="27"/>
      <c r="I236" s="27"/>
      <c r="J236" s="27">
        <f t="shared" si="2"/>
        <v>0</v>
      </c>
    </row>
    <row r="237" spans="1:10">
      <c r="B237" s="79" t="s">
        <v>148</v>
      </c>
      <c r="C237" s="15" t="s">
        <v>149</v>
      </c>
      <c r="D237" s="16"/>
      <c r="E237" s="17" t="s">
        <v>178</v>
      </c>
      <c r="F237" s="27"/>
      <c r="G237" s="27"/>
      <c r="H237" s="27"/>
      <c r="I237" s="27"/>
      <c r="J237" s="27">
        <f t="shared" si="2"/>
        <v>0</v>
      </c>
    </row>
    <row r="238" spans="1:10">
      <c r="B238" s="80" t="s">
        <v>150</v>
      </c>
      <c r="C238" s="59" t="s">
        <v>151</v>
      </c>
      <c r="D238" s="60"/>
      <c r="E238" s="61" t="s">
        <v>179</v>
      </c>
      <c r="F238" s="62">
        <f>SUM(F239:F247)</f>
        <v>726</v>
      </c>
      <c r="G238" s="62">
        <f>SUM(G239:G247)</f>
        <v>335</v>
      </c>
      <c r="H238" s="62">
        <f>SUM(H239:H247)</f>
        <v>0</v>
      </c>
      <c r="I238" s="62">
        <f>SUM(I239:I247)</f>
        <v>0</v>
      </c>
      <c r="J238" s="62">
        <f>SUM(J239:J247)</f>
        <v>1061</v>
      </c>
    </row>
    <row r="239" spans="1:10">
      <c r="B239" s="79" t="s">
        <v>152</v>
      </c>
      <c r="C239" s="15" t="s">
        <v>153</v>
      </c>
      <c r="D239" s="16"/>
      <c r="E239" s="18" t="s">
        <v>180</v>
      </c>
      <c r="F239" s="27"/>
      <c r="G239" s="27"/>
      <c r="H239" s="27"/>
      <c r="I239" s="27"/>
      <c r="J239" s="27">
        <f t="shared" ref="J239:J247" si="3">F239+G239-H239+I239</f>
        <v>0</v>
      </c>
    </row>
    <row r="240" spans="1:10">
      <c r="B240" s="79" t="s">
        <v>154</v>
      </c>
      <c r="C240" s="15" t="s">
        <v>162</v>
      </c>
      <c r="D240" s="16"/>
      <c r="E240" s="18" t="s">
        <v>181</v>
      </c>
      <c r="F240" s="27"/>
      <c r="G240" s="27"/>
      <c r="H240" s="27"/>
      <c r="I240" s="27"/>
      <c r="J240" s="27">
        <f t="shared" si="3"/>
        <v>0</v>
      </c>
    </row>
    <row r="241" spans="1:10">
      <c r="B241" s="79" t="s">
        <v>155</v>
      </c>
      <c r="C241" s="15" t="s">
        <v>163</v>
      </c>
      <c r="D241" s="16"/>
      <c r="E241" s="18" t="s">
        <v>182</v>
      </c>
      <c r="F241" s="27">
        <v>726</v>
      </c>
      <c r="G241" s="27">
        <v>335</v>
      </c>
      <c r="H241" s="27"/>
      <c r="I241" s="27"/>
      <c r="J241" s="27">
        <f t="shared" si="3"/>
        <v>1061</v>
      </c>
    </row>
    <row r="242" spans="1:10">
      <c r="B242" s="79" t="s">
        <v>156</v>
      </c>
      <c r="C242" s="15" t="s">
        <v>164</v>
      </c>
      <c r="D242" s="16"/>
      <c r="E242" s="18" t="s">
        <v>183</v>
      </c>
      <c r="F242" s="27"/>
      <c r="G242" s="27"/>
      <c r="H242" s="27"/>
      <c r="I242" s="27"/>
      <c r="J242" s="27">
        <f t="shared" si="3"/>
        <v>0</v>
      </c>
    </row>
    <row r="243" spans="1:10">
      <c r="B243" s="79" t="s">
        <v>157</v>
      </c>
      <c r="C243" s="15" t="s">
        <v>165</v>
      </c>
      <c r="D243" s="16"/>
      <c r="E243" s="18" t="s">
        <v>184</v>
      </c>
      <c r="F243" s="27"/>
      <c r="G243" s="27"/>
      <c r="H243" s="27"/>
      <c r="I243" s="27"/>
      <c r="J243" s="27">
        <f t="shared" si="3"/>
        <v>0</v>
      </c>
    </row>
    <row r="244" spans="1:10">
      <c r="B244" s="79" t="s">
        <v>158</v>
      </c>
      <c r="C244" s="15" t="s">
        <v>166</v>
      </c>
      <c r="D244" s="16"/>
      <c r="E244" s="18" t="s">
        <v>185</v>
      </c>
      <c r="F244" s="27"/>
      <c r="G244" s="27"/>
      <c r="H244" s="27"/>
      <c r="I244" s="27"/>
      <c r="J244" s="27">
        <f t="shared" si="3"/>
        <v>0</v>
      </c>
    </row>
    <row r="245" spans="1:10">
      <c r="B245" s="79" t="s">
        <v>159</v>
      </c>
      <c r="C245" s="15" t="s">
        <v>167</v>
      </c>
      <c r="D245" s="16"/>
      <c r="E245" s="18" t="s">
        <v>186</v>
      </c>
      <c r="F245" s="27"/>
      <c r="G245" s="27"/>
      <c r="H245" s="27"/>
      <c r="I245" s="27"/>
      <c r="J245" s="27">
        <f t="shared" si="3"/>
        <v>0</v>
      </c>
    </row>
    <row r="246" spans="1:10">
      <c r="B246" s="79" t="s">
        <v>160</v>
      </c>
      <c r="C246" s="15" t="s">
        <v>168</v>
      </c>
      <c r="D246" s="16"/>
      <c r="E246" s="18" t="s">
        <v>187</v>
      </c>
      <c r="F246" s="27"/>
      <c r="G246" s="27"/>
      <c r="H246" s="27"/>
      <c r="I246" s="27"/>
      <c r="J246" s="27">
        <f t="shared" si="3"/>
        <v>0</v>
      </c>
    </row>
    <row r="247" spans="1:10">
      <c r="B247" s="79" t="s">
        <v>161</v>
      </c>
      <c r="C247" s="15" t="s">
        <v>169</v>
      </c>
      <c r="D247" s="16"/>
      <c r="E247" s="18" t="s">
        <v>188</v>
      </c>
      <c r="F247" s="27"/>
      <c r="G247" s="27"/>
      <c r="H247" s="27"/>
      <c r="I247" s="27"/>
      <c r="J247" s="27">
        <f t="shared" si="3"/>
        <v>0</v>
      </c>
    </row>
    <row r="249" spans="1:10">
      <c r="A249" s="37" t="s">
        <v>116</v>
      </c>
    </row>
    <row r="251" spans="1:10">
      <c r="A251" s="33" t="s">
        <v>216</v>
      </c>
      <c r="B251" s="1" t="s">
        <v>214</v>
      </c>
    </row>
    <row r="253" spans="1:10" ht="33.75">
      <c r="B253" s="195" t="s">
        <v>105</v>
      </c>
      <c r="C253" s="196"/>
      <c r="D253" s="151"/>
      <c r="E253" s="28" t="s">
        <v>123</v>
      </c>
      <c r="F253" s="28" t="s">
        <v>192</v>
      </c>
      <c r="G253" s="68"/>
      <c r="H253" s="68"/>
      <c r="I253" s="68"/>
      <c r="J253" s="28" t="s">
        <v>193</v>
      </c>
    </row>
    <row r="254" spans="1:10">
      <c r="B254" s="81" t="s">
        <v>129</v>
      </c>
      <c r="C254" s="152" t="s">
        <v>133</v>
      </c>
      <c r="D254" s="153"/>
      <c r="E254" s="63" t="s">
        <v>130</v>
      </c>
      <c r="F254" s="62">
        <f>F255+F264</f>
        <v>272</v>
      </c>
      <c r="G254" s="65"/>
      <c r="H254" s="66"/>
      <c r="I254" s="67"/>
      <c r="J254" s="62">
        <f>J255+J264</f>
        <v>636</v>
      </c>
    </row>
    <row r="255" spans="1:10">
      <c r="B255" s="82" t="s">
        <v>131</v>
      </c>
      <c r="C255" s="154" t="s">
        <v>132</v>
      </c>
      <c r="D255" s="155"/>
      <c r="E255" s="61" t="s">
        <v>170</v>
      </c>
      <c r="F255" s="62">
        <f>SUM(F256:F263)</f>
        <v>0</v>
      </c>
      <c r="G255" s="65"/>
      <c r="H255" s="66"/>
      <c r="I255" s="67"/>
      <c r="J255" s="62">
        <f>SUM(J256:J263)</f>
        <v>0</v>
      </c>
    </row>
    <row r="256" spans="1:10">
      <c r="B256" s="78" t="s">
        <v>134</v>
      </c>
      <c r="C256" s="147" t="s">
        <v>135</v>
      </c>
      <c r="D256" s="148"/>
      <c r="E256" s="17" t="s">
        <v>171</v>
      </c>
      <c r="F256" s="27">
        <f>F205-F230</f>
        <v>0</v>
      </c>
      <c r="G256" s="69"/>
      <c r="H256" s="70"/>
      <c r="I256" s="71"/>
      <c r="J256" s="27">
        <f>J205-J230</f>
        <v>0</v>
      </c>
    </row>
    <row r="257" spans="2:10">
      <c r="B257" s="78" t="s">
        <v>136</v>
      </c>
      <c r="C257" s="147" t="s">
        <v>137</v>
      </c>
      <c r="D257" s="148"/>
      <c r="E257" s="17" t="s">
        <v>172</v>
      </c>
      <c r="F257" s="27">
        <f t="shared" ref="F257:F273" si="4">F206-F231</f>
        <v>0</v>
      </c>
      <c r="G257" s="69"/>
      <c r="H257" s="70"/>
      <c r="I257" s="71"/>
      <c r="J257" s="27">
        <f t="shared" ref="J257:J273" si="5">J206-J231</f>
        <v>0</v>
      </c>
    </row>
    <row r="258" spans="2:10">
      <c r="B258" s="78" t="s">
        <v>138</v>
      </c>
      <c r="C258" s="15" t="s">
        <v>139</v>
      </c>
      <c r="D258" s="16"/>
      <c r="E258" s="17" t="s">
        <v>173</v>
      </c>
      <c r="F258" s="27">
        <f t="shared" si="4"/>
        <v>0</v>
      </c>
      <c r="G258" s="69"/>
      <c r="H258" s="70"/>
      <c r="I258" s="71"/>
      <c r="J258" s="27">
        <f t="shared" si="5"/>
        <v>0</v>
      </c>
    </row>
    <row r="259" spans="2:10">
      <c r="B259" s="78" t="s">
        <v>140</v>
      </c>
      <c r="C259" s="15" t="s">
        <v>141</v>
      </c>
      <c r="D259" s="16"/>
      <c r="E259" s="17" t="s">
        <v>174</v>
      </c>
      <c r="F259" s="27">
        <f t="shared" si="4"/>
        <v>0</v>
      </c>
      <c r="G259" s="69"/>
      <c r="H259" s="70"/>
      <c r="I259" s="71"/>
      <c r="J259" s="27">
        <f t="shared" si="5"/>
        <v>0</v>
      </c>
    </row>
    <row r="260" spans="2:10">
      <c r="B260" s="78" t="s">
        <v>142</v>
      </c>
      <c r="C260" s="15" t="s">
        <v>143</v>
      </c>
      <c r="D260" s="16"/>
      <c r="E260" s="17" t="s">
        <v>175</v>
      </c>
      <c r="F260" s="27">
        <f t="shared" si="4"/>
        <v>0</v>
      </c>
      <c r="G260" s="69"/>
      <c r="H260" s="70"/>
      <c r="I260" s="71"/>
      <c r="J260" s="27">
        <f t="shared" si="5"/>
        <v>0</v>
      </c>
    </row>
    <row r="261" spans="2:10">
      <c r="B261" s="78" t="s">
        <v>144</v>
      </c>
      <c r="C261" s="15" t="s">
        <v>145</v>
      </c>
      <c r="D261" s="16"/>
      <c r="E261" s="17" t="s">
        <v>176</v>
      </c>
      <c r="F261" s="27">
        <f t="shared" si="4"/>
        <v>0</v>
      </c>
      <c r="G261" s="69"/>
      <c r="H261" s="70"/>
      <c r="I261" s="71"/>
      <c r="J261" s="27">
        <f t="shared" si="5"/>
        <v>0</v>
      </c>
    </row>
    <row r="262" spans="2:10">
      <c r="B262" s="79" t="s">
        <v>146</v>
      </c>
      <c r="C262" s="15" t="s">
        <v>147</v>
      </c>
      <c r="D262" s="16"/>
      <c r="E262" s="17" t="s">
        <v>177</v>
      </c>
      <c r="F262" s="27">
        <f t="shared" si="4"/>
        <v>0</v>
      </c>
      <c r="G262" s="69"/>
      <c r="H262" s="70"/>
      <c r="I262" s="71"/>
      <c r="J262" s="27">
        <f t="shared" si="5"/>
        <v>0</v>
      </c>
    </row>
    <row r="263" spans="2:10">
      <c r="B263" s="79" t="s">
        <v>148</v>
      </c>
      <c r="C263" s="15" t="s">
        <v>149</v>
      </c>
      <c r="D263" s="16"/>
      <c r="E263" s="17" t="s">
        <v>178</v>
      </c>
      <c r="F263" s="27">
        <f t="shared" si="4"/>
        <v>0</v>
      </c>
      <c r="G263" s="69"/>
      <c r="H263" s="70"/>
      <c r="I263" s="71"/>
      <c r="J263" s="27">
        <f t="shared" si="5"/>
        <v>0</v>
      </c>
    </row>
    <row r="264" spans="2:10">
      <c r="B264" s="80" t="s">
        <v>150</v>
      </c>
      <c r="C264" s="59" t="s">
        <v>151</v>
      </c>
      <c r="D264" s="60"/>
      <c r="E264" s="61" t="s">
        <v>179</v>
      </c>
      <c r="F264" s="62">
        <f>SUM(F265:F273)</f>
        <v>272</v>
      </c>
      <c r="G264" s="72"/>
      <c r="H264" s="73"/>
      <c r="I264" s="74"/>
      <c r="J264" s="62">
        <f>SUM(J265:J273)</f>
        <v>636</v>
      </c>
    </row>
    <row r="265" spans="2:10">
      <c r="B265" s="79" t="s">
        <v>152</v>
      </c>
      <c r="C265" s="15" t="s">
        <v>153</v>
      </c>
      <c r="D265" s="16"/>
      <c r="E265" s="18" t="s">
        <v>180</v>
      </c>
      <c r="F265" s="27">
        <f t="shared" si="4"/>
        <v>0</v>
      </c>
      <c r="G265" s="69"/>
      <c r="H265" s="70"/>
      <c r="I265" s="71"/>
      <c r="J265" s="27">
        <f t="shared" si="5"/>
        <v>0</v>
      </c>
    </row>
    <row r="266" spans="2:10">
      <c r="B266" s="79" t="s">
        <v>154</v>
      </c>
      <c r="C266" s="15" t="s">
        <v>162</v>
      </c>
      <c r="D266" s="16"/>
      <c r="E266" s="18" t="s">
        <v>181</v>
      </c>
      <c r="F266" s="27">
        <f t="shared" si="4"/>
        <v>0</v>
      </c>
      <c r="G266" s="69"/>
      <c r="H266" s="70"/>
      <c r="I266" s="71"/>
      <c r="J266" s="27">
        <f t="shared" si="5"/>
        <v>0</v>
      </c>
    </row>
    <row r="267" spans="2:10">
      <c r="B267" s="79" t="s">
        <v>155</v>
      </c>
      <c r="C267" s="15" t="s">
        <v>163</v>
      </c>
      <c r="D267" s="16"/>
      <c r="E267" s="18" t="s">
        <v>182</v>
      </c>
      <c r="F267" s="27">
        <f t="shared" si="4"/>
        <v>272</v>
      </c>
      <c r="G267" s="69"/>
      <c r="H267" s="70"/>
      <c r="I267" s="71"/>
      <c r="J267" s="27">
        <f t="shared" si="5"/>
        <v>636</v>
      </c>
    </row>
    <row r="268" spans="2:10">
      <c r="B268" s="79" t="s">
        <v>156</v>
      </c>
      <c r="C268" s="15" t="s">
        <v>164</v>
      </c>
      <c r="D268" s="16"/>
      <c r="E268" s="18" t="s">
        <v>183</v>
      </c>
      <c r="F268" s="27">
        <f t="shared" si="4"/>
        <v>0</v>
      </c>
      <c r="G268" s="69"/>
      <c r="H268" s="70"/>
      <c r="I268" s="71"/>
      <c r="J268" s="27">
        <f t="shared" si="5"/>
        <v>0</v>
      </c>
    </row>
    <row r="269" spans="2:10">
      <c r="B269" s="79" t="s">
        <v>157</v>
      </c>
      <c r="C269" s="15" t="s">
        <v>165</v>
      </c>
      <c r="D269" s="16"/>
      <c r="E269" s="18" t="s">
        <v>184</v>
      </c>
      <c r="F269" s="27">
        <f t="shared" si="4"/>
        <v>0</v>
      </c>
      <c r="G269" s="69"/>
      <c r="H269" s="70"/>
      <c r="I269" s="71"/>
      <c r="J269" s="27">
        <f t="shared" si="5"/>
        <v>0</v>
      </c>
    </row>
    <row r="270" spans="2:10">
      <c r="B270" s="79" t="s">
        <v>158</v>
      </c>
      <c r="C270" s="15" t="s">
        <v>166</v>
      </c>
      <c r="D270" s="16"/>
      <c r="E270" s="18" t="s">
        <v>185</v>
      </c>
      <c r="F270" s="27">
        <f t="shared" si="4"/>
        <v>0</v>
      </c>
      <c r="G270" s="69"/>
      <c r="H270" s="70"/>
      <c r="I270" s="71"/>
      <c r="J270" s="27">
        <f t="shared" si="5"/>
        <v>0</v>
      </c>
    </row>
    <row r="271" spans="2:10">
      <c r="B271" s="79" t="s">
        <v>159</v>
      </c>
      <c r="C271" s="15" t="s">
        <v>167</v>
      </c>
      <c r="D271" s="16"/>
      <c r="E271" s="18" t="s">
        <v>186</v>
      </c>
      <c r="F271" s="27">
        <f t="shared" si="4"/>
        <v>0</v>
      </c>
      <c r="G271" s="69"/>
      <c r="H271" s="70"/>
      <c r="I271" s="71"/>
      <c r="J271" s="27">
        <f t="shared" si="5"/>
        <v>0</v>
      </c>
    </row>
    <row r="272" spans="2:10">
      <c r="B272" s="79" t="s">
        <v>160</v>
      </c>
      <c r="C272" s="15" t="s">
        <v>168</v>
      </c>
      <c r="D272" s="16"/>
      <c r="E272" s="18" t="s">
        <v>187</v>
      </c>
      <c r="F272" s="27">
        <f t="shared" si="4"/>
        <v>0</v>
      </c>
      <c r="G272" s="69"/>
      <c r="H272" s="70"/>
      <c r="I272" s="71"/>
      <c r="J272" s="27">
        <f t="shared" si="5"/>
        <v>0</v>
      </c>
    </row>
    <row r="273" spans="1:12">
      <c r="B273" s="79" t="s">
        <v>161</v>
      </c>
      <c r="C273" s="15" t="s">
        <v>169</v>
      </c>
      <c r="D273" s="16"/>
      <c r="E273" s="18" t="s">
        <v>188</v>
      </c>
      <c r="F273" s="27">
        <f t="shared" si="4"/>
        <v>0</v>
      </c>
      <c r="G273" s="69"/>
      <c r="H273" s="70"/>
      <c r="I273" s="71"/>
      <c r="J273" s="27">
        <f t="shared" si="5"/>
        <v>0</v>
      </c>
    </row>
    <row r="275" spans="1:12">
      <c r="C275" s="30" t="s">
        <v>215</v>
      </c>
    </row>
    <row r="278" spans="1:12">
      <c r="A278" s="33" t="s">
        <v>218</v>
      </c>
      <c r="B278" s="1" t="s">
        <v>217</v>
      </c>
    </row>
    <row r="280" spans="1:12">
      <c r="B280" s="192" t="s">
        <v>219</v>
      </c>
      <c r="C280" s="192"/>
      <c r="D280" s="192"/>
      <c r="E280" s="192" t="s">
        <v>220</v>
      </c>
      <c r="F280" s="192"/>
      <c r="G280" s="192"/>
      <c r="H280" s="192" t="s">
        <v>221</v>
      </c>
      <c r="I280" s="192"/>
      <c r="J280" s="192"/>
      <c r="K280" s="192"/>
      <c r="L280" s="192"/>
    </row>
    <row r="281" spans="1:12">
      <c r="B281" s="193"/>
      <c r="C281" s="193"/>
      <c r="D281" s="193"/>
      <c r="E281" s="202"/>
      <c r="F281" s="202"/>
      <c r="G281" s="202"/>
      <c r="H281" s="194"/>
      <c r="I281" s="194"/>
      <c r="J281" s="75" t="s">
        <v>222</v>
      </c>
      <c r="K281" s="194"/>
      <c r="L281" s="194"/>
    </row>
    <row r="282" spans="1:12">
      <c r="B282" s="193"/>
      <c r="C282" s="193"/>
      <c r="D282" s="193"/>
      <c r="E282" s="202"/>
      <c r="F282" s="202"/>
      <c r="G282" s="202"/>
      <c r="H282" s="194"/>
      <c r="I282" s="194"/>
      <c r="J282" s="75" t="s">
        <v>222</v>
      </c>
      <c r="K282" s="194"/>
      <c r="L282" s="194"/>
    </row>
    <row r="283" spans="1:12">
      <c r="B283" s="193"/>
      <c r="C283" s="193"/>
      <c r="D283" s="193"/>
      <c r="E283" s="202"/>
      <c r="F283" s="202"/>
      <c r="G283" s="202"/>
      <c r="H283" s="194"/>
      <c r="I283" s="194"/>
      <c r="J283" s="75" t="s">
        <v>222</v>
      </c>
      <c r="K283" s="194"/>
      <c r="L283" s="194"/>
    </row>
    <row r="286" spans="1:12">
      <c r="A286" s="33" t="s">
        <v>223</v>
      </c>
      <c r="B286" s="1" t="s">
        <v>226</v>
      </c>
    </row>
    <row r="287" spans="1:12">
      <c r="B287" s="1" t="s">
        <v>227</v>
      </c>
    </row>
    <row r="288" spans="1:12">
      <c r="C288" s="12" t="s">
        <v>224</v>
      </c>
    </row>
    <row r="289" spans="1:3">
      <c r="C289" s="12"/>
    </row>
    <row r="291" spans="1:3">
      <c r="A291" s="33" t="s">
        <v>225</v>
      </c>
      <c r="B291" s="1" t="s">
        <v>230</v>
      </c>
      <c r="C291" s="12"/>
    </row>
    <row r="292" spans="1:3">
      <c r="B292" s="1" t="s">
        <v>231</v>
      </c>
      <c r="C292" s="12"/>
    </row>
    <row r="293" spans="1:3">
      <c r="B293" s="1" t="s">
        <v>232</v>
      </c>
      <c r="C293" s="12"/>
    </row>
    <row r="294" spans="1:3">
      <c r="C294" s="12" t="s">
        <v>224</v>
      </c>
    </row>
    <row r="295" spans="1:3">
      <c r="C295" s="12"/>
    </row>
    <row r="297" spans="1:3">
      <c r="A297" s="33" t="s">
        <v>233</v>
      </c>
      <c r="B297" s="1" t="s">
        <v>228</v>
      </c>
    </row>
    <row r="298" spans="1:3">
      <c r="B298" s="1" t="s">
        <v>229</v>
      </c>
    </row>
    <row r="299" spans="1:3">
      <c r="C299" s="12" t="s">
        <v>224</v>
      </c>
    </row>
    <row r="300" spans="1:3">
      <c r="C300" s="12"/>
    </row>
    <row r="302" spans="1:3">
      <c r="A302" s="33" t="s">
        <v>234</v>
      </c>
      <c r="B302" s="1" t="s">
        <v>235</v>
      </c>
    </row>
    <row r="303" spans="1:3">
      <c r="C303" s="12" t="s">
        <v>236</v>
      </c>
    </row>
    <row r="304" spans="1:3">
      <c r="C304" s="12"/>
    </row>
    <row r="305" spans="1:3">
      <c r="A305" s="37" t="s">
        <v>213</v>
      </c>
      <c r="C305" s="12"/>
    </row>
    <row r="307" spans="1:3">
      <c r="A307" s="33" t="s">
        <v>237</v>
      </c>
      <c r="B307" s="1" t="s">
        <v>238</v>
      </c>
    </row>
    <row r="308" spans="1:3">
      <c r="C308" s="12" t="s">
        <v>239</v>
      </c>
    </row>
    <row r="309" spans="1:3">
      <c r="C309" s="12"/>
    </row>
    <row r="311" spans="1:3">
      <c r="A311" s="33" t="s">
        <v>240</v>
      </c>
      <c r="B311" s="1" t="s">
        <v>241</v>
      </c>
    </row>
    <row r="312" spans="1:3">
      <c r="C312" s="12" t="s">
        <v>242</v>
      </c>
    </row>
    <row r="315" spans="1:3">
      <c r="A315" s="33" t="s">
        <v>375</v>
      </c>
      <c r="B315" s="1" t="s">
        <v>376</v>
      </c>
    </row>
    <row r="316" spans="1:3">
      <c r="A316" s="49" t="s">
        <v>499</v>
      </c>
      <c r="C316" s="12" t="s">
        <v>377</v>
      </c>
    </row>
    <row r="317" spans="1:3">
      <c r="A317" s="33" t="s">
        <v>500</v>
      </c>
    </row>
    <row r="320" spans="1:3">
      <c r="A320" s="33" t="s">
        <v>385</v>
      </c>
      <c r="B320" s="1" t="s">
        <v>378</v>
      </c>
    </row>
    <row r="321" spans="1:3">
      <c r="C321" s="12" t="s">
        <v>379</v>
      </c>
    </row>
    <row r="324" spans="1:3">
      <c r="A324" s="33" t="s">
        <v>384</v>
      </c>
      <c r="B324" s="1" t="s">
        <v>380</v>
      </c>
    </row>
    <row r="325" spans="1:3">
      <c r="B325" s="1" t="s">
        <v>381</v>
      </c>
    </row>
    <row r="326" spans="1:3">
      <c r="C326" s="12" t="s">
        <v>382</v>
      </c>
    </row>
    <row r="329" spans="1:3">
      <c r="A329" s="33" t="s">
        <v>383</v>
      </c>
      <c r="B329" s="1" t="s">
        <v>386</v>
      </c>
    </row>
    <row r="330" spans="1:3">
      <c r="C330" s="12" t="s">
        <v>387</v>
      </c>
    </row>
    <row r="333" spans="1:3">
      <c r="A333" s="33" t="s">
        <v>388</v>
      </c>
      <c r="B333" s="1" t="s">
        <v>389</v>
      </c>
    </row>
    <row r="334" spans="1:3">
      <c r="C334" s="12" t="s">
        <v>390</v>
      </c>
    </row>
    <row r="337" spans="1:10">
      <c r="A337" s="33" t="s">
        <v>243</v>
      </c>
      <c r="B337" s="1" t="s">
        <v>244</v>
      </c>
    </row>
    <row r="339" spans="1:10">
      <c r="B339" s="201" t="s">
        <v>245</v>
      </c>
      <c r="C339" s="201"/>
      <c r="D339" s="201"/>
      <c r="E339" s="201" t="s">
        <v>246</v>
      </c>
      <c r="F339" s="201"/>
      <c r="G339" s="201"/>
      <c r="H339" s="201"/>
      <c r="I339" s="201"/>
      <c r="J339" s="201"/>
    </row>
    <row r="340" spans="1:10">
      <c r="B340" s="201"/>
      <c r="C340" s="201"/>
      <c r="D340" s="201"/>
      <c r="E340" s="186" t="s">
        <v>22</v>
      </c>
      <c r="F340" s="186"/>
      <c r="G340" s="186"/>
      <c r="H340" s="186" t="s">
        <v>23</v>
      </c>
      <c r="I340" s="186"/>
      <c r="J340" s="186"/>
    </row>
    <row r="341" spans="1:10">
      <c r="B341" s="36" t="s">
        <v>247</v>
      </c>
      <c r="C341" s="36"/>
      <c r="D341" s="36"/>
      <c r="E341" s="137">
        <v>2822</v>
      </c>
      <c r="F341" s="137"/>
      <c r="G341" s="137"/>
      <c r="H341" s="137">
        <v>3728</v>
      </c>
      <c r="I341" s="137"/>
      <c r="J341" s="137"/>
    </row>
    <row r="342" spans="1:10">
      <c r="B342" s="36" t="s">
        <v>391</v>
      </c>
      <c r="C342" s="36"/>
      <c r="D342" s="36"/>
      <c r="E342" s="137"/>
      <c r="F342" s="137"/>
      <c r="G342" s="137"/>
      <c r="H342" s="137"/>
      <c r="I342" s="137"/>
      <c r="J342" s="137"/>
    </row>
    <row r="345" spans="1:10">
      <c r="A345" s="33" t="s">
        <v>392</v>
      </c>
      <c r="B345" s="1" t="s">
        <v>393</v>
      </c>
    </row>
    <row r="346" spans="1:10">
      <c r="C346" s="12" t="s">
        <v>394</v>
      </c>
    </row>
    <row r="349" spans="1:10">
      <c r="A349" s="37" t="s">
        <v>501</v>
      </c>
    </row>
    <row r="351" spans="1:10">
      <c r="A351" s="33" t="s">
        <v>395</v>
      </c>
      <c r="B351" s="1" t="s">
        <v>396</v>
      </c>
    </row>
    <row r="352" spans="1:10">
      <c r="B352" s="1" t="s">
        <v>381</v>
      </c>
    </row>
    <row r="353" spans="1:3">
      <c r="C353" s="12" t="s">
        <v>394</v>
      </c>
    </row>
    <row r="354" spans="1:3">
      <c r="C354" s="12"/>
    </row>
    <row r="355" spans="1:3">
      <c r="C355" s="12"/>
    </row>
    <row r="356" spans="1:3">
      <c r="A356" s="33" t="s">
        <v>397</v>
      </c>
      <c r="B356" s="1" t="s">
        <v>398</v>
      </c>
      <c r="C356" s="12"/>
    </row>
    <row r="357" spans="1:3">
      <c r="C357" s="12" t="s">
        <v>399</v>
      </c>
    </row>
    <row r="358" spans="1:3">
      <c r="C358" s="12"/>
    </row>
    <row r="359" spans="1:3">
      <c r="C359" s="12"/>
    </row>
    <row r="360" spans="1:3">
      <c r="A360" s="33" t="s">
        <v>400</v>
      </c>
      <c r="B360" t="s">
        <v>401</v>
      </c>
      <c r="C360" s="12"/>
    </row>
    <row r="361" spans="1:3">
      <c r="B361" t="s">
        <v>402</v>
      </c>
      <c r="C361" s="12"/>
    </row>
    <row r="362" spans="1:3">
      <c r="C362" s="12" t="s">
        <v>403</v>
      </c>
    </row>
    <row r="363" spans="1:3">
      <c r="C363" s="12"/>
    </row>
    <row r="364" spans="1:3">
      <c r="C364" s="12"/>
    </row>
    <row r="365" spans="1:3">
      <c r="A365" s="33" t="s">
        <v>404</v>
      </c>
      <c r="B365" s="1" t="s">
        <v>405</v>
      </c>
      <c r="C365" s="12"/>
    </row>
    <row r="366" spans="1:3">
      <c r="B366" s="1" t="s">
        <v>406</v>
      </c>
      <c r="C366" s="12"/>
    </row>
    <row r="367" spans="1:3">
      <c r="C367" s="12" t="s">
        <v>224</v>
      </c>
    </row>
    <row r="368" spans="1:3">
      <c r="C368" s="12"/>
    </row>
    <row r="369" spans="1:3">
      <c r="C369" s="12"/>
    </row>
    <row r="370" spans="1:3">
      <c r="A370" s="33" t="s">
        <v>407</v>
      </c>
      <c r="B370" s="1" t="s">
        <v>408</v>
      </c>
      <c r="C370" s="12"/>
    </row>
    <row r="371" spans="1:3">
      <c r="C371" s="12" t="s">
        <v>409</v>
      </c>
    </row>
    <row r="372" spans="1:3">
      <c r="C372" s="12"/>
    </row>
    <row r="373" spans="1:3">
      <c r="C373" s="12"/>
    </row>
    <row r="374" spans="1:3">
      <c r="A374" s="33" t="s">
        <v>410</v>
      </c>
      <c r="B374" s="1" t="s">
        <v>411</v>
      </c>
      <c r="C374" s="12"/>
    </row>
    <row r="375" spans="1:3">
      <c r="C375" s="12" t="s">
        <v>412</v>
      </c>
    </row>
    <row r="376" spans="1:3">
      <c r="C376" s="12"/>
    </row>
    <row r="377" spans="1:3">
      <c r="C377" s="12"/>
    </row>
    <row r="378" spans="1:3">
      <c r="A378" s="33" t="s">
        <v>413</v>
      </c>
      <c r="B378" s="1" t="s">
        <v>414</v>
      </c>
      <c r="C378" s="12"/>
    </row>
    <row r="379" spans="1:3">
      <c r="C379" s="12" t="s">
        <v>224</v>
      </c>
    </row>
    <row r="380" spans="1:3">
      <c r="C380" s="12"/>
    </row>
    <row r="381" spans="1:3">
      <c r="C381" s="12"/>
    </row>
    <row r="382" spans="1:3">
      <c r="A382" s="37" t="s">
        <v>502</v>
      </c>
    </row>
    <row r="383" spans="1:3">
      <c r="A383" s="37"/>
    </row>
    <row r="384" spans="1:3">
      <c r="A384" s="33" t="s">
        <v>248</v>
      </c>
      <c r="B384" s="1" t="s">
        <v>249</v>
      </c>
    </row>
    <row r="386" spans="1:10">
      <c r="A386" s="33" t="s">
        <v>250</v>
      </c>
      <c r="B386" s="1" t="s">
        <v>251</v>
      </c>
    </row>
    <row r="388" spans="1:10">
      <c r="B388" s="143" t="s">
        <v>245</v>
      </c>
      <c r="C388" s="143"/>
      <c r="D388" s="143"/>
      <c r="E388" s="143" t="s">
        <v>22</v>
      </c>
      <c r="F388" s="143"/>
      <c r="G388" s="143"/>
      <c r="H388" s="143" t="s">
        <v>23</v>
      </c>
      <c r="I388" s="143"/>
      <c r="J388" s="143"/>
    </row>
    <row r="389" spans="1:10">
      <c r="B389" s="36" t="s">
        <v>252</v>
      </c>
      <c r="C389" s="36"/>
      <c r="D389" s="36"/>
      <c r="E389" s="137">
        <v>300</v>
      </c>
      <c r="F389" s="137"/>
      <c r="G389" s="137"/>
      <c r="H389" s="137">
        <v>300</v>
      </c>
      <c r="I389" s="137"/>
      <c r="J389" s="137"/>
    </row>
    <row r="390" spans="1:10">
      <c r="B390" s="36" t="s">
        <v>254</v>
      </c>
      <c r="C390" s="36"/>
      <c r="D390" s="36"/>
      <c r="E390" s="137"/>
      <c r="F390" s="137"/>
      <c r="G390" s="137"/>
      <c r="H390" s="137"/>
      <c r="I390" s="137"/>
      <c r="J390" s="137"/>
    </row>
    <row r="391" spans="1:10">
      <c r="B391" s="36" t="s">
        <v>255</v>
      </c>
      <c r="C391" s="36"/>
      <c r="D391" s="36"/>
      <c r="E391" s="137"/>
      <c r="F391" s="137"/>
      <c r="G391" s="137"/>
      <c r="H391" s="137"/>
      <c r="I391" s="137"/>
      <c r="J391" s="137"/>
    </row>
    <row r="392" spans="1:10">
      <c r="B392" s="36" t="s">
        <v>253</v>
      </c>
      <c r="C392" s="36"/>
      <c r="D392" s="36"/>
      <c r="E392" s="137"/>
      <c r="F392" s="137"/>
      <c r="G392" s="137"/>
      <c r="H392" s="137"/>
      <c r="I392" s="137"/>
      <c r="J392" s="137"/>
    </row>
    <row r="393" spans="1:10">
      <c r="B393" s="36"/>
      <c r="C393" s="36" t="s">
        <v>11</v>
      </c>
      <c r="D393" s="36"/>
      <c r="E393" s="137"/>
      <c r="F393" s="137"/>
      <c r="G393" s="137"/>
      <c r="H393" s="137"/>
      <c r="I393" s="137"/>
      <c r="J393" s="137"/>
    </row>
    <row r="394" spans="1:10">
      <c r="B394" s="36"/>
      <c r="C394" s="36" t="s">
        <v>34</v>
      </c>
      <c r="D394" s="36"/>
      <c r="E394" s="137"/>
      <c r="F394" s="137"/>
      <c r="G394" s="137"/>
      <c r="H394" s="137"/>
      <c r="I394" s="137"/>
      <c r="J394" s="137"/>
    </row>
    <row r="395" spans="1:10">
      <c r="B395" s="36" t="s">
        <v>256</v>
      </c>
      <c r="C395" s="36"/>
      <c r="D395" s="36"/>
      <c r="E395" s="137">
        <v>300</v>
      </c>
      <c r="F395" s="137"/>
      <c r="G395" s="137"/>
      <c r="H395" s="137">
        <v>300</v>
      </c>
      <c r="I395" s="137"/>
      <c r="J395" s="137"/>
    </row>
    <row r="396" spans="1:10">
      <c r="B396" s="36" t="s">
        <v>257</v>
      </c>
      <c r="C396" s="36"/>
      <c r="D396" s="36"/>
      <c r="E396" s="137">
        <v>300</v>
      </c>
      <c r="F396" s="137"/>
      <c r="G396" s="137"/>
      <c r="H396" s="137">
        <v>300</v>
      </c>
      <c r="I396" s="137"/>
      <c r="J396" s="137"/>
    </row>
    <row r="397" spans="1:10">
      <c r="B397" s="36" t="s">
        <v>258</v>
      </c>
      <c r="C397" s="36"/>
      <c r="D397" s="36"/>
      <c r="E397" s="137"/>
      <c r="F397" s="137"/>
      <c r="G397" s="137"/>
      <c r="H397" s="137"/>
      <c r="I397" s="137"/>
      <c r="J397" s="137"/>
    </row>
    <row r="399" spans="1:10">
      <c r="A399" s="33" t="s">
        <v>259</v>
      </c>
      <c r="B399" s="1" t="s">
        <v>260</v>
      </c>
    </row>
    <row r="401" spans="1:10">
      <c r="B401" s="143" t="s">
        <v>261</v>
      </c>
      <c r="C401" s="143"/>
      <c r="D401" s="143"/>
      <c r="E401" s="143" t="s">
        <v>22</v>
      </c>
      <c r="F401" s="143"/>
      <c r="G401" s="143"/>
      <c r="H401" s="203" t="s">
        <v>23</v>
      </c>
      <c r="I401" s="204"/>
      <c r="J401" s="205"/>
    </row>
    <row r="402" spans="1:10">
      <c r="B402" s="138" t="s">
        <v>270</v>
      </c>
      <c r="C402" s="138"/>
      <c r="D402" s="138"/>
      <c r="E402" s="137">
        <v>840</v>
      </c>
      <c r="F402" s="137"/>
      <c r="G402" s="137"/>
      <c r="H402" s="137">
        <v>1418</v>
      </c>
      <c r="I402" s="137"/>
      <c r="J402" s="137"/>
    </row>
    <row r="403" spans="1:10">
      <c r="B403" s="138" t="s">
        <v>262</v>
      </c>
      <c r="C403" s="138"/>
      <c r="D403" s="138"/>
      <c r="E403" s="137">
        <v>30</v>
      </c>
      <c r="F403" s="137"/>
      <c r="G403" s="137"/>
      <c r="H403" s="137">
        <v>30</v>
      </c>
      <c r="I403" s="137"/>
      <c r="J403" s="137"/>
    </row>
    <row r="404" spans="1:10">
      <c r="B404" s="138" t="s">
        <v>263</v>
      </c>
      <c r="C404" s="138"/>
      <c r="D404" s="138"/>
      <c r="E404" s="137"/>
      <c r="F404" s="137"/>
      <c r="G404" s="137"/>
      <c r="H404" s="137"/>
      <c r="I404" s="137"/>
      <c r="J404" s="137"/>
    </row>
    <row r="405" spans="1:10">
      <c r="B405" s="138" t="s">
        <v>264</v>
      </c>
      <c r="C405" s="138"/>
      <c r="D405" s="138"/>
      <c r="E405" s="137"/>
      <c r="F405" s="137"/>
      <c r="G405" s="137"/>
      <c r="H405" s="137"/>
      <c r="I405" s="137"/>
      <c r="J405" s="137"/>
    </row>
    <row r="406" spans="1:10">
      <c r="B406" s="138" t="s">
        <v>265</v>
      </c>
      <c r="C406" s="138"/>
      <c r="D406" s="138"/>
      <c r="E406" s="137"/>
      <c r="F406" s="137"/>
      <c r="G406" s="137"/>
      <c r="H406" s="137"/>
      <c r="I406" s="137"/>
      <c r="J406" s="137"/>
    </row>
    <row r="407" spans="1:10">
      <c r="B407" s="138" t="s">
        <v>266</v>
      </c>
      <c r="C407" s="138"/>
      <c r="D407" s="138"/>
      <c r="E407" s="137"/>
      <c r="F407" s="137"/>
      <c r="G407" s="137"/>
      <c r="H407" s="137">
        <v>18</v>
      </c>
      <c r="I407" s="137"/>
      <c r="J407" s="137"/>
    </row>
    <row r="408" spans="1:10">
      <c r="B408" s="138" t="s">
        <v>267</v>
      </c>
      <c r="C408" s="138"/>
      <c r="D408" s="138"/>
      <c r="E408" s="137">
        <v>200</v>
      </c>
      <c r="F408" s="137"/>
      <c r="G408" s="137"/>
      <c r="H408" s="137">
        <v>120</v>
      </c>
      <c r="I408" s="137"/>
      <c r="J408" s="137"/>
    </row>
    <row r="409" spans="1:10">
      <c r="B409" s="138" t="s">
        <v>268</v>
      </c>
      <c r="C409" s="138"/>
      <c r="D409" s="138"/>
      <c r="E409" s="137">
        <f>E402-SUM(E403:E408)</f>
        <v>610</v>
      </c>
      <c r="F409" s="137"/>
      <c r="G409" s="137"/>
      <c r="H409" s="137">
        <f>H402-SUM(H403:H408)</f>
        <v>1250</v>
      </c>
      <c r="I409" s="137"/>
      <c r="J409" s="137"/>
    </row>
    <row r="410" spans="1:10">
      <c r="B410" s="138" t="s">
        <v>269</v>
      </c>
      <c r="C410" s="138"/>
      <c r="D410" s="138"/>
      <c r="E410" s="137"/>
      <c r="F410" s="137"/>
      <c r="G410" s="137"/>
      <c r="H410" s="137"/>
      <c r="I410" s="137"/>
      <c r="J410" s="137"/>
    </row>
    <row r="412" spans="1:10">
      <c r="A412" s="33" t="s">
        <v>271</v>
      </c>
      <c r="B412" s="1" t="s">
        <v>272</v>
      </c>
    </row>
    <row r="414" spans="1:10">
      <c r="B414" s="143" t="s">
        <v>273</v>
      </c>
      <c r="C414" s="143"/>
      <c r="D414" s="143"/>
      <c r="E414" s="143" t="s">
        <v>22</v>
      </c>
      <c r="F414" s="143"/>
      <c r="G414" s="143"/>
      <c r="H414" s="143" t="s">
        <v>23</v>
      </c>
      <c r="I414" s="143"/>
      <c r="J414" s="143"/>
    </row>
    <row r="415" spans="1:10">
      <c r="B415" s="36" t="s">
        <v>274</v>
      </c>
      <c r="C415" s="36"/>
      <c r="D415" s="36"/>
      <c r="E415" s="137"/>
      <c r="F415" s="137"/>
      <c r="G415" s="137"/>
      <c r="H415" s="137"/>
      <c r="I415" s="137"/>
      <c r="J415" s="137"/>
    </row>
    <row r="416" spans="1:10">
      <c r="B416" s="36" t="s">
        <v>275</v>
      </c>
      <c r="C416" s="36"/>
      <c r="D416" s="36"/>
      <c r="E416" s="137"/>
      <c r="F416" s="137"/>
      <c r="G416" s="137"/>
      <c r="H416" s="137"/>
      <c r="I416" s="137"/>
      <c r="J416" s="137"/>
    </row>
    <row r="417" spans="1:10">
      <c r="B417" s="36" t="s">
        <v>276</v>
      </c>
      <c r="C417" s="36"/>
      <c r="D417" s="36"/>
      <c r="E417" s="137"/>
      <c r="F417" s="137"/>
      <c r="G417" s="137"/>
      <c r="H417" s="137"/>
      <c r="I417" s="137"/>
      <c r="J417" s="137"/>
    </row>
    <row r="418" spans="1:10">
      <c r="B418" s="36" t="s">
        <v>277</v>
      </c>
      <c r="C418" s="36"/>
      <c r="D418" s="36"/>
      <c r="E418" s="137"/>
      <c r="F418" s="137"/>
      <c r="G418" s="137"/>
      <c r="H418" s="137"/>
      <c r="I418" s="137"/>
      <c r="J418" s="137"/>
    </row>
    <row r="419" spans="1:10">
      <c r="B419" s="36" t="s">
        <v>278</v>
      </c>
      <c r="C419" s="36"/>
      <c r="D419" s="36"/>
      <c r="E419" s="137"/>
      <c r="F419" s="137"/>
      <c r="G419" s="137"/>
      <c r="H419" s="137"/>
      <c r="I419" s="137"/>
      <c r="J419" s="137"/>
    </row>
    <row r="420" spans="1:10">
      <c r="B420" s="36" t="s">
        <v>279</v>
      </c>
      <c r="C420" s="36"/>
      <c r="D420" s="36"/>
      <c r="E420" s="137"/>
      <c r="F420" s="137"/>
      <c r="G420" s="137"/>
      <c r="H420" s="137"/>
      <c r="I420" s="137"/>
      <c r="J420" s="137"/>
    </row>
    <row r="421" spans="1:10">
      <c r="B421" s="36" t="s">
        <v>280</v>
      </c>
      <c r="C421" s="36"/>
      <c r="D421" s="36"/>
      <c r="E421" s="137"/>
      <c r="F421" s="137"/>
      <c r="G421" s="137"/>
      <c r="H421" s="137"/>
      <c r="I421" s="137"/>
      <c r="J421" s="137"/>
    </row>
    <row r="422" spans="1:10">
      <c r="B422" s="36" t="s">
        <v>281</v>
      </c>
      <c r="C422" s="36"/>
      <c r="D422" s="36"/>
      <c r="E422" s="137"/>
      <c r="F422" s="137"/>
      <c r="G422" s="137"/>
      <c r="H422" s="137"/>
      <c r="I422" s="137"/>
      <c r="J422" s="137"/>
    </row>
    <row r="424" spans="1:10">
      <c r="A424" s="33" t="s">
        <v>415</v>
      </c>
      <c r="B424" s="1" t="s">
        <v>416</v>
      </c>
    </row>
    <row r="425" spans="1:10">
      <c r="B425" s="1" t="s">
        <v>417</v>
      </c>
    </row>
    <row r="426" spans="1:10">
      <c r="C426" s="12" t="s">
        <v>418</v>
      </c>
    </row>
    <row r="428" spans="1:10">
      <c r="A428" s="37"/>
    </row>
    <row r="429" spans="1:10">
      <c r="A429" s="33" t="s">
        <v>419</v>
      </c>
      <c r="B429" s="1" t="s">
        <v>420</v>
      </c>
    </row>
    <row r="430" spans="1:10">
      <c r="B430" s="1" t="s">
        <v>421</v>
      </c>
    </row>
    <row r="431" spans="1:10">
      <c r="C431" s="12" t="s">
        <v>422</v>
      </c>
    </row>
    <row r="434" spans="1:12">
      <c r="A434" s="33" t="s">
        <v>282</v>
      </c>
      <c r="B434" s="1" t="s">
        <v>283</v>
      </c>
    </row>
    <row r="435" spans="1:12">
      <c r="B435" s="1"/>
    </row>
    <row r="436" spans="1:12">
      <c r="B436" s="201" t="s">
        <v>245</v>
      </c>
      <c r="C436" s="201"/>
      <c r="D436" s="201"/>
      <c r="E436" s="201" t="s">
        <v>246</v>
      </c>
      <c r="F436" s="201"/>
      <c r="G436" s="201"/>
      <c r="H436" s="201"/>
      <c r="I436" s="201"/>
      <c r="J436" s="201"/>
    </row>
    <row r="437" spans="1:12">
      <c r="B437" s="201"/>
      <c r="C437" s="201"/>
      <c r="D437" s="201"/>
      <c r="E437" s="186" t="s">
        <v>22</v>
      </c>
      <c r="F437" s="186"/>
      <c r="G437" s="186"/>
      <c r="H437" s="186" t="s">
        <v>23</v>
      </c>
      <c r="I437" s="186"/>
      <c r="J437" s="186"/>
    </row>
    <row r="438" spans="1:12">
      <c r="B438" s="36" t="s">
        <v>514</v>
      </c>
      <c r="C438" s="36"/>
      <c r="D438" s="36"/>
      <c r="E438" s="137">
        <v>1599</v>
      </c>
      <c r="F438" s="137"/>
      <c r="G438" s="137"/>
      <c r="H438" s="137">
        <v>1815</v>
      </c>
      <c r="I438" s="137"/>
      <c r="J438" s="137"/>
    </row>
    <row r="439" spans="1:12">
      <c r="B439" s="36" t="s">
        <v>515</v>
      </c>
      <c r="C439" s="36"/>
      <c r="D439" s="36"/>
      <c r="E439" s="137"/>
      <c r="F439" s="137"/>
      <c r="G439" s="137"/>
      <c r="H439" s="137"/>
      <c r="I439" s="137"/>
      <c r="J439" s="137"/>
    </row>
    <row r="440" spans="1:12">
      <c r="B440" s="46"/>
      <c r="C440" s="46"/>
      <c r="D440" s="46"/>
      <c r="E440" s="96"/>
      <c r="F440" s="96"/>
      <c r="G440" s="96"/>
      <c r="H440" s="96"/>
      <c r="I440" s="96"/>
      <c r="J440" s="96"/>
    </row>
    <row r="441" spans="1:12">
      <c r="A441" s="37" t="s">
        <v>503</v>
      </c>
    </row>
    <row r="442" spans="1:12">
      <c r="A442" s="37"/>
    </row>
    <row r="443" spans="1:12">
      <c r="A443" s="33" t="s">
        <v>286</v>
      </c>
      <c r="B443" s="1" t="s">
        <v>287</v>
      </c>
    </row>
    <row r="445" spans="1:12">
      <c r="B445" s="143" t="s">
        <v>288</v>
      </c>
      <c r="C445" s="143"/>
      <c r="D445" s="143"/>
      <c r="E445" s="143" t="s">
        <v>289</v>
      </c>
      <c r="F445" s="143"/>
      <c r="G445" s="143" t="s">
        <v>290</v>
      </c>
      <c r="H445" s="143"/>
      <c r="I445" s="143" t="s">
        <v>291</v>
      </c>
      <c r="J445" s="143"/>
      <c r="K445" s="143" t="s">
        <v>292</v>
      </c>
      <c r="L445" s="143"/>
    </row>
    <row r="446" spans="1:12">
      <c r="B446" s="138" t="s">
        <v>293</v>
      </c>
      <c r="C446" s="138"/>
      <c r="D446" s="138"/>
      <c r="E446" s="137">
        <v>850</v>
      </c>
      <c r="F446" s="137"/>
      <c r="G446" s="137">
        <v>1083</v>
      </c>
      <c r="H446" s="137"/>
      <c r="I446" s="137"/>
      <c r="J446" s="137"/>
      <c r="K446" s="137"/>
      <c r="L446" s="137"/>
    </row>
    <row r="447" spans="1:12">
      <c r="B447" s="138" t="s">
        <v>294</v>
      </c>
      <c r="C447" s="138"/>
      <c r="D447" s="138"/>
      <c r="E447" s="137">
        <v>102</v>
      </c>
      <c r="F447" s="137"/>
      <c r="G447" s="137">
        <v>103</v>
      </c>
      <c r="H447" s="137"/>
      <c r="I447" s="137"/>
      <c r="J447" s="137"/>
      <c r="K447" s="137"/>
      <c r="L447" s="137"/>
    </row>
    <row r="448" spans="1:12">
      <c r="B448" s="138" t="s">
        <v>295</v>
      </c>
      <c r="C448" s="138"/>
      <c r="D448" s="138"/>
      <c r="E448" s="137">
        <v>54</v>
      </c>
      <c r="F448" s="137"/>
      <c r="G448" s="137">
        <v>45</v>
      </c>
      <c r="H448" s="137"/>
      <c r="I448" s="137"/>
      <c r="J448" s="137"/>
      <c r="K448" s="137"/>
      <c r="L448" s="137"/>
    </row>
    <row r="449" spans="1:12">
      <c r="B449" s="138" t="s">
        <v>296</v>
      </c>
      <c r="C449" s="138"/>
      <c r="D449" s="138"/>
      <c r="E449" s="137">
        <v>82</v>
      </c>
      <c r="F449" s="137"/>
      <c r="G449" s="137">
        <v>75</v>
      </c>
      <c r="H449" s="137"/>
      <c r="I449" s="137"/>
      <c r="J449" s="137"/>
      <c r="K449" s="137"/>
      <c r="L449" s="137"/>
    </row>
    <row r="450" spans="1:12">
      <c r="B450" s="138" t="s">
        <v>297</v>
      </c>
      <c r="C450" s="138"/>
      <c r="D450" s="138"/>
      <c r="E450" s="137">
        <v>511</v>
      </c>
      <c r="F450" s="137"/>
      <c r="G450" s="137">
        <v>509</v>
      </c>
      <c r="H450" s="137"/>
      <c r="I450" s="137"/>
      <c r="J450" s="137"/>
      <c r="K450" s="137"/>
      <c r="L450" s="137"/>
    </row>
    <row r="451" spans="1:12">
      <c r="B451" s="141" t="s">
        <v>298</v>
      </c>
      <c r="C451" s="141"/>
      <c r="D451" s="141"/>
      <c r="E451" s="142">
        <f>SUM(E446:E450)</f>
        <v>1599</v>
      </c>
      <c r="F451" s="142"/>
      <c r="G451" s="142">
        <f>SUM(G446:G450)</f>
        <v>1815</v>
      </c>
      <c r="H451" s="142"/>
      <c r="I451" s="142">
        <f>SUM(I446:I450)</f>
        <v>0</v>
      </c>
      <c r="J451" s="142"/>
      <c r="K451" s="142">
        <f>SUM(K446:K450)</f>
        <v>0</v>
      </c>
      <c r="L451" s="142"/>
    </row>
    <row r="454" spans="1:12">
      <c r="A454" s="33" t="s">
        <v>423</v>
      </c>
      <c r="B454" s="1" t="s">
        <v>424</v>
      </c>
    </row>
    <row r="455" spans="1:12">
      <c r="C455" s="12" t="s">
        <v>425</v>
      </c>
    </row>
    <row r="458" spans="1:12">
      <c r="A458" s="33" t="s">
        <v>426</v>
      </c>
      <c r="B458" s="1" t="s">
        <v>427</v>
      </c>
    </row>
    <row r="459" spans="1:12">
      <c r="C459" s="12" t="s">
        <v>428</v>
      </c>
    </row>
    <row r="462" spans="1:12">
      <c r="A462" s="33" t="s">
        <v>299</v>
      </c>
      <c r="B462" s="1" t="s">
        <v>300</v>
      </c>
    </row>
    <row r="464" spans="1:12">
      <c r="B464" s="143" t="s">
        <v>245</v>
      </c>
      <c r="C464" s="143"/>
      <c r="D464" s="143"/>
      <c r="E464" s="143" t="s">
        <v>22</v>
      </c>
      <c r="F464" s="143"/>
      <c r="G464" s="143"/>
      <c r="H464" s="143" t="s">
        <v>23</v>
      </c>
      <c r="I464" s="143"/>
      <c r="J464" s="143"/>
    </row>
    <row r="465" spans="1:10">
      <c r="B465" s="138" t="s">
        <v>301</v>
      </c>
      <c r="C465" s="138"/>
      <c r="D465" s="138"/>
      <c r="E465" s="137">
        <v>29</v>
      </c>
      <c r="F465" s="137"/>
      <c r="G465" s="137"/>
      <c r="H465" s="137">
        <v>20</v>
      </c>
      <c r="I465" s="137"/>
      <c r="J465" s="137"/>
    </row>
    <row r="466" spans="1:10">
      <c r="B466" s="138" t="s">
        <v>302</v>
      </c>
      <c r="C466" s="138"/>
      <c r="D466" s="138"/>
      <c r="E466" s="137">
        <v>10</v>
      </c>
      <c r="F466" s="137"/>
      <c r="G466" s="137"/>
      <c r="H466" s="137">
        <v>9</v>
      </c>
      <c r="I466" s="137"/>
      <c r="J466" s="137"/>
    </row>
    <row r="467" spans="1:10">
      <c r="B467" s="138" t="s">
        <v>303</v>
      </c>
      <c r="C467" s="138"/>
      <c r="D467" s="138"/>
      <c r="E467" s="137"/>
      <c r="F467" s="137"/>
      <c r="G467" s="137"/>
      <c r="H467" s="137"/>
      <c r="I467" s="137"/>
      <c r="J467" s="137"/>
    </row>
    <row r="468" spans="1:10">
      <c r="B468" s="141" t="s">
        <v>304</v>
      </c>
      <c r="C468" s="141"/>
      <c r="D468" s="141"/>
      <c r="E468" s="206">
        <f>E465+E466-E467</f>
        <v>39</v>
      </c>
      <c r="F468" s="206"/>
      <c r="G468" s="206"/>
      <c r="H468" s="206">
        <f>H465+H466-I467</f>
        <v>29</v>
      </c>
      <c r="I468" s="206"/>
      <c r="J468" s="206"/>
    </row>
    <row r="471" spans="1:10">
      <c r="A471" s="33" t="s">
        <v>429</v>
      </c>
      <c r="B471" s="1" t="s">
        <v>430</v>
      </c>
    </row>
    <row r="472" spans="1:10">
      <c r="C472" s="12" t="s">
        <v>431</v>
      </c>
    </row>
    <row r="475" spans="1:10">
      <c r="A475" s="33" t="s">
        <v>432</v>
      </c>
      <c r="B475" s="1" t="s">
        <v>433</v>
      </c>
    </row>
    <row r="476" spans="1:10">
      <c r="C476" s="12" t="s">
        <v>434</v>
      </c>
    </row>
    <row r="479" spans="1:10">
      <c r="A479" s="33" t="s">
        <v>435</v>
      </c>
      <c r="B479" s="1" t="s">
        <v>436</v>
      </c>
    </row>
    <row r="480" spans="1:10">
      <c r="C480" s="12" t="s">
        <v>418</v>
      </c>
    </row>
    <row r="483" spans="1:3">
      <c r="A483" s="33" t="s">
        <v>437</v>
      </c>
      <c r="B483" s="1" t="s">
        <v>438</v>
      </c>
    </row>
    <row r="484" spans="1:3">
      <c r="C484" s="12" t="s">
        <v>439</v>
      </c>
    </row>
    <row r="487" spans="1:3">
      <c r="A487" s="33" t="s">
        <v>440</v>
      </c>
      <c r="B487" s="1" t="s">
        <v>441</v>
      </c>
    </row>
    <row r="488" spans="1:3">
      <c r="C488" s="12" t="s">
        <v>442</v>
      </c>
    </row>
    <row r="491" spans="1:3">
      <c r="A491" s="33" t="s">
        <v>443</v>
      </c>
      <c r="B491" s="1" t="s">
        <v>444</v>
      </c>
    </row>
    <row r="492" spans="1:3">
      <c r="C492" s="12" t="s">
        <v>224</v>
      </c>
    </row>
    <row r="495" spans="1:3">
      <c r="A495" s="37" t="s">
        <v>504</v>
      </c>
    </row>
    <row r="496" spans="1:3">
      <c r="A496" s="37"/>
    </row>
    <row r="497" spans="1:10">
      <c r="A497" s="33" t="s">
        <v>305</v>
      </c>
      <c r="B497" s="1" t="s">
        <v>306</v>
      </c>
    </row>
    <row r="499" spans="1:10">
      <c r="A499" s="33" t="s">
        <v>307</v>
      </c>
      <c r="B499" s="1" t="s">
        <v>308</v>
      </c>
    </row>
    <row r="501" spans="1:10">
      <c r="B501" s="146" t="s">
        <v>309</v>
      </c>
      <c r="C501" s="146"/>
      <c r="D501" s="146"/>
      <c r="E501" s="143" t="s">
        <v>22</v>
      </c>
      <c r="F501" s="143"/>
      <c r="G501" s="143"/>
      <c r="H501" s="143" t="s">
        <v>23</v>
      </c>
      <c r="I501" s="143"/>
      <c r="J501" s="143"/>
    </row>
    <row r="502" spans="1:10">
      <c r="B502" s="144" t="s">
        <v>310</v>
      </c>
      <c r="C502" s="144"/>
      <c r="D502" s="144"/>
      <c r="E502" s="144"/>
      <c r="F502" s="144"/>
      <c r="G502" s="144"/>
      <c r="H502" s="144"/>
      <c r="I502" s="144"/>
      <c r="J502" s="144"/>
    </row>
    <row r="503" spans="1:10">
      <c r="B503" s="138"/>
      <c r="C503" s="145" t="s">
        <v>445</v>
      </c>
      <c r="D503" s="145"/>
      <c r="E503" s="145"/>
      <c r="F503" s="145"/>
      <c r="G503" s="145"/>
      <c r="H503" s="145"/>
      <c r="I503" s="145"/>
      <c r="J503" s="145"/>
    </row>
    <row r="504" spans="1:10">
      <c r="B504" s="138"/>
      <c r="C504" s="138" t="s">
        <v>311</v>
      </c>
      <c r="D504" s="138"/>
      <c r="E504" s="137">
        <v>10444</v>
      </c>
      <c r="F504" s="137"/>
      <c r="G504" s="137"/>
      <c r="H504" s="137">
        <v>9421</v>
      </c>
      <c r="I504" s="137"/>
      <c r="J504" s="137"/>
    </row>
    <row r="505" spans="1:10">
      <c r="B505" s="138"/>
      <c r="C505" s="138"/>
      <c r="D505" s="138"/>
      <c r="E505" s="137"/>
      <c r="F505" s="137"/>
      <c r="G505" s="137"/>
      <c r="H505" s="137"/>
      <c r="I505" s="137"/>
      <c r="J505" s="137"/>
    </row>
    <row r="506" spans="1:10">
      <c r="B506" s="138"/>
      <c r="C506" s="83" t="s">
        <v>312</v>
      </c>
      <c r="D506" s="83"/>
      <c r="E506" s="142">
        <f>E504</f>
        <v>10444</v>
      </c>
      <c r="F506" s="142"/>
      <c r="G506" s="142"/>
      <c r="H506" s="142">
        <f>H504</f>
        <v>9421</v>
      </c>
      <c r="I506" s="142"/>
      <c r="J506" s="142"/>
    </row>
    <row r="507" spans="1:10">
      <c r="B507" s="209" t="s">
        <v>510</v>
      </c>
      <c r="C507" s="210"/>
      <c r="D507" s="210"/>
      <c r="E507" s="210"/>
      <c r="F507" s="210"/>
      <c r="G507" s="210"/>
      <c r="H507" s="210"/>
      <c r="I507" s="210"/>
      <c r="J507" s="211"/>
    </row>
    <row r="508" spans="1:10">
      <c r="B508" s="54"/>
      <c r="C508" s="145" t="s">
        <v>445</v>
      </c>
      <c r="D508" s="145"/>
      <c r="E508" s="145"/>
      <c r="F508" s="145"/>
      <c r="G508" s="145"/>
      <c r="H508" s="145"/>
      <c r="I508" s="145"/>
      <c r="J508" s="145"/>
    </row>
    <row r="509" spans="1:10">
      <c r="B509" s="54"/>
      <c r="C509" s="138" t="s">
        <v>311</v>
      </c>
      <c r="D509" s="138"/>
      <c r="E509" s="137">
        <v>55</v>
      </c>
      <c r="F509" s="137"/>
      <c r="G509" s="137"/>
      <c r="H509" s="137">
        <v>0</v>
      </c>
      <c r="I509" s="137"/>
      <c r="J509" s="137"/>
    </row>
    <row r="510" spans="1:10">
      <c r="B510" s="54"/>
      <c r="C510" s="138"/>
      <c r="D510" s="138"/>
      <c r="E510" s="137"/>
      <c r="F510" s="137"/>
      <c r="G510" s="137"/>
      <c r="H510" s="137"/>
      <c r="I510" s="137"/>
      <c r="J510" s="137"/>
    </row>
    <row r="511" spans="1:10">
      <c r="B511" s="54"/>
      <c r="C511" s="83" t="s">
        <v>312</v>
      </c>
      <c r="D511" s="83"/>
      <c r="E511" s="142">
        <f>E509</f>
        <v>55</v>
      </c>
      <c r="F511" s="142"/>
      <c r="G511" s="142"/>
      <c r="H511" s="142">
        <f>H509</f>
        <v>0</v>
      </c>
      <c r="I511" s="142"/>
      <c r="J511" s="142"/>
    </row>
    <row r="512" spans="1:10">
      <c r="B512" s="209" t="s">
        <v>511</v>
      </c>
      <c r="C512" s="210"/>
      <c r="D512" s="210"/>
      <c r="E512" s="210"/>
      <c r="F512" s="210"/>
      <c r="G512" s="210"/>
      <c r="H512" s="210"/>
      <c r="I512" s="210"/>
      <c r="J512" s="211"/>
    </row>
    <row r="513" spans="1:10">
      <c r="B513" s="54"/>
      <c r="C513" s="145" t="s">
        <v>445</v>
      </c>
      <c r="D513" s="145"/>
      <c r="E513" s="145"/>
      <c r="F513" s="145"/>
      <c r="G513" s="145"/>
      <c r="H513" s="145"/>
      <c r="I513" s="145"/>
      <c r="J513" s="145"/>
    </row>
    <row r="514" spans="1:10">
      <c r="B514" s="54"/>
      <c r="C514" s="138" t="s">
        <v>311</v>
      </c>
      <c r="D514" s="138"/>
      <c r="E514" s="137">
        <v>55</v>
      </c>
      <c r="F514" s="137"/>
      <c r="G514" s="137"/>
      <c r="H514" s="137">
        <v>0</v>
      </c>
      <c r="I514" s="137"/>
      <c r="J514" s="137"/>
    </row>
    <row r="515" spans="1:10">
      <c r="B515" s="54"/>
      <c r="C515" s="138"/>
      <c r="D515" s="138"/>
      <c r="E515" s="137"/>
      <c r="F515" s="137"/>
      <c r="G515" s="137"/>
      <c r="H515" s="137"/>
      <c r="I515" s="137"/>
      <c r="J515" s="137"/>
    </row>
    <row r="516" spans="1:10">
      <c r="B516" s="54"/>
      <c r="C516" s="83" t="s">
        <v>312</v>
      </c>
      <c r="D516" s="83"/>
      <c r="E516" s="142">
        <f>E514</f>
        <v>55</v>
      </c>
      <c r="F516" s="142"/>
      <c r="G516" s="142"/>
      <c r="H516" s="142">
        <f>H514</f>
        <v>0</v>
      </c>
      <c r="I516" s="142"/>
      <c r="J516" s="142"/>
    </row>
    <row r="517" spans="1:10">
      <c r="B517" s="209" t="s">
        <v>512</v>
      </c>
      <c r="C517" s="210"/>
      <c r="D517" s="210"/>
      <c r="E517" s="210"/>
      <c r="F517" s="210"/>
      <c r="G517" s="210"/>
      <c r="H517" s="210"/>
      <c r="I517" s="210"/>
      <c r="J517" s="211"/>
    </row>
    <row r="518" spans="1:10">
      <c r="B518" s="54"/>
      <c r="C518" s="145" t="s">
        <v>445</v>
      </c>
      <c r="D518" s="145"/>
      <c r="E518" s="145"/>
      <c r="F518" s="145"/>
      <c r="G518" s="145"/>
      <c r="H518" s="145"/>
      <c r="I518" s="145"/>
      <c r="J518" s="145"/>
    </row>
    <row r="519" spans="1:10">
      <c r="B519" s="54"/>
      <c r="C519" s="138" t="s">
        <v>311</v>
      </c>
      <c r="D519" s="138"/>
      <c r="E519" s="137">
        <v>10</v>
      </c>
      <c r="F519" s="137"/>
      <c r="G519" s="137"/>
      <c r="H519" s="137">
        <v>0</v>
      </c>
      <c r="I519" s="137"/>
      <c r="J519" s="137"/>
    </row>
    <row r="520" spans="1:10">
      <c r="B520" s="54"/>
      <c r="C520" s="138"/>
      <c r="D520" s="138"/>
      <c r="E520" s="137"/>
      <c r="F520" s="137"/>
      <c r="G520" s="137"/>
      <c r="H520" s="137"/>
      <c r="I520" s="137"/>
      <c r="J520" s="137"/>
    </row>
    <row r="521" spans="1:10">
      <c r="B521" s="54"/>
      <c r="C521" s="83" t="s">
        <v>312</v>
      </c>
      <c r="D521" s="83"/>
      <c r="E521" s="142">
        <f>E519</f>
        <v>10</v>
      </c>
      <c r="F521" s="142"/>
      <c r="G521" s="142"/>
      <c r="H521" s="142">
        <f>H519</f>
        <v>0</v>
      </c>
      <c r="I521" s="142"/>
      <c r="J521" s="142"/>
    </row>
    <row r="522" spans="1:10">
      <c r="B522" s="138"/>
      <c r="C522" s="138"/>
      <c r="D522" s="138"/>
      <c r="E522" s="138"/>
      <c r="F522" s="138"/>
      <c r="G522" s="138"/>
      <c r="H522" s="138"/>
      <c r="I522" s="138"/>
      <c r="J522" s="138"/>
    </row>
    <row r="523" spans="1:10">
      <c r="B523" s="141" t="s">
        <v>289</v>
      </c>
      <c r="C523" s="141"/>
      <c r="D523" s="141"/>
      <c r="E523" s="142">
        <f>E506+E511+E516+E521</f>
        <v>10564</v>
      </c>
      <c r="F523" s="142"/>
      <c r="G523" s="142"/>
      <c r="H523" s="142">
        <f>H506</f>
        <v>9421</v>
      </c>
      <c r="I523" s="142"/>
      <c r="J523" s="142"/>
    </row>
    <row r="526" spans="1:10">
      <c r="A526" s="33" t="s">
        <v>446</v>
      </c>
      <c r="B526" s="1" t="s">
        <v>447</v>
      </c>
    </row>
    <row r="527" spans="1:10">
      <c r="C527" s="12" t="s">
        <v>448</v>
      </c>
    </row>
    <row r="530" spans="1:10">
      <c r="A530" s="33" t="s">
        <v>449</v>
      </c>
      <c r="B530" s="1" t="s">
        <v>450</v>
      </c>
    </row>
    <row r="531" spans="1:10">
      <c r="C531" s="12" t="s">
        <v>451</v>
      </c>
    </row>
    <row r="534" spans="1:10">
      <c r="A534" s="33" t="s">
        <v>313</v>
      </c>
      <c r="B534" s="1" t="s">
        <v>314</v>
      </c>
    </row>
    <row r="536" spans="1:10">
      <c r="B536" s="143" t="s">
        <v>315</v>
      </c>
      <c r="C536" s="143"/>
      <c r="D536" s="143"/>
      <c r="E536" s="143" t="s">
        <v>22</v>
      </c>
      <c r="F536" s="143"/>
      <c r="G536" s="143"/>
      <c r="H536" s="143" t="s">
        <v>23</v>
      </c>
      <c r="I536" s="143"/>
      <c r="J536" s="143"/>
    </row>
    <row r="537" spans="1:10">
      <c r="B537" s="138"/>
      <c r="C537" s="138"/>
      <c r="D537" s="138"/>
      <c r="E537" s="137"/>
      <c r="F537" s="137"/>
      <c r="G537" s="137"/>
      <c r="H537" s="137"/>
      <c r="I537" s="137"/>
      <c r="J537" s="137"/>
    </row>
    <row r="538" spans="1:10">
      <c r="B538" s="138"/>
      <c r="C538" s="138"/>
      <c r="D538" s="138"/>
      <c r="E538" s="137"/>
      <c r="F538" s="137"/>
      <c r="G538" s="137"/>
      <c r="H538" s="137"/>
      <c r="I538" s="137"/>
      <c r="J538" s="137"/>
    </row>
    <row r="539" spans="1:10">
      <c r="B539" s="138"/>
      <c r="C539" s="138"/>
      <c r="D539" s="138"/>
      <c r="E539" s="137"/>
      <c r="F539" s="137"/>
      <c r="G539" s="137"/>
      <c r="H539" s="137"/>
      <c r="I539" s="137"/>
      <c r="J539" s="137"/>
    </row>
    <row r="540" spans="1:10">
      <c r="B540" s="138"/>
      <c r="C540" s="138"/>
      <c r="D540" s="138"/>
      <c r="E540" s="137"/>
      <c r="F540" s="137"/>
      <c r="G540" s="137"/>
      <c r="H540" s="137"/>
      <c r="I540" s="137"/>
      <c r="J540" s="137"/>
    </row>
    <row r="543" spans="1:10">
      <c r="A543" s="33" t="s">
        <v>452</v>
      </c>
      <c r="B543" s="1" t="s">
        <v>453</v>
      </c>
    </row>
    <row r="544" spans="1:10">
      <c r="C544" s="12" t="s">
        <v>457</v>
      </c>
    </row>
    <row r="547" spans="1:10">
      <c r="A547" s="33" t="s">
        <v>454</v>
      </c>
      <c r="B547" s="1" t="s">
        <v>455</v>
      </c>
    </row>
    <row r="548" spans="1:10">
      <c r="C548" s="12" t="s">
        <v>456</v>
      </c>
    </row>
    <row r="551" spans="1:10">
      <c r="A551" s="37" t="s">
        <v>505</v>
      </c>
    </row>
    <row r="552" spans="1:10">
      <c r="A552" s="37"/>
    </row>
    <row r="553" spans="1:10">
      <c r="A553" s="33" t="s">
        <v>318</v>
      </c>
      <c r="B553" s="1" t="s">
        <v>319</v>
      </c>
    </row>
    <row r="555" spans="1:10">
      <c r="A555" s="33" t="s">
        <v>317</v>
      </c>
      <c r="B555" s="1" t="s">
        <v>322</v>
      </c>
    </row>
    <row r="557" spans="1:10">
      <c r="B557" s="143" t="s">
        <v>320</v>
      </c>
      <c r="C557" s="143"/>
      <c r="D557" s="143"/>
      <c r="E557" s="143" t="s">
        <v>321</v>
      </c>
      <c r="F557" s="143"/>
      <c r="G557" s="143"/>
      <c r="H557" s="143" t="s">
        <v>23</v>
      </c>
      <c r="I557" s="143"/>
      <c r="J557" s="143"/>
    </row>
    <row r="558" spans="1:10">
      <c r="B558" s="138" t="s">
        <v>323</v>
      </c>
      <c r="C558" s="138"/>
      <c r="D558" s="138"/>
      <c r="E558" s="137">
        <v>3306</v>
      </c>
      <c r="F558" s="137"/>
      <c r="G558" s="137"/>
      <c r="H558" s="137">
        <v>3158</v>
      </c>
      <c r="I558" s="137"/>
      <c r="J558" s="137"/>
    </row>
    <row r="559" spans="1:10">
      <c r="B559" s="138" t="s">
        <v>325</v>
      </c>
      <c r="C559" s="138"/>
      <c r="D559" s="138"/>
      <c r="E559" s="137">
        <v>32</v>
      </c>
      <c r="F559" s="137"/>
      <c r="G559" s="137"/>
      <c r="H559" s="137">
        <v>31</v>
      </c>
      <c r="I559" s="137"/>
      <c r="J559" s="137"/>
    </row>
    <row r="560" spans="1:10">
      <c r="B560" s="138" t="s">
        <v>324</v>
      </c>
      <c r="C560" s="138"/>
      <c r="D560" s="138"/>
      <c r="E560" s="137">
        <v>30</v>
      </c>
      <c r="F560" s="137"/>
      <c r="G560" s="137"/>
      <c r="H560" s="137">
        <v>34</v>
      </c>
      <c r="I560" s="137"/>
      <c r="J560" s="137"/>
    </row>
    <row r="561" spans="1:10">
      <c r="B561" s="138" t="s">
        <v>326</v>
      </c>
      <c r="C561" s="138"/>
      <c r="D561" s="138"/>
      <c r="E561" s="137">
        <v>60</v>
      </c>
      <c r="F561" s="137"/>
      <c r="G561" s="137"/>
      <c r="H561" s="137">
        <v>85</v>
      </c>
      <c r="I561" s="137"/>
      <c r="J561" s="137"/>
    </row>
    <row r="563" spans="1:10">
      <c r="A563" s="33" t="s">
        <v>327</v>
      </c>
      <c r="B563" s="1" t="s">
        <v>328</v>
      </c>
    </row>
    <row r="565" spans="1:10">
      <c r="B565" s="143" t="s">
        <v>320</v>
      </c>
      <c r="C565" s="143"/>
      <c r="D565" s="143"/>
      <c r="E565" s="143" t="s">
        <v>321</v>
      </c>
      <c r="F565" s="143"/>
      <c r="G565" s="143"/>
      <c r="H565" s="143" t="s">
        <v>23</v>
      </c>
      <c r="I565" s="143"/>
      <c r="J565" s="143"/>
    </row>
    <row r="566" spans="1:10">
      <c r="B566" s="138" t="s">
        <v>329</v>
      </c>
      <c r="C566" s="138"/>
      <c r="D566" s="138"/>
      <c r="E566" s="137">
        <v>248</v>
      </c>
      <c r="F566" s="137"/>
      <c r="G566" s="137"/>
      <c r="H566" s="137">
        <v>94</v>
      </c>
      <c r="I566" s="137"/>
      <c r="J566" s="137"/>
    </row>
    <row r="567" spans="1:10">
      <c r="B567" s="138" t="s">
        <v>330</v>
      </c>
      <c r="C567" s="138"/>
      <c r="D567" s="138"/>
      <c r="E567" s="137">
        <v>247</v>
      </c>
      <c r="F567" s="137"/>
      <c r="G567" s="137"/>
      <c r="H567" s="137">
        <v>323</v>
      </c>
      <c r="I567" s="137"/>
      <c r="J567" s="137"/>
    </row>
    <row r="568" spans="1:10">
      <c r="B568" s="138"/>
      <c r="C568" s="138"/>
      <c r="D568" s="138"/>
      <c r="E568" s="137"/>
      <c r="F568" s="137"/>
      <c r="G568" s="137"/>
      <c r="H568" s="137"/>
      <c r="I568" s="137"/>
      <c r="J568" s="137"/>
    </row>
    <row r="570" spans="1:10">
      <c r="A570" s="33" t="s">
        <v>458</v>
      </c>
      <c r="B570" s="1" t="s">
        <v>459</v>
      </c>
    </row>
    <row r="571" spans="1:10">
      <c r="C571" s="12" t="s">
        <v>462</v>
      </c>
    </row>
    <row r="574" spans="1:10">
      <c r="A574" s="33" t="s">
        <v>460</v>
      </c>
      <c r="B574" s="1" t="s">
        <v>461</v>
      </c>
    </row>
    <row r="575" spans="1:10">
      <c r="C575" s="12" t="s">
        <v>463</v>
      </c>
    </row>
    <row r="577" spans="1:3">
      <c r="A577" s="33" t="s">
        <v>464</v>
      </c>
      <c r="B577" s="1" t="s">
        <v>465</v>
      </c>
    </row>
    <row r="578" spans="1:3">
      <c r="C578" s="12" t="s">
        <v>466</v>
      </c>
    </row>
    <row r="581" spans="1:3">
      <c r="A581" s="33" t="s">
        <v>331</v>
      </c>
      <c r="B581" s="1" t="s">
        <v>332</v>
      </c>
    </row>
    <row r="583" spans="1:3">
      <c r="A583" s="33" t="s">
        <v>467</v>
      </c>
      <c r="B583" s="1" t="s">
        <v>468</v>
      </c>
    </row>
    <row r="584" spans="1:3">
      <c r="C584" s="12" t="s">
        <v>469</v>
      </c>
    </row>
    <row r="587" spans="1:3">
      <c r="A587" s="33" t="s">
        <v>470</v>
      </c>
      <c r="B587" s="1" t="s">
        <v>471</v>
      </c>
    </row>
    <row r="588" spans="1:3">
      <c r="B588" t="s">
        <v>472</v>
      </c>
    </row>
    <row r="589" spans="1:3">
      <c r="C589" s="12" t="s">
        <v>469</v>
      </c>
    </row>
    <row r="592" spans="1:3">
      <c r="A592" s="33" t="s">
        <v>333</v>
      </c>
      <c r="B592" s="1" t="s">
        <v>334</v>
      </c>
    </row>
    <row r="593" spans="1:3">
      <c r="B593" s="1"/>
    </row>
    <row r="594" spans="1:3">
      <c r="A594" s="33" t="s">
        <v>473</v>
      </c>
      <c r="B594" s="1" t="s">
        <v>474</v>
      </c>
    </row>
    <row r="595" spans="1:3">
      <c r="B595" s="1" t="s">
        <v>475</v>
      </c>
    </row>
    <row r="596" spans="1:3">
      <c r="B596" s="1"/>
      <c r="C596" s="12" t="s">
        <v>224</v>
      </c>
    </row>
    <row r="597" spans="1:3">
      <c r="B597" s="1"/>
    </row>
    <row r="598" spans="1:3">
      <c r="B598" s="1"/>
    </row>
    <row r="599" spans="1:3">
      <c r="A599" s="33" t="s">
        <v>335</v>
      </c>
      <c r="B599" s="1" t="s">
        <v>336</v>
      </c>
    </row>
    <row r="600" spans="1:3">
      <c r="B600" s="1"/>
    </row>
    <row r="601" spans="1:3">
      <c r="A601" s="33" t="s">
        <v>476</v>
      </c>
      <c r="B601" s="1" t="s">
        <v>477</v>
      </c>
    </row>
    <row r="602" spans="1:3">
      <c r="B602" s="1"/>
      <c r="C602" t="s">
        <v>425</v>
      </c>
    </row>
    <row r="603" spans="1:3">
      <c r="B603" s="1"/>
    </row>
    <row r="604" spans="1:3">
      <c r="B604" s="1"/>
    </row>
    <row r="605" spans="1:3">
      <c r="A605" s="33" t="s">
        <v>478</v>
      </c>
      <c r="B605" s="1" t="s">
        <v>479</v>
      </c>
    </row>
    <row r="606" spans="1:3">
      <c r="B606" s="1"/>
      <c r="C606" s="12" t="s">
        <v>480</v>
      </c>
    </row>
    <row r="607" spans="1:3">
      <c r="B607" s="1"/>
    </row>
    <row r="608" spans="1:3">
      <c r="B608" s="1"/>
    </row>
    <row r="609" spans="1:3">
      <c r="A609" s="37" t="s">
        <v>506</v>
      </c>
    </row>
    <row r="610" spans="1:3">
      <c r="A610" s="37"/>
    </row>
    <row r="611" spans="1:3">
      <c r="A611" s="33" t="s">
        <v>337</v>
      </c>
      <c r="B611" s="1" t="s">
        <v>338</v>
      </c>
    </row>
    <row r="612" spans="1:3">
      <c r="B612" s="1"/>
    </row>
    <row r="613" spans="1:3">
      <c r="A613" s="33" t="s">
        <v>481</v>
      </c>
      <c r="B613" s="1" t="s">
        <v>482</v>
      </c>
    </row>
    <row r="614" spans="1:3">
      <c r="B614" s="1"/>
      <c r="C614" s="12" t="s">
        <v>483</v>
      </c>
    </row>
    <row r="615" spans="1:3">
      <c r="B615" s="1"/>
    </row>
    <row r="616" spans="1:3">
      <c r="B616" s="1"/>
    </row>
    <row r="617" spans="1:3">
      <c r="A617" s="33" t="s">
        <v>339</v>
      </c>
      <c r="B617" s="1" t="s">
        <v>340</v>
      </c>
    </row>
    <row r="618" spans="1:3">
      <c r="B618" s="1"/>
    </row>
    <row r="619" spans="1:3">
      <c r="A619" s="33" t="s">
        <v>484</v>
      </c>
      <c r="B619" s="1" t="s">
        <v>485</v>
      </c>
    </row>
    <row r="620" spans="1:3">
      <c r="B620" s="1"/>
      <c r="C620" s="12" t="s">
        <v>486</v>
      </c>
    </row>
    <row r="621" spans="1:3">
      <c r="B621" s="1"/>
    </row>
    <row r="622" spans="1:3">
      <c r="B622" s="1"/>
    </row>
    <row r="623" spans="1:3">
      <c r="A623" s="33" t="s">
        <v>487</v>
      </c>
      <c r="B623" s="1" t="s">
        <v>488</v>
      </c>
    </row>
    <row r="624" spans="1:3">
      <c r="B624" s="1" t="s">
        <v>489</v>
      </c>
    </row>
    <row r="625" spans="1:10">
      <c r="B625" s="1"/>
      <c r="C625" s="12" t="s">
        <v>490</v>
      </c>
    </row>
    <row r="627" spans="1:10">
      <c r="A627" s="33" t="s">
        <v>341</v>
      </c>
      <c r="B627" s="1" t="s">
        <v>491</v>
      </c>
    </row>
    <row r="628" spans="1:10">
      <c r="B628" s="1" t="s">
        <v>492</v>
      </c>
    </row>
    <row r="629" spans="1:10">
      <c r="B629" s="1"/>
      <c r="C629" s="12" t="s">
        <v>493</v>
      </c>
    </row>
    <row r="630" spans="1:10">
      <c r="B630" s="1"/>
    </row>
    <row r="631" spans="1:10">
      <c r="B631" s="1"/>
    </row>
    <row r="632" spans="1:10">
      <c r="A632" s="33" t="s">
        <v>342</v>
      </c>
      <c r="B632" s="1" t="s">
        <v>343</v>
      </c>
    </row>
    <row r="633" spans="1:10">
      <c r="B633" s="1"/>
    </row>
    <row r="634" spans="1:10">
      <c r="A634" s="33" t="s">
        <v>494</v>
      </c>
      <c r="B634" s="1" t="s">
        <v>495</v>
      </c>
    </row>
    <row r="636" spans="1:10" ht="33.75">
      <c r="B636" s="149" t="s">
        <v>191</v>
      </c>
      <c r="C636" s="150"/>
      <c r="D636" s="151"/>
      <c r="E636" s="28"/>
      <c r="F636" s="28" t="s">
        <v>192</v>
      </c>
      <c r="G636" s="29" t="s">
        <v>125</v>
      </c>
      <c r="H636" s="29" t="s">
        <v>126</v>
      </c>
      <c r="I636" s="29"/>
      <c r="J636" s="28" t="s">
        <v>193</v>
      </c>
    </row>
    <row r="637" spans="1:10">
      <c r="B637" s="81" t="s">
        <v>344</v>
      </c>
      <c r="C637" s="152" t="s">
        <v>349</v>
      </c>
      <c r="D637" s="153"/>
      <c r="E637" s="84"/>
      <c r="F637" s="85">
        <f>F638+F642+F649+F653+F656</f>
        <v>3089</v>
      </c>
      <c r="G637" s="85">
        <f>G638+G642+G649+G653+G656</f>
        <v>1046</v>
      </c>
      <c r="H637" s="85">
        <f>H638+H642+H649+H653+H656</f>
        <v>0</v>
      </c>
      <c r="I637" s="85"/>
      <c r="J637" s="85">
        <f>J638+J642+J649+J653+J656</f>
        <v>4135</v>
      </c>
    </row>
    <row r="638" spans="1:10">
      <c r="B638" s="82" t="s">
        <v>345</v>
      </c>
      <c r="C638" s="154" t="s">
        <v>350</v>
      </c>
      <c r="D638" s="155"/>
      <c r="E638" s="86"/>
      <c r="F638" s="87">
        <f>SUM(F639:F641)</f>
        <v>300</v>
      </c>
      <c r="G638" s="87">
        <f>SUM(G639:G641)</f>
        <v>0</v>
      </c>
      <c r="H638" s="87">
        <f>SUM(H639:H641)</f>
        <v>0</v>
      </c>
      <c r="I638" s="87"/>
      <c r="J638" s="87">
        <f>SUM(J639:J641)</f>
        <v>300</v>
      </c>
    </row>
    <row r="639" spans="1:10">
      <c r="B639" s="78" t="s">
        <v>346</v>
      </c>
      <c r="C639" s="147" t="s">
        <v>351</v>
      </c>
      <c r="D639" s="148"/>
      <c r="E639" s="17"/>
      <c r="F639" s="27">
        <v>300</v>
      </c>
      <c r="G639" s="27"/>
      <c r="H639" s="27"/>
      <c r="I639" s="88"/>
      <c r="J639" s="90">
        <f>F639+G639-H639</f>
        <v>300</v>
      </c>
    </row>
    <row r="640" spans="1:10">
      <c r="B640" s="78" t="s">
        <v>136</v>
      </c>
      <c r="C640" s="147" t="s">
        <v>352</v>
      </c>
      <c r="D640" s="148"/>
      <c r="E640" s="17"/>
      <c r="F640" s="27"/>
      <c r="G640" s="27"/>
      <c r="H640" s="27"/>
      <c r="I640" s="88"/>
      <c r="J640" s="90">
        <f>F640+G640-H640</f>
        <v>0</v>
      </c>
    </row>
    <row r="641" spans="2:11">
      <c r="B641" s="78" t="s">
        <v>138</v>
      </c>
      <c r="C641" s="15" t="s">
        <v>353</v>
      </c>
      <c r="D641" s="16"/>
      <c r="E641" s="17"/>
      <c r="F641" s="27"/>
      <c r="G641" s="27"/>
      <c r="H641" s="27"/>
      <c r="I641" s="88"/>
      <c r="J641" s="90">
        <f>F641+G641-H641</f>
        <v>0</v>
      </c>
    </row>
    <row r="642" spans="2:11">
      <c r="B642" s="82" t="s">
        <v>347</v>
      </c>
      <c r="C642" s="59" t="s">
        <v>354</v>
      </c>
      <c r="D642" s="60"/>
      <c r="E642" s="86"/>
      <c r="F642" s="87">
        <f>SUM(F643:F648)</f>
        <v>0</v>
      </c>
      <c r="G642" s="87">
        <f>SUM(G643:G648)</f>
        <v>0</v>
      </c>
      <c r="H642" s="87">
        <f>SUM(H643:H648)</f>
        <v>0</v>
      </c>
      <c r="I642" s="87"/>
      <c r="J642" s="87">
        <f>SUM(J643:J648)</f>
        <v>0</v>
      </c>
    </row>
    <row r="643" spans="2:11">
      <c r="B643" s="78" t="s">
        <v>348</v>
      </c>
      <c r="C643" s="15" t="s">
        <v>356</v>
      </c>
      <c r="D643" s="16"/>
      <c r="E643" s="17"/>
      <c r="F643" s="27"/>
      <c r="G643" s="27"/>
      <c r="H643" s="27"/>
      <c r="I643" s="88"/>
      <c r="J643" s="90">
        <f t="shared" ref="J643:J648" si="6">F643+G643-H643</f>
        <v>0</v>
      </c>
    </row>
    <row r="644" spans="2:11">
      <c r="B644" s="78" t="s">
        <v>154</v>
      </c>
      <c r="C644" s="15" t="s">
        <v>355</v>
      </c>
      <c r="D644" s="16"/>
      <c r="E644" s="17"/>
      <c r="F644" s="27"/>
      <c r="G644" s="27"/>
      <c r="H644" s="27"/>
      <c r="I644" s="88"/>
      <c r="J644" s="90">
        <f t="shared" si="6"/>
        <v>0</v>
      </c>
    </row>
    <row r="645" spans="2:11">
      <c r="B645" s="79" t="s">
        <v>155</v>
      </c>
      <c r="C645" s="15" t="s">
        <v>357</v>
      </c>
      <c r="D645" s="16"/>
      <c r="E645" s="17"/>
      <c r="F645" s="27"/>
      <c r="G645" s="27"/>
      <c r="H645" s="27"/>
      <c r="I645" s="88"/>
      <c r="J645" s="90">
        <f t="shared" si="6"/>
        <v>0</v>
      </c>
    </row>
    <row r="646" spans="2:11">
      <c r="B646" s="79" t="s">
        <v>156</v>
      </c>
      <c r="C646" s="15" t="s">
        <v>358</v>
      </c>
      <c r="D646" s="16"/>
      <c r="E646" s="17"/>
      <c r="F646" s="27"/>
      <c r="G646" s="27"/>
      <c r="H646" s="27"/>
      <c r="I646" s="88"/>
      <c r="J646" s="90">
        <f t="shared" si="6"/>
        <v>0</v>
      </c>
    </row>
    <row r="647" spans="2:11">
      <c r="B647" s="79" t="s">
        <v>157</v>
      </c>
      <c r="C647" s="15" t="s">
        <v>359</v>
      </c>
      <c r="D647" s="16"/>
      <c r="E647" s="17"/>
      <c r="F647" s="27"/>
      <c r="G647" s="27"/>
      <c r="H647" s="27"/>
      <c r="I647" s="88"/>
      <c r="J647" s="90">
        <f t="shared" si="6"/>
        <v>0</v>
      </c>
    </row>
    <row r="648" spans="2:11">
      <c r="B648" s="79" t="s">
        <v>158</v>
      </c>
      <c r="C648" s="15" t="s">
        <v>360</v>
      </c>
      <c r="D648" s="16"/>
      <c r="E648" s="17"/>
      <c r="F648" s="27"/>
      <c r="G648" s="27"/>
      <c r="H648" s="27"/>
      <c r="I648" s="88"/>
      <c r="J648" s="90">
        <f t="shared" si="6"/>
        <v>0</v>
      </c>
    </row>
    <row r="649" spans="2:11">
      <c r="B649" s="80" t="s">
        <v>361</v>
      </c>
      <c r="C649" s="59" t="s">
        <v>362</v>
      </c>
      <c r="D649" s="60"/>
      <c r="E649" s="86"/>
      <c r="F649" s="87">
        <f>SUM(F650:F652)</f>
        <v>60</v>
      </c>
      <c r="G649" s="87">
        <f>SUM(G650:G652)</f>
        <v>30</v>
      </c>
      <c r="H649" s="87">
        <f>SUM(H650:H652)</f>
        <v>0</v>
      </c>
      <c r="I649" s="87"/>
      <c r="J649" s="87">
        <f>SUM(J650:J652)</f>
        <v>90</v>
      </c>
      <c r="K649" s="31"/>
    </row>
    <row r="650" spans="2:11">
      <c r="B650" s="79" t="s">
        <v>363</v>
      </c>
      <c r="C650" s="15" t="s">
        <v>364</v>
      </c>
      <c r="D650" s="16"/>
      <c r="E650" s="17"/>
      <c r="F650" s="27">
        <v>60</v>
      </c>
      <c r="G650" s="27">
        <v>30</v>
      </c>
      <c r="H650" s="27"/>
      <c r="I650" s="88"/>
      <c r="J650" s="90">
        <f>F650+G650-H650</f>
        <v>90</v>
      </c>
    </row>
    <row r="651" spans="2:11">
      <c r="B651" s="79" t="s">
        <v>154</v>
      </c>
      <c r="C651" s="15" t="s">
        <v>365</v>
      </c>
      <c r="D651" s="16"/>
      <c r="E651" s="17"/>
      <c r="F651" s="27"/>
      <c r="G651" s="27"/>
      <c r="H651" s="27"/>
      <c r="I651" s="88"/>
      <c r="J651" s="90">
        <f>F651+G651-H651</f>
        <v>0</v>
      </c>
    </row>
    <row r="652" spans="2:11">
      <c r="B652" s="79" t="s">
        <v>155</v>
      </c>
      <c r="C652" s="15" t="s">
        <v>366</v>
      </c>
      <c r="D652" s="16"/>
      <c r="E652" s="17"/>
      <c r="F652" s="27"/>
      <c r="G652" s="27"/>
      <c r="H652" s="27"/>
      <c r="I652" s="88"/>
      <c r="J652" s="90">
        <f>F652+G652-H652</f>
        <v>0</v>
      </c>
    </row>
    <row r="653" spans="2:11">
      <c r="B653" s="80" t="s">
        <v>367</v>
      </c>
      <c r="C653" s="59" t="s">
        <v>368</v>
      </c>
      <c r="D653" s="60"/>
      <c r="E653" s="86"/>
      <c r="F653" s="87">
        <f>SUM(F654:F655)</f>
        <v>1889</v>
      </c>
      <c r="G653" s="87">
        <f>SUM(G654:G655)</f>
        <v>610</v>
      </c>
      <c r="H653" s="87">
        <f>SUM(H654:H655)</f>
        <v>0</v>
      </c>
      <c r="I653" s="87"/>
      <c r="J653" s="87">
        <f>SUM(J654:J655)</f>
        <v>2499</v>
      </c>
    </row>
    <row r="654" spans="2:11">
      <c r="B654" s="79" t="s">
        <v>369</v>
      </c>
      <c r="C654" s="15" t="s">
        <v>370</v>
      </c>
      <c r="D654" s="16"/>
      <c r="E654" s="17"/>
      <c r="F654" s="27">
        <v>1889</v>
      </c>
      <c r="G654" s="27">
        <v>610</v>
      </c>
      <c r="H654" s="27"/>
      <c r="I654" s="88"/>
      <c r="J654" s="90">
        <f>F654+G654-H654</f>
        <v>2499</v>
      </c>
    </row>
    <row r="655" spans="2:11">
      <c r="B655" s="79" t="s">
        <v>371</v>
      </c>
      <c r="C655" s="15" t="s">
        <v>372</v>
      </c>
      <c r="D655" s="16"/>
      <c r="E655" s="17"/>
      <c r="F655" s="27">
        <v>0</v>
      </c>
      <c r="G655" s="27">
        <v>0</v>
      </c>
      <c r="H655" s="27"/>
      <c r="I655" s="88"/>
      <c r="J655" s="90">
        <f>F655+G655-H655</f>
        <v>0</v>
      </c>
    </row>
    <row r="656" spans="2:11">
      <c r="B656" s="91" t="s">
        <v>373</v>
      </c>
      <c r="C656" s="50" t="s">
        <v>374</v>
      </c>
      <c r="D656" s="51"/>
      <c r="E656" s="52"/>
      <c r="F656" s="53">
        <v>840</v>
      </c>
      <c r="G656" s="53">
        <f>1246-840</f>
        <v>406</v>
      </c>
      <c r="H656" s="53"/>
      <c r="I656" s="89"/>
      <c r="J656" s="92">
        <f>F656+G656-H656</f>
        <v>1246</v>
      </c>
    </row>
    <row r="659" spans="1:3">
      <c r="A659" s="33" t="s">
        <v>496</v>
      </c>
      <c r="B659" s="1" t="s">
        <v>497</v>
      </c>
    </row>
    <row r="660" spans="1:3">
      <c r="C660" s="12" t="s">
        <v>498</v>
      </c>
    </row>
  </sheetData>
  <mergeCells count="382">
    <mergeCell ref="A1:L1"/>
    <mergeCell ref="A2:L2"/>
    <mergeCell ref="A3:E3"/>
    <mergeCell ref="F3:L3"/>
    <mergeCell ref="E511:G511"/>
    <mergeCell ref="H511:J511"/>
    <mergeCell ref="I179:J179"/>
    <mergeCell ref="I180:J180"/>
    <mergeCell ref="I178:J178"/>
    <mergeCell ref="I177:J177"/>
    <mergeCell ref="I27:L27"/>
    <mergeCell ref="I28:J28"/>
    <mergeCell ref="I29:J29"/>
    <mergeCell ref="I30:J30"/>
    <mergeCell ref="K29:L29"/>
    <mergeCell ref="K30:L30"/>
    <mergeCell ref="K28:L28"/>
    <mergeCell ref="E27:H27"/>
    <mergeCell ref="E28:F28"/>
    <mergeCell ref="G28:H28"/>
    <mergeCell ref="G29:H29"/>
    <mergeCell ref="E10:L10"/>
    <mergeCell ref="A4:L4"/>
    <mergeCell ref="A5:L5"/>
    <mergeCell ref="H537:J537"/>
    <mergeCell ref="H538:J538"/>
    <mergeCell ref="C520:D520"/>
    <mergeCell ref="E520:G520"/>
    <mergeCell ref="H520:J520"/>
    <mergeCell ref="E521:G521"/>
    <mergeCell ref="H521:J521"/>
    <mergeCell ref="H523:J523"/>
    <mergeCell ref="C519:D519"/>
    <mergeCell ref="E519:G519"/>
    <mergeCell ref="H519:J519"/>
    <mergeCell ref="B512:J512"/>
    <mergeCell ref="C513:J513"/>
    <mergeCell ref="C510:D510"/>
    <mergeCell ref="E510:G510"/>
    <mergeCell ref="H510:J510"/>
    <mergeCell ref="E516:G516"/>
    <mergeCell ref="H516:J516"/>
    <mergeCell ref="B436:D437"/>
    <mergeCell ref="E436:J436"/>
    <mergeCell ref="C505:D505"/>
    <mergeCell ref="E505:G505"/>
    <mergeCell ref="H505:J505"/>
    <mergeCell ref="E506:G506"/>
    <mergeCell ref="H506:J506"/>
    <mergeCell ref="B81:D81"/>
    <mergeCell ref="B110:D110"/>
    <mergeCell ref="E110:H110"/>
    <mergeCell ref="I110:L110"/>
    <mergeCell ref="E437:G437"/>
    <mergeCell ref="H437:J437"/>
    <mergeCell ref="E438:G438"/>
    <mergeCell ref="E515:G515"/>
    <mergeCell ref="H515:J515"/>
    <mergeCell ref="B464:D464"/>
    <mergeCell ref="B465:D465"/>
    <mergeCell ref="B466:D466"/>
    <mergeCell ref="B467:D467"/>
    <mergeCell ref="C509:D509"/>
    <mergeCell ref="E509:G509"/>
    <mergeCell ref="H509:J509"/>
    <mergeCell ref="E175:F175"/>
    <mergeCell ref="G175:H175"/>
    <mergeCell ref="E179:F179"/>
    <mergeCell ref="E180:F180"/>
    <mergeCell ref="G179:H179"/>
    <mergeCell ref="G180:H180"/>
    <mergeCell ref="E176:F176"/>
    <mergeCell ref="E177:F177"/>
    <mergeCell ref="C640:D640"/>
    <mergeCell ref="B636:D636"/>
    <mergeCell ref="C637:D637"/>
    <mergeCell ref="C638:D638"/>
    <mergeCell ref="C639:D639"/>
    <mergeCell ref="B557:D557"/>
    <mergeCell ref="B559:D559"/>
    <mergeCell ref="B560:D560"/>
    <mergeCell ref="B561:D561"/>
    <mergeCell ref="B565:D565"/>
    <mergeCell ref="B539:D539"/>
    <mergeCell ref="B540:D540"/>
    <mergeCell ref="E537:G537"/>
    <mergeCell ref="E538:G538"/>
    <mergeCell ref="E539:G539"/>
    <mergeCell ref="I63:L63"/>
    <mergeCell ref="I175:J175"/>
    <mergeCell ref="I176:J176"/>
    <mergeCell ref="I72:L72"/>
    <mergeCell ref="I77:L77"/>
    <mergeCell ref="I107:L107"/>
    <mergeCell ref="B501:D501"/>
    <mergeCell ref="E501:G501"/>
    <mergeCell ref="H501:J501"/>
    <mergeCell ref="B68:D68"/>
    <mergeCell ref="B69:D69"/>
    <mergeCell ref="B70:D70"/>
    <mergeCell ref="B71:D71"/>
    <mergeCell ref="G70:H70"/>
    <mergeCell ref="B109:D109"/>
    <mergeCell ref="E107:H107"/>
    <mergeCell ref="I108:L108"/>
    <mergeCell ref="I109:L109"/>
    <mergeCell ref="I68:L68"/>
    <mergeCell ref="E29:F29"/>
    <mergeCell ref="E30:F30"/>
    <mergeCell ref="G30:H30"/>
    <mergeCell ref="B29:D29"/>
    <mergeCell ref="B30:D30"/>
    <mergeCell ref="B27:D28"/>
    <mergeCell ref="C230:D230"/>
    <mergeCell ref="B179:D179"/>
    <mergeCell ref="B180:D180"/>
    <mergeCell ref="B175:D175"/>
    <mergeCell ref="B176:D176"/>
    <mergeCell ref="B177:D177"/>
    <mergeCell ref="B178:D178"/>
    <mergeCell ref="B37:D37"/>
    <mergeCell ref="B35:D35"/>
    <mergeCell ref="B36:D36"/>
    <mergeCell ref="B60:D60"/>
    <mergeCell ref="B61:D61"/>
    <mergeCell ref="B63:D63"/>
    <mergeCell ref="B77:D77"/>
    <mergeCell ref="B72:D72"/>
    <mergeCell ref="B78:D78"/>
    <mergeCell ref="B79:D79"/>
    <mergeCell ref="B80:D80"/>
    <mergeCell ref="J35:L35"/>
    <mergeCell ref="J36:L36"/>
    <mergeCell ref="J37:L37"/>
    <mergeCell ref="C231:D231"/>
    <mergeCell ref="C228:D228"/>
    <mergeCell ref="C229:D229"/>
    <mergeCell ref="C205:D205"/>
    <mergeCell ref="B38:D38"/>
    <mergeCell ref="I60:L60"/>
    <mergeCell ref="I61:L61"/>
    <mergeCell ref="B62:D62"/>
    <mergeCell ref="I62:L62"/>
    <mergeCell ref="E38:G38"/>
    <mergeCell ref="H35:I35"/>
    <mergeCell ref="E35:G35"/>
    <mergeCell ref="E36:G36"/>
    <mergeCell ref="E63:H63"/>
    <mergeCell ref="E68:F68"/>
    <mergeCell ref="G68:H68"/>
    <mergeCell ref="E60:H60"/>
    <mergeCell ref="E61:H61"/>
    <mergeCell ref="E62:H62"/>
    <mergeCell ref="E77:F77"/>
    <mergeCell ref="G77:H77"/>
    <mergeCell ref="E37:G37"/>
    <mergeCell ref="H36:I36"/>
    <mergeCell ref="H37:I37"/>
    <mergeCell ref="E108:H108"/>
    <mergeCell ref="E109:H109"/>
    <mergeCell ref="B107:D107"/>
    <mergeCell ref="B108:D108"/>
    <mergeCell ref="H38:I38"/>
    <mergeCell ref="I52:K52"/>
    <mergeCell ref="J38:L38"/>
    <mergeCell ref="G69:H69"/>
    <mergeCell ref="I69:L69"/>
    <mergeCell ref="G72:H72"/>
    <mergeCell ref="G71:H71"/>
    <mergeCell ref="I70:L70"/>
    <mergeCell ref="I71:L71"/>
    <mergeCell ref="G78:H78"/>
    <mergeCell ref="I78:L78"/>
    <mergeCell ref="G79:H79"/>
    <mergeCell ref="I79:L79"/>
    <mergeCell ref="G80:H80"/>
    <mergeCell ref="I80:L80"/>
    <mergeCell ref="G81:H81"/>
    <mergeCell ref="I81:L81"/>
    <mergeCell ref="E178:F178"/>
    <mergeCell ref="G176:H176"/>
    <mergeCell ref="G177:H177"/>
    <mergeCell ref="G178:H178"/>
    <mergeCell ref="C257:D257"/>
    <mergeCell ref="B227:D227"/>
    <mergeCell ref="B202:D202"/>
    <mergeCell ref="B253:D253"/>
    <mergeCell ref="C254:D254"/>
    <mergeCell ref="C255:D255"/>
    <mergeCell ref="C256:D256"/>
    <mergeCell ref="C206:D206"/>
    <mergeCell ref="C203:D203"/>
    <mergeCell ref="C204:D204"/>
    <mergeCell ref="B283:D283"/>
    <mergeCell ref="E281:G281"/>
    <mergeCell ref="E282:G282"/>
    <mergeCell ref="E283:G283"/>
    <mergeCell ref="H283:I283"/>
    <mergeCell ref="K281:L281"/>
    <mergeCell ref="K282:L282"/>
    <mergeCell ref="K283:L283"/>
    <mergeCell ref="E280:G280"/>
    <mergeCell ref="H280:L280"/>
    <mergeCell ref="B281:D281"/>
    <mergeCell ref="B282:D282"/>
    <mergeCell ref="H281:I281"/>
    <mergeCell ref="H282:I282"/>
    <mergeCell ref="B280:D280"/>
    <mergeCell ref="B388:D388"/>
    <mergeCell ref="E388:G388"/>
    <mergeCell ref="H388:J388"/>
    <mergeCell ref="E389:G389"/>
    <mergeCell ref="B339:D340"/>
    <mergeCell ref="E339:J339"/>
    <mergeCell ref="E340:G340"/>
    <mergeCell ref="H340:J340"/>
    <mergeCell ref="E341:G341"/>
    <mergeCell ref="H341:J341"/>
    <mergeCell ref="E390:G390"/>
    <mergeCell ref="E391:G391"/>
    <mergeCell ref="E392:G392"/>
    <mergeCell ref="H389:J389"/>
    <mergeCell ref="H390:J390"/>
    <mergeCell ref="H391:J391"/>
    <mergeCell ref="H392:J392"/>
    <mergeCell ref="E342:G342"/>
    <mergeCell ref="H342:J342"/>
    <mergeCell ref="E397:G397"/>
    <mergeCell ref="H394:J394"/>
    <mergeCell ref="H393:J393"/>
    <mergeCell ref="H395:J395"/>
    <mergeCell ref="H396:J396"/>
    <mergeCell ref="H397:J397"/>
    <mergeCell ref="E393:G393"/>
    <mergeCell ref="E394:G394"/>
    <mergeCell ref="E395:G395"/>
    <mergeCell ref="E396:G396"/>
    <mergeCell ref="H401:J401"/>
    <mergeCell ref="H409:J409"/>
    <mergeCell ref="B409:D409"/>
    <mergeCell ref="B410:D410"/>
    <mergeCell ref="E401:G401"/>
    <mergeCell ref="E402:G402"/>
    <mergeCell ref="E403:G403"/>
    <mergeCell ref="E404:G404"/>
    <mergeCell ref="E406:G406"/>
    <mergeCell ref="E405:G405"/>
    <mergeCell ref="E407:G407"/>
    <mergeCell ref="B401:D401"/>
    <mergeCell ref="B402:D402"/>
    <mergeCell ref="B403:D403"/>
    <mergeCell ref="B404:D404"/>
    <mergeCell ref="E408:G408"/>
    <mergeCell ref="B405:D405"/>
    <mergeCell ref="B406:D406"/>
    <mergeCell ref="B407:D407"/>
    <mergeCell ref="B408:D408"/>
    <mergeCell ref="B414:D414"/>
    <mergeCell ref="E414:G414"/>
    <mergeCell ref="H414:J414"/>
    <mergeCell ref="E409:G409"/>
    <mergeCell ref="E410:G410"/>
    <mergeCell ref="H402:J402"/>
    <mergeCell ref="H403:J403"/>
    <mergeCell ref="H404:J404"/>
    <mergeCell ref="H405:J405"/>
    <mergeCell ref="H406:J406"/>
    <mergeCell ref="H407:J407"/>
    <mergeCell ref="H408:J408"/>
    <mergeCell ref="H410:J410"/>
    <mergeCell ref="E418:G418"/>
    <mergeCell ref="H418:J418"/>
    <mergeCell ref="E419:G419"/>
    <mergeCell ref="H419:J419"/>
    <mergeCell ref="E420:G420"/>
    <mergeCell ref="H420:J420"/>
    <mergeCell ref="E415:G415"/>
    <mergeCell ref="E416:G416"/>
    <mergeCell ref="H415:J415"/>
    <mergeCell ref="H416:J416"/>
    <mergeCell ref="E417:G417"/>
    <mergeCell ref="H417:J417"/>
    <mergeCell ref="E421:G421"/>
    <mergeCell ref="H421:J421"/>
    <mergeCell ref="E422:G422"/>
    <mergeCell ref="H422:J422"/>
    <mergeCell ref="G445:H445"/>
    <mergeCell ref="I445:J445"/>
    <mergeCell ref="G447:H447"/>
    <mergeCell ref="I447:J447"/>
    <mergeCell ref="E448:F448"/>
    <mergeCell ref="G448:H448"/>
    <mergeCell ref="I448:J448"/>
    <mergeCell ref="H438:J438"/>
    <mergeCell ref="E439:G439"/>
    <mergeCell ref="H439:J439"/>
    <mergeCell ref="K445:L445"/>
    <mergeCell ref="E446:F446"/>
    <mergeCell ref="G446:H446"/>
    <mergeCell ref="I446:J446"/>
    <mergeCell ref="K446:L446"/>
    <mergeCell ref="K447:L447"/>
    <mergeCell ref="B449:D449"/>
    <mergeCell ref="B450:D450"/>
    <mergeCell ref="B451:D451"/>
    <mergeCell ref="E445:F445"/>
    <mergeCell ref="E447:F447"/>
    <mergeCell ref="E449:F449"/>
    <mergeCell ref="E451:F451"/>
    <mergeCell ref="B445:D445"/>
    <mergeCell ref="B446:D446"/>
    <mergeCell ref="B447:D447"/>
    <mergeCell ref="B448:D448"/>
    <mergeCell ref="E450:F450"/>
    <mergeCell ref="G450:H450"/>
    <mergeCell ref="I450:J450"/>
    <mergeCell ref="K450:L450"/>
    <mergeCell ref="G451:H451"/>
    <mergeCell ref="I451:J451"/>
    <mergeCell ref="K451:L451"/>
    <mergeCell ref="K448:L448"/>
    <mergeCell ref="G449:H449"/>
    <mergeCell ref="I449:J449"/>
    <mergeCell ref="K449:L449"/>
    <mergeCell ref="E465:G465"/>
    <mergeCell ref="E466:G466"/>
    <mergeCell ref="E467:G467"/>
    <mergeCell ref="E468:G468"/>
    <mergeCell ref="H465:J465"/>
    <mergeCell ref="H466:J466"/>
    <mergeCell ref="H467:J467"/>
    <mergeCell ref="H468:J468"/>
    <mergeCell ref="E464:G464"/>
    <mergeCell ref="H464:J464"/>
    <mergeCell ref="H560:J560"/>
    <mergeCell ref="H561:J561"/>
    <mergeCell ref="B468:D468"/>
    <mergeCell ref="B503:B506"/>
    <mergeCell ref="B522:J522"/>
    <mergeCell ref="B502:J502"/>
    <mergeCell ref="C503:J503"/>
    <mergeCell ref="C504:D504"/>
    <mergeCell ref="E504:G504"/>
    <mergeCell ref="H504:J504"/>
    <mergeCell ref="B507:J507"/>
    <mergeCell ref="C508:J508"/>
    <mergeCell ref="B523:D523"/>
    <mergeCell ref="E523:G523"/>
    <mergeCell ref="B536:D536"/>
    <mergeCell ref="E536:G536"/>
    <mergeCell ref="B537:D537"/>
    <mergeCell ref="B538:D538"/>
    <mergeCell ref="B517:J517"/>
    <mergeCell ref="C518:J518"/>
    <mergeCell ref="C514:D514"/>
    <mergeCell ref="E514:G514"/>
    <mergeCell ref="H514:J514"/>
    <mergeCell ref="C515:D515"/>
    <mergeCell ref="E557:G557"/>
    <mergeCell ref="H557:J557"/>
    <mergeCell ref="B558:D558"/>
    <mergeCell ref="H536:J536"/>
    <mergeCell ref="H539:J539"/>
    <mergeCell ref="E540:G540"/>
    <mergeCell ref="H540:J540"/>
    <mergeCell ref="E568:G568"/>
    <mergeCell ref="E565:G565"/>
    <mergeCell ref="H565:J565"/>
    <mergeCell ref="H566:J566"/>
    <mergeCell ref="H567:J567"/>
    <mergeCell ref="H568:J568"/>
    <mergeCell ref="B566:D566"/>
    <mergeCell ref="B567:D567"/>
    <mergeCell ref="B568:D568"/>
    <mergeCell ref="E566:G566"/>
    <mergeCell ref="E567:G567"/>
    <mergeCell ref="E558:G558"/>
    <mergeCell ref="E561:G561"/>
    <mergeCell ref="H558:J558"/>
    <mergeCell ref="E559:G559"/>
    <mergeCell ref="H559:J559"/>
    <mergeCell ref="E560:G560"/>
  </mergeCells>
  <phoneticPr fontId="0" type="noConversion"/>
  <pageMargins left="0.25" right="0.17" top="0.61" bottom="0.5" header="0.37" footer="0.28000000000000003"/>
  <pageSetup paperSize="9" orientation="portrait" horizontalDpi="4294967293" verticalDpi="4294967293" r:id="rId1"/>
  <headerFooter alignWithMargins="0"/>
  <rowBreaks count="13" manualBreakCount="13">
    <brk id="10" max="16383" man="1"/>
    <brk id="53" max="16383" man="1"/>
    <brk id="88" max="16383" man="1"/>
    <brk id="137" max="16383" man="1"/>
    <brk id="195" max="16383" man="1"/>
    <brk id="248" max="16383" man="1"/>
    <brk id="304" max="16383" man="1"/>
    <brk id="348" max="16383" man="1"/>
    <brk id="381" max="16383" man="1"/>
    <brk id="440" max="16383" man="1"/>
    <brk id="494" max="16383" man="1"/>
    <brk id="550" max="16383" man="1"/>
    <brk id="608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9</vt:i4>
      </vt:variant>
    </vt:vector>
  </HeadingPairs>
  <TitlesOfParts>
    <vt:vector size="9" baseType="lpstr">
      <vt:lpstr>Vzor</vt:lpstr>
      <vt:lpstr>2012</vt:lpstr>
      <vt:lpstr>2011</vt:lpstr>
      <vt:lpstr>2010</vt:lpstr>
      <vt:lpstr>2009</vt:lpstr>
      <vt:lpstr>2008</vt:lpstr>
      <vt:lpstr>2007</vt:lpstr>
      <vt:lpstr>List2</vt:lpstr>
      <vt:lpstr>List3</vt:lpstr>
    </vt:vector>
  </TitlesOfParts>
  <Company>JoiSoft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JagiMagi</dc:creator>
  <cp:lastModifiedBy>JagiMagi</cp:lastModifiedBy>
  <cp:lastPrinted>2013-03-24T18:59:51Z</cp:lastPrinted>
  <dcterms:created xsi:type="dcterms:W3CDTF">2006-07-08T14:17:03Z</dcterms:created>
  <dcterms:modified xsi:type="dcterms:W3CDTF">2014-03-24T17:37:16Z</dcterms:modified>
</cp:coreProperties>
</file>