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585" yWindow="-15" windowWidth="12630" windowHeight="12120" tabRatio="915" firstSheet="1" activeTab="2"/>
  </bookViews>
  <sheets>
    <sheet name="Postup použitia vzoru" sheetId="34" r:id="rId1"/>
    <sheet name="Poznámky text časť" sheetId="19" r:id="rId2"/>
    <sheet name="Poznámky tabuľ. časť" sheetId="2" r:id="rId3"/>
    <sheet name="Hárok1" sheetId="35" r:id="rId4"/>
    <sheet name="Cash Flow" sheetId="16" r:id="rId5"/>
    <sheet name="Vysvetlivky" sheetId="25" r:id="rId6"/>
  </sheets>
  <definedNames>
    <definedName name="_GoBack" localSheetId="1">'Poznámky text časť'!$A$4</definedName>
    <definedName name="_Toc474124189" localSheetId="1">'Poznámky text časť'!$B$2</definedName>
    <definedName name="_Toc474124192" localSheetId="1">'Poznámky text časť'!$A$80</definedName>
    <definedName name="_Toc474124195" localSheetId="1">'Poznámky text časť'!$A$128</definedName>
    <definedName name="_Toc474124196" localSheetId="1">'Poznámky text časť'!$A$139</definedName>
    <definedName name="_Toc474124199" localSheetId="1">'Poznámky text časť'!$A$184</definedName>
    <definedName name="_Toc474124202" localSheetId="1">'Poznámky text časť'!$A$189</definedName>
    <definedName name="_xlnm.Print_Area" localSheetId="0">'Postup použitia vzoru'!$A$1:$R$20</definedName>
    <definedName name="_xlnm.Print_Area" localSheetId="2">'Poznámky tabuľ. časť'!$A$1:$AJ$965</definedName>
  </definedNames>
  <calcPr calcId="145621"/>
</workbook>
</file>

<file path=xl/calcChain.xml><?xml version="1.0" encoding="utf-8"?>
<calcChain xmlns="http://schemas.openxmlformats.org/spreadsheetml/2006/main">
  <c r="Q679" i="2" l="1"/>
  <c r="AD527" i="2"/>
  <c r="X36" i="16" l="1"/>
  <c r="X35" i="16"/>
  <c r="AD800" i="2" l="1"/>
  <c r="X22" i="16" l="1"/>
  <c r="Y566" i="2" l="1"/>
  <c r="Y572" i="2"/>
  <c r="O572" i="2"/>
  <c r="O566" i="2"/>
  <c r="AC121" i="2" l="1"/>
  <c r="Z121" i="2"/>
  <c r="W121" i="2"/>
  <c r="T121" i="2"/>
  <c r="Q121" i="2"/>
  <c r="N121" i="2"/>
  <c r="K121" i="2"/>
  <c r="I121" i="2"/>
  <c r="AC115" i="2"/>
  <c r="Z115" i="2"/>
  <c r="W115" i="2"/>
  <c r="T115" i="2"/>
  <c r="Q115" i="2"/>
  <c r="N115" i="2"/>
  <c r="K115" i="2"/>
  <c r="I115" i="2"/>
  <c r="I109" i="2"/>
  <c r="K109" i="2"/>
  <c r="N109" i="2"/>
  <c r="Q109" i="2"/>
  <c r="T109" i="2"/>
  <c r="W109" i="2"/>
  <c r="AC109" i="2"/>
  <c r="AF120" i="2"/>
  <c r="AF114" i="2"/>
  <c r="AC94" i="2"/>
  <c r="Z94" i="2"/>
  <c r="W94" i="2"/>
  <c r="T94" i="2"/>
  <c r="Q94" i="2"/>
  <c r="N94" i="2"/>
  <c r="K94" i="2"/>
  <c r="I94" i="2"/>
  <c r="AC88" i="2"/>
  <c r="Z88" i="2"/>
  <c r="W88" i="2"/>
  <c r="T88" i="2"/>
  <c r="Q88" i="2"/>
  <c r="N88" i="2"/>
  <c r="K88" i="2"/>
  <c r="I88" i="2"/>
  <c r="AF93" i="2"/>
  <c r="AF87" i="2"/>
  <c r="AC62" i="2"/>
  <c r="Z62" i="2"/>
  <c r="W62" i="2"/>
  <c r="T62" i="2"/>
  <c r="Q62" i="2"/>
  <c r="N62" i="2"/>
  <c r="K62" i="2"/>
  <c r="AC56" i="2"/>
  <c r="Z56" i="2"/>
  <c r="W56" i="2"/>
  <c r="T56" i="2"/>
  <c r="Q56" i="2"/>
  <c r="N56" i="2"/>
  <c r="K56" i="2"/>
  <c r="AF61" i="2"/>
  <c r="AF55" i="2"/>
  <c r="AC34" i="2" l="1"/>
  <c r="Z34" i="2"/>
  <c r="W34" i="2"/>
  <c r="T34" i="2"/>
  <c r="Q34" i="2"/>
  <c r="N34" i="2"/>
  <c r="K34" i="2"/>
  <c r="AF33" i="2"/>
  <c r="Z28" i="2"/>
  <c r="AC28" i="2"/>
  <c r="W28" i="2"/>
  <c r="T28" i="2"/>
  <c r="Q28" i="2"/>
  <c r="N28" i="2"/>
  <c r="K28" i="2"/>
  <c r="AF27" i="2"/>
  <c r="F93" i="19" l="1"/>
  <c r="X62" i="16"/>
  <c r="X17" i="16" l="1"/>
  <c r="J547" i="2" l="1"/>
  <c r="X14" i="16" l="1"/>
  <c r="W136" i="2" l="1"/>
  <c r="AC123" i="2"/>
  <c r="Z123" i="2"/>
  <c r="W123" i="2"/>
  <c r="T123" i="2"/>
  <c r="Q123" i="2"/>
  <c r="N123" i="2"/>
  <c r="K123" i="2"/>
  <c r="I123" i="2"/>
  <c r="AF119" i="2"/>
  <c r="AF118" i="2"/>
  <c r="AF117" i="2"/>
  <c r="AF113" i="2"/>
  <c r="AF112" i="2"/>
  <c r="AF111" i="2"/>
  <c r="Z108" i="2"/>
  <c r="Z109" i="2" s="1"/>
  <c r="AF107" i="2"/>
  <c r="AF106" i="2"/>
  <c r="AF105" i="2"/>
  <c r="AC96" i="2"/>
  <c r="Z96" i="2"/>
  <c r="W96" i="2"/>
  <c r="T96" i="2"/>
  <c r="Q96" i="2"/>
  <c r="N96" i="2"/>
  <c r="K96" i="2"/>
  <c r="I96" i="2"/>
  <c r="AF92" i="2"/>
  <c r="AF91" i="2"/>
  <c r="AF90" i="2"/>
  <c r="AF86" i="2"/>
  <c r="AF85" i="2"/>
  <c r="AF84" i="2"/>
  <c r="AC82" i="2"/>
  <c r="Z82" i="2"/>
  <c r="W82" i="2"/>
  <c r="T82" i="2"/>
  <c r="Q82" i="2"/>
  <c r="N82" i="2"/>
  <c r="K82" i="2"/>
  <c r="I82" i="2"/>
  <c r="AF81" i="2"/>
  <c r="AF80" i="2"/>
  <c r="AF79" i="2"/>
  <c r="AF78" i="2"/>
  <c r="AC64" i="2"/>
  <c r="Z64" i="2"/>
  <c r="W64" i="2"/>
  <c r="T64" i="2"/>
  <c r="Q64" i="2"/>
  <c r="N64" i="2"/>
  <c r="K64" i="2"/>
  <c r="AF60" i="2"/>
  <c r="AF59" i="2"/>
  <c r="AF58" i="2"/>
  <c r="AF54" i="2"/>
  <c r="AF53" i="2"/>
  <c r="AF52" i="2"/>
  <c r="AC50" i="2"/>
  <c r="Z50" i="2"/>
  <c r="W50" i="2"/>
  <c r="T50" i="2"/>
  <c r="Q50" i="2"/>
  <c r="N50" i="2"/>
  <c r="K50" i="2"/>
  <c r="AF49" i="2"/>
  <c r="AF48" i="2"/>
  <c r="AF47" i="2"/>
  <c r="AF46" i="2"/>
  <c r="AC36" i="2"/>
  <c r="Z36" i="2"/>
  <c r="W36" i="2"/>
  <c r="T36" i="2"/>
  <c r="Q36" i="2"/>
  <c r="N36" i="2"/>
  <c r="K36" i="2"/>
  <c r="AF32" i="2"/>
  <c r="AF31" i="2"/>
  <c r="AF30" i="2"/>
  <c r="AF26" i="2"/>
  <c r="AF25" i="2"/>
  <c r="AF24" i="2"/>
  <c r="AC22" i="2"/>
  <c r="Z22" i="2"/>
  <c r="W22" i="2"/>
  <c r="T22" i="2"/>
  <c r="Q22" i="2"/>
  <c r="N22" i="2"/>
  <c r="K22" i="2"/>
  <c r="AF21" i="2"/>
  <c r="AF20" i="2"/>
  <c r="AF19" i="2"/>
  <c r="AF18" i="2"/>
  <c r="N124" i="2" l="1"/>
  <c r="Z37" i="2"/>
  <c r="N37" i="2"/>
  <c r="Q124" i="2"/>
  <c r="AF64" i="2"/>
  <c r="N97" i="2"/>
  <c r="Z97" i="2"/>
  <c r="AF94" i="2"/>
  <c r="AF123" i="2"/>
  <c r="AF108" i="2"/>
  <c r="T37" i="2"/>
  <c r="N65" i="2"/>
  <c r="Z65" i="2"/>
  <c r="AF36" i="2"/>
  <c r="AF28" i="2"/>
  <c r="Q65" i="2"/>
  <c r="AC65" i="2"/>
  <c r="AF96" i="2"/>
  <c r="I97" i="2"/>
  <c r="T97" i="2"/>
  <c r="K97" i="2"/>
  <c r="W97" i="2"/>
  <c r="K124" i="2"/>
  <c r="W124" i="2"/>
  <c r="Q37" i="2"/>
  <c r="AC37" i="2"/>
  <c r="T65" i="2"/>
  <c r="AF121" i="2"/>
  <c r="AF34" i="2"/>
  <c r="AF50" i="2"/>
  <c r="AF56" i="2"/>
  <c r="K65" i="2"/>
  <c r="W65" i="2"/>
  <c r="Z124" i="2"/>
  <c r="AC124" i="2"/>
  <c r="AF115" i="2"/>
  <c r="K37" i="2"/>
  <c r="W37" i="2"/>
  <c r="AF22" i="2"/>
  <c r="Q97" i="2"/>
  <c r="AC97" i="2"/>
  <c r="AF88" i="2"/>
  <c r="I124" i="2"/>
  <c r="T124" i="2"/>
  <c r="AF62" i="2"/>
  <c r="AF82" i="2"/>
  <c r="AF109" i="2"/>
  <c r="AF97" i="2" l="1"/>
  <c r="AF37" i="2"/>
  <c r="AF65" i="2"/>
  <c r="AF124" i="2"/>
  <c r="U854" i="2"/>
  <c r="U849" i="2"/>
  <c r="AB854" i="2" l="1"/>
  <c r="Q819" i="2"/>
  <c r="Y804" i="2"/>
  <c r="Y798" i="2" l="1"/>
  <c r="Y797" i="2"/>
  <c r="AA783" i="2"/>
  <c r="AA787" i="2" s="1"/>
  <c r="J530" i="2"/>
  <c r="Y800" i="2" l="1"/>
  <c r="M644" i="2" l="1"/>
  <c r="M653" i="2" s="1"/>
  <c r="AD529" i="2" l="1"/>
  <c r="J521" i="2"/>
  <c r="T473" i="2"/>
  <c r="AD486" i="2"/>
  <c r="O289" i="2"/>
  <c r="AD227" i="2"/>
  <c r="AD167" i="2"/>
  <c r="AD165" i="2"/>
  <c r="T163" i="2"/>
  <c r="AD163" i="2" s="1"/>
  <c r="AD161" i="2"/>
  <c r="T159" i="2"/>
  <c r="AD157" i="2"/>
  <c r="AD155" i="2"/>
  <c r="J169" i="2"/>
  <c r="O169" i="2"/>
  <c r="K173" i="2"/>
  <c r="S173" i="2"/>
  <c r="AA173" i="2"/>
  <c r="K198" i="2"/>
  <c r="S198" i="2"/>
  <c r="AA198" i="2"/>
  <c r="AD229" i="2"/>
  <c r="AD231" i="2"/>
  <c r="AD233" i="2"/>
  <c r="AD235" i="2"/>
  <c r="J237" i="2"/>
  <c r="O237" i="2"/>
  <c r="Y237" i="2"/>
  <c r="AA252" i="2"/>
  <c r="AA254" i="2"/>
  <c r="AA256" i="2"/>
  <c r="AA258" i="2"/>
  <c r="AA260" i="2"/>
  <c r="K262" i="2"/>
  <c r="S262" i="2"/>
  <c r="AA271" i="2"/>
  <c r="AA273" i="2"/>
  <c r="AA275" i="2"/>
  <c r="AA277" i="2"/>
  <c r="Y289" i="2"/>
  <c r="O295" i="2"/>
  <c r="Y295" i="2"/>
  <c r="AC332" i="2"/>
  <c r="AC334" i="2"/>
  <c r="AC336" i="2"/>
  <c r="AC338" i="2"/>
  <c r="AC340" i="2"/>
  <c r="AC342" i="2"/>
  <c r="K344" i="2"/>
  <c r="Q344" i="2"/>
  <c r="W344" i="2"/>
  <c r="AD354" i="2"/>
  <c r="AD356" i="2"/>
  <c r="J358" i="2"/>
  <c r="O358" i="2"/>
  <c r="T358" i="2"/>
  <c r="Y358" i="2"/>
  <c r="K384" i="2"/>
  <c r="S384" i="2"/>
  <c r="AA384" i="2"/>
  <c r="O393" i="2"/>
  <c r="Y393" i="2"/>
  <c r="O405" i="2"/>
  <c r="Y405" i="2"/>
  <c r="O411" i="2"/>
  <c r="Y411" i="2"/>
  <c r="R444" i="2"/>
  <c r="AD456" i="2"/>
  <c r="AD457" i="2"/>
  <c r="AD458" i="2"/>
  <c r="AD459" i="2"/>
  <c r="AD460" i="2"/>
  <c r="AD461" i="2"/>
  <c r="AD462" i="2"/>
  <c r="AD463" i="2"/>
  <c r="AD464" i="2"/>
  <c r="AD466" i="2"/>
  <c r="AD467" i="2"/>
  <c r="AD468" i="2"/>
  <c r="AD471" i="2"/>
  <c r="AD472" i="2"/>
  <c r="Y473" i="2"/>
  <c r="AD487" i="2"/>
  <c r="AD488" i="2"/>
  <c r="AD489" i="2"/>
  <c r="AD490" i="2"/>
  <c r="AD491" i="2"/>
  <c r="AD492" i="2"/>
  <c r="AD493" i="2"/>
  <c r="AD494" i="2"/>
  <c r="AD495" i="2"/>
  <c r="AD496" i="2"/>
  <c r="AD497" i="2"/>
  <c r="AD498" i="2"/>
  <c r="AD499" i="2"/>
  <c r="AD500" i="2"/>
  <c r="AD501" i="2"/>
  <c r="AD502" i="2"/>
  <c r="AD503" i="2"/>
  <c r="O504" i="2"/>
  <c r="T504" i="2"/>
  <c r="Y504" i="2"/>
  <c r="O521" i="2"/>
  <c r="T521" i="2"/>
  <c r="Y521" i="2"/>
  <c r="AD523" i="2"/>
  <c r="AD524" i="2"/>
  <c r="AD525" i="2"/>
  <c r="AD526" i="2"/>
  <c r="O527" i="2"/>
  <c r="T527" i="2"/>
  <c r="Y527" i="2"/>
  <c r="AD530" i="2"/>
  <c r="AD531" i="2"/>
  <c r="AD532" i="2"/>
  <c r="O547" i="2"/>
  <c r="T547" i="2"/>
  <c r="Y547" i="2"/>
  <c r="AD548" i="2"/>
  <c r="AD549" i="2"/>
  <c r="AD550" i="2"/>
  <c r="AD551" i="2"/>
  <c r="AD552" i="2"/>
  <c r="J553" i="2"/>
  <c r="O553" i="2"/>
  <c r="T553" i="2"/>
  <c r="Y553" i="2"/>
  <c r="AD554" i="2"/>
  <c r="AD555" i="2"/>
  <c r="AD556" i="2"/>
  <c r="AD557" i="2"/>
  <c r="O595" i="2"/>
  <c r="O599" i="2" s="1"/>
  <c r="Y595" i="2"/>
  <c r="Y599" i="2" s="1"/>
  <c r="X642" i="2"/>
  <c r="M646" i="2"/>
  <c r="X646" i="2"/>
  <c r="X653" i="2"/>
  <c r="Q670" i="2"/>
  <c r="Z670" i="2"/>
  <c r="Q673" i="2"/>
  <c r="Z673" i="2"/>
  <c r="Q676" i="2"/>
  <c r="Z676" i="2"/>
  <c r="Z679" i="2"/>
  <c r="M696" i="2"/>
  <c r="T696" i="2"/>
  <c r="AA696" i="2"/>
  <c r="M700" i="2"/>
  <c r="T700" i="2"/>
  <c r="AA700" i="2"/>
  <c r="O713" i="2"/>
  <c r="T713" i="2"/>
  <c r="Y713" i="2"/>
  <c r="AD713" i="2"/>
  <c r="O718" i="2"/>
  <c r="T718" i="2"/>
  <c r="Y718" i="2"/>
  <c r="AD718" i="2"/>
  <c r="O736" i="2"/>
  <c r="Y736" i="2"/>
  <c r="K787" i="2"/>
  <c r="O787" i="2"/>
  <c r="S787" i="2"/>
  <c r="W787" i="2"/>
  <c r="Q837" i="2"/>
  <c r="AE787" i="2"/>
  <c r="J800" i="2"/>
  <c r="O800" i="2"/>
  <c r="T800" i="2"/>
  <c r="Y805" i="2"/>
  <c r="AD805" i="2"/>
  <c r="Q814" i="2"/>
  <c r="Z814" i="2"/>
  <c r="Z837" i="2"/>
  <c r="S898" i="2"/>
  <c r="AC898" i="2"/>
  <c r="S899" i="2"/>
  <c r="V899" i="2" s="1"/>
  <c r="AC899" i="2"/>
  <c r="AF899" i="2" s="1"/>
  <c r="S900" i="2"/>
  <c r="V900" i="2" s="1"/>
  <c r="AC900" i="2"/>
  <c r="AF900" i="2" s="1"/>
  <c r="S902" i="2"/>
  <c r="V902" i="2" s="1"/>
  <c r="AF902" i="2"/>
  <c r="O905" i="2"/>
  <c r="Y905" i="2"/>
  <c r="V907" i="2"/>
  <c r="AF907" i="2"/>
  <c r="J504" i="2" l="1"/>
  <c r="AD358" i="2"/>
  <c r="AI359" i="2" s="1"/>
  <c r="T169" i="2"/>
  <c r="J527" i="2"/>
  <c r="AA262" i="2"/>
  <c r="AD159" i="2"/>
  <c r="AC344" i="2"/>
  <c r="AI345" i="2" s="1"/>
  <c r="V905" i="2"/>
  <c r="V906" i="2" s="1"/>
  <c r="V908" i="2" s="1"/>
  <c r="Y169" i="2"/>
  <c r="Y324" i="2"/>
  <c r="AD455" i="2"/>
  <c r="AD528" i="2"/>
  <c r="S905" i="2"/>
  <c r="S906" i="2" s="1"/>
  <c r="S908" i="2" s="1"/>
  <c r="T237" i="2"/>
  <c r="S279" i="2"/>
  <c r="AD553" i="2"/>
  <c r="AD547" i="2"/>
  <c r="AD504" i="2"/>
  <c r="AD522" i="2"/>
  <c r="AD521" i="2" s="1"/>
  <c r="AD469" i="2"/>
  <c r="K279" i="2"/>
  <c r="AD237" i="2"/>
  <c r="AF905" i="2"/>
  <c r="AF906" i="2" s="1"/>
  <c r="AF908" i="2" s="1"/>
  <c r="AC905" i="2"/>
  <c r="AC906" i="2" s="1"/>
  <c r="AC908" i="2" s="1"/>
  <c r="AD169" i="2" l="1"/>
  <c r="AA279" i="2"/>
  <c r="X16" i="16" l="1"/>
  <c r="J473" i="2" l="1"/>
  <c r="O399" i="2"/>
  <c r="Y399" i="2"/>
  <c r="O324" i="2" l="1"/>
  <c r="AD465" i="2"/>
  <c r="D46" i="19"/>
  <c r="E36" i="19" s="1"/>
  <c r="H46" i="19"/>
  <c r="AD114" i="16"/>
  <c r="X114" i="16"/>
  <c r="X102" i="16"/>
  <c r="X96" i="16"/>
  <c r="X34" i="16"/>
  <c r="AD34" i="16"/>
  <c r="AD102" i="16"/>
  <c r="AD96" i="16"/>
  <c r="AD16" i="16"/>
  <c r="AD40" i="16" l="1"/>
  <c r="AD49" i="16" s="1"/>
  <c r="AD57" i="16" s="1"/>
  <c r="AD146" i="16"/>
  <c r="AD41" i="16"/>
  <c r="AD50" i="16" s="1"/>
  <c r="AD58" i="16" s="1"/>
  <c r="X40" i="16"/>
  <c r="X49" i="16" s="1"/>
  <c r="X57" i="16" s="1"/>
  <c r="X146" i="16"/>
  <c r="F36" i="19"/>
  <c r="E44" i="19"/>
  <c r="F44" i="19" s="1"/>
  <c r="E42" i="19"/>
  <c r="F42" i="19" s="1"/>
  <c r="E40" i="19"/>
  <c r="F40" i="19" s="1"/>
  <c r="E38" i="19"/>
  <c r="F38" i="19" s="1"/>
  <c r="AD151" i="16" l="1"/>
  <c r="AD155" i="16" s="1"/>
  <c r="AD160" i="16" s="1"/>
  <c r="X151" i="16"/>
  <c r="X155" i="16" s="1"/>
  <c r="X160" i="16" s="1"/>
  <c r="E46" i="19"/>
  <c r="F46" i="19"/>
  <c r="AD470" i="2" l="1"/>
  <c r="AD473" i="2" s="1"/>
  <c r="O473" i="2"/>
</calcChain>
</file>

<file path=xl/comments1.xml><?xml version="1.0" encoding="utf-8"?>
<comments xmlns="http://schemas.openxmlformats.org/spreadsheetml/2006/main">
  <authors>
    <author>zkandlerova</author>
    <author>Zuzana.Markovicova</author>
  </authors>
  <commentList>
    <comment ref="A20" authorId="0">
      <text>
        <r>
          <rPr>
            <sz val="8"/>
            <color indexed="81"/>
            <rFont val="Tahoma"/>
            <family val="2"/>
            <charset val="238"/>
          </rPr>
          <t xml:space="preserve">hodnota s mínusom
</t>
        </r>
      </text>
    </comment>
    <comment ref="A21" authorId="0">
      <text>
        <r>
          <rPr>
            <sz val="8"/>
            <color indexed="81"/>
            <rFont val="Tahoma"/>
            <family val="2"/>
            <charset val="238"/>
          </rPr>
          <t xml:space="preserve">hodnota môže byť s plusom aj s mínusom
</t>
        </r>
      </text>
    </comment>
    <comment ref="A26" authorId="0">
      <text>
        <r>
          <rPr>
            <sz val="8"/>
            <color indexed="81"/>
            <rFont val="Tahoma"/>
            <family val="2"/>
            <charset val="238"/>
          </rPr>
          <t>hodnota s mínusom</t>
        </r>
      </text>
    </comment>
    <comment ref="A27" authorId="0">
      <text>
        <r>
          <rPr>
            <sz val="8"/>
            <color indexed="81"/>
            <rFont val="Tahoma"/>
            <family val="2"/>
            <charset val="238"/>
          </rPr>
          <t xml:space="preserve">hodnota môže byť s plusom aj s mínusom
</t>
        </r>
      </text>
    </comment>
    <comment ref="A32" authorId="0">
      <text>
        <r>
          <rPr>
            <sz val="8"/>
            <color indexed="81"/>
            <rFont val="Tahoma"/>
            <family val="2"/>
            <charset val="238"/>
          </rPr>
          <t xml:space="preserve">hodnota s mínusom
</t>
        </r>
      </text>
    </comment>
    <comment ref="A33" authorId="0">
      <text>
        <r>
          <rPr>
            <sz val="8"/>
            <color indexed="81"/>
            <rFont val="Tahoma"/>
            <family val="2"/>
            <charset val="238"/>
          </rPr>
          <t xml:space="preserve">hodnota môže byť s plusom aj s mínusom
</t>
        </r>
      </text>
    </comment>
    <comment ref="A48" authorId="0">
      <text>
        <r>
          <rPr>
            <sz val="8"/>
            <color indexed="81"/>
            <rFont val="Tahoma"/>
            <family val="2"/>
            <charset val="238"/>
          </rPr>
          <t>hodnota s mínusom</t>
        </r>
      </text>
    </comment>
    <comment ref="A49" authorId="0">
      <text>
        <r>
          <rPr>
            <sz val="8"/>
            <color indexed="81"/>
            <rFont val="Tahoma"/>
            <family val="2"/>
            <charset val="238"/>
          </rPr>
          <t>hodnota môže byť s plusom aj s mínusom</t>
        </r>
      </text>
    </comment>
    <comment ref="A54" authorId="0">
      <text>
        <r>
          <rPr>
            <sz val="8"/>
            <color indexed="81"/>
            <rFont val="Tahoma"/>
            <family val="2"/>
            <charset val="238"/>
          </rPr>
          <t>hodnota s mínusom</t>
        </r>
      </text>
    </comment>
    <comment ref="A55" authorId="0">
      <text>
        <r>
          <rPr>
            <sz val="8"/>
            <color indexed="81"/>
            <rFont val="Tahoma"/>
            <family val="2"/>
            <charset val="238"/>
          </rPr>
          <t xml:space="preserve">hodnota môže byť s plusom aj s mínusom
</t>
        </r>
      </text>
    </comment>
    <comment ref="A60" authorId="0">
      <text>
        <r>
          <rPr>
            <sz val="8"/>
            <color indexed="81"/>
            <rFont val="Tahoma"/>
            <family val="2"/>
            <charset val="238"/>
          </rPr>
          <t>hodnota s mínusom</t>
        </r>
      </text>
    </comment>
    <comment ref="A61" authorId="0">
      <text>
        <r>
          <rPr>
            <sz val="8"/>
            <color indexed="81"/>
            <rFont val="Tahoma"/>
            <family val="2"/>
            <charset val="238"/>
          </rPr>
          <t xml:space="preserve">hodnota môže byť s plusom aj s mínusom
</t>
        </r>
      </text>
    </comment>
    <comment ref="A80" authorId="0">
      <text>
        <r>
          <rPr>
            <sz val="8"/>
            <color indexed="81"/>
            <rFont val="Tahoma"/>
            <family val="2"/>
            <charset val="238"/>
          </rPr>
          <t>hodnota s mínusom</t>
        </r>
      </text>
    </comment>
    <comment ref="A81" authorId="0">
      <text>
        <r>
          <rPr>
            <sz val="8"/>
            <color indexed="81"/>
            <rFont val="Tahoma"/>
            <family val="2"/>
            <charset val="238"/>
          </rPr>
          <t>hodnota môže byť s plusom aj s mínusom</t>
        </r>
      </text>
    </comment>
    <comment ref="A86" authorId="0">
      <text>
        <r>
          <rPr>
            <sz val="8"/>
            <color indexed="81"/>
            <rFont val="Tahoma"/>
            <family val="2"/>
            <charset val="238"/>
          </rPr>
          <t>hodnota s mínusom</t>
        </r>
      </text>
    </comment>
    <comment ref="A87" authorId="0">
      <text>
        <r>
          <rPr>
            <sz val="8"/>
            <color indexed="81"/>
            <rFont val="Tahoma"/>
            <family val="2"/>
            <charset val="238"/>
          </rPr>
          <t>hodnota môže byť s plusom aj s mínusom</t>
        </r>
      </text>
    </comment>
    <comment ref="A92" authorId="0">
      <text>
        <r>
          <rPr>
            <sz val="8"/>
            <color indexed="81"/>
            <rFont val="Tahoma"/>
            <family val="2"/>
            <charset val="238"/>
          </rPr>
          <t>hodnota s mínusom</t>
        </r>
      </text>
    </comment>
    <comment ref="A93" authorId="0">
      <text>
        <r>
          <rPr>
            <sz val="8"/>
            <color indexed="81"/>
            <rFont val="Tahoma"/>
            <family val="2"/>
            <charset val="238"/>
          </rPr>
          <t>hodnota môže byť s plusom aj s mínusom</t>
        </r>
      </text>
    </comment>
    <comment ref="A107" authorId="0">
      <text>
        <r>
          <rPr>
            <sz val="8"/>
            <color indexed="81"/>
            <rFont val="Tahoma"/>
            <family val="2"/>
            <charset val="238"/>
          </rPr>
          <t>hodnota s mínusom</t>
        </r>
      </text>
    </comment>
    <comment ref="A108" authorId="0">
      <text>
        <r>
          <rPr>
            <sz val="8"/>
            <color indexed="81"/>
            <rFont val="Tahoma"/>
            <family val="2"/>
            <charset val="238"/>
          </rPr>
          <t>hodnota môže byť s plusom aj s mínusom</t>
        </r>
      </text>
    </comment>
    <comment ref="A113" authorId="0">
      <text>
        <r>
          <rPr>
            <sz val="8"/>
            <color indexed="81"/>
            <rFont val="Tahoma"/>
            <family val="2"/>
            <charset val="238"/>
          </rPr>
          <t>hodnota s mínusom</t>
        </r>
      </text>
    </comment>
    <comment ref="A114" authorId="0">
      <text>
        <r>
          <rPr>
            <sz val="8"/>
            <color indexed="81"/>
            <rFont val="Tahoma"/>
            <family val="2"/>
            <charset val="238"/>
          </rPr>
          <t>hodnota môže byť s plusom aj s mínusom</t>
        </r>
      </text>
    </comment>
    <comment ref="A119" authorId="0">
      <text>
        <r>
          <rPr>
            <sz val="8"/>
            <color indexed="81"/>
            <rFont val="Tahoma"/>
            <family val="2"/>
            <charset val="238"/>
          </rPr>
          <t>hodnota s mínusom</t>
        </r>
      </text>
    </comment>
    <comment ref="A120" authorId="0">
      <text>
        <r>
          <rPr>
            <sz val="8"/>
            <color indexed="81"/>
            <rFont val="Tahoma"/>
            <family val="2"/>
            <charset val="238"/>
          </rPr>
          <t>hodnota môže byť s plusom aj s mínusom</t>
        </r>
      </text>
    </comment>
    <comment ref="A455" authorId="0">
      <text>
        <r>
          <rPr>
            <sz val="8"/>
            <color indexed="81"/>
            <rFont val="Tahoma"/>
            <family val="2"/>
            <charset val="238"/>
          </rPr>
          <t xml:space="preserve">účet 411 </t>
        </r>
      </text>
    </comment>
    <comment ref="AD455" authorId="0">
      <text>
        <r>
          <rPr>
            <sz val="8"/>
            <color indexed="81"/>
            <rFont val="Tahoma"/>
            <family val="2"/>
            <charset val="238"/>
          </rPr>
          <t>riadok č. 069 v súvahe</t>
        </r>
      </text>
    </comment>
    <comment ref="A456" authorId="0">
      <text>
        <r>
          <rPr>
            <sz val="8"/>
            <color indexed="81"/>
            <rFont val="Tahoma"/>
            <family val="2"/>
            <charset val="238"/>
          </rPr>
          <t>účet 252 s mínusom</t>
        </r>
      </text>
    </comment>
    <comment ref="AD456" authorId="0">
      <text>
        <r>
          <rPr>
            <sz val="8"/>
            <color indexed="81"/>
            <rFont val="Tahoma"/>
            <family val="2"/>
            <charset val="238"/>
          </rPr>
          <t>riadok č. 070 v súvahe</t>
        </r>
      </text>
    </comment>
    <comment ref="A457" authorId="0">
      <text>
        <r>
          <rPr>
            <sz val="8"/>
            <color indexed="81"/>
            <rFont val="Tahoma"/>
            <family val="2"/>
            <charset val="238"/>
          </rPr>
          <t>účet 419 môže byť s plusom aj s mínusom</t>
        </r>
      </text>
    </comment>
    <comment ref="AD457" authorId="0">
      <text>
        <r>
          <rPr>
            <sz val="8"/>
            <color indexed="81"/>
            <rFont val="Tahoma"/>
            <family val="2"/>
            <charset val="238"/>
          </rPr>
          <t>riadok č. 071 v súvahe</t>
        </r>
      </text>
    </comment>
    <comment ref="A458" authorId="0">
      <text>
        <r>
          <rPr>
            <sz val="8"/>
            <color indexed="81"/>
            <rFont val="Tahoma"/>
            <family val="2"/>
            <charset val="238"/>
          </rPr>
          <t>účet 353 s mínusom</t>
        </r>
      </text>
    </comment>
    <comment ref="AD458" authorId="0">
      <text>
        <r>
          <rPr>
            <sz val="8"/>
            <color indexed="81"/>
            <rFont val="Tahoma"/>
            <family val="2"/>
            <charset val="238"/>
          </rPr>
          <t>riadok č. 072 v súvahe</t>
        </r>
      </text>
    </comment>
    <comment ref="A459" authorId="0">
      <text>
        <r>
          <rPr>
            <sz val="8"/>
            <color indexed="81"/>
            <rFont val="Tahoma"/>
            <family val="2"/>
            <charset val="238"/>
          </rPr>
          <t>účet 412</t>
        </r>
      </text>
    </comment>
    <comment ref="AD459" authorId="0">
      <text>
        <r>
          <rPr>
            <sz val="8"/>
            <color indexed="81"/>
            <rFont val="Tahoma"/>
            <family val="2"/>
            <charset val="238"/>
          </rPr>
          <t>riadok č. 074 v súvahe</t>
        </r>
      </text>
    </comment>
    <comment ref="A460" authorId="0">
      <text>
        <r>
          <rPr>
            <sz val="8"/>
            <color indexed="81"/>
            <rFont val="Tahoma"/>
            <family val="2"/>
            <charset val="238"/>
          </rPr>
          <t>účet 413</t>
        </r>
      </text>
    </comment>
    <comment ref="AD460" authorId="0">
      <text>
        <r>
          <rPr>
            <sz val="8"/>
            <color indexed="81"/>
            <rFont val="Tahoma"/>
            <family val="2"/>
            <charset val="238"/>
          </rPr>
          <t>riadok č. 075 v súvahe</t>
        </r>
      </text>
    </comment>
    <comment ref="A461" authorId="0">
      <text>
        <r>
          <rPr>
            <sz val="8"/>
            <color indexed="81"/>
            <rFont val="Tahoma"/>
            <family val="2"/>
            <charset val="238"/>
          </rPr>
          <t>účet 417, 418</t>
        </r>
      </text>
    </comment>
    <comment ref="AD461" authorId="0">
      <text>
        <r>
          <rPr>
            <sz val="8"/>
            <color indexed="81"/>
            <rFont val="Tahoma"/>
            <family val="2"/>
            <charset val="238"/>
          </rPr>
          <t>riadok č. 076 v súvahe</t>
        </r>
      </text>
    </comment>
    <comment ref="A462" authorId="0">
      <text>
        <r>
          <rPr>
            <sz val="8"/>
            <color indexed="81"/>
            <rFont val="Tahoma"/>
            <family val="2"/>
            <charset val="238"/>
          </rPr>
          <t>účet 414 môže byť s plusom aj s mínusom</t>
        </r>
      </text>
    </comment>
    <comment ref="AD462" authorId="0">
      <text>
        <r>
          <rPr>
            <sz val="8"/>
            <color indexed="81"/>
            <rFont val="Tahoma"/>
            <family val="2"/>
            <charset val="238"/>
          </rPr>
          <t>riadok č. 077 v súvahe</t>
        </r>
      </text>
    </comment>
    <comment ref="A463" authorId="0">
      <text>
        <r>
          <rPr>
            <sz val="8"/>
            <color indexed="81"/>
            <rFont val="Tahoma"/>
            <family val="2"/>
            <charset val="238"/>
          </rPr>
          <t>účet 415 môže byť s plusom aj s mínusom</t>
        </r>
      </text>
    </comment>
    <comment ref="AD463" authorId="0">
      <text>
        <r>
          <rPr>
            <sz val="8"/>
            <color indexed="81"/>
            <rFont val="Tahoma"/>
            <family val="2"/>
            <charset val="238"/>
          </rPr>
          <t>riadok č. 078 v súvahe</t>
        </r>
      </text>
    </comment>
    <comment ref="A464" authorId="0">
      <text>
        <r>
          <rPr>
            <sz val="8"/>
            <color indexed="81"/>
            <rFont val="Tahoma"/>
            <family val="2"/>
            <charset val="238"/>
          </rPr>
          <t>účet 416 môže byť s plusom aj s mínusom</t>
        </r>
      </text>
    </comment>
    <comment ref="AD464" authorId="0">
      <text>
        <r>
          <rPr>
            <sz val="8"/>
            <color indexed="81"/>
            <rFont val="Tahoma"/>
            <family val="2"/>
            <charset val="238"/>
          </rPr>
          <t>riadok č. 079 v súvahe</t>
        </r>
      </text>
    </comment>
    <comment ref="A465" authorId="0">
      <text>
        <r>
          <rPr>
            <sz val="8"/>
            <color indexed="81"/>
            <rFont val="Tahoma"/>
            <family val="2"/>
            <charset val="238"/>
          </rPr>
          <t>účet 421</t>
        </r>
      </text>
    </comment>
    <comment ref="AD465" authorId="0">
      <text>
        <r>
          <rPr>
            <sz val="8"/>
            <color indexed="81"/>
            <rFont val="Tahoma"/>
            <family val="2"/>
            <charset val="238"/>
          </rPr>
          <t>riadok č. 081 v súvahe</t>
        </r>
      </text>
    </comment>
    <comment ref="A466" authorId="0">
      <text>
        <r>
          <rPr>
            <sz val="8"/>
            <color indexed="81"/>
            <rFont val="Tahoma"/>
            <family val="2"/>
            <charset val="238"/>
          </rPr>
          <t>účet 422</t>
        </r>
      </text>
    </comment>
    <comment ref="AD466" authorId="0">
      <text>
        <r>
          <rPr>
            <sz val="8"/>
            <color indexed="81"/>
            <rFont val="Tahoma"/>
            <family val="2"/>
            <charset val="238"/>
          </rPr>
          <t>riadok č. 082 v súvahe</t>
        </r>
      </text>
    </comment>
    <comment ref="A467" authorId="0">
      <text>
        <r>
          <rPr>
            <sz val="8"/>
            <color indexed="81"/>
            <rFont val="Tahoma"/>
            <family val="2"/>
            <charset val="238"/>
          </rPr>
          <t>účty 423, 427, 42X</t>
        </r>
      </text>
    </comment>
    <comment ref="AD467" authorId="0">
      <text>
        <r>
          <rPr>
            <sz val="8"/>
            <color indexed="81"/>
            <rFont val="Tahoma"/>
            <family val="2"/>
            <charset val="238"/>
          </rPr>
          <t>riadok č. 083 v súvahe</t>
        </r>
      </text>
    </comment>
    <comment ref="A468" authorId="0">
      <text>
        <r>
          <rPr>
            <sz val="8"/>
            <color indexed="81"/>
            <rFont val="Tahoma"/>
            <family val="2"/>
            <charset val="238"/>
          </rPr>
          <t>účet 428</t>
        </r>
      </text>
    </comment>
    <comment ref="AD468" authorId="0">
      <text>
        <r>
          <rPr>
            <sz val="8"/>
            <color indexed="81"/>
            <rFont val="Tahoma"/>
            <family val="2"/>
            <charset val="238"/>
          </rPr>
          <t>riadok č. 085 v súvahe</t>
        </r>
      </text>
    </comment>
    <comment ref="A469" authorId="0">
      <text>
        <r>
          <rPr>
            <sz val="8"/>
            <color indexed="81"/>
            <rFont val="Tahoma"/>
            <family val="2"/>
            <charset val="238"/>
          </rPr>
          <t>účet 429 s mínusom</t>
        </r>
      </text>
    </comment>
    <comment ref="AD469" authorId="0">
      <text>
        <r>
          <rPr>
            <sz val="8"/>
            <color indexed="81"/>
            <rFont val="Tahoma"/>
            <family val="2"/>
            <charset val="238"/>
          </rPr>
          <t xml:space="preserve">riadok č. 086 v súvahe </t>
        </r>
      </text>
    </comment>
    <comment ref="AD470" authorId="0">
      <text>
        <r>
          <rPr>
            <sz val="8"/>
            <color indexed="81"/>
            <rFont val="Tahoma"/>
            <family val="2"/>
            <charset val="238"/>
          </rPr>
          <t xml:space="preserve">riadok č. 087 v súvahe, riadok č. 61 vo výkaze ziskov a strát
</t>
        </r>
      </text>
    </comment>
    <comment ref="AD472" authorId="0">
      <text>
        <r>
          <rPr>
            <sz val="8"/>
            <color indexed="81"/>
            <rFont val="Tahoma"/>
            <family val="2"/>
            <charset val="238"/>
          </rPr>
          <t>riadok č. 069 s plusom alebo mínusom</t>
        </r>
      </text>
    </comment>
    <comment ref="A486" authorId="0">
      <text>
        <r>
          <rPr>
            <sz val="8"/>
            <color indexed="81"/>
            <rFont val="Tahoma"/>
            <family val="2"/>
            <charset val="238"/>
          </rPr>
          <t xml:space="preserve">účet 411 </t>
        </r>
      </text>
    </comment>
    <comment ref="AD486" authorId="0">
      <text>
        <r>
          <rPr>
            <sz val="8"/>
            <color indexed="81"/>
            <rFont val="Tahoma"/>
            <family val="2"/>
            <charset val="238"/>
          </rPr>
          <t>riadok č. 069 v súvahe</t>
        </r>
      </text>
    </comment>
    <comment ref="A487" authorId="0">
      <text>
        <r>
          <rPr>
            <sz val="8"/>
            <color indexed="81"/>
            <rFont val="Tahoma"/>
            <family val="2"/>
            <charset val="238"/>
          </rPr>
          <t>účet 252 s mínusom</t>
        </r>
      </text>
    </comment>
    <comment ref="AD487" authorId="0">
      <text>
        <r>
          <rPr>
            <sz val="8"/>
            <color indexed="81"/>
            <rFont val="Tahoma"/>
            <family val="2"/>
            <charset val="238"/>
          </rPr>
          <t>riadok č. 070 v súvahe</t>
        </r>
      </text>
    </comment>
    <comment ref="A488" authorId="0">
      <text>
        <r>
          <rPr>
            <sz val="8"/>
            <color indexed="81"/>
            <rFont val="Tahoma"/>
            <family val="2"/>
            <charset val="238"/>
          </rPr>
          <t>účet 419 môže byť s plusom aj s mínusom</t>
        </r>
      </text>
    </comment>
    <comment ref="AD488" authorId="0">
      <text>
        <r>
          <rPr>
            <sz val="8"/>
            <color indexed="81"/>
            <rFont val="Tahoma"/>
            <family val="2"/>
            <charset val="238"/>
          </rPr>
          <t>riadok č. 071 v súvahe</t>
        </r>
      </text>
    </comment>
    <comment ref="A489" authorId="0">
      <text>
        <r>
          <rPr>
            <sz val="8"/>
            <color indexed="81"/>
            <rFont val="Tahoma"/>
            <family val="2"/>
            <charset val="238"/>
          </rPr>
          <t>účet 353 s mínusom</t>
        </r>
      </text>
    </comment>
    <comment ref="AD489" authorId="0">
      <text>
        <r>
          <rPr>
            <sz val="8"/>
            <color indexed="81"/>
            <rFont val="Tahoma"/>
            <family val="2"/>
            <charset val="238"/>
          </rPr>
          <t>riadok č. 072 v súvahe</t>
        </r>
      </text>
    </comment>
    <comment ref="A490" authorId="0">
      <text>
        <r>
          <rPr>
            <sz val="8"/>
            <color indexed="81"/>
            <rFont val="Tahoma"/>
            <family val="2"/>
            <charset val="238"/>
          </rPr>
          <t>účet 412</t>
        </r>
      </text>
    </comment>
    <comment ref="AD490" authorId="0">
      <text>
        <r>
          <rPr>
            <sz val="8"/>
            <color indexed="81"/>
            <rFont val="Tahoma"/>
            <family val="2"/>
            <charset val="238"/>
          </rPr>
          <t>riadok č. 074 v súvahe</t>
        </r>
      </text>
    </comment>
    <comment ref="A491" authorId="0">
      <text>
        <r>
          <rPr>
            <sz val="8"/>
            <color indexed="81"/>
            <rFont val="Tahoma"/>
            <family val="2"/>
            <charset val="238"/>
          </rPr>
          <t>účet 413</t>
        </r>
      </text>
    </comment>
    <comment ref="AD491" authorId="0">
      <text>
        <r>
          <rPr>
            <sz val="8"/>
            <color indexed="81"/>
            <rFont val="Tahoma"/>
            <family val="2"/>
            <charset val="238"/>
          </rPr>
          <t>riadok č. 075 v súvahe</t>
        </r>
      </text>
    </comment>
    <comment ref="A492" authorId="0">
      <text>
        <r>
          <rPr>
            <sz val="8"/>
            <color indexed="81"/>
            <rFont val="Tahoma"/>
            <family val="2"/>
            <charset val="238"/>
          </rPr>
          <t>účet 417, 418</t>
        </r>
      </text>
    </comment>
    <comment ref="AD492" authorId="0">
      <text>
        <r>
          <rPr>
            <sz val="8"/>
            <color indexed="81"/>
            <rFont val="Tahoma"/>
            <family val="2"/>
            <charset val="238"/>
          </rPr>
          <t>riadok č. 076 v súvahe</t>
        </r>
      </text>
    </comment>
    <comment ref="A493" authorId="0">
      <text>
        <r>
          <rPr>
            <sz val="8"/>
            <color indexed="81"/>
            <rFont val="Tahoma"/>
            <family val="2"/>
            <charset val="238"/>
          </rPr>
          <t>účet 414 môže byť s plusom aj s mínusom</t>
        </r>
      </text>
    </comment>
    <comment ref="AD493" authorId="0">
      <text>
        <r>
          <rPr>
            <sz val="8"/>
            <color indexed="81"/>
            <rFont val="Tahoma"/>
            <family val="2"/>
            <charset val="238"/>
          </rPr>
          <t>riadok č. 077 v súvahe</t>
        </r>
      </text>
    </comment>
    <comment ref="A494" authorId="0">
      <text>
        <r>
          <rPr>
            <sz val="8"/>
            <color indexed="81"/>
            <rFont val="Tahoma"/>
            <family val="2"/>
            <charset val="238"/>
          </rPr>
          <t>účet 415 môže byť s plusom aj s mínusom</t>
        </r>
      </text>
    </comment>
    <comment ref="AD494" authorId="0">
      <text>
        <r>
          <rPr>
            <sz val="8"/>
            <color indexed="81"/>
            <rFont val="Tahoma"/>
            <family val="2"/>
            <charset val="238"/>
          </rPr>
          <t>riadok č. 078 v súvahe</t>
        </r>
      </text>
    </comment>
    <comment ref="A495" authorId="0">
      <text>
        <r>
          <rPr>
            <sz val="8"/>
            <color indexed="81"/>
            <rFont val="Tahoma"/>
            <family val="2"/>
            <charset val="238"/>
          </rPr>
          <t>účet 416 môže byť s plusom aj s mínusom</t>
        </r>
      </text>
    </comment>
    <comment ref="AD495" authorId="0">
      <text>
        <r>
          <rPr>
            <sz val="8"/>
            <color indexed="81"/>
            <rFont val="Tahoma"/>
            <family val="2"/>
            <charset val="238"/>
          </rPr>
          <t>riadok č. 079 v súvahe</t>
        </r>
      </text>
    </comment>
    <comment ref="A496" authorId="0">
      <text>
        <r>
          <rPr>
            <sz val="8"/>
            <color indexed="81"/>
            <rFont val="Tahoma"/>
            <family val="2"/>
            <charset val="238"/>
          </rPr>
          <t>účet 421</t>
        </r>
      </text>
    </comment>
    <comment ref="AD496" authorId="0">
      <text>
        <r>
          <rPr>
            <sz val="8"/>
            <color indexed="81"/>
            <rFont val="Tahoma"/>
            <family val="2"/>
            <charset val="238"/>
          </rPr>
          <t>riadok č. 081 v súvahe</t>
        </r>
      </text>
    </comment>
    <comment ref="A497" authorId="0">
      <text>
        <r>
          <rPr>
            <sz val="8"/>
            <color indexed="81"/>
            <rFont val="Tahoma"/>
            <family val="2"/>
            <charset val="238"/>
          </rPr>
          <t>účet 422</t>
        </r>
      </text>
    </comment>
    <comment ref="AD497" authorId="0">
      <text>
        <r>
          <rPr>
            <sz val="8"/>
            <color indexed="81"/>
            <rFont val="Tahoma"/>
            <family val="2"/>
            <charset val="238"/>
          </rPr>
          <t>riadok č. 082 v súvahe</t>
        </r>
      </text>
    </comment>
    <comment ref="A498" authorId="0">
      <text>
        <r>
          <rPr>
            <sz val="8"/>
            <color indexed="81"/>
            <rFont val="Tahoma"/>
            <family val="2"/>
            <charset val="238"/>
          </rPr>
          <t>účty 423, 427, 42X</t>
        </r>
      </text>
    </comment>
    <comment ref="AD498" authorId="0">
      <text>
        <r>
          <rPr>
            <sz val="8"/>
            <color indexed="81"/>
            <rFont val="Tahoma"/>
            <family val="2"/>
            <charset val="238"/>
          </rPr>
          <t>riadok č. 083 v súvahe</t>
        </r>
      </text>
    </comment>
    <comment ref="A499" authorId="0">
      <text>
        <r>
          <rPr>
            <sz val="8"/>
            <color indexed="81"/>
            <rFont val="Tahoma"/>
            <family val="2"/>
            <charset val="238"/>
          </rPr>
          <t>účet 428</t>
        </r>
      </text>
    </comment>
    <comment ref="AD499" authorId="0">
      <text>
        <r>
          <rPr>
            <sz val="8"/>
            <color indexed="81"/>
            <rFont val="Tahoma"/>
            <family val="2"/>
            <charset val="238"/>
          </rPr>
          <t>riadok č. 085 v súvahe</t>
        </r>
      </text>
    </comment>
    <comment ref="A500" authorId="0">
      <text>
        <r>
          <rPr>
            <sz val="8"/>
            <color indexed="81"/>
            <rFont val="Tahoma"/>
            <family val="2"/>
            <charset val="238"/>
          </rPr>
          <t>účet 429 s mínusom</t>
        </r>
      </text>
    </comment>
    <comment ref="AD500" authorId="0">
      <text>
        <r>
          <rPr>
            <sz val="8"/>
            <color indexed="81"/>
            <rFont val="Tahoma"/>
            <family val="2"/>
            <charset val="238"/>
          </rPr>
          <t xml:space="preserve">riadok č. 086 v súvahe </t>
        </r>
      </text>
    </comment>
    <comment ref="AD501" authorId="0">
      <text>
        <r>
          <rPr>
            <sz val="8"/>
            <color indexed="81"/>
            <rFont val="Tahoma"/>
            <family val="2"/>
            <charset val="238"/>
          </rPr>
          <t xml:space="preserve">riadok č. 087 v súvahe, riadok č. 61 vo výkaze ziskov a strát
</t>
        </r>
      </text>
    </comment>
    <comment ref="AD503" authorId="0">
      <text>
        <r>
          <rPr>
            <sz val="8"/>
            <color indexed="81"/>
            <rFont val="Tahoma"/>
            <family val="2"/>
            <charset val="238"/>
          </rPr>
          <t>riadok č. 069 s plusom alebo mínusom</t>
        </r>
      </text>
    </comment>
    <comment ref="T518" authorId="0">
      <text>
        <r>
          <rPr>
            <sz val="8"/>
            <color indexed="81"/>
            <rFont val="Tahoma"/>
            <family val="2"/>
            <charset val="238"/>
          </rPr>
          <t>s mínusom</t>
        </r>
      </text>
    </comment>
    <comment ref="Y518" authorId="0">
      <text>
        <r>
          <rPr>
            <sz val="8"/>
            <color indexed="81"/>
            <rFont val="Tahoma"/>
            <family val="2"/>
            <charset val="238"/>
          </rPr>
          <t>s mínusom</t>
        </r>
      </text>
    </comment>
    <comment ref="T544" authorId="0">
      <text>
        <r>
          <rPr>
            <sz val="8"/>
            <color indexed="81"/>
            <rFont val="Tahoma"/>
            <family val="2"/>
            <charset val="238"/>
          </rPr>
          <t>s mínusom</t>
        </r>
      </text>
    </comment>
    <comment ref="Y544" authorId="0">
      <text>
        <r>
          <rPr>
            <sz val="8"/>
            <color indexed="81"/>
            <rFont val="Tahoma"/>
            <family val="2"/>
            <charset val="238"/>
          </rPr>
          <t>s mínusom</t>
        </r>
      </text>
    </comment>
    <comment ref="A837" authorId="1">
      <text>
        <r>
          <rPr>
            <sz val="9"/>
            <color indexed="81"/>
            <rFont val="Tahoma"/>
            <family val="2"/>
            <charset val="238"/>
          </rPr>
          <t xml:space="preserve">
všetky výnosy tried 60*, 64* a 66*</t>
        </r>
      </text>
    </comment>
    <comment ref="A900" authorId="0">
      <text>
        <r>
          <rPr>
            <sz val="8"/>
            <color indexed="81"/>
            <rFont val="Tahoma"/>
            <family val="2"/>
            <charset val="238"/>
          </rPr>
          <t>s minusom
položky znižujúce ZD</t>
        </r>
      </text>
    </comment>
    <comment ref="A902" authorId="0">
      <text>
        <r>
          <rPr>
            <sz val="8"/>
            <color indexed="81"/>
            <rFont val="Tahoma"/>
            <family val="2"/>
            <charset val="238"/>
          </rPr>
          <t xml:space="preserve">s mínusom </t>
        </r>
      </text>
    </comment>
    <comment ref="O924" authorId="0">
      <text>
        <r>
          <rPr>
            <sz val="8"/>
            <color indexed="81"/>
            <rFont val="Tahoma"/>
            <family val="2"/>
            <charset val="238"/>
          </rPr>
          <t>viď. vysvetlivky</t>
        </r>
      </text>
    </comment>
  </commentList>
</comments>
</file>

<file path=xl/comments2.xml><?xml version="1.0" encoding="utf-8"?>
<comments xmlns="http://schemas.openxmlformats.org/spreadsheetml/2006/main">
  <authors>
    <author>zkandlerova</author>
  </authors>
  <commentList>
    <comment ref="O5" authorId="0">
      <text>
        <r>
          <rPr>
            <sz val="8"/>
            <color indexed="81"/>
            <rFont val="Tahoma"/>
            <family val="2"/>
            <charset val="238"/>
          </rPr>
          <t>viď. vysvetlivky</t>
        </r>
      </text>
    </comment>
    <comment ref="O26" authorId="0">
      <text>
        <r>
          <rPr>
            <sz val="8"/>
            <color indexed="81"/>
            <rFont val="Tahoma"/>
            <family val="2"/>
            <charset val="238"/>
          </rPr>
          <t>viď. vysvetlivky</t>
        </r>
      </text>
    </comment>
  </commentList>
</comments>
</file>

<file path=xl/sharedStrings.xml><?xml version="1.0" encoding="utf-8"?>
<sst xmlns="http://schemas.openxmlformats.org/spreadsheetml/2006/main" count="1451" uniqueCount="834">
  <si>
    <t>.</t>
  </si>
  <si>
    <t>X</t>
  </si>
  <si>
    <t>F.</t>
  </si>
  <si>
    <t>1.</t>
  </si>
  <si>
    <t>a)</t>
  </si>
  <si>
    <t>Informácie o dlhodobom nehmotnom majetku:</t>
  </si>
  <si>
    <t>Dlhodobý nehmotný majetok</t>
  </si>
  <si>
    <t>Softvér</t>
  </si>
  <si>
    <t>Goodwill</t>
  </si>
  <si>
    <t>Ostatný DNM</t>
  </si>
  <si>
    <t>Spolu</t>
  </si>
  <si>
    <t>a</t>
  </si>
  <si>
    <t>b</t>
  </si>
  <si>
    <t>c</t>
  </si>
  <si>
    <t>d</t>
  </si>
  <si>
    <t>e</t>
  </si>
  <si>
    <t>f</t>
  </si>
  <si>
    <t>g</t>
  </si>
  <si>
    <t>h</t>
  </si>
  <si>
    <t>i</t>
  </si>
  <si>
    <t>Prvotné ocenenie</t>
  </si>
  <si>
    <t>Stav na začiatku účtovného obdobia</t>
  </si>
  <si>
    <t>Prírastky</t>
  </si>
  <si>
    <t>Úbytky</t>
  </si>
  <si>
    <t>Presuny</t>
  </si>
  <si>
    <t>Stav na konci účtovného obdobia</t>
  </si>
  <si>
    <t>Oprávky</t>
  </si>
  <si>
    <t>Opravné položky</t>
  </si>
  <si>
    <t>Zostatková hodnota</t>
  </si>
  <si>
    <t>Bežné účtovné obdobie</t>
  </si>
  <si>
    <t>Bezprostredne predchádzajúce účtovné obdobie</t>
  </si>
  <si>
    <t>Hodnota za bežné účtovné obdobie</t>
  </si>
  <si>
    <t>b)</t>
  </si>
  <si>
    <t>Informácie o dlhodobom hmotnom majetku:</t>
  </si>
  <si>
    <t>Dlhodobý hmotný majetok</t>
  </si>
  <si>
    <t>Pozemky</t>
  </si>
  <si>
    <t>Stavby</t>
  </si>
  <si>
    <t>Základné stádo a ťažné zvieratá</t>
  </si>
  <si>
    <t>Ostatný DHM</t>
  </si>
  <si>
    <t xml:space="preserve">Dlhodobý hmotný majetok </t>
  </si>
  <si>
    <t>j</t>
  </si>
  <si>
    <t>Pestovateľ-ské celky trvalých porastov</t>
  </si>
  <si>
    <t>Bezprostredne predchádzajúce obdobie</t>
  </si>
  <si>
    <t>c)</t>
  </si>
  <si>
    <t>Informácie o dlhodobom finančnom majetku:</t>
  </si>
  <si>
    <t>Dlhodobý nehmotný majetok, dlhodobý hmotný majetok a dlhodobý finančný majetok</t>
  </si>
  <si>
    <t>Poistený majetok</t>
  </si>
  <si>
    <t>Poistná suma</t>
  </si>
  <si>
    <t>x</t>
  </si>
  <si>
    <t xml:space="preserve">b </t>
  </si>
  <si>
    <t>Dlhodobé pôžičky</t>
  </si>
  <si>
    <t>Aktivova-né náklady na vývoj</t>
  </si>
  <si>
    <t>Oceniteľ-né práva</t>
  </si>
  <si>
    <t>Obstara-ný DNM</t>
  </si>
  <si>
    <t>Poskytnu-té preddav-ky na DNM</t>
  </si>
  <si>
    <t>Obstará-vaný DNM</t>
  </si>
  <si>
    <t xml:space="preserve">Samostat-né hnuteľné veci a súbory hnuteľ-ných vecí </t>
  </si>
  <si>
    <t>Obstará-vaný DHM</t>
  </si>
  <si>
    <t>Poskytnu-té preddav-ky na DHM</t>
  </si>
  <si>
    <t xml:space="preserve">11. </t>
  </si>
  <si>
    <t>Informácie o rozdelení účtovného zisku alebo o vysporiadaní účtovnej straty</t>
  </si>
  <si>
    <t>Názov položky</t>
  </si>
  <si>
    <t xml:space="preserve">Údaje o údajoch na strane pasív súvahy </t>
  </si>
  <si>
    <t>Účtovný zisk</t>
  </si>
  <si>
    <t>Rozdelenie účtovného zisku</t>
  </si>
  <si>
    <t xml:space="preserve">Bežné účtovné obdobie </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</si>
  <si>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</si>
  <si>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</si>
  <si>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</si>
  <si>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</si>
  <si>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</si>
  <si>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</si>
  <si>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</si>
  <si>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</si>
  <si>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Informácie o zmenách vlastného imania</t>
  </si>
  <si>
    <t>Prehľad o pohybe vlastného imania v priebehu účtovného obdobia je uvedený v nasledujúcej tabuľke.</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</si>
  <si>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</si>
  <si>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</si>
  <si>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</si>
  <si>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</si>
  <si>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</si>
  <si>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</si>
  <si>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</si>
  <si>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rezervné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</si>
  <si>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</si>
  <si>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</si>
  <si>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</si>
  <si>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</si>
  <si>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</si>
  <si>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</si>
  <si>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</si>
  <si>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</si>
  <si>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</si>
  <si>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Ostatné položky vlastného imania</t>
  </si>
  <si>
    <t>Účet 491 - Vlastné imanie fyzickej osoby - podnikateľa</t>
  </si>
  <si>
    <t xml:space="preserve">Prehľad o pohybe vlastného imania v priebehu bezprostredne predchádzajúceho účtovného obdobia je uvedený v nasledujúcej tabuľke. </t>
  </si>
  <si>
    <t xml:space="preserve">Bezprostredne predchádzajúce účtovné obdobie </t>
  </si>
  <si>
    <t>12.</t>
  </si>
  <si>
    <t xml:space="preserve">Informácie o rezervách za bežné účtovné obdobie sú uvedené v nasledujúcej tabuľke: </t>
  </si>
  <si>
    <t>Tvorba</t>
  </si>
  <si>
    <t>Použitie</t>
  </si>
  <si>
    <t>Zrušenie</t>
  </si>
  <si>
    <t>Dlhodobé rezervy, z toho:</t>
  </si>
  <si>
    <t>Krátkodobé rezervy, z toho:</t>
  </si>
  <si>
    <t xml:space="preserve">Informácie o rezervách za bezprostredne predchádzajúce účtovné obdobie sú uvedené v nasledujúcej tabuľke: </t>
  </si>
  <si>
    <t xml:space="preserve">Dlhodobá rezerva na odchodné bude použitá postupne v nasledujúcich rokoch podľa odchodu pracovníkov do dôchodku. </t>
  </si>
  <si>
    <t>14.</t>
  </si>
  <si>
    <t>BANKOVÉ ÚVERY A FINANČNÉ VÝPOMOCI</t>
  </si>
  <si>
    <t>Dátum splatnosti</t>
  </si>
  <si>
    <t>Suma istiny v príslušnej mene za bežné účtovné obdobie</t>
  </si>
  <si>
    <t>Krátkodobé pôžičky</t>
  </si>
  <si>
    <t>Krátkodobé finančné výpomoci</t>
  </si>
  <si>
    <t>2.</t>
  </si>
  <si>
    <t>3.</t>
  </si>
  <si>
    <t>15.</t>
  </si>
  <si>
    <t>ODLOŽENÁ DAŇ Z PRÍJMOV</t>
  </si>
  <si>
    <t xml:space="preserve">Informácie o odloženej daňovej pohľadávke alebo odloženom daňovom záväzku. </t>
  </si>
  <si>
    <t xml:space="preserve">Dočasné rozdiely medzi účtovnou hodnotou majetku a daňovou základňou, z toho: </t>
  </si>
  <si>
    <t>odpočítateľné</t>
  </si>
  <si>
    <t>zdaniteľné</t>
  </si>
  <si>
    <t xml:space="preserve">Dočasné rozdiely medzi účtovnou hodnotou záväzkov a daňovou základňou, z toho: </t>
  </si>
  <si>
    <t>Možnosť umorovať daňovú stratu v budúcnosti</t>
  </si>
  <si>
    <t>Možnosť previesť nevyužité daňové odpočty</t>
  </si>
  <si>
    <t>Sadzba dane z príjmov (v %)</t>
  </si>
  <si>
    <t>Odložená daňová pohľadávka</t>
  </si>
  <si>
    <t>Uplatnená daňová pohľadávka</t>
  </si>
  <si>
    <t>Zaúčtovaná do vlastného imania</t>
  </si>
  <si>
    <t xml:space="preserve">Odložený daňový záväzok </t>
  </si>
  <si>
    <t>Zmena odloženého daňového záväzku</t>
  </si>
  <si>
    <t>Zaúčtovaná ako náklad</t>
  </si>
  <si>
    <t xml:space="preserve">16. </t>
  </si>
  <si>
    <t>ČASOVÉ ROZLÍŠENIE</t>
  </si>
  <si>
    <t>Informácie o významných položkách časového rozlíšenia na strane pasív</t>
  </si>
  <si>
    <t>Výdavky budúcich období krátkodobé, z toho:</t>
  </si>
  <si>
    <t>Výdavky budúcich období dlhodobé, z toho:</t>
  </si>
  <si>
    <t>Výnosy budúcich období dlhodobé, z toho:</t>
  </si>
  <si>
    <t xml:space="preserve">Výnosy budúcich období krátkodobé, z toho: </t>
  </si>
  <si>
    <t>17.</t>
  </si>
  <si>
    <t>DERIVÁTY</t>
  </si>
  <si>
    <t>Informácie o významných položkách derivátov za bežné účtovné obdobie</t>
  </si>
  <si>
    <t>Účtovná hodnota</t>
  </si>
  <si>
    <t>pohľadávky</t>
  </si>
  <si>
    <t>záväzky</t>
  </si>
  <si>
    <t>Dohodnutá cena podkladového nástroja</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</si>
  <si>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</si>
  <si>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</si>
  <si>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</si>
  <si>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</si>
  <si>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</si>
  <si>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</si>
  <si>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</si>
  <si>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</si>
  <si>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</si>
  <si>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</si>
  <si>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rgb="FFFF0000"/>
        <rFont val="Arial"/>
        <family val="2"/>
        <charset val="238"/>
      </rPr>
      <t>Pokiaľ zahrňujú aj iné deriváty, uviesť dôvod ich uzavretia.</t>
    </r>
    <r>
      <rPr>
        <sz val="10"/>
        <color theme="1"/>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</si>
  <si>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</si>
  <si>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</si>
  <si>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</si>
  <si>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</si>
  <si>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</si>
  <si>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</si>
  <si>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</si>
  <si>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t>nájomná zmluva uzatvorená do:</t>
  </si>
  <si>
    <t>druh majetku vo finančnom prenájme</t>
  </si>
  <si>
    <t>19.</t>
  </si>
  <si>
    <t>Prenajatý majetok</t>
  </si>
  <si>
    <t xml:space="preserve">Majetok prijatý do úschovy </t>
  </si>
  <si>
    <t xml:space="preserve">Pohľadávky z derivátov </t>
  </si>
  <si>
    <t>Odpísané pohľadávky</t>
  </si>
  <si>
    <t>Pohľadávky z lízingu</t>
  </si>
  <si>
    <t>Záväzky z lízingu</t>
  </si>
  <si>
    <t>Záväzky z opcií derivátov</t>
  </si>
  <si>
    <t>Iné položky</t>
  </si>
  <si>
    <r>
      <t>PODMIENENÉ ZÁV</t>
    </r>
    <r>
      <rPr>
        <b/>
        <u/>
        <sz val="10"/>
        <color theme="1"/>
        <rFont val="Calibri"/>
        <family val="2"/>
        <charset val="238"/>
      </rPr>
      <t>Ä</t>
    </r>
    <r>
      <rPr>
        <b/>
        <u/>
        <sz val="10"/>
        <color theme="1"/>
        <rFont val="Arial"/>
        <family val="2"/>
        <charset val="238"/>
      </rPr>
      <t>ZKY A AKTÍVA, PODSÚVAHOVÉ POLOŽKY</t>
    </r>
  </si>
  <si>
    <t xml:space="preserve">Informácie o podsúvahových položkách </t>
  </si>
  <si>
    <t>20.</t>
  </si>
  <si>
    <t>VÝNOSY A NÁKLADY</t>
  </si>
  <si>
    <t>Tržby</t>
  </si>
  <si>
    <t>Informácie o tržbách za vlastné výkony a tovar podľa jednotlivých segmentov, t.j. podľa typov výrobkov a služieb, a podľa hlavných teritórii sú uvedené v tabuľke:</t>
  </si>
  <si>
    <t>Oblasť odbytu</t>
  </si>
  <si>
    <t>Bezprostredne predchádzajúce účtovné odbobie</t>
  </si>
  <si>
    <t>Údaje o zmene stavu vnútropodnikových zásob</t>
  </si>
  <si>
    <t>Informácie o zmene stavu vnútroorganizačných zásob</t>
  </si>
  <si>
    <t>Zmena stavu vnútroorganizačných zásob</t>
  </si>
  <si>
    <t>Konečný zostatok</t>
  </si>
  <si>
    <t>Začiatočný stav</t>
  </si>
  <si>
    <t>Nedokončená výroba a polotovary vlastnej výroby</t>
  </si>
  <si>
    <t>Výrobky</t>
  </si>
  <si>
    <t>Zvieratá</t>
  </si>
  <si>
    <t>Manká a škody</t>
  </si>
  <si>
    <t>Reprezentačné</t>
  </si>
  <si>
    <t>Dary</t>
  </si>
  <si>
    <t xml:space="preserve">Zmena stavu vnútroorganizačných zásob vo výkaze ziskov a strát </t>
  </si>
  <si>
    <t>Aktivácia nákladov, výnosy z hospodárskej, finančnej činnosti a mimoriadnej činnosti</t>
  </si>
  <si>
    <t>Prehľad o výnosoch pri aktivácii nákladov, výnosov z hospodárskej činnosti, finančnej činnosti a mimoriadnej činnosti je uvedený v tabuľke:</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</si>
  <si>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</si>
  <si>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</si>
  <si>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</si>
  <si>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</si>
  <si>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</si>
  <si>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 xml:space="preserve">Informácie o čistom obrate spoločnosti </t>
  </si>
  <si>
    <t>Tržby za vlastné výrobky</t>
  </si>
  <si>
    <t>Tržby z predaja služieb</t>
  </si>
  <si>
    <t>Tržby za tovar</t>
  </si>
  <si>
    <t>Výnosy zo zákazky</t>
  </si>
  <si>
    <t>Výnosy z nehnuteľnosti na predaj</t>
  </si>
  <si>
    <t>Iné výnosy súvisiace s bežnou činnosťou</t>
  </si>
  <si>
    <t>Čistý obrat celkom</t>
  </si>
  <si>
    <t xml:space="preserve">Spoločnosť uvádza k výnosom ďalšie doplňujúce informácie: </t>
  </si>
  <si>
    <t xml:space="preserve">Náklady </t>
  </si>
  <si>
    <t xml:space="preserve">Informácie o nákladoch na poskytnuté služby, ostatných nákladoch na hospodársku činnosť, finančných a mimoriadnych nákladoch sú uvedený v nasledujúcej tabuľke: </t>
  </si>
  <si>
    <t xml:space="preserve">Náklady voči audítorovi, audítorskej spoločnosti, z toho: </t>
  </si>
  <si>
    <t>náklady za overenie individuálnej účtovnej závierky</t>
  </si>
  <si>
    <t>iné uisťovacie audítorské služby</t>
  </si>
  <si>
    <t xml:space="preserve">súvisiace audítorské služby </t>
  </si>
  <si>
    <t>daňové poradenstvo</t>
  </si>
  <si>
    <t>ostatné neaudítorské služby</t>
  </si>
  <si>
    <t xml:space="preserve">Ostatné významné položky nákladov za poskytnuté služby, z toho: </t>
  </si>
  <si>
    <t xml:space="preserve">Ostatné významné položky nákladov z hospodárskej činnosti, z toho: </t>
  </si>
  <si>
    <t>Finančné náklady, z toho:</t>
  </si>
  <si>
    <t xml:space="preserve">Kurzové straty, z toho: </t>
  </si>
  <si>
    <t>kurzové straty ku dňu, ku ktorému sa zostavuje účtovná závierka</t>
  </si>
  <si>
    <t xml:space="preserve">Ostatné významné položky finančných nákladov, z toho: </t>
  </si>
  <si>
    <t xml:space="preserve">Mimoriadne náklady, z toho: </t>
  </si>
  <si>
    <t>Dane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</si>
  <si>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</si>
  <si>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</si>
  <si>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</si>
  <si>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</si>
  <si>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</si>
  <si>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</si>
  <si>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Transformácia účtovného hospodárskeho výsledku na základ dane</t>
  </si>
  <si>
    <t xml:space="preserve">Prevod od teoretickej dane z príjmov k vykázanej dani z príjmov je uvedený v nasledujúcej tabuľke: </t>
  </si>
  <si>
    <t xml:space="preserve">Názov položky </t>
  </si>
  <si>
    <t>Základ dane</t>
  </si>
  <si>
    <t>daň</t>
  </si>
  <si>
    <t>daň v %</t>
  </si>
  <si>
    <t>Výsledok hospodárenia pred zdanením, z toho:</t>
  </si>
  <si>
    <t>teoretická daň</t>
  </si>
  <si>
    <t>Daňovo neuznané náklady</t>
  </si>
  <si>
    <t>Výnosy nepodliehajúce dani</t>
  </si>
  <si>
    <t>Umorenie daňovej straty</t>
  </si>
  <si>
    <t>Splatná daň z príjmov</t>
  </si>
  <si>
    <t>Odložená daň z príjmov</t>
  </si>
  <si>
    <t>Celková daň z príjmov</t>
  </si>
  <si>
    <t xml:space="preserve">Spoločnosť uvádza k daniam z príjmov ďalšie doplňujúce informácie: </t>
  </si>
  <si>
    <t>Informácie o príjmoch a výhodách členov štatutárnych orgánov, dozorných orgánov a iných orgánov účtovnej jednotky</t>
  </si>
  <si>
    <t>21.</t>
  </si>
  <si>
    <t>INFORMÁCIE O EKONOMICKÝCH VZŤAHOCH SPOLOČNOSTI SO SPRIAZNENÝMI OSOBAMI</t>
  </si>
  <si>
    <t>Informácie o ekonomických vzťahoch medzi účtovnou jednotkou a spriaznenými osobami</t>
  </si>
  <si>
    <t>Spriaznená osoba</t>
  </si>
  <si>
    <t>Kód obchodu</t>
  </si>
  <si>
    <t>Hodnotové vyjadrenie obchodu</t>
  </si>
  <si>
    <t>Dcérska účtovná jednotka / Materská účtovná jednotka</t>
  </si>
  <si>
    <t xml:space="preserve">22. </t>
  </si>
  <si>
    <t>VÝZNAMNÉ UDALOSTI, KTORÉ NASTALI PO DNI, KU KTORÉMU SA ZOSTAVUJE ÚČTOVNÁ ZÁVIERKA</t>
  </si>
  <si>
    <t>23.</t>
  </si>
  <si>
    <t>REZERVY</t>
  </si>
  <si>
    <t>VLASTNÉ IMANIE</t>
  </si>
  <si>
    <t>DLHODOBÝ MAJETOK</t>
  </si>
  <si>
    <t xml:space="preserve">Prehľad peňažných tokov /Cash Flow Statement/ </t>
  </si>
  <si>
    <t xml:space="preserve">Nepriama metóda vykazovania </t>
  </si>
  <si>
    <t xml:space="preserve">Názov a sídlo účtovnej jednotky: </t>
  </si>
  <si>
    <t xml:space="preserve">IČO: </t>
  </si>
  <si>
    <t xml:space="preserve">        TVORBA  A  POUŽITIE</t>
  </si>
  <si>
    <t>Bežné úč.obdobie</t>
  </si>
  <si>
    <t>Minulé úč.obdobie</t>
  </si>
  <si>
    <t>A.</t>
  </si>
  <si>
    <t>Peňažné toky z prevádzkovej činnosti</t>
  </si>
  <si>
    <t>Z.</t>
  </si>
  <si>
    <t>Zisk (+) - Výsledok hospodárenia z bežnej činnosti pred zdanením</t>
  </si>
  <si>
    <t>+</t>
  </si>
  <si>
    <t>S.</t>
  </si>
  <si>
    <t>Strata (-)  - Výsledok hospodárenia z bežnej činnosti pred zdanením</t>
  </si>
  <si>
    <t>-</t>
  </si>
  <si>
    <t>A.1.</t>
  </si>
  <si>
    <t>Úpravy o nepeňažné operácie /A1.1.až A1.13./</t>
  </si>
  <si>
    <t>A.1.1.</t>
  </si>
  <si>
    <t>Odpisy dlhodobého nehmotného a dlhodobého hmotného majetku</t>
  </si>
  <si>
    <t>A.1.2.</t>
  </si>
  <si>
    <t>Zost.hod.DNM a DHM účt.pri vyradení do nákl.na BČ,okrem predaja</t>
  </si>
  <si>
    <t>A.1.3.</t>
  </si>
  <si>
    <t>Odpisy opravnej pol. k odplatne nadobud. majet.</t>
  </si>
  <si>
    <t>A.1.4.</t>
  </si>
  <si>
    <t>Zmena stavu dlhodobých rezerv</t>
  </si>
  <si>
    <t>A.1.5.</t>
  </si>
  <si>
    <t xml:space="preserve">Zmena stavu opravných položiek </t>
  </si>
  <si>
    <t>A.1.6.</t>
  </si>
  <si>
    <t>A.1.7.</t>
  </si>
  <si>
    <t>Dividendy a iné podiely na zisku účtované do výnosov</t>
  </si>
  <si>
    <t>A.1.8.</t>
  </si>
  <si>
    <t>Úroky účtované do nákladov</t>
  </si>
  <si>
    <t>A.1.9.</t>
  </si>
  <si>
    <t>Úroky účtované do výnosov</t>
  </si>
  <si>
    <t>A.1.10.</t>
  </si>
  <si>
    <t>A.1.11.</t>
  </si>
  <si>
    <t>A.1.12.</t>
  </si>
  <si>
    <t>A.1.13.</t>
  </si>
  <si>
    <t>Ostatné nepeňažné operácie ovplyvňujúce HV z BČ</t>
  </si>
  <si>
    <t>A.2.</t>
  </si>
  <si>
    <t>Zmeny stavu pracovného kapitálu /A2.1. Až A.2.4/</t>
  </si>
  <si>
    <t>A.2.1</t>
  </si>
  <si>
    <t>Zmena stavu pohľadávok zo základných podnik.činností</t>
  </si>
  <si>
    <t>A.2.2</t>
  </si>
  <si>
    <t>Zmena stavu záväzkov zo základných podnik.činností</t>
  </si>
  <si>
    <t>A.2.3</t>
  </si>
  <si>
    <t>Zmena stavu zásob</t>
  </si>
  <si>
    <t>A.2.4</t>
  </si>
  <si>
    <t>A*</t>
  </si>
  <si>
    <t>A.3.</t>
  </si>
  <si>
    <t>Prijaté úroky, s výnimkou tých, ktoré sa začleňujú  do investič.činnosti</t>
  </si>
  <si>
    <t>A.4.</t>
  </si>
  <si>
    <t>Výdavky na zaplatené úroky,okrem tých,ktoré sa začleňujú do fin.činn.</t>
  </si>
  <si>
    <t>A.5.</t>
  </si>
  <si>
    <t>A.6.</t>
  </si>
  <si>
    <t>A**</t>
  </si>
  <si>
    <t>A.7.</t>
  </si>
  <si>
    <t>A.8.</t>
  </si>
  <si>
    <t>A 9.</t>
  </si>
  <si>
    <t>A***</t>
  </si>
  <si>
    <t>B.</t>
  </si>
  <si>
    <t>Peňažné toky z investičnej činnosti</t>
  </si>
  <si>
    <t>B.1</t>
  </si>
  <si>
    <t>Výdavky na obstaranie dlhodobého nehmotného majetku (DNM)</t>
  </si>
  <si>
    <t>B.2</t>
  </si>
  <si>
    <t>Výdavky na obstaranie dlhodobého hmotného majetku (DHM)</t>
  </si>
  <si>
    <t>B.3.</t>
  </si>
  <si>
    <t>B.4.</t>
  </si>
  <si>
    <t>Príjmy z predaja dlhodobého nehmotného majetku</t>
  </si>
  <si>
    <t>B.5.</t>
  </si>
  <si>
    <t>Príjmy z predaja dlhodobého hmotného majetku</t>
  </si>
  <si>
    <t>B.6.</t>
  </si>
  <si>
    <t>B.7.</t>
  </si>
  <si>
    <t>B.8.</t>
  </si>
  <si>
    <t>B.9.</t>
  </si>
  <si>
    <t>B.10.</t>
  </si>
  <si>
    <t>B.11.</t>
  </si>
  <si>
    <t>Prijaté úroky,s výnimkou tých,ktoré sa začleňujú do prevádzkových činností</t>
  </si>
  <si>
    <t>B.12.</t>
  </si>
  <si>
    <t>B.13.</t>
  </si>
  <si>
    <t>B.14.</t>
  </si>
  <si>
    <t>B.15.</t>
  </si>
  <si>
    <t>B.16.</t>
  </si>
  <si>
    <t>Príjmy mimoriadneho charakteru vzťahujúce sa na investičnú činnosť</t>
  </si>
  <si>
    <t>B.17.</t>
  </si>
  <si>
    <t>Výdavky mimoriad.charakteru vzťahujúce sa na investičnú činnosť</t>
  </si>
  <si>
    <t>B.18.</t>
  </si>
  <si>
    <t>Ostatné príjmy vzťahujúce sa na investičnú činnosť</t>
  </si>
  <si>
    <t>B.19.</t>
  </si>
  <si>
    <t>Ostatné výdavky vzťahujúce sa na investičnú činnosť</t>
  </si>
  <si>
    <t>B*</t>
  </si>
  <si>
    <t>C.</t>
  </si>
  <si>
    <t>Penažné toky z finančnej činnosti</t>
  </si>
  <si>
    <t>C.1.</t>
  </si>
  <si>
    <t>Peňažné toky vo vlastnom imaní (súčet C.1.1. Až C.1.8.)</t>
  </si>
  <si>
    <t>C.1.1.</t>
  </si>
  <si>
    <t>Príjmy z upísaných akcií a obchodných podielov</t>
  </si>
  <si>
    <t>C.1.2.</t>
  </si>
  <si>
    <t>C.1.3.</t>
  </si>
  <si>
    <t>Prijaté peňažné dary</t>
  </si>
  <si>
    <t>C.1.4.</t>
  </si>
  <si>
    <t>Príjmy z úhrady straty spoločníkmi</t>
  </si>
  <si>
    <t>C.1.5.</t>
  </si>
  <si>
    <t>C.1.6.</t>
  </si>
  <si>
    <t>Výdavky spojené so znížením fondov vytvorených účtovnou jednotkou</t>
  </si>
  <si>
    <t>C.1.7.</t>
  </si>
  <si>
    <t>C.1.8.</t>
  </si>
  <si>
    <t>Výdavky z iných dôvodov,ktoré súvisia so znížením vlastného imania</t>
  </si>
  <si>
    <t>C.2.</t>
  </si>
  <si>
    <t>C.2.1.</t>
  </si>
  <si>
    <t>Príjmy z emisie dlhodobých cenných papierov</t>
  </si>
  <si>
    <t>C.2.2.</t>
  </si>
  <si>
    <t>Výdavky na úhradu záväzkov z dlhových cenných papierov</t>
  </si>
  <si>
    <t>C.2.3.</t>
  </si>
  <si>
    <t>C.2.4.</t>
  </si>
  <si>
    <t>C.2.5.</t>
  </si>
  <si>
    <t>Príjmy z prijatých pôžičiek</t>
  </si>
  <si>
    <t>C.2.6.</t>
  </si>
  <si>
    <t>Výdavky na splácanie pôžičiek</t>
  </si>
  <si>
    <t>C.2.7.</t>
  </si>
  <si>
    <t>C.2.8.</t>
  </si>
  <si>
    <t>C.2.9.</t>
  </si>
  <si>
    <t>C.3.</t>
  </si>
  <si>
    <t>C.4.</t>
  </si>
  <si>
    <t>C.5.</t>
  </si>
  <si>
    <t>C.6.</t>
  </si>
  <si>
    <t>C.7.</t>
  </si>
  <si>
    <t>C.8.</t>
  </si>
  <si>
    <t>Príjmy mimoriadneho charakteru vzťahujúce sa na finančnú činnosť</t>
  </si>
  <si>
    <t>C.9.</t>
  </si>
  <si>
    <t>Výdavky mimoriadneho charakteru vzťahujúce sa na finančnú činnosť</t>
  </si>
  <si>
    <t>C*</t>
  </si>
  <si>
    <t xml:space="preserve">Čisté peňažné toky z finančnej činnosti (súčet C.1. až C.9.) </t>
  </si>
  <si>
    <t>D.</t>
  </si>
  <si>
    <t>E.</t>
  </si>
  <si>
    <t>Stav peňažných prostriedkov a peňažných ekvivalentov na začiatku</t>
  </si>
  <si>
    <t>účtovného obdobia</t>
  </si>
  <si>
    <t>G.</t>
  </si>
  <si>
    <t xml:space="preserve">H. </t>
  </si>
  <si>
    <t xml:space="preserve"> Skutočnosť v EUR</t>
  </si>
  <si>
    <t xml:space="preserve"> +/-</t>
  </si>
  <si>
    <t>Označe-nie</t>
  </si>
  <si>
    <t xml:space="preserve"> -/+</t>
  </si>
  <si>
    <t>Peňažné toky z prevádz.činn.s výnimkov príjmov a výdavkov, ktoré sa uvádzajú osobitne v iných častiach prehľadu peňažných tokov (+/-), (súčet Z/S+ A.1.+A.2.)</t>
  </si>
  <si>
    <t xml:space="preserve">Zmena stavu krátkodobého finančného majetku /len toho, ktorý nie je súčasťou peňažných ekvivalentov/ </t>
  </si>
  <si>
    <t>Zmena stavu položiek časového rozlíšenia nákladov a výnosov /okrem prech. položiek úrokov a mim.nákl./</t>
  </si>
  <si>
    <t>Kurzový zisk vyčíslený k peňažným prostriedkom a peňaž.ekvivalent. ku dňu, ku ktorému sa zostavuje účtovná závierka</t>
  </si>
  <si>
    <t>Kurzová strata vyčíslená k peňažným prostried.a peňaž.ekvivalent. ku dňu, ku ktorému sa zostavuje účtovná závierka</t>
  </si>
  <si>
    <t xml:space="preserve">Výsledok z predaja dlhodobého majetku,s výnimkou majetku, ktorý sa považuje za peňažný ekvivalent </t>
  </si>
  <si>
    <t>Príjmy z dividend a iných podielov na zisku, s výnimkou tých, ktoré sa začleňujú do investičných činností</t>
  </si>
  <si>
    <t>Výdavky na dividendy a iné podiely na zisku, s výnimkou tých, ktoré sa začleňujú do investičných činností</t>
  </si>
  <si>
    <t>Výdavky na obstaranie dlhodobých cenných papierov a podielov v iných účtovných jednotkách,s výnimkou cenných papierov,ktoré sa považujú za peňažné ekvivalenty a cenných papierov určených na predaj alebo obchodovanie (+)</t>
  </si>
  <si>
    <t>Peňažné toky z prevádzkovej činnosti (súčet A*+A.3. až A.6.) upravené o vplyv.nepeňažných operácií a úrokov</t>
  </si>
  <si>
    <t>Výdavky na daň z príjmov právnických osôb /vrátane zaplatených dodatočných vyrubení a vrátených preplatkov</t>
  </si>
  <si>
    <t>Čisté peňaž.toky z prevádz.činnosti (súčet A**+A.7. Až A.9.) upravené o vplyv.nepeňažných operácií a úrokov</t>
  </si>
  <si>
    <t>Príjmy z predaja dlhodobých cenných papierov a podielov v iných účtovných jednotkách,s výnimkou cenných papierov,ktoré sa považujú za peňažné ekvivalenty a cenných papierov určených na predaj alebo na obchodovanie</t>
  </si>
  <si>
    <t>Výdavky na dlhodobé pôžičky poskytnuté účtovnou jednotkou inej účtovnej jednotke,ktorá je súčasťou konsolidovaného celku</t>
  </si>
  <si>
    <t>Príjmy zo splácania dlhodobých pôžičiek poskytnutých účtovnou jednotkou inej účtovnej jednotke,ktorá je súčasťou konsolidovaného celku</t>
  </si>
  <si>
    <t xml:space="preserve">Výdavky na dlhodobé pôžičky poskytnuté účtovnou jednotkou tretím osobám s výnimkou dlhodobých pôžičiek poskytnutých účtovnej jednotke,ktorá je súčasťou konsolidovaného celku </t>
  </si>
  <si>
    <t xml:space="preserve">Príjmy zo splácania pôžičiek poskytnutých účtovnou jednotkou tretím osobám s výnimkou pôžičiek poskytnutých účtovnej jednotke,ktorá je súčasťou konsolidovaného celku </t>
  </si>
  <si>
    <t>Príjmy z dividend a iných podielov na zisku,s výnimkou tých,ktoré sa začleňujú do prevádzkových činností</t>
  </si>
  <si>
    <t>Výdavky súvisiace s derivátmi s výnimkou,ak sú určené na predaj alebo na obchodovanie,alebo ak sa tieto výdavky považujú za peňažné toky z finančnej činnosti</t>
  </si>
  <si>
    <t>Príjmy súvisiace s derivátmi s výnimkou,ak sú určené na predaj alebo na obchodovanie,alebo ak sa tieto výdavky považujú za peňažné toky z finančnej činnosti</t>
  </si>
  <si>
    <t>Výdavky na daň z príjmov účtovnej jednotky,ak je ju možné začleniť do investičných činností</t>
  </si>
  <si>
    <t>Príjmy z ďalších vkladov do vlastného imania spoločníkmi alebo fyzickou osobou,ktorá je účtovnou jednotkou</t>
  </si>
  <si>
    <t>Výdavky na obstaranie alebo spätné odkúpenie vlastných akcií a vlastných obchodných podielov</t>
  </si>
  <si>
    <t>Čisté peňažné toky z investičnej činnosti  (súčet B.1. až B.19.)</t>
  </si>
  <si>
    <t xml:space="preserve">Výdavky na vyplatenie podielu na vlastnom imaní spoločníkmi účtovnej jednotky a fyzickou osobou,ktorá je účtovnou jednotkou </t>
  </si>
  <si>
    <t>Peňažné toky vznikajúce z dlhodobých záväzkov a krátkodobých záväzkov z finančnej činnosti (súčet C.2.1. Až C.2.10.)</t>
  </si>
  <si>
    <t>Príjmy z úverov,ktoré účtovnej jednotke poskytla banka alebo pobočka zahraničnej banky,s výnimkou úverov,ktoré boli poskytnuté na zabezpečenie hlavného predmetu činnosti</t>
  </si>
  <si>
    <t>Výdavky na splácanie úverov,ktoré účtovnej jednotke poskytla banka alebo pobočka zahraničnej banky,s výnimkou úverov,ktoré boli poskytnuté na zabezpečenie hlavného predmetu činnosti</t>
  </si>
  <si>
    <t>Výdavky na úhradu záväzkov z používania majetku,ktorý je predmetom zmluvy o kúpe prenajatej veci</t>
  </si>
  <si>
    <t xml:space="preserve">Príjmy z ostatných dlhodob.záväzkov a krátkod.záväz.vyplývajúcich vyplývajúcich z finanč.činnosti účtov.jednotky,s výnimkou tých, ktoré sa uvádzajú osobitne v inej časti prehľadu peňažných tokov </t>
  </si>
  <si>
    <t>Výdavky na splácanie ostatných dlhodob.záväzkov a krátkod.záväz. z finanč.činnosti účtov.jednotky,s výnimkou tých,ktoré sa uvádzajú osobitne v inej časti prehľadu peňažných tokov</t>
  </si>
  <si>
    <t>Výdavky na zaplatené úroky,s výnimkou tých,ktoré sa začleňujú do prevádzkových činností</t>
  </si>
  <si>
    <t>Výdavky na vyplatené dividendy a iné podiely na zisku,s výnimkou tých,ktoré sa začleňujú do prevádzkových činností</t>
  </si>
  <si>
    <t>Výdavky súvisiace s derivátmi,s výnimkou,ak sú určené na predaj alebo na obchodovanie,alebo ak sa považujú za peňažné toky z investičnej činnosti</t>
  </si>
  <si>
    <t>Príjmy súvisiace s derivátmi,s výnimkou,ak sú určené na predaj alebo na obchodovanie,alebo ak sa považujú za peňažné toky z investičnej činnosti</t>
  </si>
  <si>
    <t>Výdavky na daň z príjmov účtovnej jednotky,ak ich možno začleniť do finančných činností</t>
  </si>
  <si>
    <t>Čisté zvýšenie alebo čisté zníženie peňažných prostriedkov        (súčet A + B + C)</t>
  </si>
  <si>
    <t>Stav peňažných prostriedkov a peňažných ekvivalentov na konci účtovného obdobia pred zohľadnením kurzových rozdielov vyčíslených ku dňu,ku ktorému sa zostavuje účtovná závierka</t>
  </si>
  <si>
    <t>Kurzové rozdiely vyčíslené k peňažným prostriedkom a peňažným ekvivalentom ku dňu,ku ktorému sa zostavuje účtovná závierka</t>
  </si>
  <si>
    <t>Zostatok peňažných prostriedkov a peňažných ekvivalentov na konci účtovného obdobia,upravený o kurzové rozdiely vyčíslené ku dňu, ku ktorému sa zostavuje účtovná závierka</t>
  </si>
  <si>
    <t xml:space="preserve">Výdavky mimoriadneho charakteru vzťahujúce sa na prevádzkovú činnosť </t>
  </si>
  <si>
    <t xml:space="preserve">Príjmy mimoriadneho charakteru vzťahujúce sa na prevádzkovú činnosť </t>
  </si>
  <si>
    <t>O odloženom daňovom záväzku účtuje spoločnosť vždy, o pohľadávke účtuje, ak je realizovateľná.</t>
  </si>
  <si>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</si>
  <si>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</si>
  <si>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</si>
  <si>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</si>
  <si>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 xml:space="preserve">Tržby za vlastné výkony a tovar neobsahujú daň z pridanej hodnoty. Sú tiež znížené o zľavy a zrážky (rabaty, bonusy, skontá, dobropisy a pod.). Tržby sú účtované ku dňu splnenia dodávky alebo služby. </t>
  </si>
  <si>
    <t xml:space="preserve">Kúpa a predaj cudzej meny sa prepočítava na euro kurzom, za ktorý boli tieto hodnoty nakúpené alebo predané.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</si>
  <si>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</si>
  <si>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</si>
  <si>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</si>
  <si>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Výdavky budúcich období a výnosy budúcich období sa oceňujú ich menovitou hodnotou, pričom sa vykazujú vo výške, ktorá je potrebná na dodržanie zásady vecnej a časovej súvislosti s účtovným obdobím.</t>
  </si>
  <si>
    <t>Rezervy sú záväzky s neurčitým časovým vymedzením alebo výškou, tvoria sa na krytie  známych rizík alebo strát z podnikania. Oceňujú sa v očakávanej výške záväzku.</t>
  </si>
  <si>
    <t>Náklady budúcich období a príjmy budúcich období sa oceňujú ich menovitou hodnotou, pričom sa vykazujú vo výške, ktorá je potrebná na dodržanie zásady vecnej a časovej súvislosti s účtovným obdobím.</t>
  </si>
  <si>
    <t>Ak je zostatková doba splatnosti pohľadávky dlhšia ako jeden rok, tvorí sa opravná položka, ktorá predstavuje rozdiel medzi menovitou a súčasnou hodnotou pohľadávky.</t>
  </si>
  <si>
    <t xml:space="preserve">V prípade prechodného zníženia úžitkovej hodnoty zásob sa tvorí  opravná položka. </t>
  </si>
  <si>
    <r>
      <t>d)</t>
    </r>
    <r>
      <rPr>
        <b/>
        <sz val="7"/>
        <rFont val="Times New Roman"/>
        <family val="1"/>
        <charset val="238"/>
      </rPr>
      <t xml:space="preserve">         </t>
    </r>
    <r>
      <rPr>
        <b/>
        <sz val="10"/>
        <rFont val="Arial"/>
        <family val="2"/>
        <charset val="238"/>
      </rPr>
      <t>Zásoby</t>
    </r>
  </si>
  <si>
    <t>Ku dňu zostavenia účtovnej závierky sa jednotlivé zložky finančného majetku preceňujú nižšie uvedeným spôsobom:</t>
  </si>
  <si>
    <t>V prípade prechodného zníženia úžitkovej hodnoty dlhodobého hmotného majetku sa tvorí opravná položka vo výške rozdielu jeho zistenej úžitkovej hodnoty a zostatkovej hodnoty.</t>
  </si>
  <si>
    <t>Iný dlhodobý hmotný majetok</t>
  </si>
  <si>
    <t>Inventár</t>
  </si>
  <si>
    <t>Dopravné prostriedky</t>
  </si>
  <si>
    <t>Stroje, prístroje a zariadenia</t>
  </si>
  <si>
    <t>Metóda odpisovania</t>
  </si>
  <si>
    <t>Ročná odpisová sadzba</t>
  </si>
  <si>
    <t>Predpokladaná doba používania</t>
  </si>
  <si>
    <t>Odpisovanie</t>
  </si>
  <si>
    <t>Náklady na technické zhodnotenie dlhodobého hmotného majetku zvyšujú jeho obstarávaciu cenu. Opravy a údržba sa účtujú do nákladov.</t>
  </si>
  <si>
    <t>Nakupovaný dlhodobý hmotný majetok sa oceňuje v obstarávacích cenách, ktoré zahŕňajú cenu obstarania, náklady na dopravu, clo a ďalšie náklady súvisiace s obstaraním.</t>
  </si>
  <si>
    <r>
      <t>b)</t>
    </r>
    <r>
      <rPr>
        <b/>
        <sz val="7"/>
        <rFont val="Times New Roman"/>
        <family val="1"/>
        <charset val="238"/>
      </rPr>
      <t xml:space="preserve">         </t>
    </r>
    <r>
      <rPr>
        <b/>
        <sz val="10"/>
        <rFont val="Arial"/>
        <family val="2"/>
        <charset val="238"/>
      </rPr>
      <t>Dlhodobý hmotný majetok</t>
    </r>
  </si>
  <si>
    <t>V prípade prechodného zníženia úžitkovej hodnoty dlhodobého nehmotného majetku sa tvorí opravná položka vo výške rozdielu jeho zistenej úžitkovej hodnoty a zostatkovej hodnoty.</t>
  </si>
  <si>
    <t xml:space="preserve">Ostatný DNM </t>
  </si>
  <si>
    <t>Oceniteľné práva</t>
  </si>
  <si>
    <t>Nakupovaný dlhodobý nehmotný majetok sa oceňuje v obstarávacích cenách, ktoré obsahujú cenu obstarania a náklady súvisiace s jeho obstaraním.</t>
  </si>
  <si>
    <r>
      <t>a)</t>
    </r>
    <r>
      <rPr>
        <b/>
        <sz val="7"/>
        <rFont val="Times New Roman"/>
        <family val="1"/>
        <charset val="238"/>
      </rPr>
      <t xml:space="preserve">         </t>
    </r>
    <r>
      <rPr>
        <b/>
        <sz val="10"/>
        <rFont val="Arial"/>
        <family val="2"/>
        <charset val="238"/>
      </rPr>
      <t>Dlhodobý nehmotný majetok</t>
    </r>
  </si>
  <si>
    <t>Ćlen:</t>
  </si>
  <si>
    <t>Člen:</t>
  </si>
  <si>
    <t>Podpredseda:</t>
  </si>
  <si>
    <t>Predseda:</t>
  </si>
  <si>
    <t>Dozorná rada</t>
  </si>
  <si>
    <t>v %</t>
  </si>
  <si>
    <t>absolútne</t>
  </si>
  <si>
    <t>Spoločník/Akcionár</t>
  </si>
  <si>
    <t>Iný podiel na ostatných položkách VI ako na ZI v %</t>
  </si>
  <si>
    <t>Podiel na hlasovacích právach v %</t>
  </si>
  <si>
    <t>Výška podielu na základnom imaní</t>
  </si>
  <si>
    <t>Počet vedúcich zamestnancov</t>
  </si>
  <si>
    <t>Stav zamestnancov ku dňu, ku ktorému sa zostavuje účtovná závierka, z toho:</t>
  </si>
  <si>
    <t>Priemerný prepočítaný počet zamestnancov</t>
  </si>
  <si>
    <t>Hlavným predmetom činnosti je:</t>
  </si>
  <si>
    <t>Suma zadržanej platby</t>
  </si>
  <si>
    <t>Suma prijatých preddavkov</t>
  </si>
  <si>
    <t>Úprava nárokov podľa stupňa dokončenia alebo metódou nulového zisku</t>
  </si>
  <si>
    <t>Vyfakturované nároky za vykonanú prácu na zákazkovej výstavbe nehnuteľnosti určenej na predaj</t>
  </si>
  <si>
    <t>Sumár od začiatku zákazkovej výstavby nehnuteľnosti určenej na predaj až do konca bežného účtovného obdobia</t>
  </si>
  <si>
    <t>Za bežné účtovné obdobie</t>
  </si>
  <si>
    <t>Hodnota zákazkovej výstavby nehnuteľnosti určenej na predaj</t>
  </si>
  <si>
    <t>Hrubý zisk / hrubá strata</t>
  </si>
  <si>
    <t>Náklady na zákazkovú výstavbu nehnuteľnosti určenej na predaj</t>
  </si>
  <si>
    <t>Výnosy zo zákazkovej výstavby nehnuteľnosti určenej na predaj</t>
  </si>
  <si>
    <t>Sumár od začiatku zákazk. výstavby nehnuteľnosti určenej na predaj až do konca bežného ÚO</t>
  </si>
  <si>
    <t>Za bezprostredne predchádzajúce účtovné obdobie</t>
  </si>
  <si>
    <t>Úprava nárokov podľa stupňa dokonč. al. metódou nulového zisku</t>
  </si>
  <si>
    <t>Vyfakturované nároky za vykonanú prácu na zákazkovej výrobe</t>
  </si>
  <si>
    <t>Sumár od začiatku zákazkovej výroby až do konca bežného účtovného obdobia</t>
  </si>
  <si>
    <t>Hodnota zákazkovej výroby</t>
  </si>
  <si>
    <t>Zásoby</t>
  </si>
  <si>
    <t>Nehnuteľnosť na predaj</t>
  </si>
  <si>
    <t>Zásoby spolu</t>
  </si>
  <si>
    <t>Poskytnuté preddavky na zásoby</t>
  </si>
  <si>
    <t>Tovar</t>
  </si>
  <si>
    <t>Materiál</t>
  </si>
  <si>
    <t>Stav OP na konci účtovného obdobia</t>
  </si>
  <si>
    <t>Zúčtovanie OP z dôvodu vyradenia majetku z účtovníctva</t>
  </si>
  <si>
    <t>Zúčtovanie OP z dôvodu zániku opodstatnenosti</t>
  </si>
  <si>
    <t>Tvorba OP</t>
  </si>
  <si>
    <t>Stav OP na začiatku účtovného obdobia</t>
  </si>
  <si>
    <t>Informácie o opravných položkách k zásobám</t>
  </si>
  <si>
    <t>Hodnota pohľadávok, pri ktorých je obmedzené právo s nimi nakladať</t>
  </si>
  <si>
    <t>Hodnota pohľadávok, na ktoré sa zriadilo záložné právo</t>
  </si>
  <si>
    <t>Pohľadávky kryté záložným právom alebo inou formou zabezpečenia</t>
  </si>
  <si>
    <t>Hodnota pohľadávky</t>
  </si>
  <si>
    <t>Hodnota predmetu</t>
  </si>
  <si>
    <t>Opis predmetu záložného práva</t>
  </si>
  <si>
    <t>Dlhodobé pohľadávky spolu</t>
  </si>
  <si>
    <t>Pohľadávky so zostatkovou dobou splatnosti dlhšou ako päť rokov</t>
  </si>
  <si>
    <t>Pohľadávky so zostatkovou dobou splatnosti jeden rok až päť rokov</t>
  </si>
  <si>
    <t>Krátkodobé pohľadávky spolu</t>
  </si>
  <si>
    <t>Pohľadávky so zostatkovou dobou splatnosti do jedného roka</t>
  </si>
  <si>
    <t>Pohľadávky po lehote splatnosti</t>
  </si>
  <si>
    <t>Pohľadávky podľa zostatkovej doby splatnosti</t>
  </si>
  <si>
    <t>Iné pohľadávky</t>
  </si>
  <si>
    <t>Daňové pohľadávky a dotácie</t>
  </si>
  <si>
    <t>Sociálne poistenie</t>
  </si>
  <si>
    <t>Pohľadávky voči spoločníkom, členom a združeniu</t>
  </si>
  <si>
    <t>Ostatné pohľadávky v rámci konsolidovaného celku</t>
  </si>
  <si>
    <t>Pohľadávky z obchodného styku</t>
  </si>
  <si>
    <t>Krátkodobé pohľadávky</t>
  </si>
  <si>
    <t>Dlhodobé pohľadávky</t>
  </si>
  <si>
    <t>Pohľadávky spolu</t>
  </si>
  <si>
    <t>Po lehote splatnosti</t>
  </si>
  <si>
    <t>V lehote splatnosti</t>
  </si>
  <si>
    <t>Informácie o vekovej štruktúre pohľadávok</t>
  </si>
  <si>
    <t>Zúčtovanie OP z dôvodu zániku opodstatne-nosti</t>
  </si>
  <si>
    <t>Pohľadávky</t>
  </si>
  <si>
    <t>Informácie o vývoji opravnej položky k pohľadávkam</t>
  </si>
  <si>
    <t>Príjmy budúcich období krátkodobé, z toho:</t>
  </si>
  <si>
    <t>Príjmy budúcich období dlhodobé, z toho:</t>
  </si>
  <si>
    <t>Náklady budúcich období krátkodobé, z toho:</t>
  </si>
  <si>
    <t>Náklady budúcich období dlhodobé, z toho:</t>
  </si>
  <si>
    <t>Opis položky časového rozlíšenia</t>
  </si>
  <si>
    <t>Informácie o významných položkách časového rozlíšenia</t>
  </si>
  <si>
    <t>Krátkodobý finančný majetok spolu</t>
  </si>
  <si>
    <t>Ostatné realizovateľné CP</t>
  </si>
  <si>
    <t>Emisné kvóty (komodity)</t>
  </si>
  <si>
    <t>Dlhové CP na obchodovanie</t>
  </si>
  <si>
    <t>Majetkové CP na obchodovanie</t>
  </si>
  <si>
    <t>Vplyv ocenenia na vlastné imanie</t>
  </si>
  <si>
    <t>Vplyv ocenenia na výsledok hospodárenia bežného účtovného obdobia</t>
  </si>
  <si>
    <t xml:space="preserve">Zvýšenie / zníženie hodnoty
(+ / -)
</t>
  </si>
  <si>
    <t>Krátkodobý finančný majetok</t>
  </si>
  <si>
    <t>Informácie o ocenení krátkodobého finančného majetku, ku dňu ku ktorému sa zostavuje účtovná závierka reálnou hodnotou</t>
  </si>
  <si>
    <t>Krátkodobý finančný majetok, pri ktorom je obmedzené právo s ním nakladať</t>
  </si>
  <si>
    <t>Krátkodobý finančný majetok, na ktorý bolo zriadené záložné právo</t>
  </si>
  <si>
    <t>Informácie o krátkodobom finančnom majetku, na ktorý bolo zriadené záložné právo a o krátkodobom finančnom majetku, pri ktorom má účtovná jednotka obmedzené právo s ním nakladať</t>
  </si>
  <si>
    <t>Obstarávanie krátkodobého finančného majetku</t>
  </si>
  <si>
    <t>Dlhové CP so splatnosťou do 1 roka držané do splatnosti</t>
  </si>
  <si>
    <t>Emisné kvóty</t>
  </si>
  <si>
    <t>Peniaze na ceste</t>
  </si>
  <si>
    <t>Pokladnica, ceniny</t>
  </si>
  <si>
    <t>Konečný zostatok sociálneho fondu</t>
  </si>
  <si>
    <t>Čerpanie sociálneho fondu</t>
  </si>
  <si>
    <t>Tvorba sociálneho fondu spolu</t>
  </si>
  <si>
    <t>Ostatná tvorba sociálneho fondu</t>
  </si>
  <si>
    <t>Tvorba sociálneho fondu zo zisku</t>
  </si>
  <si>
    <t>Tvorba sociálneho fondu na ťarchu nákladov</t>
  </si>
  <si>
    <t>Začiatočný stav sociálneho fondu</t>
  </si>
  <si>
    <t>Informácie o záväzkoch zo sociálneho fondu</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</si>
  <si>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</si>
  <si>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</si>
  <si>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</si>
  <si>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</si>
  <si>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</si>
  <si>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</si>
  <si>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Informácie o záväzkoch</t>
  </si>
  <si>
    <t>Vysvetlivky:</t>
  </si>
  <si>
    <t xml:space="preserve">(1) Identifikačné číslo organizácie (IČO) sa vyplňuje podľa Registra organizácií vedeného Štatistickým úradom Slovenskej republiky. </t>
  </si>
  <si>
    <t xml:space="preserve">(2) Daňové identifikačné číslo (DIČ) sa vyplňuje, ak ho má účtovná jednotka pridelené. </t>
  </si>
  <si>
    <t xml:space="preserve">(3) Kód SK NACE sa vypĺňa podľa vyhlášky Štatistického úradu Slovenskej republiky č. 306/2007 Z. z., ktorou sa vydáva Štatistická klasifikácia ekonomických činností. </t>
  </si>
  <si>
    <t xml:space="preserve">(4) V bodoch č. 3, 5 a 7 sa prvotným ocenením majetku rozumie jeho ocenenie podľa § 25 zákona. </t>
  </si>
  <si>
    <t xml:space="preserve">(5) V bodoch č. 2, 9, 22, 25, 29, 30, 31, 32, 35, 37, 39, 46, 48 a 49 sa obsahová náplň tabuliek a počet riadkov v nich uvádzajú podľa potrieb účtovnej jednotky. </t>
  </si>
  <si>
    <t xml:space="preserve">(6) V bode č. 46 sa kód druhu obchodu vyplňuje takto: </t>
  </si>
  <si>
    <t xml:space="preserve">Kód druhu obchodu </t>
  </si>
  <si>
    <t xml:space="preserve">Druh obchodu: </t>
  </si>
  <si>
    <t>01</t>
  </si>
  <si>
    <t>02</t>
  </si>
  <si>
    <t>03</t>
  </si>
  <si>
    <t>04</t>
  </si>
  <si>
    <t>05</t>
  </si>
  <si>
    <t>06</t>
  </si>
  <si>
    <t>07</t>
  </si>
  <si>
    <t>08</t>
  </si>
  <si>
    <t>09</t>
  </si>
  <si>
    <t>kúpa</t>
  </si>
  <si>
    <t>predaj</t>
  </si>
  <si>
    <t>poskytnutie služby</t>
  </si>
  <si>
    <t>obchodné zastúpenie</t>
  </si>
  <si>
    <t>licencia</t>
  </si>
  <si>
    <t>transfer</t>
  </si>
  <si>
    <t>know -how</t>
  </si>
  <si>
    <t>úver, pôžička</t>
  </si>
  <si>
    <t>výpomoc</t>
  </si>
  <si>
    <t>záruka</t>
  </si>
  <si>
    <t xml:space="preserve">iný obchod. </t>
  </si>
  <si>
    <t>Použité skratky:</t>
  </si>
  <si>
    <t>kons. - konsolidovaný</t>
  </si>
  <si>
    <t>CP - cenný papier</t>
  </si>
  <si>
    <t xml:space="preserve">DFM - dlhodobý finančný majetok </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</si>
  <si>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</si>
  <si>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</si>
  <si>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</si>
  <si>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</si>
  <si>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</si>
  <si>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</si>
  <si>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</si>
  <si>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</si>
  <si>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</si>
  <si>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 xml:space="preserve">ZI - základné imanie </t>
  </si>
  <si>
    <t>Podpisový záznam osoby zodpovednej za zostavenie účtovnej závierky:</t>
  </si>
  <si>
    <t>Podpisový záznam člena štatutárneho orgánu účtovnej jednotky alebo fyzickej osoby, ktorá je účtovnou jednotkou:</t>
  </si>
  <si>
    <t>7.</t>
  </si>
  <si>
    <t>4.</t>
  </si>
  <si>
    <t>5.</t>
  </si>
  <si>
    <t>kontrola súčtu</t>
  </si>
  <si>
    <t>Druh obchodu</t>
  </si>
  <si>
    <t>Kód druhu obchodu</t>
  </si>
  <si>
    <t>poskytnutie služieb</t>
  </si>
  <si>
    <t>obchoné zasútpenie</t>
  </si>
  <si>
    <t>know-how</t>
  </si>
  <si>
    <t>iný obchod</t>
  </si>
  <si>
    <t>Informácie o údajoch na strane aktív súvahy</t>
  </si>
  <si>
    <t>ZÁVÄZKY</t>
  </si>
  <si>
    <t>13.</t>
  </si>
  <si>
    <t>9.</t>
  </si>
  <si>
    <t>FINANČNÉ ÚČTY</t>
  </si>
  <si>
    <t>8.</t>
  </si>
  <si>
    <t>POHĽADÁVKY</t>
  </si>
  <si>
    <t>ZÁSOBY</t>
  </si>
  <si>
    <r>
      <t xml:space="preserve">Informácie o vývoji opravnej položky ku krátkodobému finančnému majetku </t>
    </r>
    <r>
      <rPr>
        <sz val="10"/>
        <color rgb="FFFF0000"/>
        <rFont val="Arial"/>
        <family val="2"/>
        <charset val="238"/>
      </rPr>
      <t>(opis dôvodu tvorby a zúčtovania OP)</t>
    </r>
  </si>
  <si>
    <t>Informácie o neukončených obchodoch s hodnotovým vyjadrením alebo % vyjadrením obchodu k celkovému obchodov realizovaných spoločnosťou.</t>
  </si>
  <si>
    <t>INFORMÁCIE O ÚČTOVNEJ JEDNOTKE</t>
  </si>
  <si>
    <t>ZÁKLADNÉ VÝCHODISKÁ PRE ZOSTAVENIE ÚČTOVNEJ ZÁVIERKY</t>
  </si>
  <si>
    <t>POUŽITÉ ÚČTOVNÉ ZÁSADY A METÓDY</t>
  </si>
  <si>
    <t>Poistné riziká</t>
  </si>
  <si>
    <t>Informácie o počte zamestnancov:</t>
  </si>
  <si>
    <r>
      <t>c)</t>
    </r>
    <r>
      <rPr>
        <b/>
        <sz val="7"/>
        <rFont val="Times New Roman"/>
        <family val="1"/>
        <charset val="238"/>
      </rPr>
      <t xml:space="preserve">         </t>
    </r>
    <r>
      <rPr>
        <b/>
        <sz val="10"/>
        <rFont val="Arial"/>
        <family val="2"/>
        <charset val="238"/>
      </rPr>
      <t>Finančný majetok a finančné účty</t>
    </r>
  </si>
  <si>
    <t>Informácie o finančných účtoch:</t>
  </si>
  <si>
    <r>
      <t xml:space="preserve">Spoločnosť má uzavreté zmluvy o derivátoch, ktoré člení na deriváty určené na obchodovanie a zabezpečovacie deriváty. K </t>
    </r>
    <r>
      <rPr>
        <sz val="10"/>
        <color rgb="FFFF0000"/>
        <rFont val="Arial"/>
        <family val="2"/>
        <charset val="238"/>
      </rPr>
      <t>31.12.2013</t>
    </r>
    <r>
      <rPr>
        <sz val="10"/>
        <color theme="1"/>
        <rFont val="Arial"/>
        <family val="2"/>
        <charset val="238"/>
      </rPr>
      <t xml:space="preserve"> spoločnosť precenila deriváty na reálnu hodnotu a kladné, resp. záporné reálne hodnoty derivátov sú vykázane v iných pohľadávkach, resp. iných záväzkoch. </t>
    </r>
  </si>
  <si>
    <t>Bezprostred-ne predchádzajúce účtovné obdobie</t>
  </si>
  <si>
    <t xml:space="preserve">Suma istiny v príslušnej mene za bezprostredne predchádzajúce účtovné obdobie </t>
  </si>
  <si>
    <t>PREHĽAD PEŇAŽNÝCH TOKOV</t>
  </si>
  <si>
    <t>Použitie vzorových poznámok účtovej závierky:</t>
  </si>
  <si>
    <t>Pre správne fungovanie nastavených kontrol je potrebné dodržať nasledovné body:</t>
  </si>
  <si>
    <t xml:space="preserve"> - ako prvé je potrebné vyplniť hárky výkazov (zhodné s tlačivom výkazov pre daňové účely), t.j. hárky s názvom "Aktíva", "Pasíva" a "VZaS"</t>
  </si>
  <si>
    <t xml:space="preserve">  - vypĺňajú sa iba tie riadky výkazov, ktoré majú náplň a to za obe účtovné obdobia. Súčtové riadky obsahujú súčtové vzorce, preto ich nevypĺňajte (súčtové riadky sú vyznačené hrubším písmom) </t>
  </si>
  <si>
    <t xml:space="preserve"> - poznámky účtovnej závierky sú rozdelené do 4 hárkov (titulná strana "Poznámky TS", úvodná textová časť "Poznámky text časť", tabuľková časť spolu s vysvetleniami "Poznámky tabuľ. časť" a prehľad peňažných tokov "Cash Flow")</t>
  </si>
  <si>
    <t xml:space="preserve"> - pre oba hárky "Poznámky text časť" a "Poznámky tabuľ. časť" platí nasledovné:</t>
  </si>
  <si>
    <t xml:space="preserve"> - ak je potrebné uviesť iné informácie ako uvádza vzor, je potrebné vložiť nový riadok, aby neboli porušené kontrolné funkcie </t>
  </si>
  <si>
    <t xml:space="preserve"> - textové informácie sa vpisujú do zlúčenej bunky na šírku A4 strany, preto vložený riadok taktiež zlúčte (textový hárok má šírku stĺpcov A-I, tabuľ. časť A-AH)</t>
  </si>
  <si>
    <t xml:space="preserve"> - vzorové texty v oboch hárkoch sú buď čiernym alebo červeným písmom. Červená farba znamená AKTUALIZUJTE, VYBERTE z možností alebo DOPLNTE</t>
  </si>
  <si>
    <t xml:space="preserve"> - všetky textové informácie slúžia ako VZOR, preto ak nie je pre ne náplň, treba skryť celý riadok (vymazanie sa neodporúča pre požitie súboru poznámok aj v nasledujúcich obdobia, kedy môže byť uvedenie informácie potrebné)</t>
  </si>
  <si>
    <t xml:space="preserve"> - Prehľad peňažných tokoch je uvedený v samostatnom hárku "Cash Flow"</t>
  </si>
  <si>
    <t xml:space="preserve"> - v tomto hárku sú nastavené iba súčtové vzorce, preto tieto riadky nevypĺňajte</t>
  </si>
  <si>
    <t xml:space="preserve"> - číslovanie strán a hlavička poznámok: </t>
  </si>
  <si>
    <t xml:space="preserve"> - na záver je potrebné akturalizovať čísla stán a hlavičku v hárkoch "Poznámky text časť", "Poznámky tabuľ. Časť" a "Cash flow"</t>
  </si>
  <si>
    <t xml:space="preserve"> - v uvedených hárkoch je potrebné aktualizovať hlavičku hárku, kde je uvedený vzor názvu spoločnosti a účtovné obdobie</t>
  </si>
  <si>
    <t xml:space="preserve"> - čísla strán sa nastavujú tak, že do hárku "Poznámky tabuľ. časť" sa v ponuke Nastavenie strany - Strana uvedie do políčka Číslo prvej strany číslo strany, ktoré nasleduje po poslednej strane v hárku "Poznámky text časť"</t>
  </si>
  <si>
    <t xml:space="preserve"> - tabuľky v poznámkach spĺňajú predpísanú formálnu úpravu stanovenú legislatívou. Legislatíva však povoľuje v NIEKTORYCH tabuľkách meniť obsahovú náplň a počet riadkov podľa potreby (zoznam tabuliek v postupoch účtovania v časti Vysvetlivky poznámok). OSTATNE tabuľky sa uvádzajú povinne bez zmeny formy a počtu riadkov, hoci zostane nulová (negatívna informácia, napr. v prípade zábezpeky, ručenia)</t>
  </si>
  <si>
    <t xml:space="preserve"> - ak pre danú oblasť nie je náplň, informácie sa v poznámkach neuvádzajú. Preto je potrebné tieto riadky SKRYT, nie vymazať a zároveň upraviť číslovanie nasledujúcich oblastí</t>
  </si>
  <si>
    <t>rezervy na odchodné</t>
  </si>
  <si>
    <t>rezerva na dovolenky min. roka</t>
  </si>
  <si>
    <t>ostatné rezervy</t>
  </si>
  <si>
    <t>Odchodné</t>
  </si>
  <si>
    <t>Nevyčerpané dovolenky</t>
  </si>
  <si>
    <t>Audit účtovnej závierky</t>
  </si>
  <si>
    <t>Na odmeny</t>
  </si>
  <si>
    <t>Na záručné opravy</t>
  </si>
  <si>
    <t>Dotácia na zariadenie na vypaľovanie  a sušenie smaltu – r. 2014</t>
  </si>
  <si>
    <t>Dotácia na zariadenie na vypaľovanie  a sušenie smaltu – do r. 2022</t>
  </si>
  <si>
    <t>Hnuteľný majetok</t>
  </si>
  <si>
    <t>Súbor stavieb</t>
  </si>
  <si>
    <t>živel, voda z vod. Zariadení</t>
  </si>
  <si>
    <t>Rezervy sú vytvorené  na nevyplatené odmeny za rok  2013 ,  na riziká vyplývajúce zo súdnych sporov , dovolenky min. roka , audítorské práce na závierke za rok  2013 a  záručné opravy.</t>
  </si>
  <si>
    <t>rezerva na audítorské práce</t>
  </si>
  <si>
    <t>Slovensko</t>
  </si>
  <si>
    <t>Ostatný vývoz</t>
  </si>
  <si>
    <t>Vývoz EÚ</t>
  </si>
  <si>
    <t>Aktivácia materiálu a tovaru</t>
  </si>
  <si>
    <t>Aktivácia dlhodobého hmotného majetku</t>
  </si>
  <si>
    <t>Zúčtovanie dotácie na zariadenie na vypaľovanie a sušenie smaltu r.2011</t>
  </si>
  <si>
    <t>Prebytky materiálu</t>
  </si>
  <si>
    <t>ostatné</t>
  </si>
  <si>
    <t>STIEBEL Eltron, s.r.o. CZ</t>
  </si>
  <si>
    <t>STIEBEL ELTRON GmbH Co.KG</t>
  </si>
  <si>
    <t>STIEBEL Polska, s.r.o</t>
  </si>
  <si>
    <t>STIEBEL ELTRON Rusko</t>
  </si>
  <si>
    <t>STIEBEL ELTRON Kft. Budapešť</t>
  </si>
  <si>
    <t xml:space="preserve">STIEBEL ELTRON INC. </t>
  </si>
  <si>
    <t>STIEBEL ELTRON International GmbH</t>
  </si>
  <si>
    <t>Spoločnosť pri transakciách so spriaznenými osobami používa ceny porovnateľné s trhovými cenami</t>
  </si>
  <si>
    <t>živel, voda z vod. Zariadení, krádež , elektronika</t>
  </si>
  <si>
    <t>3. elektrické ohrievače vody</t>
  </si>
  <si>
    <t>1. výroba nádrží, zásobníkov a kontajnerov z kovu</t>
  </si>
  <si>
    <t>2. veľkoobchod v rozsahu voľných živností</t>
  </si>
  <si>
    <t>Stiebel Eltron  International GmbH</t>
  </si>
  <si>
    <t>Konatelia</t>
  </si>
  <si>
    <t>konateľ</t>
  </si>
  <si>
    <t>Ralf Rainer Nolte</t>
  </si>
  <si>
    <t>Ing. Peter Štrbian</t>
  </si>
  <si>
    <t xml:space="preserve">Spoločnosť  nemá organizačnú zložku v zahraničí. </t>
  </si>
  <si>
    <t>Informácie o štruktúre spoločníkov/akcionárov ku dňu, ku ktorému sa zostavuje účtovná závierka a o štruktúre spoločníkov/akcionárov do dňa jej zmeny v priebehu účtovného obdobia</t>
  </si>
  <si>
    <t xml:space="preserve">Účtovná závierka bola zostavená podľa Zákona č. 431/2002 Z.z. o účtovníctvev znení neskorších predpisov za predpokladu nepretržitého trvania jej činnosti a je zostavená ako riadna účtovná závierka. </t>
  </si>
  <si>
    <t>Účtovná závierka spoločnosti za predchádzajúce účtovné obdobie, t.j. k 31.12.2012 bola schválená valným zhromaždením spoločnosti dňa 17.04.2013.</t>
  </si>
  <si>
    <t xml:space="preserve">Účtovné zásady a metódy, ktoré spoločnosť používala pri zostavení účtovnej závierky za rok 2013 a 2012 sú nasledovné: </t>
  </si>
  <si>
    <t>TATRAMAT-ohrievače vody, s.r.o.</t>
  </si>
  <si>
    <t>k 31.12.2013</t>
  </si>
  <si>
    <t>Po 31.12.2013 nenastali také udalosti, ktoré majú významný vplyv na verné zobrazenie skutočností uvádzaných v tejto účtovnej závierke.</t>
  </si>
  <si>
    <t xml:space="preserve">Prehľad peňažných tokov bol spracovaný nepriamou metódou. </t>
  </si>
  <si>
    <t>Informácie o zmene sadzby dane z príjmov 23 %</t>
  </si>
  <si>
    <t xml:space="preserve">Spoločnosť získala v r. 2011 štátnu dotáciu na nákup strojov v celkovej výške 438 776,51 EUR </t>
  </si>
  <si>
    <t>Základné imanie spoločnosti sa vykazuje vo výške zapísanej v obchodnom registri krajského súdu v Prešove. Prípadné zvýšenie alebo zníženie základného imania na základe rozhodnutia valného zhromaždenia, ktoré nebolo ku dňu účtovnej závierky zaregistrované, sa vykazuje ako zmeny základného imania. Vklady presahujúce základné imanie sa vykazujú ako emisné ážio. Ostatné kapitálové fondy sú tvorené peňažnými či nepeňažnými vkladmi nad hodnotu základného imania, darmi a pod.</t>
  </si>
  <si>
    <t>Spoločnosť je súčasťou skupiny STIEBEL ELTRON . Materskou spoločnosťou spoločnosti je STIEBEL ELTRON International GmbH  a  materskou spoločnosťou celej skupiny je Dr. Theodor Stiebel Werke  GmbH &amp; Co. KG, Holzminden,  Nemecko  . Konsolidovanú účtovnú závierku za najväčšiu skupinu podnikov zostavuje spoločnosť Dr. Theodor Stiebel Werke  GmbH &amp; Co. KG, Holzminden,  Nemecko  . Táto účtovná závierka je k nahliadnutiu v sídle uvedenej spoločnosti  na  Stiebelstrasse Holzminden , Nemecko</t>
  </si>
  <si>
    <t>Členovia štatutárnych orgánov k 31.12.2013:</t>
  </si>
  <si>
    <t xml:space="preserve">Podľa zákona o daniach z príjmov môže spoločnosť previesť daňovú stratu vzniknutú v roku  2008 do nasledujúcich rokov. Zostatok daňovej straty z roku 2008, ktorá nebola v roku 2012 uplatnená a bude uplatnená v roku 2013 vo výške 129 605 EUR k 31.12.2013. </t>
  </si>
  <si>
    <t>nákladové úroky</t>
  </si>
  <si>
    <t>ostatné náklady na finančnú činnosť</t>
  </si>
  <si>
    <t>V zmysle Zákona o správe daní a poplatkov a ostatných zákonov z oblasti daňového práva môžu byť v spoločnosti vykonané kontroly daňových priznaní spätne za obdobie 5 rokov. V dôsledku toho sú  k 31.12.2013 daňové priznania spoločnosti za roky 2007 až 2013 otvorené a môžu sa stať predmetom kontroly. K závierkovému dňu spoločnosť nevie stanoviť dopad prípadných kontrol na finančné povinnosti spoločnosti.</t>
  </si>
  <si>
    <t>K 31.12.2013 spoločnosť nemá žiadny bankový úver.</t>
  </si>
  <si>
    <t>rezerva na súdne spory</t>
  </si>
  <si>
    <t>Valné zhromaždenie spoločnosti, ktoré sa konalo dňa 17.4.2013 schválilo rozdelenie zisku  za rok  2012</t>
  </si>
  <si>
    <r>
      <t>Fondy zo zisku okrem zákonného rezervného fondu spoločnosť nevytvárala.</t>
    </r>
    <r>
      <rPr>
        <sz val="10"/>
        <color rgb="FFFF0000"/>
        <rFont val="Arial"/>
        <family val="2"/>
        <charset val="238"/>
      </rPr>
      <t xml:space="preserve"> </t>
    </r>
  </si>
  <si>
    <t>rovnomerná</t>
  </si>
  <si>
    <t>časová</t>
  </si>
  <si>
    <r>
      <t>Dlhodobý hmotný majetok vytvorený vlastnou činnosťou sa oceňuje vlastnými nákladmi, ktoré zahrňujú priame materiálové a mzdové náklady a výrobné režijné náklady</t>
    </r>
    <r>
      <rPr>
        <sz val="10"/>
        <color indexed="10"/>
        <rFont val="Arial"/>
        <family val="2"/>
        <charset val="238"/>
      </rPr>
      <t>.</t>
    </r>
  </si>
  <si>
    <t>Dlhodobý hmotný majetok sa odpisuje do nákladov počas predpokladanej doby jeho používania a predpokladaného priebehu jeho opotrebenia. Odpisovať sa začína prvým dňom mesiaca uvedenia dlhodobého majetku do používania. Drobný dlhodobý hmotný majetok, ktorého obstarávacia cena (resp. vlastné náklady) je 700 EUR a nižšia, sa odpisuje jednorazovo pri uvedení do používania. Predpokladaná doba používania, metóda odpisovania a odpisová sadzba sú stanovené pre jednotlivé skupiny dlhodobého hmotného majetku  nasledovne:</t>
  </si>
  <si>
    <t>6--20</t>
  </si>
  <si>
    <t>4--20</t>
  </si>
  <si>
    <t xml:space="preserve">Spoločnosť nezabezpečila žiadny majetok formou finančného lízingu.   </t>
  </si>
  <si>
    <t>Spoločnosť neúčtuje o zákazkovej výrobe.</t>
  </si>
  <si>
    <t>Pohľadávky sa oceňujú menovitou hodnotou. Ocenenie pochybných pohľadávok sa upravuje na ich realizovateľnú  hodnotu  opravnými  položkami .</t>
  </si>
  <si>
    <t>Vlastné imanie sa skladá zo základného imania, kapitálových fondov,  zákonného rezervného fondu a výsledku hospodárenia v schvaľovacom konaní.</t>
  </si>
  <si>
    <t>Spoločnosť vytvára rezervný fond vo výške 5 % z čistého zisku po zdanení.</t>
  </si>
  <si>
    <t>Spoločnosť neobstarala zásoby obstarané iným spôsobom.</t>
  </si>
  <si>
    <t xml:space="preserve">Prehľad o pohybe dlhodobého nehmotného majetku od 1.1.2013 do 31.12.2013 a za porovnateľné obdobie od 1.1.2012 do 31.12.2012 je uvedený v nasledovných tabuľkách. </t>
  </si>
  <si>
    <t>Tabuľka č. 1</t>
  </si>
  <si>
    <t>Tabuľka č. 2</t>
  </si>
  <si>
    <t xml:space="preserve">Prehľad o pohybe dlhodobého hmotného majetku od 1.1.2013 do 31.12.2013 a za porovnateľné obdobie od 1.1.2012 do 31.12.2012 je uvedený v nasledovných tabuľkách. </t>
  </si>
  <si>
    <t>Poistenie majetku v ČSOB poisťovni, a.s. a GENERALI, a.s.</t>
  </si>
  <si>
    <t>Ocenenie nadbytočných, zastaraných a nízkoobrátkových zásob sa znižuje na nižšiu úžitkovú hodnotu prostredníctvom opravných položiek. Opravnú položku stanovilo vedenie spoločnosti na základe koncernových pravidiel</t>
  </si>
  <si>
    <t>K pochybným pohľadávkam boli v roku 2013 a 2012 vytvorené opravné položky na základe  koncernových pravidiel.</t>
  </si>
  <si>
    <t>V roku 2013 spoločnosť z dôvodu nedobytnosti, zamietnutím konkurzu a vyrovnaním, či neuspokojením pohľadávokv konkurznom riadení, atď. odpísala do nákladov pohľadávky vo výške 1 746  EUR.</t>
  </si>
  <si>
    <t>Spoločnosť nemá má otvorený kontokorentný účet v žiadne banke, ale zabezpečuje úhrady svojich záväzkov z COMMERZBANKY,</t>
  </si>
  <si>
    <t>keď chýbajúce prostriedky v rámci Cash Poolingu spoločnosť dopĺňa materská spoločnosť a účtuje za to mesačne úroky.</t>
  </si>
  <si>
    <t xml:space="preserve">K 31.12.2013 a 31.12.2012 spoločnosť nenadobudla ani nevlastnila žiadne vlastné akcie. </t>
  </si>
  <si>
    <t>Základné imanie spoločnosti je zložené zo splatených vkladov jediného spoločníka  s nominálnou hodnotou 19 750 382 EUR.</t>
  </si>
  <si>
    <t>Vedenie spoločnosti rozhodlo rozdeliť zisk  za rok 2012 nasledovne:   sumu  35 472 EUR ako povinný prídel do rezervného fondu , sumu 673 698,08 EUR na  úhradu strát minulých z r. 2004 a 2005.</t>
  </si>
  <si>
    <t>Nakupované zásoby sú ocenené obstarávacími cenami s použitím metódy ocenenia priemernou cenou pri každom nákupe. Výdaj sa realizuje   s použitím poslednej priemernej ceny . Obstarávacia cena zásob zahŕňa cenu obstarania anákladysúvisiace s ich obstaraním (náklady na prepravu, clo, provízie, atď.). Prijaté zľavy, diskonty, rabaty znižujú obstarávaciu cenu zásob.</t>
  </si>
  <si>
    <t xml:space="preserve">Zásoby vytvorené vlastnou činnosťou sa oceňujú vlastnými nákladmi. Vlastné náklady zahŕňajú priame materiálové a mzdové náklady a nepriame výrobné náklady. </t>
  </si>
  <si>
    <t xml:space="preserve">Spoločnosť pri transakciách so spriaznenými osobami používa ceny porovnateľné s trhovými cenami. </t>
  </si>
  <si>
    <t>Spoločnosť nemá dlhodobý finančný majetok.</t>
  </si>
  <si>
    <t>Pohľadávky voči DÚJ a MÚJ</t>
  </si>
  <si>
    <t>Bežné účty v banke alebo v pobočke zahraničnej banky</t>
  </si>
  <si>
    <t>Vkladové účty v banke alebo v pobočke zahraničnej banky termínované</t>
  </si>
  <si>
    <t>Záväzky z obchodného styku voči spriazneným osobám 812 656 EUR a záväzok z Cash Poolingu 1 965 853 EUR.</t>
  </si>
  <si>
    <t>Vlastné výrobky (A)</t>
  </si>
  <si>
    <t>Tovar (B)</t>
  </si>
  <si>
    <t>Služby (C)</t>
  </si>
  <si>
    <t>Vplyv nevykázanej odloženej daňovej pohľadávky</t>
  </si>
  <si>
    <t>Zmena sadzby dane</t>
  </si>
  <si>
    <t>Podpisový záznam osoby zodpovednej za vedenie účtovníctva:</t>
  </si>
  <si>
    <t>Schválené dňa:</t>
  </si>
  <si>
    <t xml:space="preserve">. </t>
  </si>
  <si>
    <t xml:space="preserve"> - </t>
  </si>
  <si>
    <t>Sociálneho fondu sa podľa zákona o sociálnom fonde tvorí povinne na ťarchu nákladov vo výške 1 % + dodatková tvorba vo výške 0,5 %.  Sociálny fond sa podľa zákona o sociálnom fonde čerpá na sociálne, zdravotné, rekreačné a iné potreby zamestnancov.</t>
  </si>
  <si>
    <r>
      <t>e)</t>
    </r>
    <r>
      <rPr>
        <b/>
        <sz val="7"/>
        <rFont val="Times New Roman"/>
        <family val="1"/>
        <charset val="238"/>
      </rPr>
      <t xml:space="preserve">         </t>
    </r>
    <r>
      <rPr>
        <b/>
        <sz val="10"/>
        <rFont val="Arial"/>
        <family val="2"/>
        <charset val="238"/>
      </rPr>
      <t>Pohľadávky</t>
    </r>
  </si>
  <si>
    <r>
      <t>f)</t>
    </r>
    <r>
      <rPr>
        <b/>
        <sz val="7"/>
        <rFont val="Times New Roman"/>
        <family val="1"/>
        <charset val="238"/>
      </rPr>
      <t xml:space="preserve">         </t>
    </r>
    <r>
      <rPr>
        <b/>
        <sz val="10"/>
        <rFont val="Arial"/>
        <family val="2"/>
        <charset val="238"/>
      </rPr>
      <t>Náklady budúcich období a príjmy budúcich období</t>
    </r>
  </si>
  <si>
    <r>
      <t>g)</t>
    </r>
    <r>
      <rPr>
        <b/>
        <sz val="7"/>
        <rFont val="Times New Roman"/>
        <family val="1"/>
        <charset val="238"/>
      </rPr>
      <t xml:space="preserve">         </t>
    </r>
    <r>
      <rPr>
        <b/>
        <sz val="10"/>
        <rFont val="Arial"/>
        <family val="2"/>
        <charset val="238"/>
      </rPr>
      <t xml:space="preserve">Záväzky </t>
    </r>
  </si>
  <si>
    <r>
      <t>h)</t>
    </r>
    <r>
      <rPr>
        <b/>
        <sz val="7"/>
        <rFont val="Times New Roman"/>
        <family val="1"/>
        <charset val="238"/>
      </rPr>
      <t xml:space="preserve">         </t>
    </r>
    <r>
      <rPr>
        <b/>
        <sz val="10"/>
        <rFont val="Arial"/>
        <family val="2"/>
        <charset val="238"/>
      </rPr>
      <t xml:space="preserve">Rezervy </t>
    </r>
  </si>
  <si>
    <t xml:space="preserve">Dlhodobé i krátkodobé záväzky sa vykazujú v menovitých hodnotách. </t>
  </si>
  <si>
    <t>Finančné účty tvoria ceniny, peniaze v hotovosti a na bankových účtoch sa oceňujú v menovitých</t>
  </si>
  <si>
    <t>hodnotách.</t>
  </si>
  <si>
    <r>
      <t>i)</t>
    </r>
    <r>
      <rPr>
        <b/>
        <sz val="7"/>
        <rFont val="Times New Roman"/>
        <family val="1"/>
        <charset val="238"/>
      </rPr>
      <t xml:space="preserve">         </t>
    </r>
    <r>
      <rPr>
        <b/>
        <sz val="10"/>
        <rFont val="Arial"/>
        <family val="2"/>
        <charset val="238"/>
      </rPr>
      <t>Výdavky budúcich období a výnosy budúcich období</t>
    </r>
  </si>
  <si>
    <r>
      <t>j)</t>
    </r>
    <r>
      <rPr>
        <b/>
        <sz val="7"/>
        <rFont val="Times New Roman"/>
        <family val="1"/>
        <charset val="238"/>
      </rPr>
      <t xml:space="preserve">         </t>
    </r>
    <r>
      <rPr>
        <b/>
        <sz val="10"/>
        <rFont val="Arial"/>
        <family val="2"/>
        <charset val="238"/>
      </rPr>
      <t>Vlastné imanie</t>
    </r>
  </si>
  <si>
    <r>
      <t>k)</t>
    </r>
    <r>
      <rPr>
        <b/>
        <sz val="7"/>
        <rFont val="Times New Roman"/>
        <family val="1"/>
        <charset val="238"/>
      </rPr>
      <t xml:space="preserve">         </t>
    </r>
    <r>
      <rPr>
        <b/>
        <sz val="10"/>
        <rFont val="Arial"/>
        <family val="2"/>
        <charset val="238"/>
      </rPr>
      <t>Transakcie v cudzích menách</t>
    </r>
  </si>
  <si>
    <r>
      <t>l)</t>
    </r>
    <r>
      <rPr>
        <b/>
        <sz val="7"/>
        <rFont val="Times New Roman"/>
        <family val="1"/>
        <charset val="238"/>
      </rPr>
      <t xml:space="preserve">         </t>
    </r>
    <r>
      <rPr>
        <b/>
        <sz val="10"/>
        <rFont val="Arial"/>
        <family val="2"/>
        <charset val="238"/>
      </rPr>
      <t>Výnosy</t>
    </r>
  </si>
  <si>
    <r>
      <t>m)</t>
    </r>
    <r>
      <rPr>
        <b/>
        <sz val="7"/>
        <rFont val="Times New Roman"/>
        <family val="1"/>
        <charset val="238"/>
      </rPr>
      <t xml:space="preserve">         </t>
    </r>
    <r>
      <rPr>
        <b/>
        <sz val="10"/>
        <rFont val="Arial"/>
        <family val="2"/>
        <charset val="238"/>
      </rPr>
      <t>Finančný/operatívny lízing</t>
    </r>
  </si>
  <si>
    <r>
      <t>n)</t>
    </r>
    <r>
      <rPr>
        <b/>
        <sz val="7"/>
        <rFont val="Times New Roman"/>
        <family val="1"/>
        <charset val="238"/>
      </rPr>
      <t xml:space="preserve">         </t>
    </r>
    <r>
      <rPr>
        <b/>
        <sz val="10"/>
        <rFont val="Arial"/>
        <family val="2"/>
        <charset val="238"/>
      </rPr>
      <t>Daň z príjmu</t>
    </r>
  </si>
  <si>
    <r>
      <t>o)</t>
    </r>
    <r>
      <rPr>
        <b/>
        <sz val="7"/>
        <rFont val="Times New Roman"/>
        <family val="1"/>
        <charset val="238"/>
      </rPr>
      <t xml:space="preserve">         </t>
    </r>
    <r>
      <rPr>
        <b/>
        <sz val="10"/>
        <rFont val="Arial"/>
        <family val="2"/>
        <charset val="238"/>
      </rPr>
      <t>Dotácie</t>
    </r>
  </si>
  <si>
    <t>Pohľadávky voči spriazneným osobám  : 1 140 935,56</t>
  </si>
  <si>
    <t>Krátkodobá výpomoc</t>
  </si>
  <si>
    <t>poplatok za RTVS za II. polrok 2013</t>
  </si>
  <si>
    <t>Zostavené dňa: 14.2.2014</t>
  </si>
  <si>
    <t xml:space="preserve">z toho: </t>
  </si>
  <si>
    <t>pokuty a penále</t>
  </si>
  <si>
    <t>dary</t>
  </si>
  <si>
    <t>Odpis pohľadávok</t>
  </si>
  <si>
    <t>Poistenie majetku</t>
  </si>
  <si>
    <t>Ostatné prevádzkové náklady</t>
  </si>
  <si>
    <t>Prijané náhrady škôd od ČSOB</t>
  </si>
  <si>
    <t>odpis záväzku do výnosov</t>
  </si>
  <si>
    <r>
      <t>p)</t>
    </r>
    <r>
      <rPr>
        <b/>
        <sz val="11"/>
        <rFont val="Times New Roman"/>
        <family val="1"/>
        <charset val="238"/>
      </rPr>
      <t>    Opravy významných chýb minulých období účtovaných do bežného obdobia</t>
    </r>
  </si>
  <si>
    <t>vymazať riadok</t>
  </si>
  <si>
    <t xml:space="preserve">nič sa nepreceňuje, vymažte riadok </t>
  </si>
  <si>
    <t xml:space="preserve">International GmbH za r. 2012 v celkovej výške 70 000 EUR na ťarchu účtu 429 - Neuhradená strata. </t>
  </si>
  <si>
    <t xml:space="preserve">Spoločnosť zaúčtovala dodatočne vyfakturovaný poplatok za vedenie firmy materskou spoločnosťou Stiebel Eltron </t>
  </si>
  <si>
    <t xml:space="preserve">TATRAMAT – ohrievače vody, (ďalej len „spoločnosť”) je spoločnosť s ručením obmedzeným, bola založená dňa 12.5.2001. Dňa 9.7.2001 bola zapísaná do Obchodného registra vedenom na Okresnom súde v Prešove, oddiel s.r.o. vložka 12902/P. Spoločnosť sídli  v Poprade, Slovenská republika, identifikačné číslo 36473871. </t>
  </si>
  <si>
    <t>netreba uvádzať vôbec, skryť riadky</t>
  </si>
  <si>
    <t>nemá náplň, neuvádzať</t>
  </si>
  <si>
    <t>vynechať tabuľku</t>
  </si>
  <si>
    <t>Majetok v nájme (operatívny prenájom)</t>
  </si>
  <si>
    <t xml:space="preserve">Vedenie spoločnosti sa rozhodlo nezverejňovať informácie o príjmoch a výhodách členov štatutárnych orgánov účtovnej jednotky. </t>
  </si>
  <si>
    <t xml:space="preserve">Spoločnosť má v nájme priestory administratívnej budovy od spoločnosti Tatramatu, a.s. Poprad, ako i jedáleň vrátane príslušenstva. </t>
  </si>
  <si>
    <t>Zariadenie na sušenie a vypaľovanie smaltu</t>
  </si>
  <si>
    <t>Suma istiny v EUR za bežné účtovné obdobie</t>
  </si>
  <si>
    <t>Úrok p.a.v %</t>
  </si>
  <si>
    <t>Predpokladaný náklad z nájmu pre rok 2014 predstavuje celkom 113 142 EUR.</t>
  </si>
  <si>
    <t>Bezprostredne predch. účtovné obdobie</t>
  </si>
  <si>
    <t>k 21.</t>
  </si>
  <si>
    <t>Dlhodobý nehmotný majetok sa odpisuje do nákladov počas predpokladanej doby jeho používania a predpokladaného priebehu jeho opotrebenia. Odpisovať sa začína už v mesiaci zaradenia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</si>
  <si>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t.j. 50 % z nadobúdacej hodnoty zariadenia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</si>
</sst>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quot;Sk&quot;_-;\-* #,##0.00\ &quot;Sk&quot;_-;_-* &quot;-&quot;??\ &quot;Sk&quot;_-;_-@_-"/>
    <numFmt numFmtId="165" formatCode="d/m/yyyy;@"/>
  </numFmts>
  <fonts count="45" x14ac:knownFonts="1">
    <font>
      <sz val="11"/>
      <color theme="1"/>
      <name val="Calibri"/>
      <family val="2"/>
      <charset val="238"/>
      <scheme val="minor"/>
    </font>
    <font>
      <sz val="11"/>
      <color theme="1"/>
      <name val="Arial"/>
      <family val="2"/>
      <charset val="238"/>
    </font>
    <font>
      <sz val="8"/>
      <color theme="1"/>
      <name val="Arial"/>
      <family val="2"/>
      <charset val="238"/>
    </font>
    <font>
      <sz val="10"/>
      <color theme="1"/>
      <name val="Arial"/>
      <family val="2"/>
      <charset val="238"/>
    </font>
    <font>
      <b/>
      <sz val="11"/>
      <color theme="1"/>
      <name val="Arial"/>
      <family val="2"/>
      <charset val="238"/>
    </font>
    <font>
      <b/>
      <sz val="8"/>
      <color theme="1"/>
      <name val="Arial"/>
      <family val="2"/>
      <charset val="238"/>
    </font>
    <font>
      <sz val="8"/>
      <color indexed="81"/>
      <name val="Tahoma"/>
      <family val="2"/>
      <charset val="238"/>
    </font>
    <font>
      <b/>
      <sz val="10"/>
      <color theme="1"/>
      <name val="Arial"/>
      <family val="2"/>
      <charset val="238"/>
    </font>
    <font>
      <b/>
      <u/>
      <sz val="12"/>
      <color theme="1"/>
      <name val="Arial"/>
      <family val="2"/>
      <charset val="238"/>
    </font>
    <font>
      <sz val="10"/>
      <color rgb="FFFF0000"/>
      <name val="Arial"/>
      <family val="2"/>
      <charset val="238"/>
    </font>
    <font>
      <sz val="11"/>
      <color theme="1"/>
      <name val="Calibri"/>
      <family val="2"/>
      <charset val="238"/>
      <scheme val="minor"/>
    </font>
    <font>
      <b/>
      <u/>
      <sz val="10"/>
      <color theme="1"/>
      <name val="Arial"/>
      <family val="2"/>
      <charset val="238"/>
    </font>
    <font>
      <b/>
      <u/>
      <sz val="10"/>
      <color theme="1"/>
      <name val="Calibri"/>
      <family val="2"/>
      <charset val="238"/>
    </font>
    <font>
      <i/>
      <sz val="8"/>
      <color theme="1"/>
      <name val="Arial"/>
      <family val="2"/>
      <charset val="238"/>
    </font>
    <font>
      <sz val="8"/>
      <color rgb="FFFF0000"/>
      <name val="Arial"/>
      <family val="2"/>
      <charset val="238"/>
    </font>
    <font>
      <sz val="10"/>
      <name val="Arial"/>
      <family val="2"/>
      <charset val="238"/>
    </font>
    <font>
      <b/>
      <sz val="12"/>
      <name val="Arial CE"/>
      <family val="2"/>
      <charset val="238"/>
    </font>
    <font>
      <b/>
      <sz val="11"/>
      <name val="Arial CE"/>
      <family val="2"/>
      <charset val="238"/>
    </font>
    <font>
      <b/>
      <sz val="10"/>
      <name val="Arial CE"/>
      <family val="2"/>
      <charset val="238"/>
    </font>
    <font>
      <b/>
      <sz val="8"/>
      <name val="Arial CE"/>
      <family val="2"/>
      <charset val="238"/>
    </font>
    <font>
      <b/>
      <sz val="9"/>
      <name val="Arial CE"/>
      <family val="2"/>
      <charset val="238"/>
    </font>
    <font>
      <sz val="9"/>
      <name val="Arial CE"/>
      <family val="2"/>
      <charset val="238"/>
    </font>
    <font>
      <sz val="8"/>
      <name val="Arial CE"/>
      <family val="2"/>
      <charset val="238"/>
    </font>
    <font>
      <sz val="10"/>
      <name val="Arial CE"/>
      <family val="2"/>
      <charset val="238"/>
    </font>
    <font>
      <sz val="7"/>
      <name val="Arial CE"/>
      <family val="2"/>
      <charset val="238"/>
    </font>
    <font>
      <b/>
      <sz val="10"/>
      <color indexed="10"/>
      <name val="Arial CE"/>
      <family val="2"/>
      <charset val="238"/>
    </font>
    <font>
      <b/>
      <sz val="9"/>
      <name val="Arial CE"/>
      <charset val="238"/>
    </font>
    <font>
      <b/>
      <sz val="10"/>
      <name val="Arial CE"/>
      <charset val="238"/>
    </font>
    <font>
      <b/>
      <sz val="8"/>
      <name val="Arial CE"/>
      <charset val="238"/>
    </font>
    <font>
      <sz val="10"/>
      <name val="Arial"/>
      <family val="2"/>
      <charset val="238"/>
    </font>
    <font>
      <b/>
      <sz val="10"/>
      <name val="Arial"/>
      <family val="2"/>
      <charset val="238"/>
    </font>
    <font>
      <b/>
      <sz val="7"/>
      <name val="Times New Roman"/>
      <family val="1"/>
      <charset val="238"/>
    </font>
    <font>
      <sz val="7"/>
      <name val="Times New Roman"/>
      <family val="1"/>
      <charset val="238"/>
    </font>
    <font>
      <sz val="10"/>
      <color indexed="10"/>
      <name val="Arial"/>
      <family val="2"/>
      <charset val="238"/>
    </font>
    <font>
      <sz val="8"/>
      <name val="Arial"/>
      <family val="2"/>
      <charset val="238"/>
    </font>
    <font>
      <b/>
      <sz val="8"/>
      <name val="Arial"/>
      <family val="2"/>
      <charset val="238"/>
    </font>
    <font>
      <b/>
      <i/>
      <sz val="10"/>
      <name val="Arial"/>
      <family val="2"/>
      <charset val="238"/>
    </font>
    <font>
      <b/>
      <u/>
      <sz val="10"/>
      <name val="Arial"/>
      <family val="2"/>
      <charset val="238"/>
    </font>
    <font>
      <sz val="10"/>
      <name val="Arial CE"/>
      <charset val="238"/>
    </font>
    <font>
      <sz val="11"/>
      <color rgb="FFFF0000"/>
      <name val="Calibri"/>
      <family val="2"/>
      <charset val="238"/>
      <scheme val="minor"/>
    </font>
    <font>
      <sz val="9"/>
      <color indexed="81"/>
      <name val="Tahoma"/>
      <family val="2"/>
      <charset val="238"/>
    </font>
    <font>
      <sz val="11"/>
      <color theme="1"/>
      <name val="Times New Roman"/>
      <family val="1"/>
      <charset val="238"/>
    </font>
    <font>
      <b/>
      <sz val="11"/>
      <name val="Calibri"/>
      <family val="2"/>
      <charset val="238"/>
      <scheme val="minor"/>
    </font>
    <font>
      <sz val="11"/>
      <name val="Calibri"/>
      <family val="2"/>
      <charset val="238"/>
      <scheme val="minor"/>
    </font>
    <font>
      <b/>
      <sz val="11"/>
      <name val="Times New Roman"/>
      <family val="1"/>
      <charset val="238"/>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rgb="FFFFFF99"/>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9" fontId="10" fillId="0" borderId="0" applyFont="0" applyFill="0" applyBorder="0" applyAlignment="0" applyProtection="0"/>
    <xf numFmtId="0" fontId="29" fillId="0" borderId="0"/>
    <xf numFmtId="0" fontId="38" fillId="0" borderId="0"/>
    <xf numFmtId="164" fontId="38" fillId="0" borderId="0" applyFont="0" applyFill="0" applyBorder="0" applyAlignment="0" applyProtection="0"/>
    <xf numFmtId="0" fontId="15" fillId="0" borderId="0"/>
  </cellStyleXfs>
  <cellXfs count="1003">
    <xf numFmtId="0" fontId="0" fillId="0" borderId="0" xfId="0"/>
    <xf numFmtId="0" fontId="0" fillId="0" borderId="0" xfId="0" applyBorder="1"/>
    <xf numFmtId="0" fontId="0" fillId="0" borderId="0" xfId="0" applyFill="1"/>
    <xf numFmtId="0" fontId="1" fillId="0" borderId="0" xfId="0" applyFont="1"/>
    <xf numFmtId="0" fontId="3" fillId="0" borderId="0" xfId="0" applyFont="1"/>
    <xf numFmtId="0" fontId="3" fillId="0" borderId="0" xfId="0" applyFont="1" applyFill="1"/>
    <xf numFmtId="0" fontId="8" fillId="0" borderId="0" xfId="0" applyFont="1"/>
    <xf numFmtId="0" fontId="2" fillId="0" borderId="0" xfId="0" applyFont="1" applyBorder="1" applyAlignment="1">
      <alignment horizontal="left" vertical="center"/>
    </xf>
    <xf numFmtId="3" fontId="2" fillId="0" borderId="0" xfId="0" applyNumberFormat="1" applyFont="1" applyBorder="1" applyAlignment="1">
      <alignment horizontal="right" vertical="center"/>
    </xf>
    <xf numFmtId="0" fontId="11" fillId="0" borderId="0" xfId="0" applyFont="1"/>
    <xf numFmtId="0" fontId="7" fillId="0" borderId="0" xfId="0" applyFont="1"/>
    <xf numFmtId="3" fontId="0" fillId="0" borderId="0" xfId="0" applyNumberFormat="1" applyBorder="1"/>
    <xf numFmtId="3" fontId="25" fillId="0" borderId="0" xfId="0" applyNumberFormat="1" applyFont="1"/>
    <xf numFmtId="0" fontId="16" fillId="0" borderId="0" xfId="0" applyFont="1" applyAlignment="1">
      <alignment vertical="center"/>
    </xf>
    <xf numFmtId="0" fontId="0" fillId="0" borderId="0" xfId="0" applyAlignment="1">
      <alignment vertical="center"/>
    </xf>
    <xf numFmtId="0" fontId="0" fillId="0" borderId="18" xfId="0" applyBorder="1" applyAlignment="1">
      <alignment vertical="center"/>
    </xf>
    <xf numFmtId="0" fontId="0" fillId="0" borderId="0" xfId="0" applyBorder="1" applyAlignment="1">
      <alignment vertical="center"/>
    </xf>
    <xf numFmtId="0" fontId="16" fillId="0" borderId="0" xfId="0" applyFont="1" applyAlignment="1">
      <alignment horizontal="left" vertical="center"/>
    </xf>
    <xf numFmtId="0" fontId="0" fillId="0" borderId="0" xfId="0" applyAlignment="1">
      <alignment horizontal="left" vertical="center"/>
    </xf>
    <xf numFmtId="0" fontId="18" fillId="0" borderId="0" xfId="0" applyFont="1" applyAlignment="1">
      <alignment horizontal="left" vertical="center"/>
    </xf>
    <xf numFmtId="0" fontId="0" fillId="0" borderId="0" xfId="0" applyBorder="1" applyAlignment="1">
      <alignment horizontal="left" vertical="center"/>
    </xf>
    <xf numFmtId="0" fontId="16" fillId="0" borderId="0" xfId="0" applyFont="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29" fillId="0" borderId="0" xfId="2"/>
    <xf numFmtId="0" fontId="15" fillId="0" borderId="0" xfId="2" applyFont="1" applyAlignment="1">
      <alignment horizontal="left"/>
    </xf>
    <xf numFmtId="0" fontId="34" fillId="0" borderId="0" xfId="2" applyFont="1" applyAlignment="1"/>
    <xf numFmtId="0" fontId="34" fillId="0" borderId="0" xfId="2" applyFont="1"/>
    <xf numFmtId="0" fontId="35" fillId="0" borderId="1" xfId="2" applyFont="1" applyBorder="1" applyAlignment="1">
      <alignment horizontal="center" vertical="center"/>
    </xf>
    <xf numFmtId="0" fontId="35" fillId="0" borderId="0" xfId="2" applyFont="1" applyBorder="1" applyAlignment="1">
      <alignment horizontal="left" vertical="center" wrapText="1"/>
    </xf>
    <xf numFmtId="49" fontId="3" fillId="0" borderId="0" xfId="0" applyNumberFormat="1" applyFont="1" applyAlignment="1">
      <alignment horizontal="right"/>
    </xf>
    <xf numFmtId="0" fontId="3" fillId="0" borderId="10" xfId="0" applyFont="1" applyBorder="1"/>
    <xf numFmtId="0" fontId="3" fillId="0" borderId="11" xfId="0" applyFont="1" applyBorder="1"/>
    <xf numFmtId="0" fontId="3" fillId="0" borderId="12" xfId="0" applyFont="1" applyBorder="1"/>
    <xf numFmtId="0" fontId="2" fillId="0" borderId="0" xfId="0" applyFont="1" applyFill="1"/>
    <xf numFmtId="0" fontId="3" fillId="0" borderId="0" xfId="0" applyFont="1" applyAlignment="1">
      <alignment vertical="center" wrapText="1"/>
    </xf>
    <xf numFmtId="0" fontId="39" fillId="0" borderId="0" xfId="0" applyFont="1"/>
    <xf numFmtId="0" fontId="0" fillId="0" borderId="0" xfId="0" applyAlignment="1"/>
    <xf numFmtId="0" fontId="3" fillId="0" borderId="0" xfId="0" applyFont="1" applyAlignment="1">
      <alignment horizontal="center" vertical="center" wrapText="1"/>
    </xf>
    <xf numFmtId="0" fontId="29" fillId="0" borderId="0" xfId="2" applyFill="1"/>
    <xf numFmtId="0" fontId="15" fillId="0" borderId="0" xfId="2" applyFont="1" applyFill="1" applyAlignment="1">
      <alignment wrapText="1"/>
    </xf>
    <xf numFmtId="0" fontId="37" fillId="0" borderId="0" xfId="2" applyFont="1" applyFill="1" applyAlignment="1">
      <alignment wrapText="1"/>
    </xf>
    <xf numFmtId="0" fontId="37" fillId="2" borderId="0" xfId="2" applyFont="1" applyFill="1" applyAlignment="1"/>
    <xf numFmtId="0" fontId="37" fillId="0" borderId="0" xfId="2" applyFont="1" applyFill="1" applyAlignment="1"/>
    <xf numFmtId="0" fontId="0" fillId="0" borderId="0" xfId="0" applyFill="1" applyAlignment="1"/>
    <xf numFmtId="0" fontId="37" fillId="0" borderId="0" xfId="2" applyFont="1" applyFill="1" applyAlignment="1">
      <alignment horizontal="left"/>
    </xf>
    <xf numFmtId="0" fontId="15" fillId="0" borderId="0" xfId="2" applyFont="1"/>
    <xf numFmtId="0" fontId="15" fillId="0" borderId="0" xfId="2" applyFont="1" applyFill="1" applyAlignment="1"/>
    <xf numFmtId="0" fontId="0" fillId="0" borderId="0" xfId="0" applyFill="1" applyAlignment="1">
      <alignment horizontal="left" vertical="center"/>
    </xf>
    <xf numFmtId="0" fontId="17" fillId="0" borderId="0" xfId="0" applyFont="1" applyFill="1" applyAlignment="1">
      <alignment vertical="center"/>
    </xf>
    <xf numFmtId="0" fontId="0" fillId="0" borderId="0" xfId="0" applyFill="1" applyAlignment="1">
      <alignment horizontal="center" vertical="center"/>
    </xf>
    <xf numFmtId="0" fontId="15" fillId="0" borderId="0" xfId="2" applyFont="1" applyFill="1"/>
    <xf numFmtId="0" fontId="0" fillId="0" borderId="0" xfId="0" applyFont="1"/>
    <xf numFmtId="0" fontId="39" fillId="0" borderId="0" xfId="0" applyFont="1" applyFill="1"/>
    <xf numFmtId="0" fontId="3" fillId="3" borderId="0" xfId="0" applyFont="1" applyFill="1"/>
    <xf numFmtId="0" fontId="7" fillId="3" borderId="0" xfId="0" applyFont="1" applyFill="1"/>
    <xf numFmtId="0" fontId="11" fillId="3" borderId="0" xfId="0" applyFont="1" applyFill="1"/>
    <xf numFmtId="0" fontId="2" fillId="0" borderId="0" xfId="0" applyFont="1" applyBorder="1" applyAlignment="1">
      <alignment horizontal="left" vertical="center" wrapText="1"/>
    </xf>
    <xf numFmtId="0" fontId="15" fillId="0" borderId="0" xfId="2" applyFont="1" applyAlignment="1">
      <alignment wrapText="1"/>
    </xf>
    <xf numFmtId="0" fontId="3" fillId="0" borderId="0" xfId="0" applyFont="1" applyAlignment="1">
      <alignment horizontal="left" vertical="center" wrapText="1"/>
    </xf>
    <xf numFmtId="0" fontId="2" fillId="0" borderId="0" xfId="0" applyFont="1" applyBorder="1" applyAlignment="1">
      <alignment horizontal="center" vertical="center"/>
    </xf>
    <xf numFmtId="0" fontId="35" fillId="0" borderId="0" xfId="2" applyFont="1" applyBorder="1" applyAlignment="1">
      <alignment horizontal="center" vertical="center" wrapText="1"/>
    </xf>
    <xf numFmtId="3" fontId="0" fillId="0" borderId="0" xfId="0" applyNumberFormat="1"/>
    <xf numFmtId="4" fontId="0" fillId="0" borderId="0" xfId="0" applyNumberFormat="1"/>
    <xf numFmtId="0" fontId="41" fillId="0" borderId="0" xfId="0" applyFont="1"/>
    <xf numFmtId="0" fontId="42" fillId="0" borderId="0" xfId="0" applyFont="1" applyAlignment="1">
      <alignment horizontal="left" vertical="center"/>
    </xf>
    <xf numFmtId="0" fontId="42" fillId="0" borderId="0" xfId="0" applyFont="1" applyAlignment="1">
      <alignment vertical="center"/>
    </xf>
    <xf numFmtId="0" fontId="43" fillId="0" borderId="0" xfId="0" applyFont="1" applyAlignment="1">
      <alignment horizontal="left" vertical="center"/>
    </xf>
    <xf numFmtId="0" fontId="15" fillId="0" borderId="0" xfId="0" applyFont="1"/>
    <xf numFmtId="0" fontId="3" fillId="0" borderId="0" xfId="0" applyFont="1" applyFill="1" applyAlignment="1">
      <alignment horizontal="left" vertical="center" wrapText="1"/>
    </xf>
    <xf numFmtId="0" fontId="7" fillId="0" borderId="0" xfId="0" applyFont="1" applyFill="1"/>
    <xf numFmtId="0" fontId="11" fillId="0" borderId="0" xfId="0" applyFont="1" applyFill="1"/>
    <xf numFmtId="0" fontId="30" fillId="0" borderId="0" xfId="0" applyFont="1" applyFill="1"/>
    <xf numFmtId="0" fontId="43" fillId="0" borderId="0" xfId="0" applyFont="1" applyFill="1"/>
    <xf numFmtId="0" fontId="15" fillId="0" borderId="0" xfId="0" applyFont="1" applyFill="1"/>
    <xf numFmtId="0" fontId="30" fillId="0" borderId="0" xfId="2" applyFont="1" applyFill="1" applyAlignment="1">
      <alignment wrapText="1"/>
    </xf>
    <xf numFmtId="0" fontId="15" fillId="0" borderId="0" xfId="2" applyFont="1" applyFill="1" applyAlignment="1">
      <alignment horizontal="justify" wrapText="1"/>
    </xf>
    <xf numFmtId="0" fontId="3" fillId="0" borderId="0" xfId="0" applyFont="1" applyFill="1" applyAlignment="1">
      <alignment horizontal="left" vertical="center" wrapText="1"/>
    </xf>
    <xf numFmtId="0" fontId="15" fillId="0" borderId="0" xfId="0" applyFont="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5" fillId="0" borderId="2" xfId="0" applyFont="1" applyFill="1" applyBorder="1" applyAlignment="1">
      <alignment horizontal="left" vertical="center" wrapText="1"/>
    </xf>
    <xf numFmtId="3" fontId="2" fillId="0" borderId="2" xfId="0" applyNumberFormat="1" applyFont="1" applyFill="1" applyBorder="1" applyAlignment="1">
      <alignment horizontal="right" wrapText="1"/>
    </xf>
    <xf numFmtId="3" fontId="2" fillId="0" borderId="3" xfId="0" applyNumberFormat="1" applyFont="1" applyFill="1" applyBorder="1" applyAlignment="1">
      <alignment horizontal="right" wrapText="1"/>
    </xf>
    <xf numFmtId="3" fontId="2" fillId="0" borderId="4" xfId="0" applyNumberFormat="1" applyFont="1" applyFill="1" applyBorder="1" applyAlignment="1">
      <alignment horizontal="right" wrapText="1"/>
    </xf>
    <xf numFmtId="3" fontId="5" fillId="0" borderId="2"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34" fillId="0" borderId="0" xfId="0" applyFont="1" applyFill="1" applyBorder="1" applyAlignment="1">
      <alignment horizontal="center" vertical="center"/>
    </xf>
    <xf numFmtId="0" fontId="2" fillId="0" borderId="0" xfId="0" applyFont="1" applyFill="1" applyBorder="1" applyAlignment="1">
      <alignment horizontal="center"/>
    </xf>
    <xf numFmtId="3" fontId="34" fillId="0" borderId="0" xfId="0" applyNumberFormat="1" applyFont="1" applyFill="1" applyBorder="1" applyAlignment="1">
      <alignment horizontal="right"/>
    </xf>
    <xf numFmtId="0" fontId="34" fillId="0" borderId="0" xfId="0" applyFont="1" applyFill="1" applyBorder="1" applyAlignment="1">
      <alignment horizontal="right"/>
    </xf>
    <xf numFmtId="0" fontId="8" fillId="0" borderId="0" xfId="0" applyFont="1" applyFill="1"/>
    <xf numFmtId="0" fontId="7" fillId="0" borderId="0" xfId="0" applyFont="1" applyFill="1" applyBorder="1"/>
    <xf numFmtId="0" fontId="11" fillId="0" borderId="0" xfId="0" applyFont="1" applyFill="1" applyBorder="1"/>
    <xf numFmtId="0" fontId="1" fillId="0" borderId="0" xfId="0" applyFont="1" applyFill="1"/>
    <xf numFmtId="0" fontId="3" fillId="0" borderId="0" xfId="0" applyFont="1" applyFill="1" applyAlignment="1">
      <alignment vertical="center"/>
    </xf>
    <xf numFmtId="0" fontId="0" fillId="4" borderId="0" xfId="0" applyFill="1"/>
    <xf numFmtId="3" fontId="39" fillId="0" borderId="0" xfId="0" applyNumberFormat="1" applyFont="1"/>
    <xf numFmtId="0" fontId="15" fillId="5" borderId="0" xfId="2" applyFont="1" applyFill="1"/>
    <xf numFmtId="0" fontId="29" fillId="5" borderId="0" xfId="2" applyFill="1"/>
    <xf numFmtId="0" fontId="0" fillId="5" borderId="0" xfId="0" applyFill="1"/>
    <xf numFmtId="0" fontId="3" fillId="5" borderId="0" xfId="0" applyFont="1" applyFill="1"/>
    <xf numFmtId="0" fontId="0" fillId="0" borderId="0" xfId="0" applyFill="1"/>
    <xf numFmtId="0" fontId="3" fillId="0" borderId="0" xfId="0" applyFont="1" applyFill="1"/>
    <xf numFmtId="0" fontId="3" fillId="3" borderId="0" xfId="0" applyFont="1" applyFill="1" applyAlignment="1">
      <alignment horizontal="left" wrapText="1"/>
    </xf>
    <xf numFmtId="0" fontId="30" fillId="0" borderId="0" xfId="2" applyFont="1" applyAlignment="1">
      <alignment horizontal="justify" wrapText="1"/>
    </xf>
    <xf numFmtId="0" fontId="29" fillId="0" borderId="0" xfId="2" applyAlignment="1">
      <alignment wrapText="1"/>
    </xf>
    <xf numFmtId="0" fontId="15" fillId="0" borderId="0" xfId="2" applyFont="1" applyAlignment="1">
      <alignment horizontal="justify" wrapText="1"/>
    </xf>
    <xf numFmtId="0" fontId="15" fillId="0" borderId="0" xfId="2" applyFont="1" applyAlignment="1">
      <alignment wrapText="1"/>
    </xf>
    <xf numFmtId="0" fontId="15" fillId="0" borderId="0" xfId="2" applyFont="1" applyFill="1" applyAlignment="1">
      <alignment horizontal="justify" wrapText="1"/>
    </xf>
    <xf numFmtId="0" fontId="15" fillId="0" borderId="0" xfId="2" applyFont="1" applyFill="1" applyAlignment="1">
      <alignment wrapText="1"/>
    </xf>
    <xf numFmtId="0" fontId="29" fillId="0" borderId="0" xfId="2" applyFill="1" applyAlignment="1">
      <alignment wrapText="1"/>
    </xf>
    <xf numFmtId="0" fontId="15" fillId="5" borderId="0" xfId="2" applyFont="1" applyFill="1" applyAlignment="1">
      <alignment horizontal="justify" wrapText="1"/>
    </xf>
    <xf numFmtId="0" fontId="29" fillId="5" borderId="0" xfId="2" applyFill="1" applyAlignment="1">
      <alignment wrapText="1"/>
    </xf>
    <xf numFmtId="0" fontId="34" fillId="0" borderId="1" xfId="2" applyFont="1" applyBorder="1" applyAlignment="1">
      <alignment wrapText="1"/>
    </xf>
    <xf numFmtId="17" fontId="34" fillId="0" borderId="2" xfId="2" applyNumberFormat="1" applyFont="1" applyBorder="1" applyAlignment="1">
      <alignment horizontal="center" vertical="center" wrapText="1"/>
    </xf>
    <xf numFmtId="0" fontId="34" fillId="0" borderId="4"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2" xfId="2" applyFont="1" applyFill="1" applyBorder="1" applyAlignment="1">
      <alignment horizontal="center" vertical="center" wrapText="1"/>
    </xf>
    <xf numFmtId="0" fontId="34" fillId="0" borderId="4" xfId="2" applyFont="1" applyFill="1" applyBorder="1" applyAlignment="1">
      <alignment horizontal="center" vertical="center" wrapText="1"/>
    </xf>
    <xf numFmtId="9" fontId="34" fillId="0" borderId="2" xfId="1" applyFont="1" applyBorder="1" applyAlignment="1">
      <alignment horizontal="center" vertical="center" wrapText="1"/>
    </xf>
    <xf numFmtId="9" fontId="34" fillId="0" borderId="4" xfId="1" applyFont="1" applyBorder="1" applyAlignment="1">
      <alignment horizontal="center" vertical="center" wrapText="1"/>
    </xf>
    <xf numFmtId="0" fontId="36" fillId="0" borderId="0" xfId="2" applyFont="1" applyAlignment="1">
      <alignment horizontal="justify" wrapText="1"/>
    </xf>
    <xf numFmtId="0" fontId="34" fillId="0" borderId="1" xfId="2" applyFont="1" applyBorder="1" applyAlignment="1">
      <alignment horizontal="center" vertical="center" wrapText="1"/>
    </xf>
    <xf numFmtId="0" fontId="35" fillId="0" borderId="1" xfId="2" applyFont="1" applyBorder="1" applyAlignment="1">
      <alignment horizontal="center" vertical="center" wrapText="1"/>
    </xf>
    <xf numFmtId="10" fontId="34" fillId="0" borderId="2" xfId="1" applyNumberFormat="1" applyFont="1" applyBorder="1" applyAlignment="1">
      <alignment horizontal="center" vertical="center" wrapText="1"/>
    </xf>
    <xf numFmtId="10" fontId="34" fillId="0" borderId="4" xfId="1" applyNumberFormat="1" applyFont="1" applyBorder="1" applyAlignment="1">
      <alignment horizontal="center" vertical="center" wrapText="1"/>
    </xf>
    <xf numFmtId="0" fontId="34" fillId="5" borderId="2" xfId="2" applyFont="1" applyFill="1" applyBorder="1" applyAlignment="1">
      <alignment horizontal="center" vertical="center" wrapText="1"/>
    </xf>
    <xf numFmtId="0" fontId="34" fillId="5" borderId="4" xfId="2" applyFont="1" applyFill="1" applyBorder="1" applyAlignment="1">
      <alignment horizontal="center" vertical="center" wrapText="1"/>
    </xf>
    <xf numFmtId="0" fontId="34" fillId="0" borderId="1" xfId="2" applyFont="1" applyFill="1" applyBorder="1" applyAlignment="1">
      <alignment wrapText="1"/>
    </xf>
    <xf numFmtId="0" fontId="34" fillId="5" borderId="1" xfId="2" applyFont="1" applyFill="1" applyBorder="1" applyAlignment="1">
      <alignment wrapText="1"/>
    </xf>
    <xf numFmtId="10" fontId="34" fillId="0" borderId="2" xfId="2" applyNumberFormat="1" applyFont="1" applyBorder="1" applyAlignment="1">
      <alignment horizontal="center" vertical="center" wrapText="1"/>
    </xf>
    <xf numFmtId="10" fontId="34" fillId="0" borderId="4" xfId="2" applyNumberFormat="1" applyFont="1" applyBorder="1" applyAlignment="1">
      <alignment horizontal="center" vertical="center" wrapText="1"/>
    </xf>
    <xf numFmtId="0" fontId="15" fillId="0" borderId="0" xfId="2" applyFont="1" applyAlignment="1">
      <alignment horizontal="left" vertical="center" wrapText="1"/>
    </xf>
    <xf numFmtId="3" fontId="34" fillId="0" borderId="1" xfId="2" applyNumberFormat="1" applyFont="1" applyBorder="1" applyAlignment="1">
      <alignment horizontal="center" vertical="center" wrapText="1"/>
    </xf>
    <xf numFmtId="0" fontId="35" fillId="0" borderId="1" xfId="2" applyFont="1" applyBorder="1" applyAlignment="1">
      <alignment horizontal="left" vertical="center" wrapText="1"/>
    </xf>
    <xf numFmtId="0" fontId="34" fillId="0" borderId="1" xfId="2" applyFont="1" applyBorder="1" applyAlignment="1">
      <alignment horizontal="left" vertical="center" wrapText="1"/>
    </xf>
    <xf numFmtId="3" fontId="35" fillId="0" borderId="1" xfId="2" applyNumberFormat="1" applyFont="1" applyBorder="1" applyAlignment="1">
      <alignment horizontal="center" vertical="center" wrapText="1"/>
    </xf>
    <xf numFmtId="0" fontId="35" fillId="0" borderId="6" xfId="2" applyFont="1" applyBorder="1" applyAlignment="1">
      <alignment horizontal="center" vertical="center" wrapText="1"/>
    </xf>
    <xf numFmtId="0" fontId="35" fillId="0" borderId="7" xfId="2" applyFont="1" applyBorder="1" applyAlignment="1">
      <alignment horizontal="center" vertical="center" wrapText="1"/>
    </xf>
    <xf numFmtId="0" fontId="35" fillId="0" borderId="10" xfId="2" applyFont="1" applyBorder="1" applyAlignment="1">
      <alignment horizontal="center" vertical="center" wrapText="1"/>
    </xf>
    <xf numFmtId="0" fontId="35" fillId="0" borderId="12" xfId="2" applyFont="1" applyBorder="1" applyAlignment="1">
      <alignment horizontal="center" vertical="center" wrapText="1"/>
    </xf>
    <xf numFmtId="0" fontId="29" fillId="0" borderId="1" xfId="2" applyBorder="1" applyAlignment="1">
      <alignment horizontal="left" vertical="center" wrapText="1"/>
    </xf>
    <xf numFmtId="0" fontId="34" fillId="0" borderId="6" xfId="2" applyFont="1" applyFill="1" applyBorder="1" applyAlignment="1">
      <alignment horizontal="center" vertical="center" wrapText="1"/>
    </xf>
    <xf numFmtId="0" fontId="29" fillId="0" borderId="5" xfId="2" applyFill="1" applyBorder="1" applyAlignment="1">
      <alignment horizontal="center" vertical="center" wrapText="1"/>
    </xf>
    <xf numFmtId="0" fontId="29" fillId="0" borderId="7" xfId="2" applyFill="1" applyBorder="1" applyAlignment="1">
      <alignment horizontal="center" vertical="center" wrapText="1"/>
    </xf>
    <xf numFmtId="0" fontId="29" fillId="0" borderId="10" xfId="2" applyFill="1" applyBorder="1" applyAlignment="1">
      <alignment horizontal="center" vertical="center" wrapText="1"/>
    </xf>
    <xf numFmtId="0" fontId="29" fillId="0" borderId="11" xfId="2" applyFill="1" applyBorder="1" applyAlignment="1">
      <alignment horizontal="center" vertical="center" wrapText="1"/>
    </xf>
    <xf numFmtId="0" fontId="29" fillId="0" borderId="12" xfId="2" applyFill="1" applyBorder="1" applyAlignment="1">
      <alignment horizontal="center" vertical="center" wrapText="1"/>
    </xf>
    <xf numFmtId="0" fontId="34" fillId="0" borderId="6" xfId="2" applyFont="1" applyBorder="1" applyAlignment="1">
      <alignment horizontal="center" vertical="center" wrapText="1"/>
    </xf>
    <xf numFmtId="0" fontId="29" fillId="0" borderId="5" xfId="2" applyBorder="1" applyAlignment="1">
      <alignment horizontal="center" vertical="center" wrapText="1"/>
    </xf>
    <xf numFmtId="0" fontId="29" fillId="0" borderId="7" xfId="2" applyBorder="1" applyAlignment="1">
      <alignment horizontal="center" vertical="center" wrapText="1"/>
    </xf>
    <xf numFmtId="0" fontId="29" fillId="0" borderId="10" xfId="2" applyBorder="1" applyAlignment="1">
      <alignment horizontal="center" vertical="center" wrapText="1"/>
    </xf>
    <xf numFmtId="0" fontId="29" fillId="0" borderId="11" xfId="2" applyBorder="1" applyAlignment="1">
      <alignment horizontal="center" vertical="center" wrapText="1"/>
    </xf>
    <xf numFmtId="0" fontId="29" fillId="0" borderId="12" xfId="2" applyBorder="1" applyAlignment="1">
      <alignment horizontal="center" vertical="center" wrapText="1"/>
    </xf>
    <xf numFmtId="0" fontId="34" fillId="0" borderId="6" xfId="2" applyFont="1" applyBorder="1" applyAlignment="1">
      <alignment horizontal="left" vertical="center" wrapText="1"/>
    </xf>
    <xf numFmtId="0" fontId="34" fillId="0" borderId="5" xfId="2" applyFont="1" applyBorder="1" applyAlignment="1">
      <alignment horizontal="left" vertical="center" wrapText="1"/>
    </xf>
    <xf numFmtId="0" fontId="34" fillId="0" borderId="7" xfId="2" applyFont="1" applyBorder="1" applyAlignment="1">
      <alignment horizontal="left" vertical="center" wrapText="1"/>
    </xf>
    <xf numFmtId="0" fontId="34" fillId="0" borderId="8" xfId="2" applyFont="1" applyBorder="1" applyAlignment="1">
      <alignment horizontal="left" vertical="center" wrapText="1"/>
    </xf>
    <xf numFmtId="0" fontId="34" fillId="0" borderId="0" xfId="2" applyFont="1" applyAlignment="1">
      <alignment horizontal="left" vertical="center" wrapText="1"/>
    </xf>
    <xf numFmtId="0" fontId="34" fillId="0" borderId="9" xfId="2" applyFont="1" applyBorder="1" applyAlignment="1">
      <alignment horizontal="left" vertical="center" wrapText="1"/>
    </xf>
    <xf numFmtId="0" fontId="0" fillId="0" borderId="6" xfId="0" applyBorder="1" applyAlignment="1">
      <alignment horizontal="left" vertical="top"/>
    </xf>
    <xf numFmtId="0" fontId="0" fillId="0" borderId="5" xfId="0" applyBorder="1" applyAlignment="1">
      <alignment horizontal="left" vertical="top"/>
    </xf>
    <xf numFmtId="0" fontId="0" fillId="0" borderId="7" xfId="0" applyBorder="1" applyAlignment="1">
      <alignment horizontal="left" vertical="top"/>
    </xf>
    <xf numFmtId="0" fontId="3" fillId="0" borderId="6" xfId="0" applyFont="1" applyBorder="1" applyAlignment="1">
      <alignment horizontal="left" vertical="top" wrapText="1"/>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6" xfId="0" applyFont="1" applyBorder="1" applyAlignment="1">
      <alignment horizontal="left" vertical="top"/>
    </xf>
    <xf numFmtId="0" fontId="3" fillId="0" borderId="5" xfId="0" applyFont="1" applyBorder="1" applyAlignment="1">
      <alignment horizontal="left" vertical="top"/>
    </xf>
    <xf numFmtId="0" fontId="3" fillId="0" borderId="7" xfId="0" applyFont="1" applyBorder="1" applyAlignment="1">
      <alignment horizontal="left" vertical="top"/>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3" fontId="2" fillId="0" borderId="2" xfId="0" applyNumberFormat="1" applyFont="1" applyBorder="1" applyAlignment="1">
      <alignment horizontal="right" vertical="center" wrapText="1"/>
    </xf>
    <xf numFmtId="3" fontId="2" fillId="0" borderId="3" xfId="0" applyNumberFormat="1" applyFont="1" applyBorder="1" applyAlignment="1">
      <alignment horizontal="right" vertical="center" wrapText="1"/>
    </xf>
    <xf numFmtId="3" fontId="2" fillId="0" borderId="4" xfId="0" applyNumberFormat="1" applyFont="1" applyBorder="1" applyAlignment="1">
      <alignment horizontal="right" vertical="center" wrapText="1"/>
    </xf>
    <xf numFmtId="9" fontId="34" fillId="0" borderId="2" xfId="1" applyFont="1" applyBorder="1" applyAlignment="1">
      <alignment horizontal="right" vertical="center" wrapText="1"/>
    </xf>
    <xf numFmtId="9" fontId="34" fillId="0" borderId="3" xfId="1" applyFont="1" applyBorder="1" applyAlignment="1">
      <alignment horizontal="right" vertical="center" wrapText="1"/>
    </xf>
    <xf numFmtId="9" fontId="34" fillId="0" borderId="4" xfId="1" applyFont="1" applyBorder="1" applyAlignment="1">
      <alignment horizontal="right" vertical="center" wrapText="1"/>
    </xf>
    <xf numFmtId="3" fontId="34" fillId="0" borderId="2" xfId="0" applyNumberFormat="1" applyFont="1" applyBorder="1" applyAlignment="1">
      <alignment horizontal="right" vertical="center" wrapText="1"/>
    </xf>
    <xf numFmtId="3" fontId="34" fillId="0" borderId="3" xfId="0" applyNumberFormat="1" applyFont="1" applyBorder="1" applyAlignment="1">
      <alignment horizontal="right" vertical="center" wrapText="1"/>
    </xf>
    <xf numFmtId="3" fontId="34" fillId="0" borderId="4" xfId="0" applyNumberFormat="1" applyFont="1" applyBorder="1" applyAlignment="1">
      <alignment horizontal="right"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3" fontId="2" fillId="0" borderId="2" xfId="0" applyNumberFormat="1" applyFont="1" applyFill="1" applyBorder="1" applyAlignment="1">
      <alignment horizontal="right" vertical="center"/>
    </xf>
    <xf numFmtId="3" fontId="2" fillId="0" borderId="3" xfId="0" applyNumberFormat="1" applyFont="1" applyFill="1" applyBorder="1" applyAlignment="1">
      <alignment horizontal="right" vertical="center"/>
    </xf>
    <xf numFmtId="3" fontId="2" fillId="0" borderId="4" xfId="0" applyNumberFormat="1" applyFont="1" applyFill="1" applyBorder="1" applyAlignment="1">
      <alignment horizontal="right" vertical="center"/>
    </xf>
    <xf numFmtId="3" fontId="34" fillId="0" borderId="2" xfId="0" applyNumberFormat="1" applyFont="1" applyFill="1" applyBorder="1" applyAlignment="1">
      <alignment horizontal="right" vertical="center" wrapText="1"/>
    </xf>
    <xf numFmtId="3" fontId="34" fillId="0" borderId="3" xfId="0" applyNumberFormat="1" applyFont="1" applyFill="1" applyBorder="1" applyAlignment="1">
      <alignment horizontal="right" vertical="center" wrapText="1"/>
    </xf>
    <xf numFmtId="3" fontId="34" fillId="0" borderId="4" xfId="0" applyNumberFormat="1" applyFont="1" applyFill="1" applyBorder="1" applyAlignment="1">
      <alignment horizontal="right" vertical="center" wrapText="1"/>
    </xf>
    <xf numFmtId="9" fontId="34" fillId="0" borderId="2" xfId="1" applyFont="1" applyFill="1" applyBorder="1" applyAlignment="1">
      <alignment horizontal="right" vertical="center" wrapText="1"/>
    </xf>
    <xf numFmtId="9" fontId="34" fillId="0" borderId="3" xfId="1" applyFont="1" applyFill="1" applyBorder="1" applyAlignment="1">
      <alignment horizontal="right" vertical="center" wrapText="1"/>
    </xf>
    <xf numFmtId="9" fontId="34" fillId="0" borderId="4" xfId="1" applyFont="1" applyFill="1" applyBorder="1" applyAlignment="1">
      <alignment horizontal="righ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9" fontId="34" fillId="0" borderId="0" xfId="1" applyFont="1" applyBorder="1" applyAlignment="1">
      <alignment horizontal="righ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11" fillId="0" borderId="0" xfId="0" applyFont="1" applyAlignment="1">
      <alignment horizont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 xfId="0" applyFont="1" applyFill="1" applyBorder="1" applyAlignment="1">
      <alignment horizontal="left" vertical="center" wrapText="1"/>
    </xf>
    <xf numFmtId="0" fontId="2" fillId="0" borderId="1" xfId="0" applyFont="1" applyFill="1" applyBorder="1" applyAlignment="1">
      <alignment horizontal="center" vertical="center"/>
    </xf>
    <xf numFmtId="3" fontId="2" fillId="0" borderId="2" xfId="0" applyNumberFormat="1" applyFont="1" applyFill="1" applyBorder="1" applyAlignment="1">
      <alignment horizontal="right"/>
    </xf>
    <xf numFmtId="3" fontId="2" fillId="0" borderId="4" xfId="0" applyNumberFormat="1" applyFont="1" applyFill="1" applyBorder="1" applyAlignment="1">
      <alignment horizontal="right"/>
    </xf>
    <xf numFmtId="3" fontId="2" fillId="0" borderId="3" xfId="0" applyNumberFormat="1" applyFont="1" applyFill="1" applyBorder="1" applyAlignment="1">
      <alignment horizontal="right"/>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15" fillId="0" borderId="0" xfId="0" applyFont="1" applyFill="1" applyAlignment="1">
      <alignment horizontal="left" vertical="top" wrapText="1"/>
    </xf>
    <xf numFmtId="0" fontId="7"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34" fillId="0" borderId="2" xfId="0" applyFont="1" applyFill="1" applyBorder="1" applyAlignment="1">
      <alignment horizontal="left" vertical="center" wrapText="1"/>
    </xf>
    <xf numFmtId="0" fontId="34" fillId="0" borderId="3"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4" fillId="0" borderId="0" xfId="0" applyFont="1" applyBorder="1" applyAlignment="1">
      <alignment horizontal="left" vertical="center" wrapText="1"/>
    </xf>
    <xf numFmtId="0" fontId="15" fillId="0" borderId="0" xfId="0" applyFont="1" applyFill="1" applyAlignment="1">
      <alignment horizontal="left" vertical="center" wrapText="1"/>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0" xfId="0" applyFont="1" applyAlignment="1">
      <alignment horizontal="left" wrapText="1"/>
    </xf>
    <xf numFmtId="3" fontId="2" fillId="0" borderId="2" xfId="0" applyNumberFormat="1" applyFont="1" applyFill="1" applyBorder="1" applyAlignment="1">
      <alignment horizontal="right" wrapText="1"/>
    </xf>
    <xf numFmtId="3" fontId="2" fillId="0" borderId="3" xfId="0" applyNumberFormat="1" applyFont="1" applyFill="1" applyBorder="1" applyAlignment="1">
      <alignment horizontal="right" wrapText="1"/>
    </xf>
    <xf numFmtId="3" fontId="2" fillId="0" borderId="4" xfId="0" applyNumberFormat="1" applyFont="1" applyFill="1" applyBorder="1" applyAlignment="1">
      <alignment horizontal="right" wrapText="1"/>
    </xf>
    <xf numFmtId="0" fontId="3" fillId="0" borderId="0" xfId="0" applyFont="1" applyFill="1" applyAlignment="1">
      <alignment horizontal="left" vertical="center" wrapText="1"/>
    </xf>
    <xf numFmtId="0" fontId="7" fillId="0" borderId="6"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15" fillId="5" borderId="0" xfId="0" applyFont="1" applyFill="1" applyAlignment="1">
      <alignment horizontal="left" vertical="center" wrapText="1"/>
    </xf>
    <xf numFmtId="3" fontId="34" fillId="0" borderId="2" xfId="0" applyNumberFormat="1" applyFont="1" applyFill="1" applyBorder="1" applyAlignment="1">
      <alignment horizontal="right" vertical="center"/>
    </xf>
    <xf numFmtId="3" fontId="34" fillId="0" borderId="3" xfId="0" applyNumberFormat="1" applyFont="1" applyFill="1" applyBorder="1" applyAlignment="1">
      <alignment horizontal="right" vertical="center"/>
    </xf>
    <xf numFmtId="3" fontId="34" fillId="0" borderId="4" xfId="0" applyNumberFormat="1" applyFont="1" applyFill="1" applyBorder="1" applyAlignment="1">
      <alignment horizontal="right" vertic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4" xfId="0" applyFont="1" applyFill="1" applyBorder="1" applyAlignment="1">
      <alignment horizontal="center"/>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15" fillId="0" borderId="0" xfId="0" applyFont="1" applyAlignment="1">
      <alignment horizontal="left" vertical="center" wrapText="1"/>
    </xf>
    <xf numFmtId="0" fontId="3" fillId="0" borderId="0" xfId="0" applyFont="1" applyAlignment="1">
      <alignment horizontal="left" vertical="center" wrapText="1"/>
    </xf>
    <xf numFmtId="0" fontId="11" fillId="0" borderId="0" xfId="0" applyFont="1" applyAlignment="1">
      <alignment horizontal="left" vertical="center" wrapText="1"/>
    </xf>
    <xf numFmtId="0" fontId="34" fillId="0" borderId="2" xfId="0" applyFont="1" applyFill="1" applyBorder="1" applyAlignment="1">
      <alignment horizontal="left" vertical="center"/>
    </xf>
    <xf numFmtId="0" fontId="34" fillId="0" borderId="3" xfId="0" applyFont="1" applyFill="1" applyBorder="1" applyAlignment="1">
      <alignment horizontal="left" vertical="center"/>
    </xf>
    <xf numFmtId="0" fontId="34" fillId="0" borderId="4" xfId="0" applyFont="1" applyFill="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7" fillId="0" borderId="0" xfId="0" applyFont="1" applyFill="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3" fontId="2" fillId="0" borderId="2" xfId="0" applyNumberFormat="1" applyFont="1" applyFill="1" applyBorder="1" applyAlignment="1">
      <alignment horizontal="right" vertical="center" wrapText="1"/>
    </xf>
    <xf numFmtId="3" fontId="2" fillId="0" borderId="3" xfId="0" applyNumberFormat="1" applyFont="1" applyFill="1" applyBorder="1" applyAlignment="1">
      <alignment horizontal="right" vertical="center" wrapText="1"/>
    </xf>
    <xf numFmtId="3" fontId="2" fillId="0" borderId="4" xfId="0" applyNumberFormat="1" applyFont="1" applyFill="1" applyBorder="1" applyAlignment="1">
      <alignment horizontal="right" vertical="center" wrapText="1"/>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3" fontId="5" fillId="0" borderId="2"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2" fillId="0" borderId="2"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 fillId="0" borderId="4" xfId="0" applyNumberFormat="1" applyFont="1" applyFill="1" applyBorder="1" applyAlignment="1">
      <alignment horizontal="center" vertical="center"/>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2" xfId="0" applyFont="1" applyFill="1" applyBorder="1" applyAlignment="1">
      <alignment horizontal="right" vertical="center"/>
    </xf>
    <xf numFmtId="0" fontId="2" fillId="0" borderId="3" xfId="0" applyFont="1" applyFill="1" applyBorder="1" applyAlignment="1">
      <alignment horizontal="right" vertical="center"/>
    </xf>
    <xf numFmtId="0" fontId="2" fillId="0" borderId="4" xfId="0" applyFont="1" applyFill="1" applyBorder="1" applyAlignment="1">
      <alignment horizontal="right" vertical="center"/>
    </xf>
    <xf numFmtId="0" fontId="5" fillId="0" borderId="2" xfId="0" applyFont="1" applyFill="1" applyBorder="1" applyAlignment="1">
      <alignment horizontal="right" vertical="center"/>
    </xf>
    <xf numFmtId="0" fontId="5" fillId="0" borderId="3" xfId="0" applyFont="1" applyFill="1" applyBorder="1" applyAlignment="1">
      <alignment horizontal="right" vertical="center"/>
    </xf>
    <xf numFmtId="0" fontId="5" fillId="0" borderId="4" xfId="0" applyFont="1" applyFill="1" applyBorder="1" applyAlignment="1">
      <alignment horizontal="right" vertical="center"/>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3" fontId="5" fillId="0" borderId="2" xfId="0" applyNumberFormat="1" applyFont="1" applyFill="1" applyBorder="1" applyAlignment="1">
      <alignment horizontal="right" vertical="center"/>
    </xf>
    <xf numFmtId="3" fontId="5" fillId="0" borderId="3" xfId="0" applyNumberFormat="1" applyFont="1" applyFill="1" applyBorder="1" applyAlignment="1">
      <alignment horizontal="right" vertical="center"/>
    </xf>
    <xf numFmtId="3" fontId="5" fillId="0" borderId="4" xfId="0" applyNumberFormat="1" applyFont="1" applyFill="1" applyBorder="1" applyAlignment="1">
      <alignment horizontal="right" vertical="center"/>
    </xf>
    <xf numFmtId="0" fontId="5" fillId="0" borderId="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15" fillId="0" borderId="0" xfId="0" applyFont="1" applyFill="1" applyAlignment="1">
      <alignment horizontal="left" wrapText="1"/>
    </xf>
    <xf numFmtId="0" fontId="15" fillId="0" borderId="0" xfId="2" applyFont="1" applyAlignment="1">
      <alignment horizontal="left" wrapText="1"/>
    </xf>
    <xf numFmtId="0" fontId="34" fillId="0" borderId="6" xfId="2" applyFont="1" applyFill="1" applyBorder="1" applyAlignment="1">
      <alignment horizontal="left" vertical="center" wrapText="1"/>
    </xf>
    <xf numFmtId="0" fontId="34" fillId="0" borderId="5" xfId="2" applyFont="1" applyFill="1" applyBorder="1" applyAlignment="1">
      <alignment horizontal="left" vertical="center" wrapText="1"/>
    </xf>
    <xf numFmtId="0" fontId="34" fillId="0" borderId="7" xfId="2" applyFont="1" applyFill="1" applyBorder="1" applyAlignment="1">
      <alignment horizontal="left" vertical="center" wrapText="1"/>
    </xf>
    <xf numFmtId="0" fontId="34" fillId="0" borderId="10" xfId="2" applyFont="1" applyFill="1" applyBorder="1" applyAlignment="1">
      <alignment horizontal="left" vertical="center" wrapText="1"/>
    </xf>
    <xf numFmtId="0" fontId="34" fillId="0" borderId="11" xfId="2" applyFont="1" applyFill="1" applyBorder="1" applyAlignment="1">
      <alignment horizontal="left" vertical="center" wrapText="1"/>
    </xf>
    <xf numFmtId="0" fontId="34" fillId="0" borderId="12" xfId="2" applyFont="1" applyFill="1" applyBorder="1" applyAlignment="1">
      <alignment horizontal="left" vertical="center" wrapText="1"/>
    </xf>
    <xf numFmtId="3" fontId="34" fillId="0" borderId="1" xfId="2" applyNumberFormat="1" applyFont="1" applyFill="1" applyBorder="1" applyAlignment="1">
      <alignment horizontal="right" vertical="center" wrapText="1"/>
    </xf>
    <xf numFmtId="0" fontId="35" fillId="0" borderId="6" xfId="2" applyFont="1" applyFill="1" applyBorder="1" applyAlignment="1">
      <alignment horizontal="center" vertical="center" wrapText="1"/>
    </xf>
    <xf numFmtId="0" fontId="35" fillId="0" borderId="5" xfId="2" applyFont="1" applyFill="1" applyBorder="1" applyAlignment="1">
      <alignment horizontal="center" vertical="center" wrapText="1"/>
    </xf>
    <xf numFmtId="0" fontId="35" fillId="0" borderId="7" xfId="2" applyFont="1" applyFill="1" applyBorder="1" applyAlignment="1">
      <alignment horizontal="center" vertical="center" wrapText="1"/>
    </xf>
    <xf numFmtId="0" fontId="35" fillId="0" borderId="8" xfId="2" applyFont="1" applyFill="1" applyBorder="1" applyAlignment="1">
      <alignment horizontal="center" vertical="center" wrapText="1"/>
    </xf>
    <xf numFmtId="0" fontId="35" fillId="0" borderId="0" xfId="2" applyFont="1" applyFill="1" applyBorder="1" applyAlignment="1">
      <alignment horizontal="center" vertical="center" wrapText="1"/>
    </xf>
    <xf numFmtId="0" fontId="35" fillId="0" borderId="9" xfId="2" applyFont="1" applyFill="1" applyBorder="1" applyAlignment="1">
      <alignment horizontal="center" vertical="center" wrapText="1"/>
    </xf>
    <xf numFmtId="0" fontId="35" fillId="0" borderId="10" xfId="2" applyFont="1" applyFill="1" applyBorder="1" applyAlignment="1">
      <alignment horizontal="center" vertical="center" wrapText="1"/>
    </xf>
    <xf numFmtId="0" fontId="35" fillId="0" borderId="11" xfId="2" applyFont="1" applyFill="1" applyBorder="1" applyAlignment="1">
      <alignment horizontal="center" vertical="center" wrapText="1"/>
    </xf>
    <xf numFmtId="0" fontId="35" fillId="0" borderId="12" xfId="2" applyFont="1" applyFill="1" applyBorder="1" applyAlignment="1">
      <alignment horizontal="center" vertical="center" wrapText="1"/>
    </xf>
    <xf numFmtId="0" fontId="35" fillId="0" borderId="2" xfId="2" applyFont="1" applyFill="1" applyBorder="1" applyAlignment="1">
      <alignment horizontal="center" vertical="center" wrapText="1"/>
    </xf>
    <xf numFmtId="0" fontId="35" fillId="0" borderId="3" xfId="2" applyFont="1" applyFill="1" applyBorder="1" applyAlignment="1">
      <alignment horizontal="center" vertical="center" wrapText="1"/>
    </xf>
    <xf numFmtId="0" fontId="35" fillId="0" borderId="4" xfId="2" applyFont="1" applyFill="1" applyBorder="1" applyAlignment="1">
      <alignment horizontal="center" vertical="center" wrapText="1"/>
    </xf>
    <xf numFmtId="3" fontId="34" fillId="0" borderId="2" xfId="0" applyNumberFormat="1" applyFont="1" applyFill="1" applyBorder="1" applyAlignment="1">
      <alignment horizontal="right"/>
    </xf>
    <xf numFmtId="3" fontId="34" fillId="0" borderId="3" xfId="0" applyNumberFormat="1" applyFont="1" applyFill="1" applyBorder="1" applyAlignment="1">
      <alignment horizontal="right"/>
    </xf>
    <xf numFmtId="3" fontId="34" fillId="0" borderId="4" xfId="0" applyNumberFormat="1" applyFont="1" applyFill="1" applyBorder="1" applyAlignment="1">
      <alignment horizontal="right"/>
    </xf>
    <xf numFmtId="0" fontId="34" fillId="0" borderId="3" xfId="0" applyFont="1" applyFill="1" applyBorder="1" applyAlignment="1">
      <alignment horizontal="right"/>
    </xf>
    <xf numFmtId="0" fontId="34" fillId="0" borderId="4" xfId="0" applyFont="1" applyFill="1" applyBorder="1" applyAlignment="1">
      <alignment horizontal="right"/>
    </xf>
    <xf numFmtId="0" fontId="34" fillId="0" borderId="2" xfId="0" applyFont="1" applyFill="1" applyBorder="1" applyAlignment="1">
      <alignment horizontal="center" vertical="center"/>
    </xf>
    <xf numFmtId="0" fontId="34" fillId="0" borderId="3" xfId="0" applyFont="1" applyFill="1" applyBorder="1" applyAlignment="1">
      <alignment horizontal="center" vertical="center"/>
    </xf>
    <xf numFmtId="0" fontId="34" fillId="0" borderId="4" xfId="0" applyFont="1" applyFill="1" applyBorder="1" applyAlignment="1">
      <alignment horizontal="center" vertical="center"/>
    </xf>
    <xf numFmtId="3" fontId="14" fillId="0" borderId="2" xfId="0" applyNumberFormat="1" applyFont="1" applyFill="1" applyBorder="1" applyAlignment="1">
      <alignment horizontal="right" vertical="center"/>
    </xf>
    <xf numFmtId="3" fontId="14" fillId="0" borderId="3" xfId="0" applyNumberFormat="1" applyFont="1" applyFill="1" applyBorder="1" applyAlignment="1">
      <alignment horizontal="right" vertical="center"/>
    </xf>
    <xf numFmtId="3" fontId="14" fillId="0" borderId="4" xfId="0" applyNumberFormat="1" applyFont="1" applyFill="1" applyBorder="1" applyAlignment="1">
      <alignment horizontal="right" vertical="center"/>
    </xf>
    <xf numFmtId="0" fontId="35" fillId="0" borderId="6" xfId="2" applyFont="1" applyFill="1" applyBorder="1" applyAlignment="1">
      <alignment horizontal="left" vertical="center" wrapText="1"/>
    </xf>
    <xf numFmtId="0" fontId="35" fillId="0" borderId="5" xfId="2" applyFont="1" applyFill="1" applyBorder="1" applyAlignment="1">
      <alignment horizontal="left" vertical="center" wrapText="1"/>
    </xf>
    <xf numFmtId="0" fontId="35" fillId="0" borderId="7" xfId="2" applyFont="1" applyFill="1" applyBorder="1" applyAlignment="1">
      <alignment horizontal="left" vertical="center" wrapText="1"/>
    </xf>
    <xf numFmtId="0" fontId="35" fillId="0" borderId="10" xfId="2" applyFont="1" applyFill="1" applyBorder="1" applyAlignment="1">
      <alignment horizontal="left" vertical="center" wrapText="1"/>
    </xf>
    <xf numFmtId="0" fontId="35" fillId="0" borderId="11" xfId="2" applyFont="1" applyFill="1" applyBorder="1" applyAlignment="1">
      <alignment horizontal="left" vertical="center" wrapText="1"/>
    </xf>
    <xf numFmtId="0" fontId="35" fillId="0" borderId="12" xfId="2" applyFont="1" applyFill="1" applyBorder="1" applyAlignment="1">
      <alignment horizontal="left" vertical="center" wrapText="1"/>
    </xf>
    <xf numFmtId="3" fontId="35" fillId="0" borderId="6" xfId="2" applyNumberFormat="1" applyFont="1" applyFill="1" applyBorder="1" applyAlignment="1">
      <alignment horizontal="right" vertical="center" wrapText="1"/>
    </xf>
    <xf numFmtId="3" fontId="35" fillId="0" borderId="5" xfId="2" applyNumberFormat="1" applyFont="1" applyFill="1" applyBorder="1" applyAlignment="1">
      <alignment horizontal="right" vertical="center" wrapText="1"/>
    </xf>
    <xf numFmtId="3" fontId="35" fillId="0" borderId="7" xfId="2" applyNumberFormat="1" applyFont="1" applyFill="1" applyBorder="1" applyAlignment="1">
      <alignment horizontal="right" vertical="center" wrapText="1"/>
    </xf>
    <xf numFmtId="3" fontId="35" fillId="0" borderId="10" xfId="2" applyNumberFormat="1" applyFont="1" applyFill="1" applyBorder="1" applyAlignment="1">
      <alignment horizontal="right" vertical="center" wrapText="1"/>
    </xf>
    <xf numFmtId="3" fontId="35" fillId="0" borderId="11" xfId="2" applyNumberFormat="1" applyFont="1" applyFill="1" applyBorder="1" applyAlignment="1">
      <alignment horizontal="right" vertical="center" wrapText="1"/>
    </xf>
    <xf numFmtId="3" fontId="35" fillId="0" borderId="12" xfId="2" applyNumberFormat="1" applyFont="1" applyFill="1" applyBorder="1" applyAlignment="1">
      <alignment horizontal="right" vertical="center" wrapText="1"/>
    </xf>
    <xf numFmtId="0" fontId="34" fillId="0" borderId="10" xfId="2" applyFont="1" applyBorder="1" applyAlignment="1">
      <alignment horizontal="left" vertical="center" wrapText="1"/>
    </xf>
    <xf numFmtId="0" fontId="34" fillId="0" borderId="11" xfId="2" applyFont="1" applyBorder="1" applyAlignment="1">
      <alignment horizontal="left" vertical="center" wrapText="1"/>
    </xf>
    <xf numFmtId="0" fontId="34" fillId="0" borderId="12" xfId="2" applyFont="1" applyBorder="1" applyAlignment="1">
      <alignment horizontal="left" vertical="center" wrapText="1"/>
    </xf>
    <xf numFmtId="3" fontId="34" fillId="0" borderId="10" xfId="2" applyNumberFormat="1" applyFont="1" applyBorder="1" applyAlignment="1">
      <alignment horizontal="center" vertical="center" wrapText="1"/>
    </xf>
    <xf numFmtId="3" fontId="34" fillId="0" borderId="11" xfId="2" applyNumberFormat="1" applyFont="1" applyBorder="1" applyAlignment="1">
      <alignment horizontal="center" vertical="center" wrapText="1"/>
    </xf>
    <xf numFmtId="3" fontId="34" fillId="0" borderId="12" xfId="2" applyNumberFormat="1" applyFont="1" applyBorder="1" applyAlignment="1">
      <alignment horizontal="center" vertical="center" wrapText="1"/>
    </xf>
    <xf numFmtId="3" fontId="34" fillId="0" borderId="6" xfId="2" applyNumberFormat="1" applyFont="1" applyBorder="1" applyAlignment="1">
      <alignment horizontal="center" vertical="center" wrapText="1"/>
    </xf>
    <xf numFmtId="3" fontId="34" fillId="0" borderId="5" xfId="2" applyNumberFormat="1" applyFont="1" applyBorder="1" applyAlignment="1">
      <alignment horizontal="center" vertical="center" wrapText="1"/>
    </xf>
    <xf numFmtId="3" fontId="34" fillId="0" borderId="7" xfId="2" applyNumberFormat="1" applyFont="1" applyBorder="1" applyAlignment="1">
      <alignment horizontal="center" vertical="center" wrapText="1"/>
    </xf>
    <xf numFmtId="0" fontId="35" fillId="0" borderId="5" xfId="2" applyFont="1" applyBorder="1" applyAlignment="1">
      <alignment horizontal="center" vertical="center" wrapText="1"/>
    </xf>
    <xf numFmtId="0" fontId="35" fillId="0" borderId="8" xfId="2" applyFont="1" applyBorder="1" applyAlignment="1">
      <alignment horizontal="center" vertical="center" wrapText="1"/>
    </xf>
    <xf numFmtId="0" fontId="35" fillId="0" borderId="0" xfId="2" applyFont="1" applyBorder="1" applyAlignment="1">
      <alignment horizontal="center" vertical="center" wrapText="1"/>
    </xf>
    <xf numFmtId="0" fontId="35" fillId="0" borderId="9" xfId="2" applyFont="1" applyBorder="1" applyAlignment="1">
      <alignment horizontal="center" vertical="center" wrapText="1"/>
    </xf>
    <xf numFmtId="0" fontId="35" fillId="0" borderId="11" xfId="2" applyFont="1" applyBorder="1" applyAlignment="1">
      <alignment horizontal="center" vertical="center" wrapText="1"/>
    </xf>
    <xf numFmtId="0" fontId="34" fillId="0" borderId="6" xfId="2" applyFont="1" applyBorder="1" applyAlignment="1">
      <alignment vertical="center" wrapText="1"/>
    </xf>
    <xf numFmtId="0" fontId="34" fillId="0" borderId="5" xfId="2" applyFont="1" applyBorder="1" applyAlignment="1">
      <alignment vertical="center" wrapText="1"/>
    </xf>
    <xf numFmtId="0" fontId="34" fillId="0" borderId="7" xfId="2" applyFont="1" applyBorder="1" applyAlignment="1">
      <alignment vertical="center" wrapText="1"/>
    </xf>
    <xf numFmtId="0" fontId="34" fillId="0" borderId="10" xfId="2" applyFont="1" applyBorder="1" applyAlignment="1">
      <alignment vertical="center" wrapText="1"/>
    </xf>
    <xf numFmtId="0" fontId="34" fillId="0" borderId="11" xfId="2" applyFont="1" applyBorder="1" applyAlignment="1">
      <alignment vertical="center" wrapText="1"/>
    </xf>
    <xf numFmtId="0" fontId="34" fillId="0" borderId="12" xfId="2" applyFont="1" applyBorder="1" applyAlignment="1">
      <alignment vertical="center" wrapText="1"/>
    </xf>
    <xf numFmtId="0" fontId="34" fillId="0" borderId="8" xfId="2" applyFont="1" applyBorder="1" applyAlignment="1">
      <alignment vertical="center" wrapText="1"/>
    </xf>
    <xf numFmtId="0" fontId="34" fillId="0" borderId="0" xfId="2" applyFont="1" applyBorder="1" applyAlignment="1">
      <alignment vertical="center" wrapText="1"/>
    </xf>
    <xf numFmtId="0" fontId="34" fillId="0" borderId="9" xfId="2" applyFont="1" applyBorder="1" applyAlignment="1">
      <alignment vertical="center" wrapText="1"/>
    </xf>
    <xf numFmtId="3" fontId="34" fillId="0" borderId="8" xfId="2" applyNumberFormat="1" applyFont="1" applyBorder="1" applyAlignment="1">
      <alignment horizontal="center" vertical="center" wrapText="1"/>
    </xf>
    <xf numFmtId="3" fontId="34" fillId="0" borderId="0" xfId="2" applyNumberFormat="1" applyFont="1" applyBorder="1" applyAlignment="1">
      <alignment horizontal="center" vertical="center" wrapText="1"/>
    </xf>
    <xf numFmtId="3" fontId="34" fillId="0" borderId="9" xfId="2" applyNumberFormat="1" applyFont="1" applyBorder="1" applyAlignment="1">
      <alignment horizontal="center" vertical="center" wrapText="1"/>
    </xf>
    <xf numFmtId="3" fontId="34" fillId="0" borderId="6" xfId="2" applyNumberFormat="1" applyFont="1" applyFill="1" applyBorder="1" applyAlignment="1">
      <alignment horizontal="right" vertical="center" wrapText="1"/>
    </xf>
    <xf numFmtId="3" fontId="34" fillId="0" borderId="5" xfId="2" applyNumberFormat="1" applyFont="1" applyFill="1" applyBorder="1" applyAlignment="1">
      <alignment horizontal="right" vertical="center" wrapText="1"/>
    </xf>
    <xf numFmtId="3" fontId="34" fillId="0" borderId="7" xfId="2" applyNumberFormat="1" applyFont="1" applyFill="1" applyBorder="1" applyAlignment="1">
      <alignment horizontal="right" vertical="center" wrapText="1"/>
    </xf>
    <xf numFmtId="3" fontId="34" fillId="0" borderId="10" xfId="2" applyNumberFormat="1" applyFont="1" applyFill="1" applyBorder="1" applyAlignment="1">
      <alignment horizontal="right" vertical="center" wrapText="1"/>
    </xf>
    <xf numFmtId="3" fontId="34" fillId="0" borderId="11" xfId="2" applyNumberFormat="1" applyFont="1" applyFill="1" applyBorder="1" applyAlignment="1">
      <alignment horizontal="right" vertical="center" wrapText="1"/>
    </xf>
    <xf numFmtId="3" fontId="34" fillId="0" borderId="12" xfId="2" applyNumberFormat="1" applyFont="1" applyFill="1" applyBorder="1" applyAlignment="1">
      <alignment horizontal="right" vertical="center" wrapText="1"/>
    </xf>
    <xf numFmtId="0" fontId="34" fillId="0" borderId="5" xfId="2" applyFont="1" applyFill="1" applyBorder="1" applyAlignment="1">
      <alignment horizontal="center" vertical="center" wrapText="1"/>
    </xf>
    <xf numFmtId="0" fontId="35" fillId="0" borderId="2" xfId="2" applyFont="1" applyBorder="1" applyAlignment="1">
      <alignment horizontal="center" vertical="center" wrapText="1"/>
    </xf>
    <xf numFmtId="0" fontId="35" fillId="0" borderId="3" xfId="2" applyFont="1" applyBorder="1" applyAlignment="1">
      <alignment horizontal="center" vertical="center" wrapText="1"/>
    </xf>
    <xf numFmtId="0" fontId="35" fillId="0" borderId="4" xfId="2" applyFont="1" applyBorder="1" applyAlignment="1">
      <alignment horizontal="center" vertical="center" wrapText="1"/>
    </xf>
    <xf numFmtId="0" fontId="35" fillId="0" borderId="2" xfId="2" applyFont="1" applyBorder="1" applyAlignment="1">
      <alignment horizontal="left" vertical="center" wrapText="1"/>
    </xf>
    <xf numFmtId="0" fontId="35" fillId="0" borderId="3" xfId="2" applyFont="1" applyBorder="1" applyAlignment="1">
      <alignment horizontal="left" vertical="center" wrapText="1"/>
    </xf>
    <xf numFmtId="0" fontId="35" fillId="0" borderId="4" xfId="2" applyFont="1" applyBorder="1" applyAlignment="1">
      <alignment horizontal="left" vertical="center" wrapText="1"/>
    </xf>
    <xf numFmtId="3" fontId="34" fillId="0" borderId="6" xfId="2" applyNumberFormat="1" applyFont="1" applyBorder="1" applyAlignment="1">
      <alignment horizontal="right" vertical="center" wrapText="1"/>
    </xf>
    <xf numFmtId="3" fontId="34" fillId="0" borderId="5" xfId="2" applyNumberFormat="1" applyFont="1" applyBorder="1" applyAlignment="1">
      <alignment horizontal="right" vertical="center" wrapText="1"/>
    </xf>
    <xf numFmtId="3" fontId="34" fillId="0" borderId="7" xfId="2" applyNumberFormat="1" applyFont="1" applyBorder="1" applyAlignment="1">
      <alignment horizontal="right" vertical="center" wrapText="1"/>
    </xf>
    <xf numFmtId="3" fontId="34" fillId="0" borderId="10" xfId="2" applyNumberFormat="1" applyFont="1" applyBorder="1" applyAlignment="1">
      <alignment horizontal="right" vertical="center" wrapText="1"/>
    </xf>
    <xf numFmtId="3" fontId="34" fillId="0" borderId="11" xfId="2" applyNumberFormat="1" applyFont="1" applyBorder="1" applyAlignment="1">
      <alignment horizontal="right" vertical="center" wrapText="1"/>
    </xf>
    <xf numFmtId="3" fontId="34" fillId="0" borderId="12" xfId="2" applyNumberFormat="1" applyFont="1" applyBorder="1" applyAlignment="1">
      <alignment horizontal="right" vertical="center" wrapText="1"/>
    </xf>
    <xf numFmtId="0" fontId="35" fillId="0" borderId="6" xfId="2" applyFont="1" applyBorder="1" applyAlignment="1">
      <alignment horizontal="left" vertical="center" wrapText="1"/>
    </xf>
    <xf numFmtId="0" fontId="35" fillId="0" borderId="5" xfId="2" applyFont="1" applyBorder="1" applyAlignment="1">
      <alignment horizontal="left" vertical="center" wrapText="1"/>
    </xf>
    <xf numFmtId="0" fontId="35" fillId="0" borderId="7" xfId="2" applyFont="1" applyBorder="1" applyAlignment="1">
      <alignment horizontal="left" vertical="center" wrapText="1"/>
    </xf>
    <xf numFmtId="0" fontId="35" fillId="0" borderId="10" xfId="2" applyFont="1" applyBorder="1" applyAlignment="1">
      <alignment horizontal="left" vertical="center" wrapText="1"/>
    </xf>
    <xf numFmtId="0" fontId="35" fillId="0" borderId="11" xfId="2" applyFont="1" applyBorder="1" applyAlignment="1">
      <alignment horizontal="left" vertical="center" wrapText="1"/>
    </xf>
    <xf numFmtId="0" fontId="35" fillId="0" borderId="12" xfId="2" applyFont="1" applyBorder="1" applyAlignment="1">
      <alignment horizontal="left" vertical="center" wrapText="1"/>
    </xf>
    <xf numFmtId="3" fontId="35" fillId="0" borderId="6" xfId="2" applyNumberFormat="1" applyFont="1" applyBorder="1" applyAlignment="1">
      <alignment horizontal="right" vertical="center" wrapText="1"/>
    </xf>
    <xf numFmtId="3" fontId="35" fillId="0" borderId="5" xfId="2" applyNumberFormat="1" applyFont="1" applyBorder="1" applyAlignment="1">
      <alignment horizontal="right" vertical="center" wrapText="1"/>
    </xf>
    <xf numFmtId="3" fontId="35" fillId="0" borderId="7" xfId="2" applyNumberFormat="1" applyFont="1" applyBorder="1" applyAlignment="1">
      <alignment horizontal="right" vertical="center" wrapText="1"/>
    </xf>
    <xf numFmtId="3" fontId="35" fillId="0" borderId="10" xfId="2" applyNumberFormat="1" applyFont="1" applyBorder="1" applyAlignment="1">
      <alignment horizontal="right" vertical="center" wrapText="1"/>
    </xf>
    <xf numFmtId="3" fontId="35" fillId="0" borderId="11" xfId="2" applyNumberFormat="1" applyFont="1" applyBorder="1" applyAlignment="1">
      <alignment horizontal="right" vertical="center" wrapText="1"/>
    </xf>
    <xf numFmtId="3" fontId="35" fillId="0" borderId="12" xfId="2" applyNumberFormat="1" applyFont="1" applyBorder="1" applyAlignment="1">
      <alignment horizontal="right" vertical="center" wrapText="1"/>
    </xf>
    <xf numFmtId="0" fontId="34" fillId="0" borderId="1" xfId="2" applyFont="1" applyFill="1" applyBorder="1" applyAlignment="1">
      <alignment horizontal="left" vertical="center" wrapText="1"/>
    </xf>
    <xf numFmtId="3" fontId="34" fillId="5" borderId="6" xfId="2" applyNumberFormat="1" applyFont="1" applyFill="1" applyBorder="1" applyAlignment="1">
      <alignment horizontal="center" vertical="center" wrapText="1"/>
    </xf>
    <xf numFmtId="3" fontId="34" fillId="5" borderId="5" xfId="2" applyNumberFormat="1" applyFont="1" applyFill="1" applyBorder="1" applyAlignment="1">
      <alignment horizontal="center" vertical="center" wrapText="1"/>
    </xf>
    <xf numFmtId="3" fontId="34" fillId="5" borderId="7" xfId="2" applyNumberFormat="1" applyFont="1" applyFill="1" applyBorder="1" applyAlignment="1">
      <alignment horizontal="center" vertical="center" wrapText="1"/>
    </xf>
    <xf numFmtId="3" fontId="34" fillId="5" borderId="10" xfId="2" applyNumberFormat="1" applyFont="1" applyFill="1" applyBorder="1" applyAlignment="1">
      <alignment horizontal="center" vertical="center" wrapText="1"/>
    </xf>
    <xf numFmtId="3" fontId="34" fillId="5" borderId="11" xfId="2" applyNumberFormat="1" applyFont="1" applyFill="1" applyBorder="1" applyAlignment="1">
      <alignment horizontal="center" vertical="center" wrapText="1"/>
    </xf>
    <xf numFmtId="3" fontId="34" fillId="5" borderId="12" xfId="2" applyNumberFormat="1" applyFont="1" applyFill="1" applyBorder="1" applyAlignment="1">
      <alignment horizontal="center" vertical="center" wrapText="1"/>
    </xf>
    <xf numFmtId="0" fontId="34" fillId="5" borderId="6" xfId="2" applyFont="1" applyFill="1" applyBorder="1" applyAlignment="1">
      <alignment horizontal="center" vertical="center" wrapText="1"/>
    </xf>
    <xf numFmtId="0" fontId="34" fillId="5" borderId="5" xfId="2" applyFont="1" applyFill="1" applyBorder="1" applyAlignment="1">
      <alignment horizontal="center" vertical="center" wrapText="1"/>
    </xf>
    <xf numFmtId="0" fontId="34" fillId="5" borderId="7" xfId="2" applyFont="1" applyFill="1" applyBorder="1" applyAlignment="1">
      <alignment horizontal="center" vertical="center" wrapText="1"/>
    </xf>
    <xf numFmtId="0" fontId="34" fillId="5" borderId="10" xfId="2" applyFont="1" applyFill="1" applyBorder="1" applyAlignment="1">
      <alignment horizontal="center" vertical="center" wrapText="1"/>
    </xf>
    <xf numFmtId="0" fontId="34" fillId="5" borderId="11" xfId="2" applyFont="1" applyFill="1" applyBorder="1" applyAlignment="1">
      <alignment horizontal="center" vertical="center" wrapText="1"/>
    </xf>
    <xf numFmtId="0" fontId="34" fillId="5" borderId="12" xfId="2" applyFont="1" applyFill="1" applyBorder="1" applyAlignment="1">
      <alignment horizontal="center" vertical="center" wrapText="1"/>
    </xf>
    <xf numFmtId="0" fontId="34" fillId="5" borderId="6" xfId="2" applyFont="1" applyFill="1" applyBorder="1" applyAlignment="1">
      <alignment horizontal="left" vertical="center" wrapText="1"/>
    </xf>
    <xf numFmtId="0" fontId="34" fillId="5" borderId="5" xfId="2" applyFont="1" applyFill="1" applyBorder="1" applyAlignment="1">
      <alignment horizontal="left" vertical="center" wrapText="1"/>
    </xf>
    <xf numFmtId="0" fontId="34" fillId="5" borderId="7" xfId="2" applyFont="1" applyFill="1" applyBorder="1" applyAlignment="1">
      <alignment horizontal="left" vertical="center" wrapText="1"/>
    </xf>
    <xf numFmtId="0" fontId="34" fillId="5" borderId="10" xfId="2" applyFont="1" applyFill="1" applyBorder="1" applyAlignment="1">
      <alignment horizontal="left" vertical="center" wrapText="1"/>
    </xf>
    <xf numFmtId="0" fontId="34" fillId="5" borderId="11" xfId="2" applyFont="1" applyFill="1" applyBorder="1" applyAlignment="1">
      <alignment horizontal="left" vertical="center" wrapText="1"/>
    </xf>
    <xf numFmtId="0" fontId="34" fillId="5" borderId="12" xfId="2" applyFont="1" applyFill="1" applyBorder="1" applyAlignment="1">
      <alignment horizontal="left" vertical="center" wrapText="1"/>
    </xf>
    <xf numFmtId="0" fontId="35" fillId="5" borderId="2" xfId="2" applyFont="1" applyFill="1" applyBorder="1" applyAlignment="1">
      <alignment horizontal="center" vertical="center" wrapText="1"/>
    </xf>
    <xf numFmtId="0" fontId="35" fillId="5" borderId="3" xfId="2" applyFont="1" applyFill="1" applyBorder="1" applyAlignment="1">
      <alignment horizontal="center" vertical="center" wrapText="1"/>
    </xf>
    <xf numFmtId="0" fontId="35" fillId="5" borderId="4" xfId="2" applyFont="1" applyFill="1" applyBorder="1" applyAlignment="1">
      <alignment horizontal="center" vertical="center" wrapText="1"/>
    </xf>
    <xf numFmtId="0" fontId="35" fillId="5" borderId="6" xfId="2" applyFont="1" applyFill="1" applyBorder="1" applyAlignment="1">
      <alignment horizontal="center" vertical="center" wrapText="1"/>
    </xf>
    <xf numFmtId="0" fontId="35" fillId="5" borderId="5" xfId="2" applyFont="1" applyFill="1" applyBorder="1" applyAlignment="1">
      <alignment horizontal="center" vertical="center" wrapText="1"/>
    </xf>
    <xf numFmtId="0" fontId="35" fillId="5" borderId="7" xfId="2" applyFont="1" applyFill="1" applyBorder="1" applyAlignment="1">
      <alignment horizontal="center" vertical="center" wrapText="1"/>
    </xf>
    <xf numFmtId="0" fontId="35" fillId="5" borderId="10" xfId="2" applyFont="1" applyFill="1" applyBorder="1" applyAlignment="1">
      <alignment horizontal="center" vertical="center" wrapText="1"/>
    </xf>
    <xf numFmtId="0" fontId="35" fillId="5" borderId="11" xfId="2" applyFont="1" applyFill="1" applyBorder="1" applyAlignment="1">
      <alignment horizontal="center" vertical="center" wrapText="1"/>
    </xf>
    <xf numFmtId="0" fontId="35" fillId="5" borderId="12" xfId="2" applyFont="1" applyFill="1" applyBorder="1" applyAlignment="1">
      <alignment horizontal="center" vertical="center" wrapText="1"/>
    </xf>
    <xf numFmtId="0" fontId="37" fillId="0" borderId="0" xfId="2" applyFont="1" applyFill="1" applyAlignment="1">
      <alignment horizontal="left" wrapText="1"/>
    </xf>
    <xf numFmtId="0" fontId="29" fillId="0" borderId="6" xfId="2" applyFill="1" applyBorder="1" applyAlignment="1">
      <alignment wrapText="1"/>
    </xf>
    <xf numFmtId="0" fontId="29" fillId="0" borderId="5" xfId="2" applyFill="1" applyBorder="1" applyAlignment="1">
      <alignment wrapText="1"/>
    </xf>
    <xf numFmtId="0" fontId="29" fillId="0" borderId="7" xfId="2" applyFill="1" applyBorder="1" applyAlignment="1">
      <alignment wrapText="1"/>
    </xf>
    <xf numFmtId="0" fontId="29" fillId="0" borderId="10" xfId="2" applyFill="1" applyBorder="1" applyAlignment="1">
      <alignment wrapText="1"/>
    </xf>
    <xf numFmtId="0" fontId="29" fillId="0" borderId="11" xfId="2" applyFill="1" applyBorder="1" applyAlignment="1">
      <alignment wrapText="1"/>
    </xf>
    <xf numFmtId="0" fontId="29" fillId="0" borderId="12" xfId="2" applyFill="1" applyBorder="1" applyAlignment="1">
      <alignment wrapText="1"/>
    </xf>
    <xf numFmtId="3" fontId="30" fillId="0" borderId="6" xfId="2" applyNumberFormat="1" applyFont="1" applyFill="1" applyBorder="1" applyAlignment="1">
      <alignment horizontal="right" vertical="center" wrapText="1"/>
    </xf>
    <xf numFmtId="3" fontId="30" fillId="0" borderId="5" xfId="2" applyNumberFormat="1" applyFont="1" applyFill="1" applyBorder="1" applyAlignment="1">
      <alignment horizontal="right" vertical="center" wrapText="1"/>
    </xf>
    <xf numFmtId="3" fontId="30" fillId="0" borderId="7" xfId="2" applyNumberFormat="1" applyFont="1" applyFill="1" applyBorder="1" applyAlignment="1">
      <alignment horizontal="right" vertical="center" wrapText="1"/>
    </xf>
    <xf numFmtId="3" fontId="30" fillId="0" borderId="10" xfId="2" applyNumberFormat="1" applyFont="1" applyFill="1" applyBorder="1" applyAlignment="1">
      <alignment horizontal="right" vertical="center" wrapText="1"/>
    </xf>
    <xf numFmtId="3" fontId="30" fillId="0" borderId="11" xfId="2" applyNumberFormat="1" applyFont="1" applyFill="1" applyBorder="1" applyAlignment="1">
      <alignment horizontal="right" vertical="center" wrapText="1"/>
    </xf>
    <xf numFmtId="3" fontId="30" fillId="0" borderId="12" xfId="2" applyNumberFormat="1" applyFont="1" applyFill="1" applyBorder="1" applyAlignment="1">
      <alignment horizontal="right" vertical="center" wrapText="1"/>
    </xf>
    <xf numFmtId="3" fontId="29" fillId="0" borderId="6" xfId="2" applyNumberFormat="1" applyFill="1" applyBorder="1" applyAlignment="1">
      <alignment horizontal="right" vertical="center" wrapText="1"/>
    </xf>
    <xf numFmtId="3" fontId="29" fillId="0" borderId="5" xfId="2" applyNumberFormat="1" applyFill="1" applyBorder="1" applyAlignment="1">
      <alignment horizontal="right" vertical="center" wrapText="1"/>
    </xf>
    <xf numFmtId="3" fontId="29" fillId="0" borderId="7" xfId="2" applyNumberFormat="1" applyFill="1" applyBorder="1" applyAlignment="1">
      <alignment horizontal="right" vertical="center" wrapText="1"/>
    </xf>
    <xf numFmtId="3" fontId="29" fillId="0" borderId="10" xfId="2" applyNumberFormat="1" applyFill="1" applyBorder="1" applyAlignment="1">
      <alignment horizontal="right" vertical="center" wrapText="1"/>
    </xf>
    <xf numFmtId="3" fontId="29" fillId="0" borderId="11" xfId="2" applyNumberFormat="1" applyFill="1" applyBorder="1" applyAlignment="1">
      <alignment horizontal="right" vertical="center" wrapText="1"/>
    </xf>
    <xf numFmtId="3" fontId="29" fillId="0" borderId="12" xfId="2" applyNumberFormat="1" applyFill="1" applyBorder="1" applyAlignment="1">
      <alignment horizontal="right" vertical="center" wrapText="1"/>
    </xf>
    <xf numFmtId="3" fontId="2" fillId="0" borderId="2" xfId="0" applyNumberFormat="1" applyFont="1" applyFill="1" applyBorder="1" applyAlignment="1">
      <alignment vertical="center"/>
    </xf>
    <xf numFmtId="3" fontId="2" fillId="0" borderId="3" xfId="0" applyNumberFormat="1" applyFont="1" applyFill="1" applyBorder="1" applyAlignment="1">
      <alignment vertical="center"/>
    </xf>
    <xf numFmtId="3" fontId="2" fillId="0" borderId="4" xfId="0" applyNumberFormat="1" applyFont="1" applyFill="1" applyBorder="1" applyAlignment="1">
      <alignment vertical="center"/>
    </xf>
    <xf numFmtId="0" fontId="2" fillId="0" borderId="6"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3" fontId="35" fillId="0" borderId="6" xfId="2" applyNumberFormat="1" applyFont="1" applyFill="1" applyBorder="1" applyAlignment="1">
      <alignment vertical="center" wrapText="1"/>
    </xf>
    <xf numFmtId="3" fontId="35" fillId="0" borderId="5" xfId="2" applyNumberFormat="1" applyFont="1" applyFill="1" applyBorder="1" applyAlignment="1">
      <alignment vertical="center" wrapText="1"/>
    </xf>
    <xf numFmtId="3" fontId="35" fillId="0" borderId="7" xfId="2" applyNumberFormat="1" applyFont="1" applyFill="1" applyBorder="1" applyAlignment="1">
      <alignment vertical="center" wrapText="1"/>
    </xf>
    <xf numFmtId="3" fontId="35" fillId="0" borderId="10" xfId="2" applyNumberFormat="1" applyFont="1" applyFill="1" applyBorder="1" applyAlignment="1">
      <alignment vertical="center" wrapText="1"/>
    </xf>
    <xf numFmtId="3" fontId="35" fillId="0" borderId="11" xfId="2" applyNumberFormat="1" applyFont="1" applyFill="1" applyBorder="1" applyAlignment="1">
      <alignment vertical="center" wrapText="1"/>
    </xf>
    <xf numFmtId="3" fontId="35" fillId="0" borderId="12" xfId="2" applyNumberFormat="1" applyFont="1" applyFill="1" applyBorder="1" applyAlignment="1">
      <alignment vertical="center" wrapText="1"/>
    </xf>
    <xf numFmtId="3" fontId="34" fillId="0" borderId="6" xfId="2" applyNumberFormat="1" applyFont="1" applyFill="1" applyBorder="1" applyAlignment="1">
      <alignment vertical="center" wrapText="1"/>
    </xf>
    <xf numFmtId="3" fontId="34" fillId="0" borderId="5" xfId="2" applyNumberFormat="1" applyFont="1" applyFill="1" applyBorder="1" applyAlignment="1">
      <alignment vertical="center" wrapText="1"/>
    </xf>
    <xf numFmtId="3" fontId="34" fillId="0" borderId="7" xfId="2" applyNumberFormat="1" applyFont="1" applyFill="1" applyBorder="1" applyAlignment="1">
      <alignment vertical="center" wrapText="1"/>
    </xf>
    <xf numFmtId="3" fontId="34" fillId="0" borderId="10" xfId="2" applyNumberFormat="1" applyFont="1" applyFill="1" applyBorder="1" applyAlignment="1">
      <alignment vertical="center" wrapText="1"/>
    </xf>
    <xf numFmtId="3" fontId="34" fillId="0" borderId="11" xfId="2" applyNumberFormat="1" applyFont="1" applyFill="1" applyBorder="1" applyAlignment="1">
      <alignment vertical="center" wrapText="1"/>
    </xf>
    <xf numFmtId="3" fontId="34" fillId="0" borderId="12" xfId="2" applyNumberFormat="1" applyFont="1" applyFill="1" applyBorder="1" applyAlignment="1">
      <alignment vertical="center" wrapText="1"/>
    </xf>
    <xf numFmtId="3" fontId="15" fillId="0" borderId="0" xfId="2" applyNumberFormat="1" applyFont="1" applyAlignment="1">
      <alignment horizontal="justify" wrapText="1"/>
    </xf>
    <xf numFmtId="0" fontId="5" fillId="0" borderId="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2" xfId="0" applyFont="1" applyFill="1" applyBorder="1" applyAlignment="1">
      <alignment horizontal="left" wrapText="1"/>
    </xf>
    <xf numFmtId="0" fontId="5" fillId="0" borderId="3" xfId="0" applyFont="1" applyFill="1" applyBorder="1" applyAlignment="1">
      <alignment horizontal="left" wrapText="1"/>
    </xf>
    <xf numFmtId="0" fontId="5" fillId="0" borderId="4" xfId="0" applyFont="1" applyFill="1" applyBorder="1" applyAlignment="1">
      <alignment horizontal="left" wrapText="1"/>
    </xf>
    <xf numFmtId="9" fontId="2" fillId="0" borderId="2" xfId="1" applyFont="1" applyFill="1" applyBorder="1" applyAlignment="1">
      <alignment horizontal="center" vertical="center" wrapText="1"/>
    </xf>
    <xf numFmtId="9" fontId="2" fillId="0" borderId="3" xfId="1" applyFont="1" applyFill="1" applyBorder="1" applyAlignment="1">
      <alignment horizontal="center" vertical="center" wrapText="1"/>
    </xf>
    <xf numFmtId="9" fontId="2" fillId="0" borderId="4" xfId="1" applyFont="1" applyFill="1" applyBorder="1" applyAlignment="1">
      <alignment horizontal="center" vertical="center" wrapText="1"/>
    </xf>
    <xf numFmtId="14" fontId="2" fillId="0" borderId="2" xfId="0" applyNumberFormat="1" applyFont="1" applyFill="1" applyBorder="1" applyAlignment="1">
      <alignment horizontal="center" vertical="center"/>
    </xf>
    <xf numFmtId="14" fontId="2" fillId="0" borderId="3" xfId="0" applyNumberFormat="1" applyFont="1" applyFill="1" applyBorder="1" applyAlignment="1">
      <alignment horizontal="center" vertical="center"/>
    </xf>
    <xf numFmtId="14" fontId="2" fillId="0" borderId="4" xfId="0" applyNumberFormat="1" applyFont="1" applyFill="1" applyBorder="1" applyAlignment="1">
      <alignment horizontal="center" vertical="center"/>
    </xf>
    <xf numFmtId="10" fontId="2" fillId="0" borderId="2" xfId="0" applyNumberFormat="1" applyFont="1" applyFill="1" applyBorder="1" applyAlignment="1">
      <alignment horizontal="center" vertical="center" wrapText="1"/>
    </xf>
    <xf numFmtId="165" fontId="2" fillId="0" borderId="2" xfId="1" applyNumberFormat="1" applyFont="1" applyFill="1" applyBorder="1" applyAlignment="1">
      <alignment horizontal="center" vertical="center" wrapText="1"/>
    </xf>
    <xf numFmtId="165" fontId="2" fillId="0" borderId="3" xfId="1" applyNumberFormat="1" applyFont="1" applyFill="1" applyBorder="1" applyAlignment="1">
      <alignment horizontal="center" vertical="center" wrapText="1"/>
    </xf>
    <xf numFmtId="165" fontId="2" fillId="0" borderId="4" xfId="1"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xf>
    <xf numFmtId="3" fontId="2" fillId="0" borderId="3" xfId="0" applyNumberFormat="1" applyFont="1" applyFill="1" applyBorder="1" applyAlignment="1">
      <alignment horizontal="center" vertical="center"/>
    </xf>
    <xf numFmtId="3" fontId="2" fillId="0" borderId="4" xfId="0" applyNumberFormat="1" applyFont="1" applyFill="1" applyBorder="1" applyAlignment="1">
      <alignment horizontal="center" vertical="center"/>
    </xf>
    <xf numFmtId="0" fontId="30" fillId="0" borderId="0" xfId="0" applyFont="1" applyFill="1" applyAlignment="1">
      <alignment horizontal="left" vertical="center"/>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4" fontId="2" fillId="0" borderId="6" xfId="0" applyNumberFormat="1" applyFont="1" applyFill="1" applyBorder="1" applyAlignment="1">
      <alignment horizontal="right" vertical="center"/>
    </xf>
    <xf numFmtId="4" fontId="2" fillId="0" borderId="5" xfId="0" applyNumberFormat="1" applyFont="1" applyFill="1" applyBorder="1" applyAlignment="1">
      <alignment horizontal="right" vertical="center"/>
    </xf>
    <xf numFmtId="4" fontId="2" fillId="0" borderId="7" xfId="0" applyNumberFormat="1" applyFont="1" applyFill="1" applyBorder="1" applyAlignment="1">
      <alignment horizontal="right" vertical="center"/>
    </xf>
    <xf numFmtId="4" fontId="2" fillId="0" borderId="10" xfId="0" applyNumberFormat="1" applyFont="1" applyFill="1" applyBorder="1" applyAlignment="1">
      <alignment horizontal="right" vertical="center"/>
    </xf>
    <xf numFmtId="4" fontId="2" fillId="0" borderId="11" xfId="0" applyNumberFormat="1" applyFont="1" applyFill="1" applyBorder="1" applyAlignment="1">
      <alignment horizontal="right" vertical="center"/>
    </xf>
    <xf numFmtId="4" fontId="2" fillId="0" borderId="12" xfId="0" applyNumberFormat="1" applyFont="1" applyFill="1" applyBorder="1" applyAlignment="1">
      <alignment horizontal="right" vertical="center"/>
    </xf>
    <xf numFmtId="4" fontId="2" fillId="0" borderId="6" xfId="0" applyNumberFormat="1" applyFont="1" applyBorder="1" applyAlignment="1">
      <alignment horizontal="right" vertical="center"/>
    </xf>
    <xf numFmtId="4" fontId="2" fillId="0" borderId="5" xfId="0" applyNumberFormat="1" applyFont="1" applyBorder="1" applyAlignment="1">
      <alignment horizontal="right" vertical="center"/>
    </xf>
    <xf numFmtId="4" fontId="2" fillId="0" borderId="7" xfId="0" applyNumberFormat="1" applyFont="1" applyBorder="1" applyAlignment="1">
      <alignment horizontal="right" vertical="center"/>
    </xf>
    <xf numFmtId="4" fontId="2" fillId="0" borderId="10" xfId="0" applyNumberFormat="1" applyFont="1" applyBorder="1" applyAlignment="1">
      <alignment horizontal="right" vertical="center"/>
    </xf>
    <xf numFmtId="4" fontId="2" fillId="0" borderId="11" xfId="0" applyNumberFormat="1" applyFont="1" applyBorder="1" applyAlignment="1">
      <alignment horizontal="right" vertical="center"/>
    </xf>
    <xf numFmtId="4" fontId="2" fillId="0" borderId="12" xfId="0" applyNumberFormat="1" applyFont="1" applyBorder="1" applyAlignment="1">
      <alignment horizontal="right" vertical="center"/>
    </xf>
    <xf numFmtId="4" fontId="2" fillId="0" borderId="2" xfId="0" applyNumberFormat="1" applyFont="1" applyBorder="1" applyAlignment="1">
      <alignment horizontal="right" vertical="center" wrapText="1"/>
    </xf>
    <xf numFmtId="4" fontId="2" fillId="0" borderId="3" xfId="0" applyNumberFormat="1" applyFont="1" applyBorder="1" applyAlignment="1">
      <alignment horizontal="right" vertical="center" wrapText="1"/>
    </xf>
    <xf numFmtId="4" fontId="2" fillId="0" borderId="4" xfId="0" applyNumberFormat="1" applyFont="1" applyBorder="1" applyAlignment="1">
      <alignment horizontal="right" vertical="center" wrapText="1"/>
    </xf>
    <xf numFmtId="0" fontId="2" fillId="0" borderId="5" xfId="0" applyFont="1" applyFill="1" applyBorder="1" applyAlignment="1">
      <alignment horizontal="left" vertical="center" wrapText="1"/>
    </xf>
    <xf numFmtId="0" fontId="2" fillId="0" borderId="7" xfId="0" applyFont="1" applyFill="1" applyBorder="1" applyAlignment="1">
      <alignment horizontal="left" vertical="center" wrapText="1"/>
    </xf>
    <xf numFmtId="4" fontId="2" fillId="0" borderId="2" xfId="0" applyNumberFormat="1" applyFont="1" applyFill="1" applyBorder="1" applyAlignment="1">
      <alignment horizontal="right" vertical="center" wrapText="1"/>
    </xf>
    <xf numFmtId="4" fontId="2" fillId="0" borderId="3" xfId="0" applyNumberFormat="1" applyFont="1" applyFill="1" applyBorder="1" applyAlignment="1">
      <alignment horizontal="right" vertical="center" wrapText="1"/>
    </xf>
    <xf numFmtId="4" fontId="2" fillId="0" borderId="4" xfId="0" applyNumberFormat="1" applyFont="1" applyFill="1" applyBorder="1" applyAlignment="1">
      <alignment horizontal="righ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3" fontId="2" fillId="0" borderId="2" xfId="0" applyNumberFormat="1" applyFont="1" applyBorder="1" applyAlignment="1">
      <alignment horizontal="right" vertical="center"/>
    </xf>
    <xf numFmtId="3" fontId="2" fillId="0" borderId="3" xfId="0" applyNumberFormat="1" applyFont="1" applyBorder="1" applyAlignment="1">
      <alignment horizontal="right" vertical="center"/>
    </xf>
    <xf numFmtId="3" fontId="2" fillId="0" borderId="4" xfId="0" applyNumberFormat="1" applyFont="1" applyBorder="1" applyAlignment="1">
      <alignment horizontal="right" vertical="center"/>
    </xf>
    <xf numFmtId="0" fontId="5" fillId="0" borderId="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9"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3" fontId="5" fillId="0" borderId="2" xfId="0" applyNumberFormat="1" applyFont="1" applyBorder="1" applyAlignment="1">
      <alignment horizontal="right" vertical="center" wrapText="1"/>
    </xf>
    <xf numFmtId="3" fontId="5" fillId="0" borderId="3" xfId="0" applyNumberFormat="1" applyFont="1" applyBorder="1" applyAlignment="1">
      <alignment horizontal="right" vertical="center" wrapText="1"/>
    </xf>
    <xf numFmtId="3" fontId="5" fillId="0" borderId="4" xfId="0" applyNumberFormat="1" applyFont="1" applyBorder="1" applyAlignment="1">
      <alignment horizontal="right" vertical="center" wrapText="1"/>
    </xf>
    <xf numFmtId="0" fontId="2" fillId="5" borderId="2" xfId="0" applyFont="1" applyFill="1" applyBorder="1" applyAlignment="1">
      <alignment horizontal="left"/>
    </xf>
    <xf numFmtId="0" fontId="2" fillId="5" borderId="3" xfId="0" applyFont="1" applyFill="1" applyBorder="1" applyAlignment="1">
      <alignment horizontal="left"/>
    </xf>
    <xf numFmtId="0" fontId="2" fillId="5" borderId="4" xfId="0" applyFont="1" applyFill="1" applyBorder="1" applyAlignment="1">
      <alignment horizontal="left"/>
    </xf>
    <xf numFmtId="0" fontId="2" fillId="5" borderId="2" xfId="0" applyFont="1" applyFill="1" applyBorder="1" applyAlignment="1">
      <alignment horizontal="left" vertical="center"/>
    </xf>
    <xf numFmtId="0" fontId="2" fillId="5" borderId="3" xfId="0" applyFont="1" applyFill="1" applyBorder="1" applyAlignment="1">
      <alignment horizontal="left" vertical="center"/>
    </xf>
    <xf numFmtId="0" fontId="2" fillId="5" borderId="4" xfId="0" applyFont="1" applyFill="1" applyBorder="1" applyAlignment="1">
      <alignment horizontal="left" vertical="center"/>
    </xf>
    <xf numFmtId="0" fontId="2" fillId="5" borderId="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2" fillId="5" borderId="4" xfId="0" applyFont="1" applyFill="1" applyBorder="1" applyAlignment="1">
      <alignment horizontal="left" vertical="center" wrapText="1"/>
    </xf>
    <xf numFmtId="0" fontId="3" fillId="0" borderId="0" xfId="0" applyFont="1" applyAlignment="1">
      <alignment horizontal="left" vertical="top" wrapText="1"/>
    </xf>
    <xf numFmtId="0" fontId="22" fillId="0" borderId="6"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22" fillId="0" borderId="10" xfId="0" applyFont="1" applyFill="1" applyBorder="1" applyAlignment="1">
      <alignment horizontal="left" vertical="center" wrapText="1"/>
    </xf>
    <xf numFmtId="0" fontId="22" fillId="0" borderId="11" xfId="0" applyFont="1" applyFill="1" applyBorder="1" applyAlignment="1">
      <alignment horizontal="left" vertical="center" wrapText="1"/>
    </xf>
    <xf numFmtId="0" fontId="22" fillId="0" borderId="12" xfId="0" applyFont="1" applyFill="1" applyBorder="1" applyAlignment="1">
      <alignment horizontal="left" vertical="center" wrapText="1"/>
    </xf>
    <xf numFmtId="3" fontId="23" fillId="0" borderId="6" xfId="0" applyNumberFormat="1" applyFont="1" applyFill="1" applyBorder="1" applyAlignment="1">
      <alignment horizontal="right" vertical="center"/>
    </xf>
    <xf numFmtId="3" fontId="23" fillId="0" borderId="5" xfId="0" applyNumberFormat="1" applyFont="1" applyFill="1" applyBorder="1" applyAlignment="1">
      <alignment horizontal="right" vertical="center"/>
    </xf>
    <xf numFmtId="3" fontId="23" fillId="0" borderId="7" xfId="0" applyNumberFormat="1" applyFont="1" applyFill="1" applyBorder="1" applyAlignment="1">
      <alignment horizontal="right" vertical="center"/>
    </xf>
    <xf numFmtId="3" fontId="23" fillId="0" borderId="8" xfId="0" applyNumberFormat="1" applyFont="1" applyFill="1" applyBorder="1" applyAlignment="1">
      <alignment horizontal="right" vertical="center"/>
    </xf>
    <xf numFmtId="3" fontId="23" fillId="0" borderId="0" xfId="0" applyNumberFormat="1" applyFont="1" applyFill="1" applyBorder="1" applyAlignment="1">
      <alignment horizontal="right" vertical="center"/>
    </xf>
    <xf numFmtId="3" fontId="23" fillId="0" borderId="9" xfId="0" applyNumberFormat="1" applyFont="1" applyFill="1" applyBorder="1" applyAlignment="1">
      <alignment horizontal="right" vertical="center"/>
    </xf>
    <xf numFmtId="3" fontId="23" fillId="0" borderId="10" xfId="0" applyNumberFormat="1" applyFont="1" applyFill="1" applyBorder="1" applyAlignment="1">
      <alignment horizontal="right" vertical="center"/>
    </xf>
    <xf numFmtId="3" fontId="23" fillId="0" borderId="11" xfId="0" applyNumberFormat="1" applyFont="1" applyFill="1" applyBorder="1" applyAlignment="1">
      <alignment horizontal="right" vertical="center"/>
    </xf>
    <xf numFmtId="3" fontId="23" fillId="0" borderId="12" xfId="0" applyNumberFormat="1" applyFont="1" applyFill="1" applyBorder="1" applyAlignment="1">
      <alignment horizontal="right" vertical="center"/>
    </xf>
    <xf numFmtId="3" fontId="23" fillId="0" borderId="2" xfId="0" applyNumberFormat="1" applyFont="1" applyFill="1" applyBorder="1" applyAlignment="1">
      <alignment horizontal="right" vertical="center"/>
    </xf>
    <xf numFmtId="3" fontId="23" fillId="0" borderId="3" xfId="0" applyNumberFormat="1" applyFont="1" applyFill="1" applyBorder="1" applyAlignment="1">
      <alignment horizontal="right" vertical="center"/>
    </xf>
    <xf numFmtId="3" fontId="23" fillId="0" borderId="4" xfId="0" applyNumberFormat="1" applyFont="1" applyFill="1" applyBorder="1" applyAlignment="1">
      <alignment horizontal="right" vertical="center"/>
    </xf>
    <xf numFmtId="0" fontId="22" fillId="0" borderId="2" xfId="0" applyFont="1" applyFill="1" applyBorder="1" applyAlignment="1">
      <alignment horizontal="left" vertical="center"/>
    </xf>
    <xf numFmtId="0" fontId="22" fillId="0" borderId="3" xfId="0" applyFont="1" applyFill="1" applyBorder="1" applyAlignment="1">
      <alignment horizontal="left" vertical="center"/>
    </xf>
    <xf numFmtId="0" fontId="22" fillId="0" borderId="4" xfId="0" applyFont="1" applyFill="1" applyBorder="1" applyAlignment="1">
      <alignment horizontal="left" vertical="center"/>
    </xf>
    <xf numFmtId="0" fontId="20" fillId="0" borderId="25" xfId="0" applyFont="1" applyFill="1" applyBorder="1" applyAlignment="1">
      <alignment horizontal="left" vertical="center"/>
    </xf>
    <xf numFmtId="0" fontId="20" fillId="0" borderId="3" xfId="0" applyFont="1" applyFill="1" applyBorder="1" applyAlignment="1">
      <alignment horizontal="left" vertical="center"/>
    </xf>
    <xf numFmtId="0" fontId="20" fillId="0" borderId="4" xfId="0" applyFont="1" applyFill="1" applyBorder="1" applyAlignment="1">
      <alignment horizontal="left" vertical="center"/>
    </xf>
    <xf numFmtId="0" fontId="20" fillId="0" borderId="17" xfId="0" applyFont="1" applyFill="1" applyBorder="1" applyAlignment="1">
      <alignment horizontal="left" vertical="center"/>
    </xf>
    <xf numFmtId="0" fontId="20" fillId="0" borderId="0" xfId="0" applyFont="1" applyFill="1" applyBorder="1" applyAlignment="1">
      <alignment horizontal="left" vertical="center"/>
    </xf>
    <xf numFmtId="0" fontId="20" fillId="0" borderId="9" xfId="0" applyFont="1" applyFill="1" applyBorder="1" applyAlignment="1">
      <alignment horizontal="left" vertical="center"/>
    </xf>
    <xf numFmtId="0" fontId="20" fillId="0" borderId="21" xfId="0" applyFont="1" applyFill="1" applyBorder="1" applyAlignment="1">
      <alignment horizontal="left" vertical="center"/>
    </xf>
    <xf numFmtId="0" fontId="20" fillId="0" borderId="11" xfId="0" applyFont="1" applyFill="1" applyBorder="1" applyAlignment="1">
      <alignment horizontal="left" vertical="center"/>
    </xf>
    <xf numFmtId="0" fontId="20" fillId="0" borderId="12" xfId="0" applyFont="1" applyFill="1" applyBorder="1" applyAlignment="1">
      <alignment horizontal="left" vertical="center"/>
    </xf>
    <xf numFmtId="0" fontId="20" fillId="0" borderId="26" xfId="0" applyFont="1" applyFill="1" applyBorder="1" applyAlignment="1">
      <alignment horizontal="left" vertical="center"/>
    </xf>
    <xf numFmtId="0" fontId="20" fillId="0" borderId="5" xfId="0" applyFont="1" applyFill="1" applyBorder="1" applyAlignment="1">
      <alignment horizontal="left" vertical="center"/>
    </xf>
    <xf numFmtId="0" fontId="20" fillId="0" borderId="7" xfId="0" applyFont="1" applyFill="1" applyBorder="1" applyAlignment="1">
      <alignment horizontal="left" vertical="center"/>
    </xf>
    <xf numFmtId="0" fontId="20" fillId="0" borderId="1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21"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0" fillId="0" borderId="12" xfId="0" applyFont="1" applyFill="1" applyBorder="1" applyAlignment="1">
      <alignment horizontal="left" vertical="center" wrapText="1"/>
    </xf>
    <xf numFmtId="0" fontId="20" fillId="0" borderId="6" xfId="0" applyFont="1" applyFill="1" applyBorder="1" applyAlignment="1">
      <alignment horizontal="left" vertical="center"/>
    </xf>
    <xf numFmtId="0" fontId="20" fillId="0" borderId="10" xfId="0" applyFont="1" applyFill="1" applyBorder="1" applyAlignment="1">
      <alignment horizontal="left" vertical="center"/>
    </xf>
    <xf numFmtId="0" fontId="19" fillId="0" borderId="27" xfId="0" applyFont="1" applyFill="1" applyBorder="1" applyAlignment="1">
      <alignment horizontal="center" vertical="center"/>
    </xf>
    <xf numFmtId="0" fontId="19" fillId="0" borderId="18" xfId="0" applyFont="1" applyFill="1" applyBorder="1" applyAlignment="1">
      <alignment horizontal="center" vertical="center"/>
    </xf>
    <xf numFmtId="0" fontId="19" fillId="0" borderId="19" xfId="0" applyFont="1" applyFill="1" applyBorder="1" applyAlignment="1">
      <alignment horizontal="center" vertical="center"/>
    </xf>
    <xf numFmtId="0" fontId="19" fillId="0" borderId="17"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22"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16" xfId="0" applyFont="1" applyFill="1" applyBorder="1" applyAlignment="1">
      <alignment horizontal="center" vertical="center"/>
    </xf>
    <xf numFmtId="3" fontId="23" fillId="3" borderId="6" xfId="0" applyNumberFormat="1" applyFont="1" applyFill="1" applyBorder="1" applyAlignment="1">
      <alignment horizontal="right" vertical="center" wrapText="1"/>
    </xf>
    <xf numFmtId="3" fontId="23" fillId="3" borderId="5" xfId="0" applyNumberFormat="1" applyFont="1" applyFill="1" applyBorder="1" applyAlignment="1">
      <alignment horizontal="right" vertical="center" wrapText="1"/>
    </xf>
    <xf numFmtId="3" fontId="23" fillId="3" borderId="7" xfId="0" applyNumberFormat="1" applyFont="1" applyFill="1" applyBorder="1" applyAlignment="1">
      <alignment horizontal="right" vertical="center" wrapText="1"/>
    </xf>
    <xf numFmtId="3" fontId="23" fillId="3" borderId="10" xfId="0" applyNumberFormat="1" applyFont="1" applyFill="1" applyBorder="1" applyAlignment="1">
      <alignment horizontal="right" vertical="center" wrapText="1"/>
    </xf>
    <xf numFmtId="3" fontId="23" fillId="3" borderId="11" xfId="0" applyNumberFormat="1" applyFont="1" applyFill="1" applyBorder="1" applyAlignment="1">
      <alignment horizontal="right" vertical="center" wrapText="1"/>
    </xf>
    <xf numFmtId="3" fontId="23" fillId="3" borderId="12" xfId="0" applyNumberFormat="1" applyFont="1" applyFill="1" applyBorder="1" applyAlignment="1">
      <alignment horizontal="right" vertical="center" wrapText="1"/>
    </xf>
    <xf numFmtId="3" fontId="23" fillId="0" borderId="6" xfId="0" applyNumberFormat="1" applyFont="1" applyFill="1" applyBorder="1" applyAlignment="1">
      <alignment vertical="center" wrapText="1"/>
    </xf>
    <xf numFmtId="3" fontId="23" fillId="0" borderId="5" xfId="0" applyNumberFormat="1" applyFont="1" applyFill="1" applyBorder="1" applyAlignment="1">
      <alignment vertical="center" wrapText="1"/>
    </xf>
    <xf numFmtId="3" fontId="23" fillId="0" borderId="7" xfId="0" applyNumberFormat="1" applyFont="1" applyFill="1" applyBorder="1" applyAlignment="1">
      <alignment vertical="center" wrapText="1"/>
    </xf>
    <xf numFmtId="3" fontId="23" fillId="0" borderId="10" xfId="0" applyNumberFormat="1" applyFont="1" applyFill="1" applyBorder="1" applyAlignment="1">
      <alignment vertical="center" wrapText="1"/>
    </xf>
    <xf numFmtId="3" fontId="23" fillId="0" borderId="11" xfId="0" applyNumberFormat="1" applyFont="1" applyFill="1" applyBorder="1" applyAlignment="1">
      <alignment vertical="center" wrapText="1"/>
    </xf>
    <xf numFmtId="3" fontId="23" fillId="0" borderId="12" xfId="0" applyNumberFormat="1" applyFont="1" applyFill="1" applyBorder="1" applyAlignment="1">
      <alignment vertical="center" wrapText="1"/>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12" xfId="0" applyFont="1" applyFill="1" applyBorder="1" applyAlignment="1">
      <alignment horizontal="center" vertical="center"/>
    </xf>
    <xf numFmtId="0" fontId="20" fillId="0" borderId="38" xfId="0" applyFont="1" applyFill="1" applyBorder="1" applyAlignment="1">
      <alignment horizontal="left" vertical="center"/>
    </xf>
    <xf numFmtId="0" fontId="20" fillId="0" borderId="30" xfId="0" applyFont="1" applyFill="1" applyBorder="1" applyAlignment="1">
      <alignment horizontal="left" vertical="center"/>
    </xf>
    <xf numFmtId="0" fontId="20" fillId="0" borderId="14" xfId="0" applyFont="1" applyFill="1" applyBorder="1" applyAlignment="1">
      <alignment horizontal="left" vertical="center"/>
    </xf>
    <xf numFmtId="0" fontId="20" fillId="0" borderId="29" xfId="0" applyFont="1" applyFill="1" applyBorder="1" applyAlignment="1">
      <alignment horizontal="left" vertical="center"/>
    </xf>
    <xf numFmtId="0" fontId="20" fillId="0" borderId="31" xfId="0" applyFont="1" applyFill="1" applyBorder="1" applyAlignment="1">
      <alignment horizontal="left" vertical="center"/>
    </xf>
    <xf numFmtId="0" fontId="20" fillId="0" borderId="15" xfId="0" applyFont="1" applyFill="1" applyBorder="1" applyAlignment="1">
      <alignment horizontal="left" vertical="center"/>
    </xf>
    <xf numFmtId="0" fontId="18" fillId="0" borderId="27" xfId="0" applyFont="1" applyFill="1" applyBorder="1" applyAlignment="1">
      <alignment horizontal="left" vertical="center" wrapText="1"/>
    </xf>
    <xf numFmtId="0" fontId="18" fillId="0" borderId="18" xfId="0" applyFont="1" applyFill="1" applyBorder="1" applyAlignment="1">
      <alignment horizontal="left" vertical="center" wrapText="1"/>
    </xf>
    <xf numFmtId="0" fontId="18" fillId="0" borderId="19" xfId="0" applyFont="1" applyFill="1" applyBorder="1" applyAlignment="1">
      <alignment horizontal="left" vertical="center" wrapText="1"/>
    </xf>
    <xf numFmtId="0" fontId="18" fillId="0" borderId="22" xfId="0" applyFont="1" applyFill="1" applyBorder="1" applyAlignment="1">
      <alignment horizontal="left" vertical="center" wrapText="1"/>
    </xf>
    <xf numFmtId="0" fontId="18" fillId="0" borderId="20" xfId="0" applyFont="1" applyFill="1" applyBorder="1" applyAlignment="1">
      <alignment horizontal="left" vertical="center" wrapText="1"/>
    </xf>
    <xf numFmtId="0" fontId="18" fillId="0" borderId="16" xfId="0" applyFont="1" applyFill="1" applyBorder="1" applyAlignment="1">
      <alignment horizontal="left" vertical="center" wrapText="1"/>
    </xf>
    <xf numFmtId="0" fontId="20" fillId="0" borderId="18" xfId="0" applyFont="1" applyFill="1" applyBorder="1" applyAlignment="1">
      <alignment horizontal="center" vertical="center"/>
    </xf>
    <xf numFmtId="0" fontId="20" fillId="0" borderId="0" xfId="0" applyFont="1" applyFill="1" applyBorder="1" applyAlignment="1">
      <alignment horizontal="center" vertical="center"/>
    </xf>
    <xf numFmtId="0" fontId="21" fillId="0" borderId="26" xfId="0" applyFont="1" applyFill="1" applyBorder="1" applyAlignment="1">
      <alignment horizontal="left" vertical="center"/>
    </xf>
    <xf numFmtId="0" fontId="21" fillId="0" borderId="5" xfId="0" applyFont="1" applyFill="1" applyBorder="1" applyAlignment="1">
      <alignment horizontal="left" vertical="center"/>
    </xf>
    <xf numFmtId="0" fontId="21" fillId="0" borderId="7" xfId="0" applyFont="1" applyFill="1" applyBorder="1" applyAlignment="1">
      <alignment horizontal="left" vertical="center"/>
    </xf>
    <xf numFmtId="0" fontId="21" fillId="0" borderId="17" xfId="0" applyFont="1" applyFill="1" applyBorder="1" applyAlignment="1">
      <alignment horizontal="left" vertical="center"/>
    </xf>
    <xf numFmtId="0" fontId="21" fillId="0" borderId="0" xfId="0" applyFont="1" applyFill="1" applyBorder="1" applyAlignment="1">
      <alignment horizontal="left" vertical="center"/>
    </xf>
    <xf numFmtId="0" fontId="21" fillId="0" borderId="9" xfId="0" applyFont="1" applyFill="1" applyBorder="1" applyAlignment="1">
      <alignment horizontal="left" vertical="center"/>
    </xf>
    <xf numFmtId="0" fontId="21" fillId="0" borderId="21" xfId="0" applyFont="1" applyFill="1" applyBorder="1" applyAlignment="1">
      <alignment horizontal="left" vertical="center"/>
    </xf>
    <xf numFmtId="0" fontId="21" fillId="0" borderId="11" xfId="0" applyFont="1" applyFill="1" applyBorder="1" applyAlignment="1">
      <alignment horizontal="left" vertical="center"/>
    </xf>
    <xf numFmtId="0" fontId="21" fillId="0" borderId="12" xfId="0" applyFont="1" applyFill="1" applyBorder="1" applyAlignment="1">
      <alignment horizontal="left" vertical="center"/>
    </xf>
    <xf numFmtId="0" fontId="22" fillId="0" borderId="35" xfId="0" applyFont="1" applyFill="1" applyBorder="1" applyAlignment="1">
      <alignment horizontal="left" vertical="center" wrapText="1"/>
    </xf>
    <xf numFmtId="0" fontId="22" fillId="0" borderId="18" xfId="0" applyFont="1" applyFill="1" applyBorder="1" applyAlignment="1">
      <alignment horizontal="left" vertical="center" wrapText="1"/>
    </xf>
    <xf numFmtId="0" fontId="22" fillId="0" borderId="19" xfId="0" applyFont="1" applyFill="1" applyBorder="1" applyAlignment="1">
      <alignment horizontal="left" vertical="center" wrapText="1"/>
    </xf>
    <xf numFmtId="0" fontId="22" fillId="0" borderId="36" xfId="0" applyFont="1" applyFill="1" applyBorder="1" applyAlignment="1">
      <alignment horizontal="left" vertical="center" wrapText="1"/>
    </xf>
    <xf numFmtId="0" fontId="22" fillId="0" borderId="20" xfId="0" applyFont="1" applyFill="1" applyBorder="1" applyAlignment="1">
      <alignment horizontal="left" vertical="center" wrapText="1"/>
    </xf>
    <xf numFmtId="0" fontId="22" fillId="0" borderId="16" xfId="0" applyFont="1" applyFill="1" applyBorder="1" applyAlignment="1">
      <alignment horizontal="left" vertical="center" wrapText="1"/>
    </xf>
    <xf numFmtId="0" fontId="23" fillId="0" borderId="31" xfId="0" applyFont="1" applyFill="1" applyBorder="1" applyAlignment="1">
      <alignment horizontal="center" vertical="center"/>
    </xf>
    <xf numFmtId="0" fontId="21" fillId="0" borderId="38" xfId="0" applyFont="1" applyFill="1" applyBorder="1" applyAlignment="1">
      <alignment horizontal="left" vertical="center"/>
    </xf>
    <xf numFmtId="0" fontId="21" fillId="0" borderId="30" xfId="0" applyFont="1" applyFill="1" applyBorder="1" applyAlignment="1">
      <alignment horizontal="left" vertical="center"/>
    </xf>
    <xf numFmtId="0" fontId="21" fillId="0" borderId="14" xfId="0" applyFont="1" applyFill="1" applyBorder="1" applyAlignment="1">
      <alignment horizontal="left" vertical="center"/>
    </xf>
    <xf numFmtId="0" fontId="20" fillId="0" borderId="27" xfId="0" applyFont="1" applyFill="1" applyBorder="1" applyAlignment="1">
      <alignment horizontal="left" vertical="center"/>
    </xf>
    <xf numFmtId="0" fontId="20" fillId="0" borderId="18" xfId="0" applyFont="1" applyFill="1" applyBorder="1" applyAlignment="1">
      <alignment horizontal="left" vertical="center"/>
    </xf>
    <xf numFmtId="0" fontId="20" fillId="0" borderId="19" xfId="0" applyFont="1" applyFill="1" applyBorder="1" applyAlignment="1">
      <alignment horizontal="left" vertical="center"/>
    </xf>
    <xf numFmtId="0" fontId="20" fillId="0" borderId="22" xfId="0" applyFont="1" applyFill="1" applyBorder="1" applyAlignment="1">
      <alignment horizontal="left" vertical="center"/>
    </xf>
    <xf numFmtId="0" fontId="20" fillId="0" borderId="20" xfId="0" applyFont="1" applyFill="1" applyBorder="1" applyAlignment="1">
      <alignment horizontal="left" vertical="center"/>
    </xf>
    <xf numFmtId="0" fontId="20" fillId="0" borderId="16" xfId="0" applyFont="1" applyFill="1" applyBorder="1" applyAlignment="1">
      <alignment horizontal="left" vertical="center"/>
    </xf>
    <xf numFmtId="0" fontId="21" fillId="0" borderId="37" xfId="0" applyFont="1" applyFill="1" applyBorder="1" applyAlignment="1">
      <alignment horizontal="left" vertical="center"/>
    </xf>
    <xf numFmtId="0" fontId="21" fillId="0" borderId="13" xfId="0" applyFont="1" applyFill="1" applyBorder="1" applyAlignment="1">
      <alignment horizontal="left" vertical="center"/>
    </xf>
    <xf numFmtId="0" fontId="21" fillId="0" borderId="28" xfId="0" applyFont="1" applyFill="1" applyBorder="1" applyAlignment="1">
      <alignment horizontal="left" vertical="center"/>
    </xf>
    <xf numFmtId="0" fontId="19" fillId="0" borderId="33" xfId="0" applyFont="1" applyFill="1" applyBorder="1" applyAlignment="1">
      <alignment horizontal="left" vertical="center"/>
    </xf>
    <xf numFmtId="0" fontId="19" fillId="0" borderId="31" xfId="0" applyFont="1" applyFill="1" applyBorder="1" applyAlignment="1">
      <alignment horizontal="left" vertical="center"/>
    </xf>
    <xf numFmtId="0" fontId="19" fillId="0" borderId="15" xfId="0" applyFont="1" applyFill="1" applyBorder="1" applyAlignment="1">
      <alignment horizontal="left" vertical="center"/>
    </xf>
    <xf numFmtId="0" fontId="22" fillId="0" borderId="32" xfId="0" applyFont="1" applyFill="1" applyBorder="1" applyAlignment="1">
      <alignment horizontal="left" vertical="center"/>
    </xf>
    <xf numFmtId="0" fontId="22" fillId="0" borderId="30" xfId="0" applyFont="1" applyFill="1" applyBorder="1" applyAlignment="1">
      <alignment horizontal="left" vertical="center"/>
    </xf>
    <xf numFmtId="0" fontId="22" fillId="0" borderId="14" xfId="0" applyFont="1" applyFill="1" applyBorder="1" applyAlignment="1">
      <alignment horizontal="left" vertical="center"/>
    </xf>
    <xf numFmtId="0" fontId="21" fillId="0" borderId="25" xfId="0" applyFont="1" applyFill="1" applyBorder="1" applyAlignment="1">
      <alignment horizontal="left" vertical="center"/>
    </xf>
    <xf numFmtId="0" fontId="21" fillId="0" borderId="3" xfId="0" applyFont="1" applyFill="1" applyBorder="1" applyAlignment="1">
      <alignment horizontal="left" vertical="center"/>
    </xf>
    <xf numFmtId="0" fontId="21" fillId="0" borderId="4" xfId="0" applyFont="1" applyFill="1" applyBorder="1" applyAlignment="1">
      <alignment horizontal="left" vertical="center"/>
    </xf>
    <xf numFmtId="0" fontId="23" fillId="0" borderId="36" xfId="0" applyFont="1" applyFill="1" applyBorder="1" applyAlignment="1">
      <alignment horizontal="center" vertical="center"/>
    </xf>
    <xf numFmtId="0" fontId="23" fillId="0" borderId="16" xfId="0" applyFont="1" applyFill="1" applyBorder="1" applyAlignment="1">
      <alignment horizontal="center" vertical="center"/>
    </xf>
    <xf numFmtId="0" fontId="23" fillId="0" borderId="35" xfId="0" applyFont="1" applyFill="1" applyBorder="1" applyAlignment="1">
      <alignment horizontal="center" vertical="center"/>
    </xf>
    <xf numFmtId="0" fontId="23" fillId="0" borderId="19"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4" xfId="0" applyFont="1" applyFill="1" applyBorder="1" applyAlignment="1">
      <alignment horizontal="center" vertical="center"/>
    </xf>
    <xf numFmtId="0" fontId="28" fillId="0" borderId="35"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28" fillId="0" borderId="19" xfId="0" applyFont="1" applyFill="1" applyBorder="1" applyAlignment="1">
      <alignment horizontal="left" vertical="center" wrapText="1"/>
    </xf>
    <xf numFmtId="0" fontId="28" fillId="0" borderId="36" xfId="0" applyFont="1" applyFill="1" applyBorder="1" applyAlignment="1">
      <alignment horizontal="left" vertical="center" wrapText="1"/>
    </xf>
    <xf numFmtId="0" fontId="28" fillId="0" borderId="20" xfId="0" applyFont="1" applyFill="1" applyBorder="1" applyAlignment="1">
      <alignment horizontal="left" vertical="center" wrapText="1"/>
    </xf>
    <xf numFmtId="0" fontId="28" fillId="0" borderId="16"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9" xfId="0" applyFont="1" applyFill="1" applyBorder="1" applyAlignment="1">
      <alignment horizontal="left" vertical="center" wrapText="1"/>
    </xf>
    <xf numFmtId="0" fontId="23" fillId="0" borderId="33" xfId="0" applyFont="1" applyFill="1" applyBorder="1" applyAlignment="1">
      <alignment horizontal="center" vertical="center"/>
    </xf>
    <xf numFmtId="0" fontId="23" fillId="0" borderId="15" xfId="0" applyFont="1" applyFill="1" applyBorder="1" applyAlignment="1">
      <alignment horizontal="center" vertical="center"/>
    </xf>
    <xf numFmtId="0" fontId="21" fillId="0" borderId="35" xfId="0"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1" fillId="0" borderId="36"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2" fillId="0" borderId="34" xfId="0" applyFont="1" applyFill="1" applyBorder="1" applyAlignment="1">
      <alignment horizontal="left" vertical="center"/>
    </xf>
    <xf numFmtId="0" fontId="22" fillId="0" borderId="13" xfId="0" applyFont="1" applyFill="1" applyBorder="1" applyAlignment="1">
      <alignment horizontal="left" vertical="center"/>
    </xf>
    <xf numFmtId="0" fontId="22" fillId="0" borderId="28" xfId="0" applyFont="1" applyFill="1" applyBorder="1" applyAlignment="1">
      <alignment horizontal="left" vertical="center"/>
    </xf>
    <xf numFmtId="0" fontId="23" fillId="0" borderId="34" xfId="0" applyFont="1" applyFill="1" applyBorder="1" applyAlignment="1">
      <alignment horizontal="center" vertical="center"/>
    </xf>
    <xf numFmtId="0" fontId="23" fillId="0" borderId="28" xfId="0" applyFont="1" applyFill="1" applyBorder="1" applyAlignment="1">
      <alignment horizontal="center" vertical="center"/>
    </xf>
    <xf numFmtId="0" fontId="22" fillId="0" borderId="33" xfId="0" applyFont="1" applyFill="1" applyBorder="1" applyAlignment="1">
      <alignment horizontal="left" vertical="center"/>
    </xf>
    <xf numFmtId="0" fontId="22" fillId="0" borderId="31" xfId="0" applyFont="1" applyFill="1" applyBorder="1" applyAlignment="1">
      <alignment horizontal="left" vertical="center"/>
    </xf>
    <xf numFmtId="0" fontId="22" fillId="0" borderId="15" xfId="0" applyFont="1" applyFill="1" applyBorder="1" applyAlignment="1">
      <alignment horizontal="left" vertical="center"/>
    </xf>
    <xf numFmtId="3" fontId="23" fillId="0" borderId="2" xfId="0" applyNumberFormat="1" applyFont="1" applyFill="1" applyBorder="1" applyAlignment="1">
      <alignment horizontal="right"/>
    </xf>
    <xf numFmtId="3" fontId="23" fillId="0" borderId="3" xfId="0" applyNumberFormat="1" applyFont="1" applyFill="1" applyBorder="1" applyAlignment="1">
      <alignment horizontal="right"/>
    </xf>
    <xf numFmtId="3" fontId="23" fillId="0" borderId="4" xfId="0" applyNumberFormat="1" applyFont="1" applyFill="1" applyBorder="1" applyAlignment="1">
      <alignment horizontal="right"/>
    </xf>
    <xf numFmtId="3" fontId="27" fillId="0" borderId="33" xfId="0" applyNumberFormat="1" applyFont="1" applyFill="1" applyBorder="1" applyAlignment="1">
      <alignment horizontal="right"/>
    </xf>
    <xf numFmtId="3" fontId="27" fillId="0" borderId="31" xfId="0" applyNumberFormat="1" applyFont="1" applyFill="1" applyBorder="1" applyAlignment="1">
      <alignment horizontal="right"/>
    </xf>
    <xf numFmtId="3" fontId="27" fillId="0" borderId="39" xfId="0" applyNumberFormat="1" applyFont="1" applyFill="1" applyBorder="1" applyAlignment="1">
      <alignment horizontal="right"/>
    </xf>
    <xf numFmtId="3" fontId="23" fillId="0" borderId="33" xfId="0" applyNumberFormat="1" applyFont="1" applyFill="1" applyBorder="1" applyAlignment="1">
      <alignment horizontal="right" vertical="center" wrapText="1"/>
    </xf>
    <xf numFmtId="3" fontId="23" fillId="0" borderId="31" xfId="0" applyNumberFormat="1" applyFont="1" applyFill="1" applyBorder="1" applyAlignment="1">
      <alignment horizontal="right" vertical="center" wrapText="1"/>
    </xf>
    <xf numFmtId="3" fontId="23" fillId="0" borderId="15" xfId="0" applyNumberFormat="1" applyFont="1" applyFill="1" applyBorder="1" applyAlignment="1">
      <alignment horizontal="right" vertical="center" wrapText="1"/>
    </xf>
    <xf numFmtId="3" fontId="23" fillId="0" borderId="33" xfId="0" applyNumberFormat="1" applyFont="1" applyFill="1" applyBorder="1" applyAlignment="1">
      <alignment horizontal="right" vertical="center"/>
    </xf>
    <xf numFmtId="3" fontId="23" fillId="0" borderId="31" xfId="0" applyNumberFormat="1" applyFont="1" applyFill="1" applyBorder="1" applyAlignment="1">
      <alignment horizontal="right" vertical="center"/>
    </xf>
    <xf numFmtId="3" fontId="23" fillId="0" borderId="39" xfId="0" applyNumberFormat="1" applyFont="1" applyFill="1" applyBorder="1" applyAlignment="1">
      <alignment horizontal="right" vertical="center"/>
    </xf>
    <xf numFmtId="3" fontId="23" fillId="0" borderId="6" xfId="0" applyNumberFormat="1" applyFont="1" applyFill="1" applyBorder="1" applyAlignment="1">
      <alignment horizontal="right"/>
    </xf>
    <xf numFmtId="3" fontId="23" fillId="0" borderId="5" xfId="0" applyNumberFormat="1" applyFont="1" applyFill="1" applyBorder="1" applyAlignment="1">
      <alignment horizontal="right"/>
    </xf>
    <xf numFmtId="3" fontId="23" fillId="0" borderId="7" xfId="0" applyNumberFormat="1" applyFont="1" applyFill="1" applyBorder="1" applyAlignment="1">
      <alignment horizontal="right"/>
    </xf>
    <xf numFmtId="3" fontId="23" fillId="0" borderId="8" xfId="0" applyNumberFormat="1" applyFont="1" applyFill="1" applyBorder="1" applyAlignment="1">
      <alignment horizontal="right"/>
    </xf>
    <xf numFmtId="3" fontId="23" fillId="0" borderId="0" xfId="0" applyNumberFormat="1" applyFont="1" applyFill="1" applyBorder="1" applyAlignment="1">
      <alignment horizontal="right"/>
    </xf>
    <xf numFmtId="3" fontId="23" fillId="0" borderId="9" xfId="0" applyNumberFormat="1" applyFont="1" applyFill="1" applyBorder="1" applyAlignment="1">
      <alignment horizontal="right"/>
    </xf>
    <xf numFmtId="3" fontId="23" fillId="0" borderId="10" xfId="0" applyNumberFormat="1" applyFont="1" applyFill="1" applyBorder="1" applyAlignment="1">
      <alignment horizontal="right"/>
    </xf>
    <xf numFmtId="3" fontId="23" fillId="0" borderId="11" xfId="0" applyNumberFormat="1" applyFont="1" applyFill="1" applyBorder="1" applyAlignment="1">
      <alignment horizontal="right"/>
    </xf>
    <xf numFmtId="3" fontId="23" fillId="0" borderId="12" xfId="0" applyNumberFormat="1" applyFont="1" applyFill="1" applyBorder="1" applyAlignment="1">
      <alignment horizontal="right"/>
    </xf>
    <xf numFmtId="0" fontId="21" fillId="0" borderId="33" xfId="0" applyFont="1" applyFill="1" applyBorder="1" applyAlignment="1">
      <alignment horizontal="center" vertical="center" wrapText="1"/>
    </xf>
    <xf numFmtId="0" fontId="21" fillId="0" borderId="15" xfId="0" applyFont="1" applyFill="1" applyBorder="1" applyAlignment="1">
      <alignment horizontal="center" vertical="center" wrapText="1"/>
    </xf>
    <xf numFmtId="3" fontId="27" fillId="0" borderId="15" xfId="0" applyNumberFormat="1" applyFont="1" applyFill="1" applyBorder="1" applyAlignment="1">
      <alignment horizontal="right"/>
    </xf>
    <xf numFmtId="3" fontId="23" fillId="0" borderId="15" xfId="0" applyNumberFormat="1" applyFont="1" applyFill="1" applyBorder="1" applyAlignment="1">
      <alignment horizontal="right" vertical="center"/>
    </xf>
    <xf numFmtId="3" fontId="23" fillId="0" borderId="34" xfId="0" applyNumberFormat="1" applyFont="1" applyFill="1" applyBorder="1" applyAlignment="1">
      <alignment horizontal="right" vertical="center"/>
    </xf>
    <xf numFmtId="3" fontId="23" fillId="0" borderId="13" xfId="0" applyNumberFormat="1" applyFont="1" applyFill="1" applyBorder="1" applyAlignment="1">
      <alignment horizontal="right" vertical="center"/>
    </xf>
    <xf numFmtId="3" fontId="23" fillId="0" borderId="28" xfId="0" applyNumberFormat="1" applyFont="1" applyFill="1" applyBorder="1" applyAlignment="1">
      <alignment horizontal="right" vertical="center"/>
    </xf>
    <xf numFmtId="3" fontId="23" fillId="0" borderId="36" xfId="0" applyNumberFormat="1" applyFont="1" applyFill="1" applyBorder="1" applyAlignment="1">
      <alignment horizontal="right"/>
    </xf>
    <xf numFmtId="3" fontId="23" fillId="0" borderId="20" xfId="0" applyNumberFormat="1" applyFont="1" applyFill="1" applyBorder="1" applyAlignment="1">
      <alignment horizontal="right"/>
    </xf>
    <xf numFmtId="3" fontId="23" fillId="0" borderId="16" xfId="0" applyNumberFormat="1" applyFont="1" applyFill="1" applyBorder="1" applyAlignment="1">
      <alignment horizontal="right"/>
    </xf>
    <xf numFmtId="0" fontId="18" fillId="0" borderId="29" xfId="0" applyFont="1" applyFill="1" applyBorder="1" applyAlignment="1">
      <alignment horizontal="left" vertical="center" wrapText="1"/>
    </xf>
    <xf numFmtId="0" fontId="18" fillId="0" borderId="31" xfId="0" applyFont="1" applyFill="1" applyBorder="1" applyAlignment="1">
      <alignment horizontal="left" vertical="center" wrapText="1"/>
    </xf>
    <xf numFmtId="0" fontId="18" fillId="0" borderId="15" xfId="0" applyFont="1" applyFill="1" applyBorder="1" applyAlignment="1">
      <alignment horizontal="left" vertical="center" wrapText="1"/>
    </xf>
    <xf numFmtId="3" fontId="23" fillId="3" borderId="6" xfId="0" applyNumberFormat="1" applyFont="1" applyFill="1" applyBorder="1" applyAlignment="1">
      <alignment horizontal="right"/>
    </xf>
    <xf numFmtId="3" fontId="23" fillId="3" borderId="5" xfId="0" applyNumberFormat="1" applyFont="1" applyFill="1" applyBorder="1" applyAlignment="1">
      <alignment horizontal="right"/>
    </xf>
    <xf numFmtId="3" fontId="23" fillId="3" borderId="7" xfId="0" applyNumberFormat="1" applyFont="1" applyFill="1" applyBorder="1" applyAlignment="1">
      <alignment horizontal="right"/>
    </xf>
    <xf numFmtId="3" fontId="23" fillId="3" borderId="10" xfId="0" applyNumberFormat="1" applyFont="1" applyFill="1" applyBorder="1" applyAlignment="1">
      <alignment horizontal="right"/>
    </xf>
    <xf numFmtId="3" fontId="23" fillId="3" borderId="11" xfId="0" applyNumberFormat="1" applyFont="1" applyFill="1" applyBorder="1" applyAlignment="1">
      <alignment horizontal="right"/>
    </xf>
    <xf numFmtId="3" fontId="23" fillId="3" borderId="12" xfId="0" applyNumberFormat="1" applyFont="1" applyFill="1" applyBorder="1" applyAlignment="1">
      <alignment horizontal="right"/>
    </xf>
    <xf numFmtId="3" fontId="23" fillId="0" borderId="6" xfId="0" applyNumberFormat="1" applyFont="1" applyFill="1" applyBorder="1" applyAlignment="1">
      <alignment horizontal="right" vertical="center" wrapText="1"/>
    </xf>
    <xf numFmtId="3" fontId="23" fillId="0" borderId="5" xfId="0" applyNumberFormat="1" applyFont="1" applyFill="1" applyBorder="1" applyAlignment="1">
      <alignment horizontal="right" vertical="center" wrapText="1"/>
    </xf>
    <xf numFmtId="3" fontId="23" fillId="0" borderId="7" xfId="0" applyNumberFormat="1" applyFont="1" applyFill="1" applyBorder="1" applyAlignment="1">
      <alignment horizontal="right" vertical="center" wrapText="1"/>
    </xf>
    <xf numFmtId="3" fontId="23" fillId="0" borderId="10" xfId="0" applyNumberFormat="1" applyFont="1" applyFill="1" applyBorder="1" applyAlignment="1">
      <alignment horizontal="right" vertical="center" wrapText="1"/>
    </xf>
    <xf numFmtId="3" fontId="23" fillId="0" borderId="11" xfId="0" applyNumberFormat="1" applyFont="1" applyFill="1" applyBorder="1" applyAlignment="1">
      <alignment horizontal="right" vertical="center" wrapText="1"/>
    </xf>
    <xf numFmtId="3" fontId="23" fillId="0" borderId="12" xfId="0" applyNumberFormat="1" applyFont="1" applyFill="1" applyBorder="1" applyAlignment="1">
      <alignment horizontal="right" vertical="center" wrapText="1"/>
    </xf>
    <xf numFmtId="3" fontId="23" fillId="3" borderId="2" xfId="0" applyNumberFormat="1" applyFont="1" applyFill="1" applyBorder="1" applyAlignment="1">
      <alignment horizontal="right" vertical="center"/>
    </xf>
    <xf numFmtId="3" fontId="23" fillId="3" borderId="3" xfId="0" applyNumberFormat="1" applyFont="1" applyFill="1" applyBorder="1" applyAlignment="1">
      <alignment horizontal="right" vertical="center"/>
    </xf>
    <xf numFmtId="3" fontId="23" fillId="3" borderId="4" xfId="0" applyNumberFormat="1" applyFont="1" applyFill="1" applyBorder="1" applyAlignment="1">
      <alignment horizontal="right" vertical="center"/>
    </xf>
    <xf numFmtId="3" fontId="23" fillId="0" borderId="36" xfId="0" applyNumberFormat="1" applyFont="1" applyFill="1" applyBorder="1" applyAlignment="1">
      <alignment horizontal="right" vertical="center"/>
    </xf>
    <xf numFmtId="3" fontId="23" fillId="0" borderId="20" xfId="0" applyNumberFormat="1" applyFont="1" applyFill="1" applyBorder="1" applyAlignment="1">
      <alignment horizontal="right" vertical="center"/>
    </xf>
    <xf numFmtId="3" fontId="23" fillId="0" borderId="16" xfId="0" applyNumberFormat="1" applyFont="1" applyFill="1" applyBorder="1" applyAlignment="1">
      <alignment horizontal="right" vertical="center"/>
    </xf>
    <xf numFmtId="3" fontId="23" fillId="0" borderId="35" xfId="0" applyNumberFormat="1" applyFont="1" applyFill="1" applyBorder="1" applyAlignment="1">
      <alignment horizontal="right" vertical="center"/>
    </xf>
    <xf numFmtId="3" fontId="23" fillId="0" borderId="18" xfId="0" applyNumberFormat="1" applyFont="1" applyFill="1" applyBorder="1" applyAlignment="1">
      <alignment horizontal="right" vertical="center"/>
    </xf>
    <xf numFmtId="3" fontId="23" fillId="0" borderId="19" xfId="0" applyNumberFormat="1" applyFont="1" applyFill="1" applyBorder="1" applyAlignment="1">
      <alignment horizontal="right" vertical="center"/>
    </xf>
    <xf numFmtId="3" fontId="23" fillId="0" borderId="35" xfId="0" applyNumberFormat="1" applyFont="1" applyFill="1" applyBorder="1" applyAlignment="1">
      <alignment horizontal="right" vertical="center" wrapText="1"/>
    </xf>
    <xf numFmtId="3" fontId="23" fillId="0" borderId="18" xfId="0" applyNumberFormat="1" applyFont="1" applyFill="1" applyBorder="1" applyAlignment="1">
      <alignment horizontal="right" vertical="center" wrapText="1"/>
    </xf>
    <xf numFmtId="3" fontId="23" fillId="0" borderId="19" xfId="0" applyNumberFormat="1" applyFont="1" applyFill="1" applyBorder="1" applyAlignment="1">
      <alignment horizontal="right" vertical="center" wrapText="1"/>
    </xf>
    <xf numFmtId="3" fontId="23" fillId="0" borderId="36" xfId="0" applyNumberFormat="1" applyFont="1" applyFill="1" applyBorder="1" applyAlignment="1">
      <alignment horizontal="right" vertical="center" wrapText="1"/>
    </xf>
    <xf numFmtId="3" fontId="23" fillId="0" borderId="20" xfId="0" applyNumberFormat="1" applyFont="1" applyFill="1" applyBorder="1" applyAlignment="1">
      <alignment horizontal="right" vertical="center" wrapText="1"/>
    </xf>
    <xf numFmtId="3" fontId="23" fillId="0" borderId="16" xfId="0" applyNumberFormat="1" applyFont="1" applyFill="1" applyBorder="1" applyAlignment="1">
      <alignment horizontal="right" vertical="center" wrapText="1"/>
    </xf>
    <xf numFmtId="3" fontId="23" fillId="0" borderId="24" xfId="0" applyNumberFormat="1" applyFont="1" applyFill="1" applyBorder="1" applyAlignment="1">
      <alignment horizontal="right" vertical="center" wrapText="1"/>
    </xf>
    <xf numFmtId="3" fontId="23" fillId="0" borderId="23" xfId="0" applyNumberFormat="1" applyFont="1" applyFill="1" applyBorder="1" applyAlignment="1">
      <alignment horizontal="right" vertical="center" wrapText="1"/>
    </xf>
    <xf numFmtId="0" fontId="20" fillId="0" borderId="37" xfId="0" applyFont="1" applyFill="1" applyBorder="1" applyAlignment="1">
      <alignment horizontal="left" vertical="center"/>
    </xf>
    <xf numFmtId="0" fontId="20" fillId="0" borderId="13" xfId="0" applyFont="1" applyFill="1" applyBorder="1" applyAlignment="1">
      <alignment horizontal="left" vertical="center"/>
    </xf>
    <xf numFmtId="0" fontId="20" fillId="0" borderId="28" xfId="0" applyFont="1" applyFill="1" applyBorder="1" applyAlignment="1">
      <alignment horizontal="left" vertical="center"/>
    </xf>
    <xf numFmtId="0" fontId="21" fillId="0" borderId="35"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36" xfId="0" applyFont="1" applyFill="1" applyBorder="1" applyAlignment="1">
      <alignment horizontal="center" vertical="center"/>
    </xf>
    <xf numFmtId="0" fontId="21" fillId="0" borderId="16" xfId="0" applyFont="1" applyFill="1" applyBorder="1" applyAlignment="1">
      <alignment horizontal="center" vertical="center"/>
    </xf>
    <xf numFmtId="3" fontId="18" fillId="0" borderId="35" xfId="0" applyNumberFormat="1" applyFont="1" applyFill="1" applyBorder="1" applyAlignment="1">
      <alignment horizontal="right" vertical="center" wrapText="1"/>
    </xf>
    <xf numFmtId="3" fontId="18" fillId="0" borderId="18" xfId="0" applyNumberFormat="1" applyFont="1" applyFill="1" applyBorder="1" applyAlignment="1">
      <alignment horizontal="right" vertical="center" wrapText="1"/>
    </xf>
    <xf numFmtId="3" fontId="18" fillId="0" borderId="19" xfId="0" applyNumberFormat="1" applyFont="1" applyFill="1" applyBorder="1" applyAlignment="1">
      <alignment horizontal="right" vertical="center" wrapText="1"/>
    </xf>
    <xf numFmtId="3" fontId="18" fillId="0" borderId="36" xfId="0" applyNumberFormat="1" applyFont="1" applyFill="1" applyBorder="1" applyAlignment="1">
      <alignment horizontal="right" vertical="center" wrapText="1"/>
    </xf>
    <xf numFmtId="3" fontId="18" fillId="0" borderId="20" xfId="0" applyNumberFormat="1" applyFont="1" applyFill="1" applyBorder="1" applyAlignment="1">
      <alignment horizontal="right" vertical="center" wrapText="1"/>
    </xf>
    <xf numFmtId="3" fontId="18" fillId="0" borderId="16" xfId="0" applyNumberFormat="1" applyFont="1" applyFill="1" applyBorder="1" applyAlignment="1">
      <alignment horizontal="right" vertical="center" wrapText="1"/>
    </xf>
    <xf numFmtId="0" fontId="19" fillId="0" borderId="35"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9" fillId="0" borderId="19" xfId="0" applyFont="1" applyFill="1" applyBorder="1" applyAlignment="1">
      <alignment horizontal="left" vertical="center" wrapText="1"/>
    </xf>
    <xf numFmtId="0" fontId="19" fillId="0" borderId="36" xfId="0" applyFont="1" applyFill="1" applyBorder="1" applyAlignment="1">
      <alignment horizontal="left" vertical="center" wrapText="1"/>
    </xf>
    <xf numFmtId="0" fontId="19" fillId="0" borderId="20" xfId="0" applyFont="1" applyFill="1" applyBorder="1" applyAlignment="1">
      <alignment horizontal="left" vertical="center" wrapText="1"/>
    </xf>
    <xf numFmtId="0" fontId="19" fillId="0" borderId="16" xfId="0" applyFont="1" applyFill="1" applyBorder="1" applyAlignment="1">
      <alignment horizontal="left" vertical="center" wrapText="1"/>
    </xf>
    <xf numFmtId="0" fontId="21" fillId="0" borderId="34" xfId="0" applyFont="1" applyFill="1" applyBorder="1" applyAlignment="1">
      <alignment horizontal="center" vertical="center"/>
    </xf>
    <xf numFmtId="0" fontId="21" fillId="0" borderId="28" xfId="0" applyFont="1" applyFill="1" applyBorder="1" applyAlignment="1">
      <alignment horizontal="center" vertical="center"/>
    </xf>
    <xf numFmtId="0" fontId="21" fillId="0" borderId="2"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33" xfId="0" applyFont="1" applyFill="1" applyBorder="1" applyAlignment="1">
      <alignment horizontal="center" vertical="center"/>
    </xf>
    <xf numFmtId="0" fontId="21" fillId="0" borderId="15" xfId="0" applyFont="1" applyFill="1" applyBorder="1" applyAlignment="1">
      <alignment horizontal="center" vertical="center"/>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22" fillId="0" borderId="6" xfId="0" applyFont="1" applyFill="1" applyBorder="1" applyAlignment="1">
      <alignment horizontal="left" vertical="center"/>
    </xf>
    <xf numFmtId="0" fontId="22" fillId="0" borderId="5" xfId="0" applyFont="1" applyFill="1" applyBorder="1" applyAlignment="1">
      <alignment horizontal="left" vertical="center"/>
    </xf>
    <xf numFmtId="0" fontId="22" fillId="0" borderId="7" xfId="0" applyFont="1" applyFill="1" applyBorder="1" applyAlignment="1">
      <alignment horizontal="left" vertical="center"/>
    </xf>
    <xf numFmtId="0" fontId="24" fillId="0" borderId="18" xfId="0" applyFont="1" applyFill="1" applyBorder="1" applyAlignment="1">
      <alignment horizontal="center" vertical="center" wrapText="1"/>
    </xf>
    <xf numFmtId="0" fontId="22" fillId="0" borderId="34" xfId="0" applyFont="1" applyFill="1" applyBorder="1" applyAlignment="1">
      <alignment horizontal="left" vertical="center" wrapText="1"/>
    </xf>
    <xf numFmtId="0" fontId="22" fillId="0" borderId="13" xfId="0" applyFont="1" applyFill="1" applyBorder="1" applyAlignment="1">
      <alignment horizontal="left" vertical="center" wrapText="1"/>
    </xf>
    <xf numFmtId="0" fontId="22" fillId="0" borderId="28" xfId="0" applyFont="1" applyFill="1" applyBorder="1" applyAlignment="1">
      <alignment horizontal="left" vertical="center" wrapText="1"/>
    </xf>
    <xf numFmtId="0" fontId="22" fillId="0" borderId="32" xfId="0" applyFont="1" applyFill="1" applyBorder="1" applyAlignment="1">
      <alignment horizontal="left" vertical="center" wrapText="1"/>
    </xf>
    <xf numFmtId="0" fontId="22" fillId="0" borderId="30" xfId="0" applyFont="1" applyFill="1" applyBorder="1" applyAlignment="1">
      <alignment horizontal="left" vertical="center" wrapText="1"/>
    </xf>
    <xf numFmtId="0" fontId="22" fillId="0" borderId="14" xfId="0" applyFont="1" applyFill="1" applyBorder="1" applyAlignment="1">
      <alignment horizontal="left" vertical="center" wrapText="1"/>
    </xf>
    <xf numFmtId="0" fontId="22" fillId="0" borderId="33" xfId="0" applyFont="1" applyFill="1" applyBorder="1" applyAlignment="1">
      <alignment horizontal="left" vertical="center" wrapText="1"/>
    </xf>
    <xf numFmtId="0" fontId="22" fillId="0" borderId="31" xfId="0" applyFont="1" applyFill="1" applyBorder="1" applyAlignment="1">
      <alignment horizontal="left" vertical="center" wrapText="1"/>
    </xf>
    <xf numFmtId="0" fontId="22" fillId="0" borderId="15" xfId="0" applyFont="1" applyFill="1" applyBorder="1" applyAlignment="1">
      <alignment horizontal="left" vertical="center" wrapText="1"/>
    </xf>
    <xf numFmtId="0" fontId="21" fillId="0" borderId="18" xfId="0" applyFont="1" applyFill="1" applyBorder="1" applyAlignment="1">
      <alignment horizontal="left" vertical="center"/>
    </xf>
    <xf numFmtId="0" fontId="21" fillId="0" borderId="26"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22" xfId="0" applyFont="1" applyFill="1" applyBorder="1" applyAlignment="1">
      <alignment horizontal="left" vertical="center" wrapText="1"/>
    </xf>
    <xf numFmtId="0" fontId="21" fillId="0" borderId="20" xfId="0" applyFont="1" applyFill="1" applyBorder="1" applyAlignment="1">
      <alignment horizontal="left" vertical="center" wrapText="1"/>
    </xf>
    <xf numFmtId="0" fontId="21" fillId="0" borderId="16" xfId="0" applyFont="1" applyFill="1" applyBorder="1" applyAlignment="1">
      <alignment horizontal="left" vertical="center" wrapText="1"/>
    </xf>
    <xf numFmtId="0" fontId="21" fillId="0" borderId="21" xfId="0" applyFont="1" applyFill="1" applyBorder="1" applyAlignment="1">
      <alignment horizontal="left" vertical="center" wrapText="1"/>
    </xf>
    <xf numFmtId="0" fontId="21" fillId="0" borderId="11" xfId="0" applyFont="1" applyFill="1" applyBorder="1" applyAlignment="1">
      <alignment horizontal="left" vertical="center" wrapText="1"/>
    </xf>
    <xf numFmtId="0" fontId="21" fillId="0" borderId="12" xfId="0" applyFont="1" applyFill="1" applyBorder="1" applyAlignment="1">
      <alignment horizontal="left" vertical="center" wrapText="1"/>
    </xf>
    <xf numFmtId="3" fontId="23" fillId="0" borderId="18" xfId="0" applyNumberFormat="1" applyFont="1" applyFill="1" applyBorder="1" applyAlignment="1">
      <alignment horizontal="center" vertical="center" wrapText="1"/>
    </xf>
    <xf numFmtId="0" fontId="26" fillId="0" borderId="26" xfId="0" applyFont="1" applyFill="1" applyBorder="1" applyAlignment="1">
      <alignment horizontal="left" vertical="center" wrapText="1"/>
    </xf>
    <xf numFmtId="0" fontId="26" fillId="0" borderId="5" xfId="0" applyFont="1" applyFill="1" applyBorder="1" applyAlignment="1">
      <alignment horizontal="left" vertical="center" wrapText="1"/>
    </xf>
    <xf numFmtId="0" fontId="26" fillId="0" borderId="7" xfId="0" applyFont="1" applyFill="1" applyBorder="1" applyAlignment="1">
      <alignment horizontal="left" vertical="center" wrapText="1"/>
    </xf>
    <xf numFmtId="0" fontId="26" fillId="0" borderId="22" xfId="0" applyFont="1" applyFill="1" applyBorder="1" applyAlignment="1">
      <alignment horizontal="left" vertical="center" wrapText="1"/>
    </xf>
    <xf numFmtId="0" fontId="26" fillId="0" borderId="20" xfId="0" applyFont="1" applyFill="1" applyBorder="1" applyAlignment="1">
      <alignment horizontal="left" vertical="center" wrapText="1"/>
    </xf>
    <xf numFmtId="0" fontId="26" fillId="0" borderId="16" xfId="0" applyFont="1" applyFill="1" applyBorder="1" applyAlignment="1">
      <alignment horizontal="left" vertical="center" wrapText="1"/>
    </xf>
    <xf numFmtId="0" fontId="20" fillId="0" borderId="26"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1" fillId="0" borderId="32" xfId="0" applyFont="1" applyFill="1" applyBorder="1" applyAlignment="1">
      <alignment horizontal="center" vertical="center"/>
    </xf>
    <xf numFmtId="0" fontId="21" fillId="0" borderId="14" xfId="0" applyFont="1" applyFill="1" applyBorder="1" applyAlignment="1">
      <alignment horizontal="center" vertical="center"/>
    </xf>
    <xf numFmtId="3" fontId="23" fillId="0" borderId="8" xfId="0" applyNumberFormat="1" applyFont="1" applyFill="1" applyBorder="1" applyAlignment="1">
      <alignment vertical="center" wrapText="1"/>
    </xf>
    <xf numFmtId="3" fontId="23" fillId="0" borderId="0" xfId="0" applyNumberFormat="1" applyFont="1" applyFill="1" applyBorder="1" applyAlignment="1">
      <alignment vertical="center" wrapText="1"/>
    </xf>
    <xf numFmtId="3" fontId="23" fillId="0" borderId="9" xfId="0" applyNumberFormat="1" applyFont="1" applyFill="1" applyBorder="1" applyAlignment="1">
      <alignment vertical="center" wrapText="1"/>
    </xf>
    <xf numFmtId="3" fontId="23" fillId="0" borderId="34" xfId="0" applyNumberFormat="1" applyFont="1" applyFill="1" applyBorder="1" applyAlignment="1">
      <alignment horizontal="right" vertical="center" wrapText="1"/>
    </xf>
    <xf numFmtId="3" fontId="23" fillId="0" borderId="13" xfId="0" applyNumberFormat="1" applyFont="1" applyFill="1" applyBorder="1" applyAlignment="1">
      <alignment horizontal="right" vertical="center" wrapText="1"/>
    </xf>
    <xf numFmtId="3" fontId="23" fillId="0" borderId="28" xfId="0" applyNumberFormat="1" applyFont="1" applyFill="1" applyBorder="1" applyAlignment="1">
      <alignment horizontal="right" vertical="center" wrapText="1"/>
    </xf>
    <xf numFmtId="3" fontId="23" fillId="0" borderId="2" xfId="0" applyNumberFormat="1" applyFont="1" applyFill="1" applyBorder="1" applyAlignment="1">
      <alignment horizontal="right" vertical="center" wrapText="1"/>
    </xf>
    <xf numFmtId="3" fontId="23" fillId="0" borderId="3" xfId="0" applyNumberFormat="1" applyFont="1" applyFill="1" applyBorder="1" applyAlignment="1">
      <alignment horizontal="right" vertical="center" wrapText="1"/>
    </xf>
    <xf numFmtId="3" fontId="23" fillId="0" borderId="4" xfId="0" applyNumberFormat="1" applyFont="1" applyFill="1" applyBorder="1" applyAlignment="1">
      <alignment horizontal="right" vertical="center" wrapText="1"/>
    </xf>
    <xf numFmtId="3" fontId="23" fillId="0" borderId="32" xfId="0" applyNumberFormat="1" applyFont="1" applyFill="1" applyBorder="1" applyAlignment="1">
      <alignment vertical="center" wrapText="1"/>
    </xf>
    <xf numFmtId="3" fontId="23" fillId="0" borderId="30" xfId="0" applyNumberFormat="1" applyFont="1" applyFill="1" applyBorder="1" applyAlignment="1">
      <alignment vertical="center" wrapText="1"/>
    </xf>
    <xf numFmtId="3" fontId="23" fillId="0" borderId="14" xfId="0" applyNumberFormat="1" applyFont="1" applyFill="1" applyBorder="1" applyAlignment="1">
      <alignment vertical="center" wrapText="1"/>
    </xf>
    <xf numFmtId="3" fontId="18" fillId="0" borderId="33" xfId="0" applyNumberFormat="1" applyFont="1" applyFill="1" applyBorder="1" applyAlignment="1">
      <alignment horizontal="right" vertical="center"/>
    </xf>
    <xf numFmtId="3" fontId="18" fillId="0" borderId="31" xfId="0" applyNumberFormat="1" applyFont="1" applyFill="1" applyBorder="1" applyAlignment="1">
      <alignment horizontal="right" vertical="center"/>
    </xf>
    <xf numFmtId="3" fontId="18" fillId="0" borderId="15" xfId="0" applyNumberFormat="1" applyFont="1" applyFill="1" applyBorder="1" applyAlignment="1">
      <alignment horizontal="right" vertical="center"/>
    </xf>
    <xf numFmtId="3" fontId="23" fillId="0" borderId="2" xfId="0" applyNumberFormat="1" applyFont="1" applyFill="1" applyBorder="1" applyAlignment="1">
      <alignment horizontal="right" wrapText="1"/>
    </xf>
    <xf numFmtId="3" fontId="23" fillId="0" borderId="3" xfId="0" applyNumberFormat="1" applyFont="1" applyFill="1" applyBorder="1" applyAlignment="1">
      <alignment horizontal="right" wrapText="1"/>
    </xf>
    <xf numFmtId="3" fontId="23" fillId="0" borderId="4" xfId="0" applyNumberFormat="1" applyFont="1" applyFill="1" applyBorder="1" applyAlignment="1">
      <alignment horizontal="right" wrapText="1"/>
    </xf>
    <xf numFmtId="0" fontId="19" fillId="0" borderId="27"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9" fillId="0" borderId="17" xfId="0" applyFont="1" applyBorder="1" applyAlignment="1">
      <alignment horizontal="left" vertical="center" wrapText="1"/>
    </xf>
    <xf numFmtId="0" fontId="19" fillId="0" borderId="0" xfId="0" applyFont="1" applyBorder="1" applyAlignment="1">
      <alignment horizontal="left" vertical="center" wrapText="1"/>
    </xf>
    <xf numFmtId="0" fontId="19" fillId="0" borderId="9" xfId="0" applyFont="1" applyBorder="1" applyAlignment="1">
      <alignment horizontal="left" vertical="center" wrapText="1"/>
    </xf>
    <xf numFmtId="0" fontId="19" fillId="0" borderId="22" xfId="0" applyFont="1" applyBorder="1" applyAlignment="1">
      <alignment horizontal="left" vertical="center" wrapText="1"/>
    </xf>
    <xf numFmtId="0" fontId="19" fillId="0" borderId="20" xfId="0" applyFont="1" applyBorder="1" applyAlignment="1">
      <alignment horizontal="left" vertical="center" wrapText="1"/>
    </xf>
    <xf numFmtId="0" fontId="19" fillId="0" borderId="16" xfId="0" applyFont="1" applyBorder="1" applyAlignment="1">
      <alignment horizontal="left" vertical="center" wrapText="1"/>
    </xf>
    <xf numFmtId="0" fontId="21" fillId="0" borderId="35"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16"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14" fontId="18" fillId="3" borderId="6" xfId="0" applyNumberFormat="1" applyFont="1" applyFill="1" applyBorder="1" applyAlignment="1">
      <alignment horizontal="center" vertical="center" wrapText="1"/>
    </xf>
    <xf numFmtId="14" fontId="18" fillId="3" borderId="5" xfId="0" applyNumberFormat="1" applyFont="1" applyFill="1" applyBorder="1" applyAlignment="1">
      <alignment horizontal="center" vertical="center" wrapText="1"/>
    </xf>
    <xf numFmtId="14" fontId="18" fillId="3" borderId="7" xfId="0" applyNumberFormat="1" applyFont="1" applyFill="1" applyBorder="1" applyAlignment="1">
      <alignment horizontal="center" vertical="center" wrapText="1"/>
    </xf>
    <xf numFmtId="3" fontId="18" fillId="0" borderId="33" xfId="0" applyNumberFormat="1" applyFont="1" applyFill="1" applyBorder="1" applyAlignment="1">
      <alignment horizontal="right" wrapText="1"/>
    </xf>
    <xf numFmtId="3" fontId="18" fillId="0" borderId="31" xfId="0" applyNumberFormat="1" applyFont="1" applyFill="1" applyBorder="1" applyAlignment="1">
      <alignment horizontal="right" wrapText="1"/>
    </xf>
    <xf numFmtId="3" fontId="18" fillId="0" borderId="15" xfId="0" applyNumberFormat="1" applyFont="1" applyFill="1" applyBorder="1" applyAlignment="1">
      <alignment horizontal="right" wrapText="1"/>
    </xf>
    <xf numFmtId="0" fontId="19" fillId="0" borderId="2" xfId="0" applyFont="1" applyBorder="1" applyAlignment="1">
      <alignment horizontal="center" wrapText="1"/>
    </xf>
    <xf numFmtId="0" fontId="19" fillId="0" borderId="3" xfId="0" applyFont="1" applyBorder="1" applyAlignment="1">
      <alignment horizontal="center" wrapText="1"/>
    </xf>
    <xf numFmtId="0" fontId="19" fillId="0" borderId="4" xfId="0" applyFont="1" applyBorder="1" applyAlignment="1">
      <alignment horizontal="center" wrapText="1"/>
    </xf>
    <xf numFmtId="0" fontId="19" fillId="0" borderId="34" xfId="0" applyFont="1" applyBorder="1" applyAlignment="1">
      <alignment horizontal="center" vertical="top"/>
    </xf>
    <xf numFmtId="0" fontId="19" fillId="0" borderId="13" xfId="0" applyFont="1" applyBorder="1" applyAlignment="1">
      <alignment horizontal="center" vertical="top"/>
    </xf>
    <xf numFmtId="0" fontId="19" fillId="0" borderId="28" xfId="0" applyFont="1" applyBorder="1" applyAlignment="1">
      <alignment horizontal="center" vertical="top"/>
    </xf>
    <xf numFmtId="3" fontId="27" fillId="0" borderId="35" xfId="0" applyNumberFormat="1" applyFont="1" applyFill="1" applyBorder="1" applyAlignment="1">
      <alignment horizontal="right" vertical="center" wrapText="1"/>
    </xf>
    <xf numFmtId="3" fontId="27" fillId="0" borderId="18" xfId="0" applyNumberFormat="1" applyFont="1" applyFill="1" applyBorder="1" applyAlignment="1">
      <alignment horizontal="right" vertical="center" wrapText="1"/>
    </xf>
    <xf numFmtId="3" fontId="27" fillId="0" borderId="19" xfId="0" applyNumberFormat="1" applyFont="1" applyFill="1" applyBorder="1" applyAlignment="1">
      <alignment horizontal="right" vertical="center" wrapText="1"/>
    </xf>
    <xf numFmtId="3" fontId="27" fillId="0" borderId="36" xfId="0" applyNumberFormat="1" applyFont="1" applyFill="1" applyBorder="1" applyAlignment="1">
      <alignment horizontal="right" vertical="center" wrapText="1"/>
    </xf>
    <xf numFmtId="3" fontId="27" fillId="0" borderId="20" xfId="0" applyNumberFormat="1" applyFont="1" applyFill="1" applyBorder="1" applyAlignment="1">
      <alignment horizontal="right" vertical="center" wrapText="1"/>
    </xf>
    <xf numFmtId="3" fontId="27" fillId="0" borderId="16" xfId="0" applyNumberFormat="1" applyFont="1" applyFill="1" applyBorder="1" applyAlignment="1">
      <alignment horizontal="right" vertical="center" wrapText="1"/>
    </xf>
    <xf numFmtId="3" fontId="18" fillId="0" borderId="33" xfId="0" applyNumberFormat="1" applyFont="1" applyFill="1" applyBorder="1" applyAlignment="1">
      <alignment horizontal="right" vertical="center" wrapText="1"/>
    </xf>
    <xf numFmtId="3" fontId="18" fillId="0" borderId="31" xfId="0" applyNumberFormat="1" applyFont="1" applyFill="1" applyBorder="1" applyAlignment="1">
      <alignment horizontal="right" vertical="center" wrapText="1"/>
    </xf>
    <xf numFmtId="3" fontId="18" fillId="0" borderId="15" xfId="0" applyNumberFormat="1" applyFont="1" applyFill="1" applyBorder="1" applyAlignment="1">
      <alignment horizontal="right" vertical="center" wrapText="1"/>
    </xf>
    <xf numFmtId="3" fontId="23" fillId="3" borderId="8" xfId="0" applyNumberFormat="1" applyFont="1" applyFill="1" applyBorder="1" applyAlignment="1">
      <alignment horizontal="right" vertical="center" wrapText="1"/>
    </xf>
    <xf numFmtId="3" fontId="23" fillId="3" borderId="0" xfId="0" applyNumberFormat="1" applyFont="1" applyFill="1" applyBorder="1" applyAlignment="1">
      <alignment horizontal="right" vertical="center" wrapText="1"/>
    </xf>
    <xf numFmtId="3" fontId="23" fillId="3" borderId="9" xfId="0" applyNumberFormat="1" applyFont="1" applyFill="1" applyBorder="1" applyAlignment="1">
      <alignment horizontal="right" vertical="center" wrapText="1"/>
    </xf>
    <xf numFmtId="3" fontId="23" fillId="3" borderId="34" xfId="0" applyNumberFormat="1" applyFont="1" applyFill="1" applyBorder="1" applyAlignment="1">
      <alignment horizontal="right" vertical="center" wrapText="1"/>
    </xf>
    <xf numFmtId="3" fontId="23" fillId="3" borderId="13" xfId="0" applyNumberFormat="1" applyFont="1" applyFill="1" applyBorder="1" applyAlignment="1">
      <alignment horizontal="right" vertical="center" wrapText="1"/>
    </xf>
    <xf numFmtId="3" fontId="23" fillId="3" borderId="28" xfId="0" applyNumberFormat="1" applyFont="1" applyFill="1" applyBorder="1" applyAlignment="1">
      <alignment horizontal="right" vertical="center" wrapText="1"/>
    </xf>
    <xf numFmtId="3" fontId="23" fillId="0" borderId="32" xfId="0" applyNumberFormat="1" applyFont="1" applyFill="1" applyBorder="1" applyAlignment="1">
      <alignment horizontal="right" vertical="center" wrapText="1"/>
    </xf>
    <xf numFmtId="3" fontId="23" fillId="0" borderId="30" xfId="0" applyNumberFormat="1" applyFont="1" applyFill="1" applyBorder="1" applyAlignment="1">
      <alignment horizontal="right" vertical="center" wrapText="1"/>
    </xf>
    <xf numFmtId="3" fontId="23" fillId="0" borderId="14" xfId="0" applyNumberFormat="1" applyFont="1" applyFill="1" applyBorder="1" applyAlignment="1">
      <alignment horizontal="right" vertical="center" wrapText="1"/>
    </xf>
    <xf numFmtId="3" fontId="23" fillId="0" borderId="8" xfId="0" applyNumberFormat="1" applyFont="1" applyFill="1" applyBorder="1" applyAlignment="1">
      <alignment horizontal="right" vertical="center" wrapText="1"/>
    </xf>
    <xf numFmtId="3" fontId="23" fillId="0" borderId="0" xfId="0" applyNumberFormat="1" applyFont="1" applyFill="1" applyBorder="1" applyAlignment="1">
      <alignment horizontal="right" vertical="center" wrapText="1"/>
    </xf>
    <xf numFmtId="3" fontId="23" fillId="0" borderId="9" xfId="0" applyNumberFormat="1" applyFont="1" applyFill="1" applyBorder="1" applyAlignment="1">
      <alignment horizontal="right" vertical="center" wrapText="1"/>
    </xf>
    <xf numFmtId="3" fontId="23" fillId="3" borderId="35" xfId="0" applyNumberFormat="1" applyFont="1" applyFill="1" applyBorder="1" applyAlignment="1">
      <alignment horizontal="right"/>
    </xf>
    <xf numFmtId="3" fontId="23" fillId="3" borderId="18" xfId="0" applyNumberFormat="1" applyFont="1" applyFill="1" applyBorder="1" applyAlignment="1">
      <alignment horizontal="right"/>
    </xf>
    <xf numFmtId="3" fontId="23" fillId="3" borderId="19" xfId="0" applyNumberFormat="1" applyFont="1" applyFill="1" applyBorder="1" applyAlignment="1">
      <alignment horizontal="right"/>
    </xf>
    <xf numFmtId="3" fontId="23" fillId="3" borderId="36" xfId="0" applyNumberFormat="1" applyFont="1" applyFill="1" applyBorder="1" applyAlignment="1">
      <alignment horizontal="right"/>
    </xf>
    <xf numFmtId="3" fontId="23" fillId="3" borderId="20" xfId="0" applyNumberFormat="1" applyFont="1" applyFill="1" applyBorder="1" applyAlignment="1">
      <alignment horizontal="right"/>
    </xf>
    <xf numFmtId="3" fontId="23" fillId="3" borderId="16" xfId="0" applyNumberFormat="1" applyFont="1" applyFill="1" applyBorder="1" applyAlignment="1">
      <alignment horizontal="right"/>
    </xf>
    <xf numFmtId="3" fontId="23" fillId="0" borderId="35" xfId="0" applyNumberFormat="1" applyFont="1" applyFill="1" applyBorder="1" applyAlignment="1">
      <alignment horizontal="right"/>
    </xf>
    <xf numFmtId="3" fontId="23" fillId="0" borderId="18" xfId="0" applyNumberFormat="1" applyFont="1" applyFill="1" applyBorder="1" applyAlignment="1">
      <alignment horizontal="right"/>
    </xf>
    <xf numFmtId="3" fontId="23" fillId="0" borderId="19" xfId="0" applyNumberFormat="1" applyFont="1" applyFill="1" applyBorder="1" applyAlignment="1">
      <alignment horizontal="right"/>
    </xf>
    <xf numFmtId="3" fontId="27" fillId="0" borderId="8" xfId="0" applyNumberFormat="1" applyFont="1" applyFill="1" applyBorder="1" applyAlignment="1">
      <alignment horizontal="right" vertical="center" wrapText="1"/>
    </xf>
    <xf numFmtId="3" fontId="27" fillId="0" borderId="0" xfId="0" applyNumberFormat="1" applyFont="1" applyFill="1" applyBorder="1" applyAlignment="1">
      <alignment horizontal="right" vertical="center" wrapText="1"/>
    </xf>
    <xf numFmtId="3" fontId="27" fillId="0" borderId="9" xfId="0" applyNumberFormat="1" applyFont="1" applyFill="1" applyBorder="1" applyAlignment="1">
      <alignment horizontal="right" vertical="center" wrapText="1"/>
    </xf>
  </cellXfs>
  <cellStyles count="6">
    <cellStyle name="meny 2" xfId="4"/>
    <cellStyle name="Normálna" xfId="0" builtinId="0"/>
    <cellStyle name="normálne 2" xfId="2"/>
    <cellStyle name="normálne 2 2" xfId="5"/>
    <cellStyle name="normálne 3" xfId="3"/>
    <cellStyle name="Percentá" xfId="1"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R19"/>
  <sheetViews>
    <sheetView zoomScaleNormal="100" workbookViewId="0">
      <selection activeCell="A20" sqref="A20"/>
    </sheetView>
  </sheetViews>
  <sheetFormatPr defaultRowHeight="12.75" x14ac:dyDescent="0.2"/>
  <cols>
    <col min="1" max="1" width="4.42578125" style="54" customWidth="1"/>
    <col min="2" max="16384" width="9.140625" style="54"/>
  </cols>
  <sheetData>
    <row r="1" spans="2:18" x14ac:dyDescent="0.2">
      <c r="B1" s="56" t="s">
        <v>665</v>
      </c>
    </row>
    <row r="3" spans="2:18" x14ac:dyDescent="0.2">
      <c r="B3" s="55" t="s">
        <v>666</v>
      </c>
    </row>
    <row r="4" spans="2:18" x14ac:dyDescent="0.2">
      <c r="B4" s="54" t="s">
        <v>667</v>
      </c>
    </row>
    <row r="5" spans="2:18" ht="30" customHeight="1" x14ac:dyDescent="0.2">
      <c r="B5" s="108" t="s">
        <v>668</v>
      </c>
      <c r="C5" s="108"/>
      <c r="D5" s="108"/>
      <c r="E5" s="108"/>
      <c r="F5" s="108"/>
      <c r="G5" s="108"/>
      <c r="H5" s="108"/>
      <c r="I5" s="108"/>
      <c r="J5" s="108"/>
      <c r="K5" s="108"/>
      <c r="L5" s="108"/>
      <c r="M5" s="108"/>
      <c r="N5" s="108"/>
      <c r="O5" s="108"/>
      <c r="P5" s="108"/>
      <c r="Q5" s="108"/>
      <c r="R5" s="108"/>
    </row>
    <row r="6" spans="2:18" ht="27.75" customHeight="1" x14ac:dyDescent="0.2">
      <c r="B6" s="108" t="s">
        <v>669</v>
      </c>
      <c r="C6" s="108"/>
      <c r="D6" s="108"/>
      <c r="E6" s="108"/>
      <c r="F6" s="108"/>
      <c r="G6" s="108"/>
      <c r="H6" s="108"/>
      <c r="I6" s="108"/>
      <c r="J6" s="108"/>
      <c r="K6" s="108"/>
      <c r="L6" s="108"/>
      <c r="M6" s="108"/>
      <c r="N6" s="108"/>
      <c r="O6" s="108"/>
      <c r="P6" s="108"/>
      <c r="Q6" s="108"/>
      <c r="R6" s="108"/>
    </row>
    <row r="7" spans="2:18" x14ac:dyDescent="0.2">
      <c r="B7" s="54" t="s">
        <v>670</v>
      </c>
    </row>
    <row r="8" spans="2:18" x14ac:dyDescent="0.2">
      <c r="C8" s="54" t="s">
        <v>671</v>
      </c>
    </row>
    <row r="9" spans="2:18" x14ac:dyDescent="0.2">
      <c r="C9" s="54" t="s">
        <v>672</v>
      </c>
    </row>
    <row r="10" spans="2:18" x14ac:dyDescent="0.2">
      <c r="C10" s="54" t="s">
        <v>673</v>
      </c>
    </row>
    <row r="11" spans="2:18" ht="27.75" customHeight="1" x14ac:dyDescent="0.2">
      <c r="C11" s="108" t="s">
        <v>674</v>
      </c>
      <c r="D11" s="108"/>
      <c r="E11" s="108"/>
      <c r="F11" s="108"/>
      <c r="G11" s="108"/>
      <c r="H11" s="108"/>
      <c r="I11" s="108"/>
      <c r="J11" s="108"/>
      <c r="K11" s="108"/>
      <c r="L11" s="108"/>
      <c r="M11" s="108"/>
      <c r="N11" s="108"/>
      <c r="O11" s="108"/>
      <c r="P11" s="108"/>
      <c r="Q11" s="108"/>
      <c r="R11" s="108"/>
    </row>
    <row r="12" spans="2:18" x14ac:dyDescent="0.2">
      <c r="C12" s="108" t="s">
        <v>682</v>
      </c>
      <c r="D12" s="108"/>
      <c r="E12" s="108"/>
      <c r="F12" s="108"/>
      <c r="G12" s="108"/>
      <c r="H12" s="108"/>
      <c r="I12" s="108"/>
      <c r="J12" s="108"/>
      <c r="K12" s="108"/>
      <c r="L12" s="108"/>
      <c r="M12" s="108"/>
      <c r="N12" s="108"/>
      <c r="O12" s="108"/>
      <c r="P12" s="108"/>
      <c r="Q12" s="108"/>
      <c r="R12" s="108"/>
    </row>
    <row r="13" spans="2:18" ht="41.25" customHeight="1" x14ac:dyDescent="0.2">
      <c r="C13" s="108" t="s">
        <v>681</v>
      </c>
      <c r="D13" s="108"/>
      <c r="E13" s="108"/>
      <c r="F13" s="108"/>
      <c r="G13" s="108"/>
      <c r="H13" s="108"/>
      <c r="I13" s="108"/>
      <c r="J13" s="108"/>
      <c r="K13" s="108"/>
      <c r="L13" s="108"/>
      <c r="M13" s="108"/>
      <c r="N13" s="108"/>
      <c r="O13" s="108"/>
      <c r="P13" s="108"/>
      <c r="Q13" s="108"/>
      <c r="R13" s="108"/>
    </row>
    <row r="14" spans="2:18" x14ac:dyDescent="0.2">
      <c r="B14" s="54" t="s">
        <v>675</v>
      </c>
    </row>
    <row r="15" spans="2:18" x14ac:dyDescent="0.2">
      <c r="C15" s="54" t="s">
        <v>676</v>
      </c>
    </row>
    <row r="16" spans="2:18" x14ac:dyDescent="0.2">
      <c r="B16" s="54" t="s">
        <v>677</v>
      </c>
    </row>
    <row r="17" spans="3:18" x14ac:dyDescent="0.2">
      <c r="C17" s="54" t="s">
        <v>678</v>
      </c>
    </row>
    <row r="18" spans="3:18" x14ac:dyDescent="0.2">
      <c r="C18" s="54" t="s">
        <v>679</v>
      </c>
    </row>
    <row r="19" spans="3:18" ht="27.75" customHeight="1" x14ac:dyDescent="0.2">
      <c r="C19" s="108" t="s">
        <v>680</v>
      </c>
      <c r="D19" s="108"/>
      <c r="E19" s="108"/>
      <c r="F19" s="108"/>
      <c r="G19" s="108"/>
      <c r="H19" s="108"/>
      <c r="I19" s="108"/>
      <c r="J19" s="108"/>
      <c r="K19" s="108"/>
      <c r="L19" s="108"/>
      <c r="M19" s="108"/>
      <c r="N19" s="108"/>
      <c r="O19" s="108"/>
      <c r="P19" s="108"/>
      <c r="Q19" s="108"/>
      <c r="R19" s="108"/>
    </row>
  </sheetData>
  <mergeCells count="6">
    <mergeCell ref="B5:R5"/>
    <mergeCell ref="B6:R6"/>
    <mergeCell ref="C11:R11"/>
    <mergeCell ref="C12:R12"/>
    <mergeCell ref="C19:R19"/>
    <mergeCell ref="C13:R13"/>
  </mergeCells>
  <pageMargins left="0.7" right="0.7" top="0.75" bottom="0.75" header="0.3" footer="0.3"/>
  <pageSetup paperSize="9" scale="54" orientation="landscape" r:id="rId1"/>
  <colBreaks count="1" manualBreakCount="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O207"/>
  <sheetViews>
    <sheetView zoomScaleNormal="100" zoomScaleSheetLayoutView="100" workbookViewId="0">
      <selection activeCell="P32" sqref="P32"/>
    </sheetView>
  </sheetViews>
  <sheetFormatPr defaultRowHeight="12.75" x14ac:dyDescent="0.2"/>
  <cols>
    <col min="1" max="2" width="9.140625" style="24"/>
    <col min="3" max="3" width="10.140625" style="24" bestFit="1" customWidth="1"/>
    <col min="4" max="4" width="9.5703125" style="24" customWidth="1"/>
    <col min="5" max="16384" width="9.140625" style="24"/>
  </cols>
  <sheetData>
    <row r="2" spans="1:12" s="39" customFormat="1" ht="12.75" customHeight="1" x14ac:dyDescent="0.2">
      <c r="A2" s="41" t="s">
        <v>3</v>
      </c>
      <c r="B2" s="43" t="s">
        <v>654</v>
      </c>
      <c r="E2" s="40"/>
      <c r="F2" s="40"/>
      <c r="G2" s="40"/>
      <c r="H2" s="40"/>
      <c r="I2" s="40"/>
      <c r="J2" s="40"/>
      <c r="K2" s="40"/>
      <c r="L2" s="40"/>
    </row>
    <row r="4" spans="1:12" ht="69" customHeight="1" x14ac:dyDescent="0.2">
      <c r="A4" s="113" t="s">
        <v>819</v>
      </c>
      <c r="B4" s="114"/>
      <c r="C4" s="114"/>
      <c r="D4" s="114"/>
      <c r="E4" s="114"/>
      <c r="F4" s="114"/>
      <c r="G4" s="114"/>
      <c r="H4" s="114"/>
      <c r="I4" s="114"/>
      <c r="J4" s="51"/>
      <c r="K4" s="39"/>
    </row>
    <row r="5" spans="1:12" x14ac:dyDescent="0.2">
      <c r="A5" s="51"/>
      <c r="B5" s="51"/>
      <c r="C5" s="51"/>
      <c r="D5" s="51"/>
      <c r="E5" s="51"/>
      <c r="F5" s="51"/>
      <c r="G5" s="51"/>
      <c r="H5" s="51"/>
      <c r="I5" s="51"/>
    </row>
    <row r="6" spans="1:12" x14ac:dyDescent="0.2">
      <c r="A6" s="113"/>
      <c r="B6" s="115"/>
      <c r="C6" s="115"/>
      <c r="D6" s="115"/>
      <c r="E6" s="115"/>
      <c r="F6" s="115"/>
      <c r="G6" s="115"/>
      <c r="H6" s="115"/>
      <c r="I6" s="115"/>
    </row>
    <row r="7" spans="1:12" x14ac:dyDescent="0.2">
      <c r="A7" s="39"/>
      <c r="B7" s="39"/>
      <c r="C7" s="39"/>
      <c r="D7" s="39"/>
      <c r="E7" s="39"/>
      <c r="F7" s="39"/>
      <c r="G7" s="39"/>
      <c r="H7" s="39"/>
      <c r="I7" s="39"/>
    </row>
    <row r="8" spans="1:12" x14ac:dyDescent="0.2">
      <c r="A8" s="113" t="s">
        <v>493</v>
      </c>
      <c r="B8" s="115"/>
      <c r="C8" s="115"/>
      <c r="D8" s="115"/>
      <c r="E8" s="115"/>
      <c r="F8" s="115"/>
      <c r="G8" s="115"/>
      <c r="H8" s="115"/>
      <c r="I8" s="115"/>
    </row>
    <row r="9" spans="1:12" x14ac:dyDescent="0.2">
      <c r="A9" s="39"/>
      <c r="B9" s="39"/>
      <c r="C9" s="39"/>
      <c r="D9" s="39"/>
      <c r="E9" s="39"/>
      <c r="F9" s="39"/>
      <c r="G9" s="39"/>
      <c r="H9" s="39"/>
      <c r="I9" s="39"/>
    </row>
    <row r="10" spans="1:12" x14ac:dyDescent="0.2">
      <c r="A10" s="114" t="s">
        <v>716</v>
      </c>
      <c r="B10" s="115"/>
      <c r="C10" s="115"/>
      <c r="D10" s="115"/>
      <c r="E10" s="115"/>
      <c r="F10" s="115"/>
      <c r="G10" s="115"/>
      <c r="H10" s="115"/>
      <c r="I10" s="115"/>
    </row>
    <row r="11" spans="1:12" x14ac:dyDescent="0.2">
      <c r="A11" s="115"/>
      <c r="B11" s="115"/>
      <c r="C11" s="115"/>
      <c r="D11" s="115"/>
      <c r="E11" s="115"/>
      <c r="F11" s="115"/>
      <c r="G11" s="115"/>
      <c r="H11" s="115"/>
      <c r="I11" s="115"/>
    </row>
    <row r="12" spans="1:12" x14ac:dyDescent="0.2">
      <c r="A12" s="39"/>
      <c r="B12" s="39"/>
      <c r="C12" s="39"/>
      <c r="D12" s="39"/>
      <c r="E12" s="39"/>
      <c r="F12" s="39"/>
      <c r="G12" s="39"/>
      <c r="H12" s="39"/>
      <c r="I12" s="39"/>
    </row>
    <row r="13" spans="1:12" x14ac:dyDescent="0.2">
      <c r="A13" s="114" t="s">
        <v>717</v>
      </c>
      <c r="B13" s="115"/>
      <c r="C13" s="115"/>
      <c r="D13" s="115"/>
      <c r="E13" s="115"/>
      <c r="F13" s="115"/>
      <c r="G13" s="115"/>
      <c r="H13" s="115"/>
      <c r="I13" s="115"/>
    </row>
    <row r="14" spans="1:12" x14ac:dyDescent="0.2">
      <c r="A14" s="115"/>
      <c r="B14" s="115"/>
      <c r="C14" s="115"/>
      <c r="D14" s="115"/>
      <c r="E14" s="115"/>
      <c r="F14" s="115"/>
      <c r="G14" s="115"/>
      <c r="H14" s="115"/>
      <c r="I14" s="115"/>
    </row>
    <row r="15" spans="1:12" x14ac:dyDescent="0.2">
      <c r="A15" s="39"/>
      <c r="B15" s="39"/>
      <c r="C15" s="39"/>
      <c r="D15" s="39"/>
      <c r="E15" s="39"/>
      <c r="F15" s="39"/>
      <c r="G15" s="39"/>
      <c r="H15" s="39"/>
      <c r="I15" s="39"/>
    </row>
    <row r="16" spans="1:12" x14ac:dyDescent="0.2">
      <c r="A16" s="114" t="s">
        <v>715</v>
      </c>
      <c r="B16" s="115"/>
      <c r="C16" s="115"/>
      <c r="D16" s="115"/>
      <c r="E16" s="115"/>
      <c r="F16" s="115"/>
      <c r="G16" s="115"/>
      <c r="H16" s="115"/>
      <c r="I16" s="115"/>
    </row>
    <row r="17" spans="1:10" x14ac:dyDescent="0.2">
      <c r="A17" s="115"/>
      <c r="B17" s="115"/>
      <c r="C17" s="115"/>
      <c r="D17" s="115"/>
      <c r="E17" s="115"/>
      <c r="F17" s="115"/>
      <c r="G17" s="115"/>
      <c r="H17" s="115"/>
      <c r="I17" s="115"/>
    </row>
    <row r="19" spans="1:10" x14ac:dyDescent="0.2">
      <c r="A19" s="111" t="s">
        <v>658</v>
      </c>
      <c r="B19" s="110"/>
      <c r="C19" s="110"/>
      <c r="D19" s="110"/>
      <c r="E19" s="110"/>
      <c r="F19" s="110"/>
      <c r="G19" s="110"/>
      <c r="H19" s="110"/>
      <c r="I19" s="110"/>
    </row>
    <row r="21" spans="1:10" x14ac:dyDescent="0.2">
      <c r="A21" s="128" t="s">
        <v>61</v>
      </c>
      <c r="B21" s="128"/>
      <c r="C21" s="128"/>
      <c r="D21" s="128" t="s">
        <v>29</v>
      </c>
      <c r="E21" s="128"/>
      <c r="F21" s="128"/>
      <c r="G21" s="128" t="s">
        <v>30</v>
      </c>
      <c r="H21" s="128"/>
      <c r="I21" s="128"/>
    </row>
    <row r="22" spans="1:10" ht="11.25" customHeight="1" x14ac:dyDescent="0.2">
      <c r="A22" s="128"/>
      <c r="B22" s="128"/>
      <c r="C22" s="128"/>
      <c r="D22" s="128"/>
      <c r="E22" s="128"/>
      <c r="F22" s="128"/>
      <c r="G22" s="128"/>
      <c r="H22" s="128"/>
      <c r="I22" s="128"/>
    </row>
    <row r="23" spans="1:10" x14ac:dyDescent="0.2">
      <c r="A23" s="127"/>
      <c r="B23" s="127"/>
      <c r="C23" s="127"/>
      <c r="D23" s="127"/>
      <c r="E23" s="127"/>
      <c r="F23" s="127"/>
      <c r="G23" s="127"/>
      <c r="H23" s="127"/>
      <c r="I23" s="127"/>
    </row>
    <row r="24" spans="1:10" ht="12.75" customHeight="1" x14ac:dyDescent="0.2">
      <c r="A24" s="140" t="s">
        <v>492</v>
      </c>
      <c r="B24" s="146"/>
      <c r="C24" s="146"/>
      <c r="D24" s="147">
        <v>250</v>
      </c>
      <c r="E24" s="148"/>
      <c r="F24" s="149"/>
      <c r="G24" s="147">
        <v>240</v>
      </c>
      <c r="H24" s="148"/>
      <c r="I24" s="149"/>
      <c r="J24" s="46"/>
    </row>
    <row r="25" spans="1:10" x14ac:dyDescent="0.2">
      <c r="A25" s="146"/>
      <c r="B25" s="146"/>
      <c r="C25" s="146"/>
      <c r="D25" s="150"/>
      <c r="E25" s="151"/>
      <c r="F25" s="152"/>
      <c r="G25" s="150"/>
      <c r="H25" s="151"/>
      <c r="I25" s="152"/>
    </row>
    <row r="26" spans="1:10" ht="12.75" customHeight="1" x14ac:dyDescent="0.2">
      <c r="A26" s="159" t="s">
        <v>491</v>
      </c>
      <c r="B26" s="160"/>
      <c r="C26" s="161"/>
      <c r="D26" s="147">
        <v>250</v>
      </c>
      <c r="E26" s="148"/>
      <c r="F26" s="149"/>
      <c r="G26" s="147">
        <v>244</v>
      </c>
      <c r="H26" s="148"/>
      <c r="I26" s="149"/>
      <c r="J26" s="46"/>
    </row>
    <row r="27" spans="1:10" x14ac:dyDescent="0.2">
      <c r="A27" s="162"/>
      <c r="B27" s="163"/>
      <c r="C27" s="164"/>
      <c r="D27" s="150"/>
      <c r="E27" s="151"/>
      <c r="F27" s="152"/>
      <c r="G27" s="150"/>
      <c r="H27" s="151"/>
      <c r="I27" s="152"/>
    </row>
    <row r="28" spans="1:10" ht="12.75" customHeight="1" x14ac:dyDescent="0.2">
      <c r="A28" s="140" t="s">
        <v>490</v>
      </c>
      <c r="B28" s="140"/>
      <c r="C28" s="140"/>
      <c r="D28" s="153">
        <v>9</v>
      </c>
      <c r="E28" s="154"/>
      <c r="F28" s="155"/>
      <c r="G28" s="153">
        <v>9</v>
      </c>
      <c r="H28" s="154"/>
      <c r="I28" s="155"/>
    </row>
    <row r="29" spans="1:10" x14ac:dyDescent="0.2">
      <c r="A29" s="140"/>
      <c r="B29" s="140"/>
      <c r="C29" s="140"/>
      <c r="D29" s="156"/>
      <c r="E29" s="157"/>
      <c r="F29" s="158"/>
      <c r="G29" s="156"/>
      <c r="H29" s="157"/>
      <c r="I29" s="158"/>
    </row>
    <row r="31" spans="1:10" ht="26.25" customHeight="1" x14ac:dyDescent="0.2">
      <c r="A31" s="111" t="s">
        <v>724</v>
      </c>
      <c r="B31" s="112"/>
      <c r="C31" s="112"/>
      <c r="D31" s="112"/>
      <c r="E31" s="112"/>
      <c r="F31" s="112"/>
      <c r="G31" s="112"/>
      <c r="H31" s="112"/>
      <c r="I31" s="112"/>
    </row>
    <row r="33" spans="1:9" x14ac:dyDescent="0.2">
      <c r="A33" s="128" t="s">
        <v>486</v>
      </c>
      <c r="B33" s="128"/>
      <c r="C33" s="128"/>
      <c r="D33" s="142" t="s">
        <v>489</v>
      </c>
      <c r="E33" s="143"/>
      <c r="F33" s="128" t="s">
        <v>488</v>
      </c>
      <c r="G33" s="128"/>
      <c r="H33" s="128" t="s">
        <v>487</v>
      </c>
      <c r="I33" s="128"/>
    </row>
    <row r="34" spans="1:9" x14ac:dyDescent="0.2">
      <c r="A34" s="128"/>
      <c r="B34" s="128"/>
      <c r="C34" s="128"/>
      <c r="D34" s="144"/>
      <c r="E34" s="145"/>
      <c r="F34" s="128"/>
      <c r="G34" s="128"/>
      <c r="H34" s="128"/>
      <c r="I34" s="128"/>
    </row>
    <row r="35" spans="1:9" ht="25.5" customHeight="1" x14ac:dyDescent="0.2">
      <c r="A35" s="128"/>
      <c r="B35" s="128"/>
      <c r="C35" s="128"/>
      <c r="D35" s="28" t="s">
        <v>485</v>
      </c>
      <c r="E35" s="28" t="s">
        <v>484</v>
      </c>
      <c r="F35" s="128"/>
      <c r="G35" s="128"/>
      <c r="H35" s="128"/>
      <c r="I35" s="128"/>
    </row>
    <row r="36" spans="1:9" x14ac:dyDescent="0.2">
      <c r="A36" s="140" t="s">
        <v>718</v>
      </c>
      <c r="B36" s="140"/>
      <c r="C36" s="140"/>
      <c r="D36" s="138">
        <v>19750382</v>
      </c>
      <c r="E36" s="127">
        <f>IF(D46=0,0,(D36/D46)*100)</f>
        <v>100</v>
      </c>
      <c r="F36" s="127">
        <f>E36</f>
        <v>100</v>
      </c>
      <c r="G36" s="127"/>
      <c r="H36" s="127"/>
      <c r="I36" s="127"/>
    </row>
    <row r="37" spans="1:9" x14ac:dyDescent="0.2">
      <c r="A37" s="140"/>
      <c r="B37" s="140"/>
      <c r="C37" s="140"/>
      <c r="D37" s="138"/>
      <c r="E37" s="127"/>
      <c r="F37" s="127"/>
      <c r="G37" s="127"/>
      <c r="H37" s="127"/>
      <c r="I37" s="127"/>
    </row>
    <row r="38" spans="1:9" x14ac:dyDescent="0.2">
      <c r="A38" s="140"/>
      <c r="B38" s="140"/>
      <c r="C38" s="140"/>
      <c r="D38" s="138"/>
      <c r="E38" s="127">
        <f>IF(D46=0,0,(D38/D46)*100)</f>
        <v>0</v>
      </c>
      <c r="F38" s="127">
        <f>E38</f>
        <v>0</v>
      </c>
      <c r="G38" s="127"/>
      <c r="H38" s="127"/>
      <c r="I38" s="127"/>
    </row>
    <row r="39" spans="1:9" x14ac:dyDescent="0.2">
      <c r="A39" s="140"/>
      <c r="B39" s="140"/>
      <c r="C39" s="140"/>
      <c r="D39" s="138"/>
      <c r="E39" s="127"/>
      <c r="F39" s="127"/>
      <c r="G39" s="127"/>
      <c r="H39" s="127"/>
      <c r="I39" s="127"/>
    </row>
    <row r="40" spans="1:9" x14ac:dyDescent="0.2">
      <c r="A40" s="140"/>
      <c r="B40" s="140"/>
      <c r="C40" s="140"/>
      <c r="D40" s="138"/>
      <c r="E40" s="127">
        <f>IF(D46=0,0,(D40/D46)*100)</f>
        <v>0</v>
      </c>
      <c r="F40" s="127">
        <f>E40</f>
        <v>0</v>
      </c>
      <c r="G40" s="127"/>
      <c r="H40" s="127"/>
      <c r="I40" s="127"/>
    </row>
    <row r="41" spans="1:9" x14ac:dyDescent="0.2">
      <c r="A41" s="140"/>
      <c r="B41" s="140"/>
      <c r="C41" s="140"/>
      <c r="D41" s="138"/>
      <c r="E41" s="127"/>
      <c r="F41" s="127"/>
      <c r="G41" s="127"/>
      <c r="H41" s="127"/>
      <c r="I41" s="127"/>
    </row>
    <row r="42" spans="1:9" x14ac:dyDescent="0.2">
      <c r="A42" s="140"/>
      <c r="B42" s="140"/>
      <c r="C42" s="140"/>
      <c r="D42" s="138"/>
      <c r="E42" s="127">
        <f>IF(D46=0,0,(D42/D46)*100)</f>
        <v>0</v>
      </c>
      <c r="F42" s="127">
        <f>E42</f>
        <v>0</v>
      </c>
      <c r="G42" s="127"/>
      <c r="H42" s="127"/>
      <c r="I42" s="127"/>
    </row>
    <row r="43" spans="1:9" x14ac:dyDescent="0.2">
      <c r="A43" s="140"/>
      <c r="B43" s="140"/>
      <c r="C43" s="140"/>
      <c r="D43" s="138"/>
      <c r="E43" s="127"/>
      <c r="F43" s="127"/>
      <c r="G43" s="127"/>
      <c r="H43" s="127"/>
      <c r="I43" s="127"/>
    </row>
    <row r="44" spans="1:9" x14ac:dyDescent="0.2">
      <c r="A44" s="140"/>
      <c r="B44" s="140"/>
      <c r="C44" s="140"/>
      <c r="D44" s="138"/>
      <c r="E44" s="127">
        <f>IF(D46=0,0,(D44/D46)*100)</f>
        <v>0</v>
      </c>
      <c r="F44" s="127">
        <f>E44</f>
        <v>0</v>
      </c>
      <c r="G44" s="127"/>
      <c r="H44" s="127"/>
      <c r="I44" s="127"/>
    </row>
    <row r="45" spans="1:9" x14ac:dyDescent="0.2">
      <c r="A45" s="140"/>
      <c r="B45" s="140"/>
      <c r="C45" s="140"/>
      <c r="D45" s="138"/>
      <c r="E45" s="127"/>
      <c r="F45" s="127"/>
      <c r="G45" s="127"/>
      <c r="H45" s="127"/>
      <c r="I45" s="127"/>
    </row>
    <row r="46" spans="1:9" x14ac:dyDescent="0.2">
      <c r="A46" s="139" t="s">
        <v>10</v>
      </c>
      <c r="B46" s="139"/>
      <c r="C46" s="139"/>
      <c r="D46" s="141">
        <f>SUM(D36:D45)</f>
        <v>19750382</v>
      </c>
      <c r="E46" s="128">
        <f>SUM(E36:E45)</f>
        <v>100</v>
      </c>
      <c r="F46" s="128">
        <f>SUM(F36:G45)</f>
        <v>100</v>
      </c>
      <c r="G46" s="128"/>
      <c r="H46" s="128">
        <f>SUM(H36:I45)</f>
        <v>0</v>
      </c>
      <c r="I46" s="128"/>
    </row>
    <row r="47" spans="1:9" x14ac:dyDescent="0.2">
      <c r="A47" s="139"/>
      <c r="B47" s="139"/>
      <c r="C47" s="139"/>
      <c r="D47" s="141"/>
      <c r="E47" s="128"/>
      <c r="F47" s="128"/>
      <c r="G47" s="128"/>
      <c r="H47" s="128"/>
      <c r="I47" s="128"/>
    </row>
    <row r="50" spans="1:9" ht="100.5" customHeight="1" x14ac:dyDescent="0.2">
      <c r="A50" s="111" t="s">
        <v>735</v>
      </c>
      <c r="B50" s="112"/>
      <c r="C50" s="112"/>
      <c r="D50" s="112"/>
      <c r="E50" s="112"/>
      <c r="F50" s="112"/>
      <c r="G50" s="112"/>
      <c r="H50" s="112"/>
      <c r="I50" s="112"/>
    </row>
    <row r="53" spans="1:9" x14ac:dyDescent="0.2">
      <c r="A53" s="137" t="s">
        <v>736</v>
      </c>
      <c r="B53" s="137"/>
      <c r="C53" s="137"/>
      <c r="D53" s="137"/>
      <c r="E53" s="137"/>
      <c r="F53" s="137"/>
      <c r="G53" s="137"/>
      <c r="H53" s="137"/>
      <c r="I53" s="137"/>
    </row>
    <row r="55" spans="1:9" x14ac:dyDescent="0.2">
      <c r="A55" s="128" t="s">
        <v>719</v>
      </c>
      <c r="B55" s="127"/>
      <c r="C55" s="127"/>
      <c r="D55" s="127"/>
      <c r="E55" s="127"/>
    </row>
    <row r="56" spans="1:9" x14ac:dyDescent="0.2">
      <c r="A56" s="118" t="s">
        <v>720</v>
      </c>
      <c r="B56" s="118"/>
      <c r="C56" s="118" t="s">
        <v>721</v>
      </c>
      <c r="D56" s="118"/>
      <c r="E56" s="118"/>
    </row>
    <row r="57" spans="1:9" x14ac:dyDescent="0.2">
      <c r="A57" s="118" t="s">
        <v>720</v>
      </c>
      <c r="B57" s="118"/>
      <c r="C57" s="118" t="s">
        <v>722</v>
      </c>
      <c r="D57" s="118"/>
      <c r="E57" s="118"/>
    </row>
    <row r="58" spans="1:9" x14ac:dyDescent="0.2">
      <c r="A58" s="118"/>
      <c r="B58" s="118"/>
      <c r="C58" s="118"/>
      <c r="D58" s="118"/>
      <c r="E58" s="118"/>
    </row>
    <row r="59" spans="1:9" x14ac:dyDescent="0.2">
      <c r="A59" s="118"/>
      <c r="B59" s="118"/>
      <c r="C59" s="118"/>
      <c r="D59" s="118"/>
      <c r="E59" s="118"/>
    </row>
    <row r="60" spans="1:9" x14ac:dyDescent="0.2">
      <c r="A60" s="27"/>
      <c r="B60" s="27"/>
      <c r="C60" s="26"/>
      <c r="D60" s="26"/>
      <c r="E60" s="26"/>
    </row>
    <row r="61" spans="1:9" x14ac:dyDescent="0.2">
      <c r="A61" s="128" t="s">
        <v>483</v>
      </c>
      <c r="B61" s="127"/>
      <c r="C61" s="127"/>
      <c r="D61" s="127"/>
      <c r="E61" s="127"/>
    </row>
    <row r="62" spans="1:9" x14ac:dyDescent="0.2">
      <c r="A62" s="118" t="s">
        <v>482</v>
      </c>
      <c r="B62" s="118"/>
      <c r="C62" s="118"/>
      <c r="D62" s="118"/>
      <c r="E62" s="118"/>
    </row>
    <row r="63" spans="1:9" x14ac:dyDescent="0.2">
      <c r="A63" s="118" t="s">
        <v>481</v>
      </c>
      <c r="B63" s="118"/>
      <c r="C63" s="118"/>
      <c r="D63" s="118"/>
      <c r="E63" s="118"/>
    </row>
    <row r="64" spans="1:9" x14ac:dyDescent="0.2">
      <c r="A64" s="118" t="s">
        <v>480</v>
      </c>
      <c r="B64" s="118"/>
      <c r="C64" s="118"/>
      <c r="D64" s="118"/>
      <c r="E64" s="118"/>
    </row>
    <row r="65" spans="1:10" x14ac:dyDescent="0.2">
      <c r="A65" s="118" t="s">
        <v>479</v>
      </c>
      <c r="B65" s="118"/>
      <c r="C65" s="118"/>
      <c r="D65" s="118"/>
      <c r="E65" s="118"/>
    </row>
    <row r="67" spans="1:10" ht="28.5" customHeight="1" x14ac:dyDescent="0.2">
      <c r="A67" s="113" t="s">
        <v>723</v>
      </c>
      <c r="B67" s="114"/>
      <c r="C67" s="114"/>
      <c r="D67" s="114"/>
      <c r="E67" s="114"/>
      <c r="F67" s="114"/>
      <c r="G67" s="114"/>
      <c r="H67" s="114"/>
      <c r="I67" s="114"/>
    </row>
    <row r="69" spans="1:10" s="51" customFormat="1" ht="15.75" customHeight="1" x14ac:dyDescent="0.2">
      <c r="A69" s="43" t="s">
        <v>112</v>
      </c>
      <c r="B69" s="43" t="s">
        <v>655</v>
      </c>
      <c r="C69" s="47"/>
      <c r="D69" s="47"/>
      <c r="E69" s="47"/>
      <c r="F69" s="47"/>
      <c r="G69" s="47"/>
      <c r="H69" s="47"/>
      <c r="I69" s="47"/>
      <c r="J69" s="47"/>
    </row>
    <row r="70" spans="1:10" s="39" customFormat="1" x14ac:dyDescent="0.2"/>
    <row r="71" spans="1:10" ht="38.25" customHeight="1" x14ac:dyDescent="0.2">
      <c r="A71" s="113" t="s">
        <v>725</v>
      </c>
      <c r="B71" s="114"/>
      <c r="C71" s="114"/>
      <c r="D71" s="114"/>
      <c r="E71" s="114"/>
      <c r="F71" s="114"/>
      <c r="G71" s="114"/>
      <c r="H71" s="114"/>
      <c r="I71" s="114"/>
    </row>
    <row r="74" spans="1:10" ht="27.75" customHeight="1" x14ac:dyDescent="0.2">
      <c r="A74" s="111" t="s">
        <v>726</v>
      </c>
      <c r="B74" s="112"/>
      <c r="C74" s="112"/>
      <c r="D74" s="112"/>
      <c r="E74" s="112"/>
      <c r="F74" s="112"/>
      <c r="G74" s="112"/>
      <c r="H74" s="112"/>
      <c r="I74" s="112"/>
    </row>
    <row r="76" spans="1:10" s="47" customFormat="1" ht="12.75" customHeight="1" x14ac:dyDescent="0.2">
      <c r="A76" s="43" t="s">
        <v>113</v>
      </c>
      <c r="B76" s="43" t="s">
        <v>656</v>
      </c>
    </row>
    <row r="78" spans="1:10" ht="26.25" customHeight="1" x14ac:dyDescent="0.2">
      <c r="A78" s="111" t="s">
        <v>727</v>
      </c>
      <c r="B78" s="112"/>
      <c r="C78" s="112"/>
      <c r="D78" s="112"/>
      <c r="E78" s="112"/>
      <c r="F78" s="112"/>
      <c r="G78" s="112"/>
      <c r="H78" s="112"/>
      <c r="I78" s="112"/>
    </row>
    <row r="80" spans="1:10" x14ac:dyDescent="0.2">
      <c r="A80" s="109" t="s">
        <v>478</v>
      </c>
      <c r="B80" s="110"/>
      <c r="C80" s="110"/>
      <c r="D80" s="110"/>
      <c r="E80" s="110"/>
      <c r="F80" s="110"/>
      <c r="G80" s="110"/>
      <c r="H80" s="110"/>
      <c r="I80" s="110"/>
    </row>
    <row r="82" spans="1:14" ht="27" customHeight="1" x14ac:dyDescent="0.2">
      <c r="A82" s="111" t="s">
        <v>477</v>
      </c>
      <c r="B82" s="110"/>
      <c r="C82" s="110"/>
      <c r="D82" s="110"/>
      <c r="E82" s="110"/>
      <c r="F82" s="110"/>
      <c r="G82" s="110"/>
      <c r="H82" s="110"/>
      <c r="I82" s="110"/>
    </row>
    <row r="85" spans="1:14" x14ac:dyDescent="0.2">
      <c r="A85" s="126" t="s">
        <v>470</v>
      </c>
      <c r="B85" s="110"/>
      <c r="C85" s="110"/>
      <c r="D85" s="110"/>
      <c r="E85" s="110"/>
      <c r="F85" s="110"/>
      <c r="G85" s="110"/>
      <c r="H85" s="110"/>
      <c r="I85" s="110"/>
    </row>
    <row r="87" spans="1:14" ht="87.75" customHeight="1" x14ac:dyDescent="0.2">
      <c r="A87" s="111" t="s">
        <v>832</v>
      </c>
      <c r="B87" s="112"/>
      <c r="C87" s="112"/>
      <c r="D87" s="112"/>
      <c r="E87" s="112"/>
      <c r="F87" s="112"/>
      <c r="G87" s="112"/>
      <c r="H87" s="112"/>
      <c r="I87" s="112"/>
      <c r="J87" s="51"/>
      <c r="K87" s="39"/>
      <c r="L87" s="39"/>
      <c r="M87" s="39"/>
      <c r="N87" s="39"/>
    </row>
    <row r="89" spans="1:14" x14ac:dyDescent="0.2">
      <c r="A89" s="127"/>
      <c r="B89" s="127"/>
      <c r="C89" s="127"/>
      <c r="D89" s="128" t="s">
        <v>469</v>
      </c>
      <c r="E89" s="128"/>
      <c r="F89" s="128" t="s">
        <v>468</v>
      </c>
      <c r="G89" s="128"/>
      <c r="H89" s="128" t="s">
        <v>467</v>
      </c>
      <c r="I89" s="128"/>
    </row>
    <row r="90" spans="1:14" x14ac:dyDescent="0.2">
      <c r="A90" s="127"/>
      <c r="B90" s="127"/>
      <c r="C90" s="127"/>
      <c r="D90" s="128"/>
      <c r="E90" s="128"/>
      <c r="F90" s="128"/>
      <c r="G90" s="128"/>
      <c r="H90" s="128"/>
      <c r="I90" s="128"/>
    </row>
    <row r="91" spans="1:14" s="39" customFormat="1" x14ac:dyDescent="0.2">
      <c r="A91" s="133"/>
      <c r="B91" s="133"/>
      <c r="C91" s="133"/>
      <c r="D91" s="122"/>
      <c r="E91" s="123"/>
      <c r="F91" s="122"/>
      <c r="G91" s="123"/>
      <c r="H91" s="122"/>
      <c r="I91" s="123"/>
      <c r="J91" s="51"/>
    </row>
    <row r="92" spans="1:14" x14ac:dyDescent="0.2">
      <c r="A92" s="133" t="s">
        <v>7</v>
      </c>
      <c r="B92" s="133"/>
      <c r="C92" s="133"/>
      <c r="D92" s="121">
        <v>5</v>
      </c>
      <c r="E92" s="120"/>
      <c r="F92" s="135">
        <v>0.2</v>
      </c>
      <c r="G92" s="136"/>
      <c r="H92" s="122" t="s">
        <v>745</v>
      </c>
      <c r="I92" s="123"/>
      <c r="J92" s="51"/>
    </row>
    <row r="93" spans="1:14" x14ac:dyDescent="0.2">
      <c r="A93" s="133" t="s">
        <v>476</v>
      </c>
      <c r="B93" s="133"/>
      <c r="C93" s="133"/>
      <c r="D93" s="121">
        <v>15</v>
      </c>
      <c r="E93" s="120"/>
      <c r="F93" s="129">
        <f>1/15</f>
        <v>6.6666666666666666E-2</v>
      </c>
      <c r="G93" s="130"/>
      <c r="H93" s="121" t="s">
        <v>746</v>
      </c>
      <c r="I93" s="120"/>
    </row>
    <row r="94" spans="1:14" s="103" customFormat="1" hidden="1" x14ac:dyDescent="0.2">
      <c r="A94" s="134" t="s">
        <v>8</v>
      </c>
      <c r="B94" s="134"/>
      <c r="C94" s="134"/>
      <c r="D94" s="131"/>
      <c r="E94" s="132"/>
      <c r="F94" s="131"/>
      <c r="G94" s="132"/>
      <c r="H94" s="131"/>
      <c r="I94" s="132"/>
      <c r="J94" s="102" t="s">
        <v>815</v>
      </c>
    </row>
    <row r="95" spans="1:14" x14ac:dyDescent="0.2">
      <c r="A95" s="133" t="s">
        <v>475</v>
      </c>
      <c r="B95" s="133"/>
      <c r="C95" s="133"/>
      <c r="D95" s="122">
        <v>3</v>
      </c>
      <c r="E95" s="123"/>
      <c r="F95" s="122">
        <v>33.33</v>
      </c>
      <c r="G95" s="123"/>
      <c r="H95" s="121" t="s">
        <v>746</v>
      </c>
      <c r="I95" s="120"/>
    </row>
    <row r="97" spans="1:9" ht="24.75" customHeight="1" x14ac:dyDescent="0.2">
      <c r="A97" s="111" t="s">
        <v>474</v>
      </c>
      <c r="B97" s="110"/>
      <c r="C97" s="110"/>
      <c r="D97" s="110"/>
      <c r="E97" s="110"/>
      <c r="F97" s="110"/>
      <c r="G97" s="110"/>
      <c r="H97" s="110"/>
      <c r="I97" s="110"/>
    </row>
    <row r="99" spans="1:9" x14ac:dyDescent="0.2">
      <c r="A99" s="109" t="s">
        <v>473</v>
      </c>
      <c r="B99" s="110"/>
      <c r="C99" s="110"/>
      <c r="D99" s="110"/>
    </row>
    <row r="101" spans="1:9" ht="24.75" customHeight="1" x14ac:dyDescent="0.2">
      <c r="A101" s="111" t="s">
        <v>472</v>
      </c>
      <c r="B101" s="110"/>
      <c r="C101" s="110"/>
      <c r="D101" s="110"/>
      <c r="E101" s="110"/>
      <c r="F101" s="110"/>
      <c r="G101" s="110"/>
      <c r="H101" s="110"/>
      <c r="I101" s="110"/>
    </row>
    <row r="103" spans="1:9" ht="39.75" customHeight="1" x14ac:dyDescent="0.2">
      <c r="A103" s="111" t="s">
        <v>747</v>
      </c>
      <c r="B103" s="112"/>
      <c r="C103" s="112"/>
      <c r="D103" s="112"/>
      <c r="E103" s="112"/>
      <c r="F103" s="112"/>
      <c r="G103" s="112"/>
      <c r="H103" s="112"/>
      <c r="I103" s="112"/>
    </row>
    <row r="105" spans="1:9" ht="26.25" customHeight="1" x14ac:dyDescent="0.2">
      <c r="A105" s="111" t="s">
        <v>471</v>
      </c>
      <c r="B105" s="110"/>
      <c r="C105" s="110"/>
      <c r="D105" s="110"/>
      <c r="E105" s="110"/>
      <c r="F105" s="110"/>
      <c r="G105" s="110"/>
      <c r="H105" s="110"/>
      <c r="I105" s="110"/>
    </row>
    <row r="108" spans="1:9" x14ac:dyDescent="0.2">
      <c r="A108" s="126" t="s">
        <v>470</v>
      </c>
      <c r="B108" s="110"/>
      <c r="C108" s="110"/>
    </row>
    <row r="110" spans="1:9" ht="81.75" customHeight="1" x14ac:dyDescent="0.2">
      <c r="A110" s="111" t="s">
        <v>748</v>
      </c>
      <c r="B110" s="112"/>
      <c r="C110" s="112"/>
      <c r="D110" s="112"/>
      <c r="E110" s="112"/>
      <c r="F110" s="112"/>
      <c r="G110" s="112"/>
      <c r="H110" s="112"/>
      <c r="I110" s="112"/>
    </row>
    <row r="112" spans="1:9" x14ac:dyDescent="0.2">
      <c r="A112" s="127"/>
      <c r="B112" s="127"/>
      <c r="C112" s="127"/>
      <c r="D112" s="128" t="s">
        <v>469</v>
      </c>
      <c r="E112" s="128"/>
      <c r="F112" s="128" t="s">
        <v>468</v>
      </c>
      <c r="G112" s="128"/>
      <c r="H112" s="128" t="s">
        <v>467</v>
      </c>
      <c r="I112" s="128"/>
    </row>
    <row r="113" spans="1:12" x14ac:dyDescent="0.2">
      <c r="A113" s="127"/>
      <c r="B113" s="127"/>
      <c r="C113" s="127"/>
      <c r="D113" s="128"/>
      <c r="E113" s="128"/>
      <c r="F113" s="128"/>
      <c r="G113" s="128"/>
      <c r="H113" s="128"/>
      <c r="I113" s="128"/>
    </row>
    <row r="114" spans="1:12" x14ac:dyDescent="0.2">
      <c r="A114" s="118" t="s">
        <v>36</v>
      </c>
      <c r="B114" s="118"/>
      <c r="C114" s="118"/>
      <c r="D114" s="121">
        <v>20</v>
      </c>
      <c r="E114" s="120"/>
      <c r="F114" s="124">
        <v>0.05</v>
      </c>
      <c r="G114" s="125"/>
      <c r="H114" s="121" t="s">
        <v>745</v>
      </c>
      <c r="I114" s="120"/>
    </row>
    <row r="115" spans="1:12" x14ac:dyDescent="0.2">
      <c r="A115" s="118" t="s">
        <v>466</v>
      </c>
      <c r="B115" s="118"/>
      <c r="C115" s="118"/>
      <c r="D115" s="119" t="s">
        <v>749</v>
      </c>
      <c r="E115" s="120"/>
      <c r="F115" s="121" t="s">
        <v>786</v>
      </c>
      <c r="G115" s="120"/>
      <c r="H115" s="121" t="s">
        <v>745</v>
      </c>
      <c r="I115" s="120"/>
    </row>
    <row r="116" spans="1:12" x14ac:dyDescent="0.2">
      <c r="A116" s="118" t="s">
        <v>465</v>
      </c>
      <c r="B116" s="118"/>
      <c r="C116" s="118"/>
      <c r="D116" s="121" t="s">
        <v>750</v>
      </c>
      <c r="E116" s="120"/>
      <c r="F116" s="121" t="s">
        <v>786</v>
      </c>
      <c r="G116" s="120"/>
      <c r="H116" s="121" t="s">
        <v>745</v>
      </c>
      <c r="I116" s="120"/>
    </row>
    <row r="117" spans="1:12" x14ac:dyDescent="0.2">
      <c r="A117" s="118" t="s">
        <v>464</v>
      </c>
      <c r="B117" s="118"/>
      <c r="C117" s="118"/>
      <c r="D117" s="121">
        <v>12</v>
      </c>
      <c r="E117" s="120"/>
      <c r="F117" s="122" t="s">
        <v>746</v>
      </c>
      <c r="G117" s="123"/>
      <c r="H117" s="122" t="s">
        <v>746</v>
      </c>
      <c r="I117" s="123"/>
      <c r="J117" s="51"/>
      <c r="K117" s="39"/>
      <c r="L117" s="39"/>
    </row>
    <row r="118" spans="1:12" x14ac:dyDescent="0.2">
      <c r="A118" s="118" t="s">
        <v>463</v>
      </c>
      <c r="B118" s="118"/>
      <c r="C118" s="118"/>
      <c r="D118" s="121" t="s">
        <v>786</v>
      </c>
      <c r="E118" s="120"/>
      <c r="F118" s="121" t="s">
        <v>786</v>
      </c>
      <c r="G118" s="120"/>
      <c r="H118" s="122"/>
      <c r="I118" s="123"/>
      <c r="J118" s="51"/>
      <c r="K118" s="39"/>
      <c r="L118" s="39"/>
    </row>
    <row r="120" spans="1:12" ht="26.25" customHeight="1" x14ac:dyDescent="0.2">
      <c r="A120" s="111" t="s">
        <v>462</v>
      </c>
      <c r="B120" s="110"/>
      <c r="C120" s="110"/>
      <c r="D120" s="110"/>
      <c r="E120" s="110"/>
      <c r="F120" s="110"/>
      <c r="G120" s="110"/>
      <c r="H120" s="110"/>
      <c r="I120" s="110"/>
    </row>
    <row r="122" spans="1:12" x14ac:dyDescent="0.2">
      <c r="A122" s="109" t="s">
        <v>659</v>
      </c>
      <c r="B122" s="110"/>
      <c r="C122" s="110"/>
      <c r="D122" s="110"/>
      <c r="E122" s="110"/>
      <c r="F122" s="110"/>
      <c r="G122" s="110"/>
      <c r="H122" s="110"/>
      <c r="I122" s="110"/>
    </row>
    <row r="124" spans="1:12" ht="39" customHeight="1" x14ac:dyDescent="0.2">
      <c r="A124" s="113" t="s">
        <v>793</v>
      </c>
      <c r="B124" s="115"/>
      <c r="C124" s="115"/>
      <c r="D124" s="115"/>
      <c r="E124" s="115"/>
      <c r="F124" s="115"/>
      <c r="G124" s="115"/>
      <c r="H124" s="115"/>
      <c r="I124" s="115"/>
      <c r="J124" s="51"/>
      <c r="K124" s="39"/>
    </row>
    <row r="125" spans="1:12" x14ac:dyDescent="0.2">
      <c r="A125" s="51" t="s">
        <v>794</v>
      </c>
      <c r="B125" s="39"/>
      <c r="C125" s="39"/>
      <c r="D125" s="39"/>
      <c r="E125" s="39"/>
      <c r="F125" s="39"/>
      <c r="G125" s="39"/>
      <c r="H125" s="39"/>
      <c r="I125" s="39"/>
      <c r="J125" s="39"/>
      <c r="K125" s="39"/>
    </row>
    <row r="126" spans="1:12" ht="24.75" hidden="1" customHeight="1" x14ac:dyDescent="0.2">
      <c r="A126" s="116" t="s">
        <v>461</v>
      </c>
      <c r="B126" s="117"/>
      <c r="C126" s="117"/>
      <c r="D126" s="117"/>
      <c r="E126" s="117"/>
      <c r="F126" s="117"/>
      <c r="G126" s="117"/>
      <c r="H126" s="117"/>
      <c r="I126" s="117"/>
      <c r="J126" s="102" t="s">
        <v>816</v>
      </c>
      <c r="K126" s="39"/>
    </row>
    <row r="128" spans="1:12" x14ac:dyDescent="0.2">
      <c r="A128" s="109" t="s">
        <v>460</v>
      </c>
      <c r="B128" s="110"/>
      <c r="C128" s="110"/>
      <c r="D128" s="110"/>
      <c r="E128" s="110"/>
      <c r="F128" s="110"/>
      <c r="G128" s="110"/>
      <c r="H128" s="110"/>
      <c r="I128" s="110"/>
    </row>
    <row r="130" spans="1:9" ht="66" customHeight="1" x14ac:dyDescent="0.2">
      <c r="A130" s="111" t="s">
        <v>770</v>
      </c>
      <c r="B130" s="112"/>
      <c r="C130" s="112"/>
      <c r="D130" s="112"/>
      <c r="E130" s="112"/>
      <c r="F130" s="112"/>
      <c r="G130" s="112"/>
      <c r="H130" s="112"/>
      <c r="I130" s="112"/>
    </row>
    <row r="132" spans="1:9" ht="40.5" customHeight="1" x14ac:dyDescent="0.2">
      <c r="A132" s="111" t="s">
        <v>771</v>
      </c>
      <c r="B132" s="112"/>
      <c r="C132" s="112"/>
      <c r="D132" s="112"/>
      <c r="E132" s="112"/>
      <c r="F132" s="112"/>
      <c r="G132" s="112"/>
      <c r="H132" s="112"/>
      <c r="I132" s="112"/>
    </row>
    <row r="134" spans="1:9" x14ac:dyDescent="0.2">
      <c r="A134" s="113" t="s">
        <v>756</v>
      </c>
      <c r="B134" s="114"/>
      <c r="C134" s="114"/>
      <c r="D134" s="114"/>
      <c r="E134" s="114"/>
      <c r="F134" s="114"/>
      <c r="G134" s="114"/>
      <c r="H134" s="114"/>
      <c r="I134" s="114"/>
    </row>
    <row r="136" spans="1:9" x14ac:dyDescent="0.2">
      <c r="A136" s="111" t="s">
        <v>459</v>
      </c>
      <c r="B136" s="112"/>
      <c r="C136" s="112"/>
      <c r="D136" s="112"/>
      <c r="E136" s="112"/>
      <c r="F136" s="112"/>
      <c r="G136" s="112"/>
      <c r="H136" s="112"/>
      <c r="I136" s="112"/>
    </row>
    <row r="137" spans="1:9" ht="26.25" customHeight="1" x14ac:dyDescent="0.2">
      <c r="A137" s="111" t="s">
        <v>752</v>
      </c>
      <c r="B137" s="112"/>
      <c r="C137" s="112"/>
      <c r="D137" s="112"/>
      <c r="E137" s="112"/>
      <c r="F137" s="112"/>
      <c r="G137" s="112"/>
      <c r="H137" s="112"/>
      <c r="I137" s="112"/>
    </row>
    <row r="139" spans="1:9" x14ac:dyDescent="0.2">
      <c r="A139" s="109" t="s">
        <v>788</v>
      </c>
      <c r="B139" s="110"/>
      <c r="C139" s="110"/>
      <c r="D139" s="110"/>
      <c r="E139" s="110"/>
      <c r="F139" s="110"/>
      <c r="G139" s="110"/>
      <c r="H139" s="110"/>
      <c r="I139" s="110"/>
    </row>
    <row r="141" spans="1:9" ht="39" customHeight="1" x14ac:dyDescent="0.2">
      <c r="A141" s="111" t="s">
        <v>753</v>
      </c>
      <c r="B141" s="112"/>
      <c r="C141" s="112"/>
      <c r="D141" s="112"/>
      <c r="E141" s="112"/>
      <c r="F141" s="112"/>
      <c r="G141" s="112"/>
      <c r="H141" s="112"/>
      <c r="I141" s="112"/>
    </row>
    <row r="143" spans="1:9" ht="27.75" customHeight="1" x14ac:dyDescent="0.2">
      <c r="A143" s="111" t="s">
        <v>458</v>
      </c>
      <c r="B143" s="112"/>
      <c r="C143" s="112"/>
      <c r="D143" s="112"/>
      <c r="E143" s="112"/>
      <c r="F143" s="112"/>
      <c r="G143" s="112"/>
      <c r="H143" s="112"/>
      <c r="I143" s="112"/>
    </row>
    <row r="145" spans="1:13" x14ac:dyDescent="0.2">
      <c r="A145" s="109" t="s">
        <v>789</v>
      </c>
      <c r="B145" s="110"/>
      <c r="C145" s="110"/>
      <c r="D145" s="110"/>
      <c r="E145" s="110"/>
      <c r="F145" s="110"/>
      <c r="G145" s="110"/>
      <c r="H145" s="110"/>
      <c r="I145" s="110"/>
    </row>
    <row r="147" spans="1:13" ht="37.5" customHeight="1" x14ac:dyDescent="0.2">
      <c r="A147" s="111" t="s">
        <v>457</v>
      </c>
      <c r="B147" s="112"/>
      <c r="C147" s="112"/>
      <c r="D147" s="112"/>
      <c r="E147" s="112"/>
      <c r="F147" s="112"/>
      <c r="G147" s="112"/>
      <c r="H147" s="112"/>
      <c r="I147" s="112"/>
    </row>
    <row r="149" spans="1:13" x14ac:dyDescent="0.2">
      <c r="A149" s="109" t="s">
        <v>790</v>
      </c>
      <c r="B149" s="110"/>
      <c r="C149" s="110"/>
      <c r="D149" s="110"/>
      <c r="E149" s="110"/>
      <c r="F149" s="110"/>
      <c r="G149" s="110"/>
      <c r="H149" s="110"/>
      <c r="I149" s="110"/>
    </row>
    <row r="151" spans="1:13" ht="26.25" customHeight="1" x14ac:dyDescent="0.2">
      <c r="A151" s="111" t="s">
        <v>792</v>
      </c>
      <c r="B151" s="112"/>
      <c r="C151" s="112"/>
      <c r="D151" s="112"/>
      <c r="E151" s="112"/>
      <c r="F151" s="112"/>
      <c r="G151" s="112"/>
      <c r="H151" s="112"/>
      <c r="I151" s="112"/>
      <c r="J151" s="51"/>
      <c r="K151" s="39"/>
      <c r="L151" s="39"/>
      <c r="M151" s="39"/>
    </row>
    <row r="153" spans="1:13" x14ac:dyDescent="0.2">
      <c r="A153" s="109" t="s">
        <v>791</v>
      </c>
      <c r="B153" s="110"/>
      <c r="C153" s="110"/>
      <c r="D153" s="110"/>
      <c r="E153" s="110"/>
      <c r="F153" s="110"/>
      <c r="G153" s="110"/>
      <c r="H153" s="110"/>
      <c r="I153" s="110"/>
    </row>
    <row r="155" spans="1:13" ht="25.5" customHeight="1" x14ac:dyDescent="0.2">
      <c r="A155" s="111" t="s">
        <v>456</v>
      </c>
      <c r="B155" s="112"/>
      <c r="C155" s="112"/>
      <c r="D155" s="112"/>
      <c r="E155" s="112"/>
      <c r="F155" s="112"/>
      <c r="G155" s="112"/>
      <c r="H155" s="112"/>
      <c r="I155" s="112"/>
    </row>
    <row r="157" spans="1:13" x14ac:dyDescent="0.2">
      <c r="A157" s="109" t="s">
        <v>795</v>
      </c>
      <c r="B157" s="110"/>
      <c r="C157" s="110"/>
      <c r="D157" s="110"/>
      <c r="E157" s="110"/>
      <c r="F157" s="110"/>
      <c r="G157" s="110"/>
      <c r="H157" s="110"/>
      <c r="I157" s="110"/>
    </row>
    <row r="159" spans="1:13" ht="37.5" customHeight="1" x14ac:dyDescent="0.2">
      <c r="A159" s="111" t="s">
        <v>455</v>
      </c>
      <c r="B159" s="112"/>
      <c r="C159" s="112"/>
      <c r="D159" s="112"/>
      <c r="E159" s="112"/>
      <c r="F159" s="112"/>
      <c r="G159" s="112"/>
      <c r="H159" s="112"/>
      <c r="I159" s="112"/>
    </row>
    <row r="161" spans="1:9" x14ac:dyDescent="0.2">
      <c r="A161" s="109" t="s">
        <v>796</v>
      </c>
      <c r="B161" s="110"/>
      <c r="C161" s="110"/>
      <c r="D161" s="110"/>
      <c r="E161" s="110"/>
      <c r="F161" s="110"/>
      <c r="G161" s="110"/>
      <c r="H161" s="110"/>
      <c r="I161" s="110"/>
    </row>
    <row r="163" spans="1:9" ht="26.25" customHeight="1" x14ac:dyDescent="0.2">
      <c r="A163" s="111" t="s">
        <v>754</v>
      </c>
      <c r="B163" s="112"/>
      <c r="C163" s="112"/>
      <c r="D163" s="112"/>
      <c r="E163" s="112"/>
      <c r="F163" s="112"/>
      <c r="G163" s="112"/>
      <c r="H163" s="112"/>
      <c r="I163" s="112"/>
    </row>
    <row r="165" spans="1:9" ht="78" customHeight="1" x14ac:dyDescent="0.2">
      <c r="A165" s="111" t="s">
        <v>734</v>
      </c>
      <c r="B165" s="112"/>
      <c r="C165" s="112"/>
      <c r="D165" s="112"/>
      <c r="E165" s="112"/>
      <c r="F165" s="112"/>
      <c r="G165" s="112"/>
      <c r="H165" s="112"/>
      <c r="I165" s="112"/>
    </row>
    <row r="167" spans="1:9" x14ac:dyDescent="0.2">
      <c r="A167" s="25" t="s">
        <v>755</v>
      </c>
    </row>
    <row r="169" spans="1:9" x14ac:dyDescent="0.2">
      <c r="A169" s="109" t="s">
        <v>797</v>
      </c>
      <c r="B169" s="110"/>
      <c r="C169" s="110"/>
      <c r="D169" s="110"/>
      <c r="E169" s="110"/>
      <c r="F169" s="110"/>
      <c r="G169" s="110"/>
      <c r="H169" s="110"/>
      <c r="I169" s="110"/>
    </row>
    <row r="171" spans="1:9" ht="50.25" customHeight="1" x14ac:dyDescent="0.2">
      <c r="A171" s="111" t="s">
        <v>454</v>
      </c>
      <c r="B171" s="112"/>
      <c r="C171" s="112"/>
      <c r="D171" s="112"/>
      <c r="E171" s="112"/>
      <c r="F171" s="112"/>
      <c r="G171" s="112"/>
      <c r="H171" s="112"/>
      <c r="I171" s="112"/>
    </row>
    <row r="173" spans="1:9" ht="51" customHeight="1" x14ac:dyDescent="0.2">
      <c r="A173" s="111" t="s">
        <v>453</v>
      </c>
      <c r="B173" s="112"/>
      <c r="C173" s="112"/>
      <c r="D173" s="112"/>
      <c r="E173" s="112"/>
      <c r="F173" s="112"/>
      <c r="G173" s="112"/>
      <c r="H173" s="112"/>
      <c r="I173" s="112"/>
    </row>
    <row r="175" spans="1:9" ht="63" customHeight="1" x14ac:dyDescent="0.2">
      <c r="A175" s="111" t="s">
        <v>452</v>
      </c>
      <c r="B175" s="112"/>
      <c r="C175" s="112"/>
      <c r="D175" s="112"/>
      <c r="E175" s="112"/>
      <c r="F175" s="112"/>
      <c r="G175" s="112"/>
      <c r="H175" s="112"/>
      <c r="I175" s="112"/>
    </row>
    <row r="177" spans="1:9" ht="27" customHeight="1" x14ac:dyDescent="0.2">
      <c r="A177" s="111" t="s">
        <v>451</v>
      </c>
      <c r="B177" s="112"/>
      <c r="C177" s="112"/>
      <c r="D177" s="112"/>
      <c r="E177" s="112"/>
      <c r="F177" s="112"/>
      <c r="G177" s="112"/>
      <c r="H177" s="112"/>
      <c r="I177" s="112"/>
    </row>
    <row r="179" spans="1:9" x14ac:dyDescent="0.2">
      <c r="A179" s="109" t="s">
        <v>798</v>
      </c>
      <c r="B179" s="110"/>
      <c r="C179" s="110"/>
      <c r="D179" s="110"/>
      <c r="E179" s="110"/>
      <c r="F179" s="110"/>
      <c r="G179" s="110"/>
      <c r="H179" s="110"/>
      <c r="I179" s="110"/>
    </row>
    <row r="181" spans="1:9" ht="39" customHeight="1" x14ac:dyDescent="0.2">
      <c r="A181" s="111" t="s">
        <v>450</v>
      </c>
      <c r="B181" s="112"/>
      <c r="C181" s="112"/>
      <c r="D181" s="112"/>
      <c r="E181" s="112"/>
      <c r="F181" s="112"/>
      <c r="G181" s="112"/>
      <c r="H181" s="112"/>
      <c r="I181" s="112"/>
    </row>
    <row r="184" spans="1:9" x14ac:dyDescent="0.2">
      <c r="A184" s="109" t="s">
        <v>799</v>
      </c>
      <c r="B184" s="110"/>
      <c r="C184" s="110"/>
      <c r="D184" s="110"/>
      <c r="E184" s="110"/>
      <c r="F184" s="110"/>
      <c r="G184" s="110"/>
      <c r="H184" s="110"/>
      <c r="I184" s="110"/>
    </row>
    <row r="186" spans="1:9" ht="12.75" customHeight="1" x14ac:dyDescent="0.2">
      <c r="A186" s="111" t="s">
        <v>751</v>
      </c>
      <c r="B186" s="112"/>
      <c r="C186" s="112"/>
      <c r="D186" s="112"/>
      <c r="E186" s="112"/>
      <c r="F186" s="112"/>
      <c r="G186" s="112"/>
      <c r="H186" s="112"/>
      <c r="I186" s="112"/>
    </row>
    <row r="189" spans="1:9" x14ac:dyDescent="0.2">
      <c r="A189" s="109" t="s">
        <v>800</v>
      </c>
      <c r="B189" s="110"/>
      <c r="C189" s="110"/>
      <c r="D189" s="110"/>
      <c r="E189" s="110"/>
      <c r="F189" s="110"/>
      <c r="G189" s="110"/>
      <c r="H189" s="110"/>
      <c r="I189" s="110"/>
    </row>
    <row r="191" spans="1:9" ht="39" customHeight="1" x14ac:dyDescent="0.2">
      <c r="A191" s="111" t="s">
        <v>449</v>
      </c>
      <c r="B191" s="112"/>
      <c r="C191" s="112"/>
      <c r="D191" s="112"/>
      <c r="E191" s="112"/>
      <c r="F191" s="112"/>
      <c r="G191" s="112"/>
      <c r="H191" s="112"/>
      <c r="I191" s="112"/>
    </row>
    <row r="192" spans="1:9" ht="25.5" customHeight="1" x14ac:dyDescent="0.2">
      <c r="A192" s="111" t="s">
        <v>448</v>
      </c>
      <c r="B192" s="112"/>
      <c r="C192" s="112"/>
      <c r="D192" s="112"/>
      <c r="E192" s="112"/>
      <c r="F192" s="112"/>
      <c r="G192" s="112"/>
      <c r="H192" s="112"/>
      <c r="I192" s="112"/>
    </row>
    <row r="193" spans="1:119" ht="26.25" customHeight="1" x14ac:dyDescent="0.2">
      <c r="A193" s="111" t="s">
        <v>447</v>
      </c>
      <c r="B193" s="112"/>
      <c r="C193" s="112"/>
      <c r="D193" s="112"/>
      <c r="E193" s="112"/>
      <c r="F193" s="112"/>
      <c r="G193" s="112"/>
      <c r="H193" s="112"/>
      <c r="I193" s="112"/>
    </row>
    <row r="194" spans="1:119" ht="12.75" customHeight="1" x14ac:dyDescent="0.2">
      <c r="A194" s="111" t="s">
        <v>446</v>
      </c>
      <c r="B194" s="112"/>
      <c r="C194" s="112"/>
      <c r="D194" s="112"/>
      <c r="E194" s="112"/>
      <c r="F194" s="112"/>
      <c r="G194" s="112"/>
      <c r="H194" s="112"/>
      <c r="I194" s="112"/>
    </row>
    <row r="196" spans="1:119" ht="15" customHeight="1" x14ac:dyDescent="0.2">
      <c r="A196" s="111" t="s">
        <v>445</v>
      </c>
      <c r="B196" s="112"/>
      <c r="C196" s="112"/>
      <c r="D196" s="112"/>
      <c r="E196" s="112"/>
      <c r="F196" s="112"/>
      <c r="G196" s="112"/>
      <c r="H196" s="112"/>
      <c r="I196" s="112"/>
    </row>
    <row r="198" spans="1:119" x14ac:dyDescent="0.2">
      <c r="A198" s="109" t="s">
        <v>801</v>
      </c>
      <c r="B198" s="110"/>
      <c r="C198" s="110"/>
      <c r="D198" s="110"/>
      <c r="E198" s="110"/>
      <c r="F198" s="110"/>
      <c r="G198" s="110"/>
      <c r="H198" s="110"/>
      <c r="I198" s="110"/>
    </row>
    <row r="200" spans="1:119" x14ac:dyDescent="0.2">
      <c r="A200" s="111" t="s">
        <v>733</v>
      </c>
      <c r="B200" s="112"/>
      <c r="C200" s="112"/>
      <c r="D200" s="112"/>
      <c r="E200" s="112"/>
      <c r="F200" s="112"/>
      <c r="G200" s="112"/>
      <c r="H200" s="112"/>
      <c r="I200" s="112"/>
    </row>
    <row r="201" spans="1:119" x14ac:dyDescent="0.2">
      <c r="A201" s="46" t="s">
        <v>833</v>
      </c>
      <c r="B201" s="46"/>
      <c r="C201" s="46"/>
      <c r="D201" s="46"/>
      <c r="E201" s="46"/>
      <c r="F201" s="46"/>
      <c r="G201" s="46"/>
      <c r="H201" s="46"/>
      <c r="I201" s="46"/>
    </row>
    <row r="204" spans="1:119" x14ac:dyDescent="0.2">
      <c r="A204" s="109" t="s">
        <v>814</v>
      </c>
      <c r="B204" s="110"/>
      <c r="C204" s="110"/>
      <c r="D204" s="110"/>
      <c r="E204" s="110"/>
      <c r="F204" s="110"/>
      <c r="G204" s="110"/>
      <c r="H204" s="110"/>
      <c r="I204" s="110"/>
    </row>
    <row r="206" spans="1:119" s="102" customFormat="1" x14ac:dyDescent="0.2">
      <c r="A206" s="51" t="s">
        <v>818</v>
      </c>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c r="BS206" s="51"/>
      <c r="BT206" s="51"/>
      <c r="BU206" s="51"/>
      <c r="BV206" s="51"/>
      <c r="BW206" s="51"/>
      <c r="BX206" s="51"/>
      <c r="BY206" s="51"/>
      <c r="BZ206" s="51"/>
      <c r="CA206" s="51"/>
      <c r="CB206" s="51"/>
      <c r="CC206" s="51"/>
      <c r="CD206" s="51"/>
      <c r="CE206" s="51"/>
      <c r="CF206" s="51"/>
      <c r="CG206" s="51"/>
      <c r="CH206" s="51"/>
      <c r="CI206" s="51"/>
      <c r="CJ206" s="51"/>
      <c r="CK206" s="51"/>
      <c r="CL206" s="51"/>
      <c r="CM206" s="51"/>
      <c r="CN206" s="51"/>
      <c r="CO206" s="51"/>
      <c r="CP206" s="51"/>
      <c r="CQ206" s="51"/>
      <c r="CR206" s="51"/>
      <c r="CS206" s="51"/>
      <c r="CT206" s="51"/>
      <c r="CU206" s="51"/>
      <c r="CV206" s="51"/>
      <c r="CW206" s="51"/>
      <c r="CX206" s="51"/>
      <c r="CY206" s="51"/>
      <c r="CZ206" s="51"/>
      <c r="DA206" s="51"/>
      <c r="DB206" s="51"/>
      <c r="DC206" s="51"/>
      <c r="DD206" s="51"/>
      <c r="DE206" s="51"/>
      <c r="DF206" s="51"/>
      <c r="DG206" s="51"/>
      <c r="DH206" s="51"/>
      <c r="DI206" s="51"/>
      <c r="DJ206" s="51"/>
      <c r="DK206" s="51"/>
      <c r="DL206" s="51"/>
      <c r="DM206" s="51"/>
      <c r="DN206" s="51"/>
      <c r="DO206" s="51"/>
    </row>
    <row r="207" spans="1:119" s="102" customFormat="1" x14ac:dyDescent="0.2">
      <c r="A207" s="51" t="s">
        <v>817</v>
      </c>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c r="BS207" s="51"/>
      <c r="BT207" s="51"/>
      <c r="BU207" s="51"/>
      <c r="BV207" s="51"/>
      <c r="BW207" s="51"/>
      <c r="BX207" s="51"/>
      <c r="BY207" s="51"/>
      <c r="BZ207" s="51"/>
      <c r="CA207" s="51"/>
      <c r="CB207" s="51"/>
      <c r="CC207" s="51"/>
      <c r="CD207" s="51"/>
      <c r="CE207" s="51"/>
      <c r="CF207" s="51"/>
      <c r="CG207" s="51"/>
      <c r="CH207" s="51"/>
      <c r="CI207" s="51"/>
      <c r="CJ207" s="51"/>
      <c r="CK207" s="51"/>
      <c r="CL207" s="51"/>
      <c r="CM207" s="51"/>
      <c r="CN207" s="51"/>
      <c r="CO207" s="51"/>
      <c r="CP207" s="51"/>
      <c r="CQ207" s="51"/>
      <c r="CR207" s="51"/>
      <c r="CS207" s="51"/>
      <c r="CT207" s="51"/>
      <c r="CU207" s="51"/>
      <c r="CV207" s="51"/>
      <c r="CW207" s="51"/>
      <c r="CX207" s="51"/>
      <c r="CY207" s="51"/>
      <c r="CZ207" s="51"/>
      <c r="DA207" s="51"/>
      <c r="DB207" s="51"/>
      <c r="DC207" s="51"/>
      <c r="DD207" s="51"/>
      <c r="DE207" s="51"/>
      <c r="DF207" s="51"/>
      <c r="DG207" s="51"/>
      <c r="DH207" s="51"/>
      <c r="DI207" s="51"/>
      <c r="DJ207" s="51"/>
      <c r="DK207" s="51"/>
      <c r="DL207" s="51"/>
      <c r="DM207" s="51"/>
      <c r="DN207" s="51"/>
      <c r="DO207" s="51"/>
    </row>
  </sheetData>
  <mergeCells count="179">
    <mergeCell ref="A38:C39"/>
    <mergeCell ref="A40:C41"/>
    <mergeCell ref="D36:D37"/>
    <mergeCell ref="D38:D39"/>
    <mergeCell ref="A36:C37"/>
    <mergeCell ref="E36:E37"/>
    <mergeCell ref="H36:I37"/>
    <mergeCell ref="F36:G37"/>
    <mergeCell ref="H38:I39"/>
    <mergeCell ref="H40:I41"/>
    <mergeCell ref="E38:E39"/>
    <mergeCell ref="F38:G39"/>
    <mergeCell ref="F40:G41"/>
    <mergeCell ref="A8:I8"/>
    <mergeCell ref="A10:I11"/>
    <mergeCell ref="A13:I14"/>
    <mergeCell ref="F33:G35"/>
    <mergeCell ref="H33:I35"/>
    <mergeCell ref="D33:E34"/>
    <mergeCell ref="A16:I17"/>
    <mergeCell ref="A19:I19"/>
    <mergeCell ref="D21:F23"/>
    <mergeCell ref="A31:I31"/>
    <mergeCell ref="A21:C23"/>
    <mergeCell ref="G21:I23"/>
    <mergeCell ref="A33:C35"/>
    <mergeCell ref="A24:C25"/>
    <mergeCell ref="G26:I27"/>
    <mergeCell ref="A28:C29"/>
    <mergeCell ref="D28:F29"/>
    <mergeCell ref="G28:I29"/>
    <mergeCell ref="D24:F25"/>
    <mergeCell ref="G24:I25"/>
    <mergeCell ref="A26:C27"/>
    <mergeCell ref="D26:F27"/>
    <mergeCell ref="F42:G43"/>
    <mergeCell ref="F44:G45"/>
    <mergeCell ref="F46:G47"/>
    <mergeCell ref="D40:D41"/>
    <mergeCell ref="H42:I43"/>
    <mergeCell ref="A46:C47"/>
    <mergeCell ref="E40:E41"/>
    <mergeCell ref="D42:D43"/>
    <mergeCell ref="E42:E43"/>
    <mergeCell ref="D44:D45"/>
    <mergeCell ref="E44:E45"/>
    <mergeCell ref="A42:C43"/>
    <mergeCell ref="H46:I47"/>
    <mergeCell ref="H44:I45"/>
    <mergeCell ref="E46:E47"/>
    <mergeCell ref="A44:C45"/>
    <mergeCell ref="D46:D47"/>
    <mergeCell ref="A64:B64"/>
    <mergeCell ref="C64:E64"/>
    <mergeCell ref="A65:B65"/>
    <mergeCell ref="C65:E65"/>
    <mergeCell ref="A67:I67"/>
    <mergeCell ref="A58:B58"/>
    <mergeCell ref="A71:I71"/>
    <mergeCell ref="A74:I74"/>
    <mergeCell ref="A50:I50"/>
    <mergeCell ref="A53:I53"/>
    <mergeCell ref="A55:E55"/>
    <mergeCell ref="A56:B56"/>
    <mergeCell ref="C56:E56"/>
    <mergeCell ref="A59:B59"/>
    <mergeCell ref="C57:E57"/>
    <mergeCell ref="C58:E58"/>
    <mergeCell ref="C59:E59"/>
    <mergeCell ref="A61:E61"/>
    <mergeCell ref="A62:B62"/>
    <mergeCell ref="C62:E62"/>
    <mergeCell ref="A63:B63"/>
    <mergeCell ref="A57:B57"/>
    <mergeCell ref="C63:E63"/>
    <mergeCell ref="A82:I82"/>
    <mergeCell ref="A85:I85"/>
    <mergeCell ref="A87:I87"/>
    <mergeCell ref="A89:C90"/>
    <mergeCell ref="D89:E90"/>
    <mergeCell ref="F89:G90"/>
    <mergeCell ref="H89:I90"/>
    <mergeCell ref="A80:I80"/>
    <mergeCell ref="A78:I78"/>
    <mergeCell ref="F93:G93"/>
    <mergeCell ref="F94:G94"/>
    <mergeCell ref="F95:G95"/>
    <mergeCell ref="D91:E91"/>
    <mergeCell ref="D92:E92"/>
    <mergeCell ref="D93:E93"/>
    <mergeCell ref="D94:E94"/>
    <mergeCell ref="D95:E95"/>
    <mergeCell ref="A97:I97"/>
    <mergeCell ref="H93:I93"/>
    <mergeCell ref="H94:I94"/>
    <mergeCell ref="H95:I95"/>
    <mergeCell ref="A93:C93"/>
    <mergeCell ref="A94:C94"/>
    <mergeCell ref="A95:C95"/>
    <mergeCell ref="A91:C91"/>
    <mergeCell ref="A92:C92"/>
    <mergeCell ref="F91:G91"/>
    <mergeCell ref="F92:G92"/>
    <mergeCell ref="H91:I91"/>
    <mergeCell ref="H92:I92"/>
    <mergeCell ref="A120:I120"/>
    <mergeCell ref="A122:I122"/>
    <mergeCell ref="A124:I124"/>
    <mergeCell ref="A114:C114"/>
    <mergeCell ref="D114:E114"/>
    <mergeCell ref="F114:G114"/>
    <mergeCell ref="H114:I114"/>
    <mergeCell ref="A99:D99"/>
    <mergeCell ref="A101:I101"/>
    <mergeCell ref="A103:I103"/>
    <mergeCell ref="A105:I105"/>
    <mergeCell ref="A108:C108"/>
    <mergeCell ref="A110:I110"/>
    <mergeCell ref="A112:C113"/>
    <mergeCell ref="D112:E113"/>
    <mergeCell ref="F112:G113"/>
    <mergeCell ref="H112:I113"/>
    <mergeCell ref="A136:I136"/>
    <mergeCell ref="A137:I137"/>
    <mergeCell ref="A126:I126"/>
    <mergeCell ref="A145:I145"/>
    <mergeCell ref="A147:I147"/>
    <mergeCell ref="A149:I149"/>
    <mergeCell ref="A151:I151"/>
    <mergeCell ref="A128:I128"/>
    <mergeCell ref="A115:C115"/>
    <mergeCell ref="D115:E115"/>
    <mergeCell ref="F115:G115"/>
    <mergeCell ref="H115:I115"/>
    <mergeCell ref="A116:C116"/>
    <mergeCell ref="D116:E116"/>
    <mergeCell ref="F116:G116"/>
    <mergeCell ref="H116:I116"/>
    <mergeCell ref="A117:C117"/>
    <mergeCell ref="D117:E117"/>
    <mergeCell ref="F117:G117"/>
    <mergeCell ref="H117:I117"/>
    <mergeCell ref="A118:C118"/>
    <mergeCell ref="D118:E118"/>
    <mergeCell ref="F118:G118"/>
    <mergeCell ref="H118:I118"/>
    <mergeCell ref="A4:I4"/>
    <mergeCell ref="A6:I6"/>
    <mergeCell ref="A189:I189"/>
    <mergeCell ref="A191:I191"/>
    <mergeCell ref="A192:I192"/>
    <mergeCell ref="A193:I193"/>
    <mergeCell ref="A175:I175"/>
    <mergeCell ref="A177:I177"/>
    <mergeCell ref="A179:I179"/>
    <mergeCell ref="A181:I181"/>
    <mergeCell ref="A159:I159"/>
    <mergeCell ref="A161:I161"/>
    <mergeCell ref="A163:I163"/>
    <mergeCell ref="A165:I165"/>
    <mergeCell ref="A169:I169"/>
    <mergeCell ref="A139:I139"/>
    <mergeCell ref="A141:I141"/>
    <mergeCell ref="A143:I143"/>
    <mergeCell ref="A153:I153"/>
    <mergeCell ref="A155:I155"/>
    <mergeCell ref="A157:I157"/>
    <mergeCell ref="A130:I130"/>
    <mergeCell ref="A132:I132"/>
    <mergeCell ref="A134:I134"/>
    <mergeCell ref="A204:I204"/>
    <mergeCell ref="A173:I173"/>
    <mergeCell ref="A194:I194"/>
    <mergeCell ref="A196:I196"/>
    <mergeCell ref="A184:I184"/>
    <mergeCell ref="A186:I186"/>
    <mergeCell ref="A171:I171"/>
    <mergeCell ref="A198:I198"/>
    <mergeCell ref="A200:I200"/>
  </mergeCells>
  <printOptions horizontalCentered="1"/>
  <pageMargins left="0.70866141732283472" right="0.70866141732283472" top="0.74803149606299213" bottom="0.74803149606299213" header="0.31496062992125984" footer="0.31496062992125984"/>
  <pageSetup paperSize="9" scale="72" orientation="portrait" r:id="rId1"/>
  <headerFooter>
    <oddHeader>&amp;L&amp;KFF0000"Účtovná jednotka" &amp;K01+000
Poznámky účtovnej závierky k 31.12.2013</oddHeader>
    <oddFooter>&amp;C&amp;P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975"/>
  <sheetViews>
    <sheetView tabSelected="1" zoomScaleNormal="100" zoomScaleSheetLayoutView="100" workbookViewId="0"/>
  </sheetViews>
  <sheetFormatPr defaultRowHeight="15" x14ac:dyDescent="0.25"/>
  <cols>
    <col min="1" max="1" width="4.7109375" customWidth="1"/>
    <col min="2" max="3" width="2.42578125" customWidth="1"/>
    <col min="4" max="4" width="4.28515625" customWidth="1"/>
    <col min="5" max="8" width="2.42578125" customWidth="1"/>
    <col min="9" max="9" width="5.5703125" customWidth="1"/>
    <col min="10" max="11" width="2.42578125" customWidth="1"/>
    <col min="12" max="12" width="3" customWidth="1"/>
    <col min="13" max="14" width="2.42578125" customWidth="1"/>
    <col min="15" max="15" width="3.42578125" customWidth="1"/>
    <col min="16" max="16" width="4.5703125" customWidth="1"/>
    <col min="17" max="17" width="2.42578125" customWidth="1"/>
    <col min="18" max="18" width="3.28515625" customWidth="1"/>
    <col min="19" max="21" width="2.42578125" customWidth="1"/>
    <col min="22" max="22" width="6.85546875" customWidth="1"/>
    <col min="23" max="23" width="2.42578125" customWidth="1"/>
    <col min="24" max="24" width="5" customWidth="1"/>
    <col min="25" max="25" width="2.42578125" customWidth="1"/>
    <col min="26" max="26" width="2.140625" customWidth="1"/>
    <col min="27" max="27" width="3" hidden="1" customWidth="1"/>
    <col min="28" max="28" width="5.42578125" customWidth="1"/>
    <col min="29" max="29" width="2.42578125" customWidth="1"/>
    <col min="30" max="30" width="3" customWidth="1"/>
    <col min="31" max="32" width="2.42578125" customWidth="1"/>
    <col min="33" max="33" width="3.28515625" customWidth="1"/>
    <col min="34" max="34" width="4.85546875" customWidth="1"/>
    <col min="35" max="35" width="10.42578125" customWidth="1"/>
    <col min="36" max="36" width="0" hidden="1" customWidth="1"/>
    <col min="37" max="37" width="11.85546875" bestFit="1" customWidth="1"/>
    <col min="38" max="38" width="9.85546875" bestFit="1" customWidth="1"/>
    <col min="41" max="41" width="18.28515625" customWidth="1"/>
  </cols>
  <sheetData>
    <row r="1" spans="1:34" ht="15.75" customHeight="1" x14ac:dyDescent="0.25">
      <c r="A1" s="6"/>
      <c r="B1" s="6"/>
      <c r="C1" s="6"/>
      <c r="D1" s="6" t="s">
        <v>644</v>
      </c>
      <c r="E1" s="6"/>
      <c r="F1" s="6"/>
      <c r="G1" s="6"/>
      <c r="H1" s="6"/>
      <c r="I1" s="6"/>
      <c r="J1" s="6"/>
      <c r="K1" s="6"/>
      <c r="L1" s="6"/>
      <c r="M1" s="6"/>
      <c r="N1" s="6"/>
      <c r="O1" s="6"/>
      <c r="P1" s="6"/>
      <c r="Q1" s="6"/>
      <c r="R1" s="6"/>
      <c r="S1" s="4"/>
      <c r="T1" s="4"/>
      <c r="U1" s="4"/>
      <c r="V1" s="4"/>
      <c r="W1" s="4"/>
      <c r="X1" s="4"/>
      <c r="Y1" s="4"/>
      <c r="Z1" s="4"/>
      <c r="AA1" s="4"/>
      <c r="AB1" s="4"/>
      <c r="AC1" s="4"/>
      <c r="AD1" s="4"/>
      <c r="AE1" s="4"/>
      <c r="AF1" s="4"/>
      <c r="AG1" s="4"/>
    </row>
    <row r="2" spans="1:34"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row>
    <row r="3" spans="1:34" ht="15.75" customHeight="1" x14ac:dyDescent="0.25">
      <c r="A3" s="10" t="s">
        <v>635</v>
      </c>
      <c r="B3" s="9"/>
      <c r="C3" s="9"/>
      <c r="D3" s="9" t="s">
        <v>259</v>
      </c>
      <c r="E3" s="9"/>
      <c r="F3" s="9"/>
      <c r="G3" s="9"/>
      <c r="H3" s="9"/>
      <c r="I3" s="9"/>
      <c r="J3" s="9"/>
      <c r="K3" s="4"/>
      <c r="L3" s="4"/>
      <c r="M3" s="4"/>
      <c r="N3" s="4"/>
      <c r="O3" s="4"/>
      <c r="P3" s="4"/>
      <c r="Q3" s="4"/>
      <c r="R3" s="4"/>
      <c r="S3" s="4"/>
      <c r="T3" s="4"/>
      <c r="U3" s="4"/>
      <c r="V3" s="4"/>
      <c r="W3" s="4"/>
      <c r="X3" s="4"/>
      <c r="Y3" s="4"/>
      <c r="Z3" s="4"/>
      <c r="AA3" s="4"/>
      <c r="AB3" s="4"/>
      <c r="AC3" s="4"/>
      <c r="AD3" s="4"/>
      <c r="AE3" s="4"/>
      <c r="AF3" s="4"/>
      <c r="AG3" s="4"/>
    </row>
    <row r="4" spans="1:34" x14ac:dyDescent="0.2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row>
    <row r="5" spans="1:34" x14ac:dyDescent="0.25">
      <c r="A5" s="4" t="s">
        <v>3</v>
      </c>
      <c r="B5" s="4"/>
      <c r="C5" s="4"/>
      <c r="D5" s="4" t="s">
        <v>45</v>
      </c>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spans="1:34"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4" x14ac:dyDescent="0.25">
      <c r="A7" s="4" t="s">
        <v>4</v>
      </c>
      <c r="B7" s="4"/>
      <c r="C7" s="4"/>
      <c r="D7" s="4" t="s">
        <v>5</v>
      </c>
      <c r="E7" s="4"/>
      <c r="F7" s="4"/>
      <c r="G7" s="4"/>
      <c r="H7" s="4"/>
      <c r="I7" s="4"/>
      <c r="J7" s="4"/>
      <c r="K7" s="4"/>
      <c r="L7" s="4"/>
      <c r="M7" s="4"/>
      <c r="N7" s="4"/>
      <c r="O7" s="4"/>
      <c r="P7" s="4"/>
      <c r="Q7" s="4"/>
      <c r="R7" s="4"/>
      <c r="S7" s="4"/>
      <c r="T7" s="4"/>
      <c r="U7" s="4"/>
      <c r="V7" s="4"/>
      <c r="W7" s="4"/>
      <c r="X7" s="4"/>
      <c r="Y7" s="4"/>
      <c r="Z7" s="4"/>
      <c r="AA7" s="4"/>
      <c r="AB7" s="4"/>
      <c r="AC7" s="4"/>
      <c r="AD7" s="4"/>
      <c r="AE7" s="4"/>
      <c r="AF7" s="4"/>
      <c r="AG7" s="4"/>
    </row>
    <row r="8" spans="1:34"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row>
    <row r="9" spans="1:34" ht="15" customHeight="1" x14ac:dyDescent="0.25">
      <c r="A9" s="261" t="s">
        <v>757</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row>
    <row r="10" spans="1:34" x14ac:dyDescent="0.25">
      <c r="A10" s="261"/>
      <c r="B10" s="261"/>
      <c r="C10" s="261"/>
      <c r="D10" s="261"/>
      <c r="E10" s="261"/>
      <c r="F10" s="261"/>
      <c r="G10" s="261"/>
      <c r="H10" s="261"/>
      <c r="I10" s="261"/>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row>
    <row r="11" spans="1:34" x14ac:dyDescent="0.25">
      <c r="A11" s="261"/>
      <c r="B11" s="261"/>
      <c r="C11" s="261"/>
      <c r="D11" s="261"/>
      <c r="E11" s="261"/>
      <c r="F11" s="261"/>
      <c r="G11" s="261"/>
      <c r="H11" s="261"/>
      <c r="I11" s="261"/>
      <c r="J11" s="261"/>
      <c r="K11" s="261"/>
      <c r="L11" s="261"/>
      <c r="M11" s="261"/>
      <c r="N11" s="261"/>
      <c r="O11" s="261"/>
      <c r="P11" s="261"/>
      <c r="Q11" s="261"/>
      <c r="R11" s="261"/>
      <c r="S11" s="261"/>
      <c r="T11" s="261"/>
      <c r="U11" s="261"/>
      <c r="V11" s="261"/>
      <c r="W11" s="261"/>
      <c r="X11" s="261"/>
      <c r="Y11" s="261"/>
      <c r="Z11" s="261"/>
      <c r="AA11" s="261"/>
      <c r="AB11" s="261"/>
      <c r="AC11" s="261"/>
      <c r="AD11" s="261"/>
      <c r="AE11" s="261"/>
      <c r="AF11" s="261"/>
      <c r="AG11" s="261"/>
      <c r="AH11" s="261"/>
    </row>
    <row r="12" spans="1:34" x14ac:dyDescent="0.25">
      <c r="A12" s="2" t="s">
        <v>758</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row>
    <row r="13" spans="1:34" ht="15" customHeight="1" x14ac:dyDescent="0.25">
      <c r="A13" s="298" t="s">
        <v>6</v>
      </c>
      <c r="B13" s="299"/>
      <c r="C13" s="299"/>
      <c r="D13" s="299"/>
      <c r="E13" s="299"/>
      <c r="F13" s="299"/>
      <c r="G13" s="299"/>
      <c r="H13" s="299"/>
      <c r="I13" s="299"/>
      <c r="J13" s="300"/>
      <c r="K13" s="214" t="s">
        <v>29</v>
      </c>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6"/>
    </row>
    <row r="14" spans="1:34" ht="15" customHeight="1" x14ac:dyDescent="0.25">
      <c r="A14" s="301"/>
      <c r="B14" s="302"/>
      <c r="C14" s="302"/>
      <c r="D14" s="302"/>
      <c r="E14" s="302"/>
      <c r="F14" s="302"/>
      <c r="G14" s="302"/>
      <c r="H14" s="302"/>
      <c r="I14" s="302"/>
      <c r="J14" s="303"/>
      <c r="K14" s="285" t="s">
        <v>51</v>
      </c>
      <c r="L14" s="286"/>
      <c r="M14" s="287"/>
      <c r="N14" s="285" t="s">
        <v>7</v>
      </c>
      <c r="O14" s="286"/>
      <c r="P14" s="287"/>
      <c r="Q14" s="285" t="s">
        <v>52</v>
      </c>
      <c r="R14" s="286"/>
      <c r="S14" s="287"/>
      <c r="T14" s="285" t="s">
        <v>8</v>
      </c>
      <c r="U14" s="286"/>
      <c r="V14" s="287"/>
      <c r="W14" s="285" t="s">
        <v>9</v>
      </c>
      <c r="X14" s="286"/>
      <c r="Y14" s="287"/>
      <c r="Z14" s="285" t="s">
        <v>53</v>
      </c>
      <c r="AA14" s="286"/>
      <c r="AB14" s="287"/>
      <c r="AC14" s="285" t="s">
        <v>54</v>
      </c>
      <c r="AD14" s="286"/>
      <c r="AE14" s="287"/>
      <c r="AF14" s="285" t="s">
        <v>10</v>
      </c>
      <c r="AG14" s="286"/>
      <c r="AH14" s="287"/>
    </row>
    <row r="15" spans="1:34" ht="47.25" customHeight="1" x14ac:dyDescent="0.25">
      <c r="A15" s="304"/>
      <c r="B15" s="305"/>
      <c r="C15" s="305"/>
      <c r="D15" s="305"/>
      <c r="E15" s="305"/>
      <c r="F15" s="305"/>
      <c r="G15" s="305"/>
      <c r="H15" s="305"/>
      <c r="I15" s="305"/>
      <c r="J15" s="306"/>
      <c r="K15" s="288"/>
      <c r="L15" s="289"/>
      <c r="M15" s="290"/>
      <c r="N15" s="288"/>
      <c r="O15" s="289"/>
      <c r="P15" s="290"/>
      <c r="Q15" s="288"/>
      <c r="R15" s="289"/>
      <c r="S15" s="290"/>
      <c r="T15" s="288"/>
      <c r="U15" s="289"/>
      <c r="V15" s="290"/>
      <c r="W15" s="288"/>
      <c r="X15" s="289"/>
      <c r="Y15" s="290"/>
      <c r="Z15" s="288"/>
      <c r="AA15" s="289"/>
      <c r="AB15" s="290"/>
      <c r="AC15" s="288"/>
      <c r="AD15" s="289"/>
      <c r="AE15" s="290"/>
      <c r="AF15" s="288"/>
      <c r="AG15" s="289"/>
      <c r="AH15" s="290"/>
    </row>
    <row r="16" spans="1:34" x14ac:dyDescent="0.25">
      <c r="A16" s="295" t="s">
        <v>11</v>
      </c>
      <c r="B16" s="296"/>
      <c r="C16" s="296"/>
      <c r="D16" s="296"/>
      <c r="E16" s="296"/>
      <c r="F16" s="296"/>
      <c r="G16" s="296"/>
      <c r="H16" s="296"/>
      <c r="I16" s="296"/>
      <c r="J16" s="297"/>
      <c r="K16" s="295" t="s">
        <v>12</v>
      </c>
      <c r="L16" s="296"/>
      <c r="M16" s="297"/>
      <c r="N16" s="295" t="s">
        <v>13</v>
      </c>
      <c r="O16" s="296"/>
      <c r="P16" s="297"/>
      <c r="Q16" s="295" t="s">
        <v>14</v>
      </c>
      <c r="R16" s="296"/>
      <c r="S16" s="297"/>
      <c r="T16" s="295" t="s">
        <v>15</v>
      </c>
      <c r="U16" s="296"/>
      <c r="V16" s="297"/>
      <c r="W16" s="295" t="s">
        <v>16</v>
      </c>
      <c r="X16" s="296"/>
      <c r="Y16" s="297"/>
      <c r="Z16" s="295" t="s">
        <v>17</v>
      </c>
      <c r="AA16" s="296"/>
      <c r="AB16" s="297"/>
      <c r="AC16" s="295" t="s">
        <v>18</v>
      </c>
      <c r="AD16" s="296"/>
      <c r="AE16" s="297"/>
      <c r="AF16" s="295" t="s">
        <v>19</v>
      </c>
      <c r="AG16" s="296"/>
      <c r="AH16" s="297"/>
    </row>
    <row r="17" spans="1:34" x14ac:dyDescent="0.25">
      <c r="A17" s="229" t="s">
        <v>20</v>
      </c>
      <c r="B17" s="230"/>
      <c r="C17" s="230"/>
      <c r="D17" s="230"/>
      <c r="E17" s="230"/>
      <c r="F17" s="230"/>
      <c r="G17" s="230"/>
      <c r="H17" s="230"/>
      <c r="I17" s="230"/>
      <c r="J17" s="230"/>
      <c r="K17" s="230"/>
      <c r="L17" s="230"/>
      <c r="M17" s="230"/>
      <c r="N17" s="230"/>
      <c r="O17" s="230"/>
      <c r="P17" s="230"/>
      <c r="Q17" s="230"/>
      <c r="R17" s="230"/>
      <c r="S17" s="230"/>
      <c r="T17" s="230"/>
      <c r="U17" s="230"/>
      <c r="V17" s="230"/>
      <c r="W17" s="230"/>
      <c r="X17" s="230"/>
      <c r="Y17" s="230"/>
      <c r="Z17" s="230"/>
      <c r="AA17" s="230"/>
      <c r="AB17" s="230"/>
      <c r="AC17" s="230"/>
      <c r="AD17" s="230"/>
      <c r="AE17" s="230"/>
      <c r="AF17" s="230"/>
      <c r="AG17" s="230"/>
      <c r="AH17" s="231"/>
    </row>
    <row r="18" spans="1:34" ht="21.75" customHeight="1" x14ac:dyDescent="0.25">
      <c r="A18" s="211" t="s">
        <v>21</v>
      </c>
      <c r="B18" s="212"/>
      <c r="C18" s="212"/>
      <c r="D18" s="212"/>
      <c r="E18" s="212"/>
      <c r="F18" s="212"/>
      <c r="G18" s="212"/>
      <c r="H18" s="212"/>
      <c r="I18" s="212"/>
      <c r="J18" s="213"/>
      <c r="K18" s="198">
        <v>0</v>
      </c>
      <c r="L18" s="199"/>
      <c r="M18" s="200"/>
      <c r="N18" s="198">
        <v>94915</v>
      </c>
      <c r="O18" s="199"/>
      <c r="P18" s="200"/>
      <c r="Q18" s="198">
        <v>2436741</v>
      </c>
      <c r="R18" s="199"/>
      <c r="S18" s="200"/>
      <c r="T18" s="198">
        <v>0</v>
      </c>
      <c r="U18" s="199"/>
      <c r="V18" s="200"/>
      <c r="W18" s="198">
        <v>0</v>
      </c>
      <c r="X18" s="199"/>
      <c r="Y18" s="200"/>
      <c r="Z18" s="198">
        <v>0</v>
      </c>
      <c r="AA18" s="199"/>
      <c r="AB18" s="200"/>
      <c r="AC18" s="198">
        <v>0</v>
      </c>
      <c r="AD18" s="199"/>
      <c r="AE18" s="200"/>
      <c r="AF18" s="198">
        <f>SUM(K18:AE18)</f>
        <v>2531656</v>
      </c>
      <c r="AG18" s="199"/>
      <c r="AH18" s="200"/>
    </row>
    <row r="19" spans="1:34" x14ac:dyDescent="0.25">
      <c r="A19" s="180" t="s">
        <v>22</v>
      </c>
      <c r="B19" s="181"/>
      <c r="C19" s="181"/>
      <c r="D19" s="181"/>
      <c r="E19" s="181"/>
      <c r="F19" s="181"/>
      <c r="G19" s="181"/>
      <c r="H19" s="181"/>
      <c r="I19" s="181"/>
      <c r="J19" s="182"/>
      <c r="K19" s="198"/>
      <c r="L19" s="199"/>
      <c r="M19" s="200"/>
      <c r="N19" s="198">
        <v>23500</v>
      </c>
      <c r="O19" s="199"/>
      <c r="P19" s="200"/>
      <c r="Q19" s="198"/>
      <c r="R19" s="199"/>
      <c r="S19" s="200"/>
      <c r="T19" s="198"/>
      <c r="U19" s="199"/>
      <c r="V19" s="200"/>
      <c r="W19" s="198">
        <v>10444</v>
      </c>
      <c r="X19" s="199"/>
      <c r="Y19" s="200"/>
      <c r="Z19" s="198"/>
      <c r="AA19" s="199"/>
      <c r="AB19" s="200"/>
      <c r="AC19" s="198"/>
      <c r="AD19" s="199"/>
      <c r="AE19" s="200"/>
      <c r="AF19" s="198">
        <f>SUM(K19:AE19)</f>
        <v>33944</v>
      </c>
      <c r="AG19" s="199"/>
      <c r="AH19" s="200"/>
    </row>
    <row r="20" spans="1:34" x14ac:dyDescent="0.25">
      <c r="A20" s="310" t="s">
        <v>23</v>
      </c>
      <c r="B20" s="311"/>
      <c r="C20" s="311"/>
      <c r="D20" s="311"/>
      <c r="E20" s="311"/>
      <c r="F20" s="311"/>
      <c r="G20" s="311"/>
      <c r="H20" s="311"/>
      <c r="I20" s="311"/>
      <c r="J20" s="312"/>
      <c r="K20" s="198"/>
      <c r="L20" s="199"/>
      <c r="M20" s="200"/>
      <c r="N20" s="198"/>
      <c r="O20" s="199"/>
      <c r="P20" s="200"/>
      <c r="Q20" s="198"/>
      <c r="R20" s="199"/>
      <c r="S20" s="200"/>
      <c r="T20" s="198"/>
      <c r="U20" s="199"/>
      <c r="V20" s="200"/>
      <c r="W20" s="198"/>
      <c r="X20" s="199"/>
      <c r="Y20" s="200"/>
      <c r="Z20" s="198"/>
      <c r="AA20" s="199"/>
      <c r="AB20" s="200"/>
      <c r="AC20" s="198"/>
      <c r="AD20" s="199"/>
      <c r="AE20" s="200"/>
      <c r="AF20" s="198">
        <f>SUM(K20:AE20)</f>
        <v>0</v>
      </c>
      <c r="AG20" s="199"/>
      <c r="AH20" s="200"/>
    </row>
    <row r="21" spans="1:34" x14ac:dyDescent="0.25">
      <c r="A21" s="180" t="s">
        <v>24</v>
      </c>
      <c r="B21" s="181"/>
      <c r="C21" s="181"/>
      <c r="D21" s="181"/>
      <c r="E21" s="181"/>
      <c r="F21" s="181"/>
      <c r="G21" s="181"/>
      <c r="H21" s="181"/>
      <c r="I21" s="181"/>
      <c r="J21" s="182"/>
      <c r="K21" s="198"/>
      <c r="L21" s="199"/>
      <c r="M21" s="200"/>
      <c r="N21" s="198"/>
      <c r="O21" s="199"/>
      <c r="P21" s="200"/>
      <c r="Q21" s="198"/>
      <c r="R21" s="199"/>
      <c r="S21" s="200"/>
      <c r="T21" s="198"/>
      <c r="U21" s="199"/>
      <c r="V21" s="200"/>
      <c r="W21" s="198"/>
      <c r="X21" s="199"/>
      <c r="Y21" s="200"/>
      <c r="Z21" s="198"/>
      <c r="AA21" s="199"/>
      <c r="AB21" s="200"/>
      <c r="AC21" s="198"/>
      <c r="AD21" s="199"/>
      <c r="AE21" s="200"/>
      <c r="AF21" s="198">
        <f>SUM(K21:AE21)</f>
        <v>0</v>
      </c>
      <c r="AG21" s="199"/>
      <c r="AH21" s="200"/>
    </row>
    <row r="22" spans="1:34" ht="15" customHeight="1" x14ac:dyDescent="0.25">
      <c r="A22" s="211" t="s">
        <v>25</v>
      </c>
      <c r="B22" s="212"/>
      <c r="C22" s="212"/>
      <c r="D22" s="212"/>
      <c r="E22" s="212"/>
      <c r="F22" s="212"/>
      <c r="G22" s="212"/>
      <c r="H22" s="212"/>
      <c r="I22" s="212"/>
      <c r="J22" s="213"/>
      <c r="K22" s="198">
        <f>K18+K19+K20+K21</f>
        <v>0</v>
      </c>
      <c r="L22" s="199"/>
      <c r="M22" s="200"/>
      <c r="N22" s="198">
        <f t="shared" ref="N22" si="0">N18+N19+N20+N21</f>
        <v>118415</v>
      </c>
      <c r="O22" s="199"/>
      <c r="P22" s="200"/>
      <c r="Q22" s="198">
        <f t="shared" ref="Q22" si="1">Q18+Q19+Q20+Q21</f>
        <v>2436741</v>
      </c>
      <c r="R22" s="199"/>
      <c r="S22" s="200"/>
      <c r="T22" s="198">
        <f t="shared" ref="T22" si="2">T18+T19+T20+T21</f>
        <v>0</v>
      </c>
      <c r="U22" s="199"/>
      <c r="V22" s="200"/>
      <c r="W22" s="198">
        <f t="shared" ref="W22" si="3">W18+W19+W20+W21</f>
        <v>10444</v>
      </c>
      <c r="X22" s="199"/>
      <c r="Y22" s="200"/>
      <c r="Z22" s="198">
        <f t="shared" ref="Z22" si="4">Z18+Z19+Z20+Z21</f>
        <v>0</v>
      </c>
      <c r="AA22" s="199"/>
      <c r="AB22" s="200"/>
      <c r="AC22" s="198">
        <f t="shared" ref="AC22" si="5">AC18+AC19+AC20+AC21</f>
        <v>0</v>
      </c>
      <c r="AD22" s="199"/>
      <c r="AE22" s="200"/>
      <c r="AF22" s="198">
        <f>SUM(AF18:AH21)</f>
        <v>2565600</v>
      </c>
      <c r="AG22" s="199"/>
      <c r="AH22" s="200"/>
    </row>
    <row r="23" spans="1:34" x14ac:dyDescent="0.25">
      <c r="A23" s="229" t="s">
        <v>26</v>
      </c>
      <c r="B23" s="230"/>
      <c r="C23" s="230"/>
      <c r="D23" s="230"/>
      <c r="E23" s="230"/>
      <c r="F23" s="230"/>
      <c r="G23" s="230"/>
      <c r="H23" s="230"/>
      <c r="I23" s="230"/>
      <c r="J23" s="230"/>
      <c r="K23" s="230"/>
      <c r="L23" s="230"/>
      <c r="M23" s="230"/>
      <c r="N23" s="230"/>
      <c r="O23" s="230"/>
      <c r="P23" s="230"/>
      <c r="Q23" s="230"/>
      <c r="R23" s="230"/>
      <c r="S23" s="230"/>
      <c r="T23" s="230"/>
      <c r="U23" s="230"/>
      <c r="V23" s="230"/>
      <c r="W23" s="230"/>
      <c r="X23" s="230"/>
      <c r="Y23" s="230"/>
      <c r="Z23" s="230"/>
      <c r="AA23" s="230"/>
      <c r="AB23" s="230"/>
      <c r="AC23" s="230"/>
      <c r="AD23" s="230"/>
      <c r="AE23" s="230"/>
      <c r="AF23" s="230"/>
      <c r="AG23" s="230"/>
      <c r="AH23" s="231"/>
    </row>
    <row r="24" spans="1:34" ht="21" customHeight="1" x14ac:dyDescent="0.25">
      <c r="A24" s="211" t="s">
        <v>21</v>
      </c>
      <c r="B24" s="212"/>
      <c r="C24" s="212"/>
      <c r="D24" s="212"/>
      <c r="E24" s="212"/>
      <c r="F24" s="212"/>
      <c r="G24" s="212"/>
      <c r="H24" s="212"/>
      <c r="I24" s="212"/>
      <c r="J24" s="213"/>
      <c r="K24" s="198">
        <v>0</v>
      </c>
      <c r="L24" s="199"/>
      <c r="M24" s="200"/>
      <c r="N24" s="198">
        <v>66260</v>
      </c>
      <c r="O24" s="199"/>
      <c r="P24" s="200"/>
      <c r="Q24" s="198">
        <v>1421460</v>
      </c>
      <c r="R24" s="199"/>
      <c r="S24" s="200"/>
      <c r="T24" s="198">
        <v>0</v>
      </c>
      <c r="U24" s="199"/>
      <c r="V24" s="200"/>
      <c r="W24" s="198">
        <v>0</v>
      </c>
      <c r="X24" s="199"/>
      <c r="Y24" s="200"/>
      <c r="Z24" s="198">
        <v>0</v>
      </c>
      <c r="AA24" s="199"/>
      <c r="AB24" s="200"/>
      <c r="AC24" s="198">
        <v>0</v>
      </c>
      <c r="AD24" s="199"/>
      <c r="AE24" s="200"/>
      <c r="AF24" s="198">
        <f>SUM(K24:AE24)</f>
        <v>1487720</v>
      </c>
      <c r="AG24" s="199"/>
      <c r="AH24" s="200"/>
    </row>
    <row r="25" spans="1:34" x14ac:dyDescent="0.25">
      <c r="A25" s="180" t="s">
        <v>22</v>
      </c>
      <c r="B25" s="181"/>
      <c r="C25" s="181"/>
      <c r="D25" s="181"/>
      <c r="E25" s="181"/>
      <c r="F25" s="181"/>
      <c r="G25" s="181"/>
      <c r="H25" s="181"/>
      <c r="I25" s="181"/>
      <c r="J25" s="182"/>
      <c r="K25" s="198"/>
      <c r="L25" s="199"/>
      <c r="M25" s="200"/>
      <c r="N25" s="198">
        <v>9158</v>
      </c>
      <c r="O25" s="199"/>
      <c r="P25" s="200"/>
      <c r="Q25" s="198">
        <v>162450</v>
      </c>
      <c r="R25" s="199"/>
      <c r="S25" s="200"/>
      <c r="T25" s="198"/>
      <c r="U25" s="199"/>
      <c r="V25" s="200"/>
      <c r="W25" s="198">
        <v>870</v>
      </c>
      <c r="X25" s="199"/>
      <c r="Y25" s="200"/>
      <c r="Z25" s="198"/>
      <c r="AA25" s="199"/>
      <c r="AB25" s="200"/>
      <c r="AC25" s="198"/>
      <c r="AD25" s="199"/>
      <c r="AE25" s="200"/>
      <c r="AF25" s="198">
        <f>SUM(K25:AE25)</f>
        <v>172478</v>
      </c>
      <c r="AG25" s="199"/>
      <c r="AH25" s="200"/>
    </row>
    <row r="26" spans="1:34" x14ac:dyDescent="0.25">
      <c r="A26" s="310" t="s">
        <v>23</v>
      </c>
      <c r="B26" s="311"/>
      <c r="C26" s="311"/>
      <c r="D26" s="311"/>
      <c r="E26" s="311"/>
      <c r="F26" s="311"/>
      <c r="G26" s="311"/>
      <c r="H26" s="311"/>
      <c r="I26" s="311"/>
      <c r="J26" s="312"/>
      <c r="K26" s="198"/>
      <c r="L26" s="199"/>
      <c r="M26" s="200"/>
      <c r="N26" s="198"/>
      <c r="O26" s="199"/>
      <c r="P26" s="200"/>
      <c r="Q26" s="198"/>
      <c r="R26" s="199"/>
      <c r="S26" s="200"/>
      <c r="T26" s="198"/>
      <c r="U26" s="199"/>
      <c r="V26" s="200"/>
      <c r="W26" s="198"/>
      <c r="X26" s="199"/>
      <c r="Y26" s="200"/>
      <c r="Z26" s="198"/>
      <c r="AA26" s="199"/>
      <c r="AB26" s="200"/>
      <c r="AC26" s="198"/>
      <c r="AD26" s="199"/>
      <c r="AE26" s="200"/>
      <c r="AF26" s="198">
        <f>SUM(K26:AE26)</f>
        <v>0</v>
      </c>
      <c r="AG26" s="199"/>
      <c r="AH26" s="200"/>
    </row>
    <row r="27" spans="1:34" x14ac:dyDescent="0.25">
      <c r="A27" s="180" t="s">
        <v>24</v>
      </c>
      <c r="B27" s="181"/>
      <c r="C27" s="181"/>
      <c r="D27" s="181"/>
      <c r="E27" s="181"/>
      <c r="F27" s="181"/>
      <c r="G27" s="181"/>
      <c r="H27" s="181"/>
      <c r="I27" s="181"/>
      <c r="J27" s="182"/>
      <c r="K27" s="198"/>
      <c r="L27" s="199"/>
      <c r="M27" s="200"/>
      <c r="N27" s="198"/>
      <c r="O27" s="199"/>
      <c r="P27" s="200"/>
      <c r="Q27" s="198"/>
      <c r="R27" s="199"/>
      <c r="S27" s="200"/>
      <c r="T27" s="198"/>
      <c r="U27" s="199"/>
      <c r="V27" s="200"/>
      <c r="W27" s="198"/>
      <c r="X27" s="199"/>
      <c r="Y27" s="200"/>
      <c r="Z27" s="198"/>
      <c r="AA27" s="199"/>
      <c r="AB27" s="200"/>
      <c r="AC27" s="198"/>
      <c r="AD27" s="199"/>
      <c r="AE27" s="200"/>
      <c r="AF27" s="198">
        <f>SUM(K27:AE27)</f>
        <v>0</v>
      </c>
      <c r="AG27" s="199"/>
      <c r="AH27" s="200"/>
    </row>
    <row r="28" spans="1:34" ht="15" customHeight="1" x14ac:dyDescent="0.25">
      <c r="A28" s="211" t="s">
        <v>25</v>
      </c>
      <c r="B28" s="212"/>
      <c r="C28" s="212"/>
      <c r="D28" s="212"/>
      <c r="E28" s="212"/>
      <c r="F28" s="212"/>
      <c r="G28" s="212"/>
      <c r="H28" s="212"/>
      <c r="I28" s="212"/>
      <c r="J28" s="213"/>
      <c r="K28" s="198">
        <f t="shared" ref="K28" si="6">K24+K25+K26+K27</f>
        <v>0</v>
      </c>
      <c r="L28" s="199"/>
      <c r="M28" s="200"/>
      <c r="N28" s="198">
        <f t="shared" ref="N28" si="7">N24+N25+N26+N27</f>
        <v>75418</v>
      </c>
      <c r="O28" s="199"/>
      <c r="P28" s="200"/>
      <c r="Q28" s="198">
        <f t="shared" ref="Q28" si="8">Q24+Q25+Q26+Q27</f>
        <v>1583910</v>
      </c>
      <c r="R28" s="199"/>
      <c r="S28" s="200"/>
      <c r="T28" s="198">
        <f t="shared" ref="T28" si="9">T24+T25+T26+T27</f>
        <v>0</v>
      </c>
      <c r="U28" s="199"/>
      <c r="V28" s="200"/>
      <c r="W28" s="198">
        <f t="shared" ref="W28" si="10">W24+W25+W26+W27</f>
        <v>870</v>
      </c>
      <c r="X28" s="199"/>
      <c r="Y28" s="200"/>
      <c r="Z28" s="198">
        <f>Z24+Z25+Z26+Z27</f>
        <v>0</v>
      </c>
      <c r="AA28" s="199"/>
      <c r="AB28" s="200"/>
      <c r="AC28" s="198">
        <f t="shared" ref="AC28" si="11">AC24+AC25+AC26+AC27</f>
        <v>0</v>
      </c>
      <c r="AD28" s="199"/>
      <c r="AE28" s="200"/>
      <c r="AF28" s="198">
        <f>SUM(K28:AE28)</f>
        <v>1660198</v>
      </c>
      <c r="AG28" s="199"/>
      <c r="AH28" s="200"/>
    </row>
    <row r="29" spans="1:34" x14ac:dyDescent="0.25">
      <c r="A29" s="229" t="s">
        <v>27</v>
      </c>
      <c r="B29" s="230"/>
      <c r="C29" s="230"/>
      <c r="D29" s="230"/>
      <c r="E29" s="230"/>
      <c r="F29" s="230"/>
      <c r="G29" s="230"/>
      <c r="H29" s="230"/>
      <c r="I29" s="230"/>
      <c r="J29" s="230"/>
      <c r="K29" s="230"/>
      <c r="L29" s="230"/>
      <c r="M29" s="230"/>
      <c r="N29" s="230"/>
      <c r="O29" s="230"/>
      <c r="P29" s="230"/>
      <c r="Q29" s="230"/>
      <c r="R29" s="230"/>
      <c r="S29" s="230"/>
      <c r="T29" s="230"/>
      <c r="U29" s="230"/>
      <c r="V29" s="230"/>
      <c r="W29" s="230"/>
      <c r="X29" s="230"/>
      <c r="Y29" s="230"/>
      <c r="Z29" s="230"/>
      <c r="AA29" s="230"/>
      <c r="AB29" s="230"/>
      <c r="AC29" s="230"/>
      <c r="AD29" s="230"/>
      <c r="AE29" s="230"/>
      <c r="AF29" s="230"/>
      <c r="AG29" s="230"/>
      <c r="AH29" s="231"/>
    </row>
    <row r="30" spans="1:34" ht="22.5" customHeight="1" x14ac:dyDescent="0.25">
      <c r="A30" s="211" t="s">
        <v>21</v>
      </c>
      <c r="B30" s="212"/>
      <c r="C30" s="212"/>
      <c r="D30" s="212"/>
      <c r="E30" s="212"/>
      <c r="F30" s="212"/>
      <c r="G30" s="212"/>
      <c r="H30" s="212"/>
      <c r="I30" s="212"/>
      <c r="J30" s="213"/>
      <c r="K30" s="198"/>
      <c r="L30" s="199"/>
      <c r="M30" s="200"/>
      <c r="N30" s="198"/>
      <c r="O30" s="199"/>
      <c r="P30" s="200"/>
      <c r="Q30" s="198"/>
      <c r="R30" s="199"/>
      <c r="S30" s="200"/>
      <c r="T30" s="198"/>
      <c r="U30" s="199"/>
      <c r="V30" s="200"/>
      <c r="W30" s="198"/>
      <c r="X30" s="199"/>
      <c r="Y30" s="200"/>
      <c r="Z30" s="198"/>
      <c r="AA30" s="199"/>
      <c r="AB30" s="200"/>
      <c r="AC30" s="198"/>
      <c r="AD30" s="199"/>
      <c r="AE30" s="200"/>
      <c r="AF30" s="198">
        <f>SUM(K30:AE30)</f>
        <v>0</v>
      </c>
      <c r="AG30" s="199"/>
      <c r="AH30" s="200"/>
    </row>
    <row r="31" spans="1:34" ht="15" customHeight="1" x14ac:dyDescent="0.25">
      <c r="A31" s="211" t="s">
        <v>22</v>
      </c>
      <c r="B31" s="212"/>
      <c r="C31" s="212"/>
      <c r="D31" s="212"/>
      <c r="E31" s="212"/>
      <c r="F31" s="212"/>
      <c r="G31" s="212"/>
      <c r="H31" s="212"/>
      <c r="I31" s="212"/>
      <c r="J31" s="213"/>
      <c r="K31" s="198"/>
      <c r="L31" s="199"/>
      <c r="M31" s="200"/>
      <c r="N31" s="198"/>
      <c r="O31" s="199"/>
      <c r="P31" s="200"/>
      <c r="Q31" s="198"/>
      <c r="R31" s="199"/>
      <c r="S31" s="200"/>
      <c r="T31" s="198"/>
      <c r="U31" s="199"/>
      <c r="V31" s="200"/>
      <c r="W31" s="198"/>
      <c r="X31" s="199"/>
      <c r="Y31" s="200"/>
      <c r="Z31" s="198"/>
      <c r="AA31" s="199"/>
      <c r="AB31" s="200"/>
      <c r="AC31" s="198"/>
      <c r="AD31" s="199"/>
      <c r="AE31" s="200"/>
      <c r="AF31" s="198">
        <f>SUM(K31:AE31)</f>
        <v>0</v>
      </c>
      <c r="AG31" s="199"/>
      <c r="AH31" s="200"/>
    </row>
    <row r="32" spans="1:34" ht="15" customHeight="1" x14ac:dyDescent="0.25">
      <c r="A32" s="242" t="s">
        <v>23</v>
      </c>
      <c r="B32" s="243"/>
      <c r="C32" s="243"/>
      <c r="D32" s="243"/>
      <c r="E32" s="243"/>
      <c r="F32" s="243"/>
      <c r="G32" s="243"/>
      <c r="H32" s="243"/>
      <c r="I32" s="243"/>
      <c r="J32" s="244"/>
      <c r="K32" s="198"/>
      <c r="L32" s="199"/>
      <c r="M32" s="200"/>
      <c r="N32" s="198"/>
      <c r="O32" s="199"/>
      <c r="P32" s="200"/>
      <c r="Q32" s="198"/>
      <c r="R32" s="199"/>
      <c r="S32" s="200"/>
      <c r="T32" s="198"/>
      <c r="U32" s="199"/>
      <c r="V32" s="200"/>
      <c r="W32" s="198"/>
      <c r="X32" s="199"/>
      <c r="Y32" s="200"/>
      <c r="Z32" s="198"/>
      <c r="AA32" s="199"/>
      <c r="AB32" s="200"/>
      <c r="AC32" s="198"/>
      <c r="AD32" s="199"/>
      <c r="AE32" s="200"/>
      <c r="AF32" s="198">
        <f>SUM(K32:AE32)</f>
        <v>0</v>
      </c>
      <c r="AG32" s="199"/>
      <c r="AH32" s="200"/>
    </row>
    <row r="33" spans="1:36" x14ac:dyDescent="0.25">
      <c r="A33" s="180" t="s">
        <v>24</v>
      </c>
      <c r="B33" s="181"/>
      <c r="C33" s="181"/>
      <c r="D33" s="181"/>
      <c r="E33" s="181"/>
      <c r="F33" s="181"/>
      <c r="G33" s="181"/>
      <c r="H33" s="181"/>
      <c r="I33" s="181"/>
      <c r="J33" s="182"/>
      <c r="K33" s="198"/>
      <c r="L33" s="199"/>
      <c r="M33" s="200"/>
      <c r="N33" s="198"/>
      <c r="O33" s="199"/>
      <c r="P33" s="200"/>
      <c r="Q33" s="198"/>
      <c r="R33" s="199"/>
      <c r="S33" s="200"/>
      <c r="T33" s="198"/>
      <c r="U33" s="199"/>
      <c r="V33" s="200"/>
      <c r="W33" s="198"/>
      <c r="X33" s="199"/>
      <c r="Y33" s="200"/>
      <c r="Z33" s="198"/>
      <c r="AA33" s="199"/>
      <c r="AB33" s="200"/>
      <c r="AC33" s="198"/>
      <c r="AD33" s="199"/>
      <c r="AE33" s="200"/>
      <c r="AF33" s="198">
        <f>SUM(K33:AE33)</f>
        <v>0</v>
      </c>
      <c r="AG33" s="199"/>
      <c r="AH33" s="200"/>
    </row>
    <row r="34" spans="1:36" ht="15" customHeight="1" x14ac:dyDescent="0.25">
      <c r="A34" s="211" t="s">
        <v>25</v>
      </c>
      <c r="B34" s="212"/>
      <c r="C34" s="212"/>
      <c r="D34" s="212"/>
      <c r="E34" s="212"/>
      <c r="F34" s="212"/>
      <c r="G34" s="212"/>
      <c r="H34" s="212"/>
      <c r="I34" s="212"/>
      <c r="J34" s="213"/>
      <c r="K34" s="198">
        <f t="shared" ref="K34" si="12">K30+K31+K32+K33</f>
        <v>0</v>
      </c>
      <c r="L34" s="199"/>
      <c r="M34" s="200"/>
      <c r="N34" s="198">
        <f t="shared" ref="N34" si="13">N30+N31+N32+N33</f>
        <v>0</v>
      </c>
      <c r="O34" s="199"/>
      <c r="P34" s="200"/>
      <c r="Q34" s="198">
        <f t="shared" ref="Q34" si="14">Q30+Q31+Q32+Q33</f>
        <v>0</v>
      </c>
      <c r="R34" s="199"/>
      <c r="S34" s="200"/>
      <c r="T34" s="198">
        <f t="shared" ref="T34" si="15">T30+T31+T32+T33</f>
        <v>0</v>
      </c>
      <c r="U34" s="199"/>
      <c r="V34" s="200"/>
      <c r="W34" s="198">
        <f t="shared" ref="W34" si="16">W30+W31+W32+W33</f>
        <v>0</v>
      </c>
      <c r="X34" s="199"/>
      <c r="Y34" s="200"/>
      <c r="Z34" s="198">
        <f t="shared" ref="Z34" si="17">Z30+Z31+Z32+Z33</f>
        <v>0</v>
      </c>
      <c r="AA34" s="199"/>
      <c r="AB34" s="200"/>
      <c r="AC34" s="198">
        <f t="shared" ref="AC34" si="18">AC30+AC31+AC32+AC33</f>
        <v>0</v>
      </c>
      <c r="AD34" s="199"/>
      <c r="AE34" s="200"/>
      <c r="AF34" s="198">
        <f>SUM(K34:AE34)</f>
        <v>0</v>
      </c>
      <c r="AG34" s="199"/>
      <c r="AH34" s="200"/>
    </row>
    <row r="35" spans="1:36" x14ac:dyDescent="0.25">
      <c r="A35" s="229" t="s">
        <v>28</v>
      </c>
      <c r="B35" s="230"/>
      <c r="C35" s="230"/>
      <c r="D35" s="230"/>
      <c r="E35" s="230"/>
      <c r="F35" s="230"/>
      <c r="G35" s="230"/>
      <c r="H35" s="230"/>
      <c r="I35" s="230"/>
      <c r="J35" s="230"/>
      <c r="K35" s="230"/>
      <c r="L35" s="230"/>
      <c r="M35" s="230"/>
      <c r="N35" s="230"/>
      <c r="O35" s="230"/>
      <c r="P35" s="230"/>
      <c r="Q35" s="230"/>
      <c r="R35" s="230"/>
      <c r="S35" s="230"/>
      <c r="T35" s="230"/>
      <c r="U35" s="230"/>
      <c r="V35" s="230"/>
      <c r="W35" s="230"/>
      <c r="X35" s="230"/>
      <c r="Y35" s="230"/>
      <c r="Z35" s="230"/>
      <c r="AA35" s="230"/>
      <c r="AB35" s="230"/>
      <c r="AC35" s="230"/>
      <c r="AD35" s="230"/>
      <c r="AE35" s="230"/>
      <c r="AF35" s="230"/>
      <c r="AG35" s="230"/>
      <c r="AH35" s="231"/>
    </row>
    <row r="36" spans="1:36" ht="21" customHeight="1" x14ac:dyDescent="0.25">
      <c r="A36" s="211" t="s">
        <v>21</v>
      </c>
      <c r="B36" s="212"/>
      <c r="C36" s="212"/>
      <c r="D36" s="212"/>
      <c r="E36" s="212"/>
      <c r="F36" s="212"/>
      <c r="G36" s="212"/>
      <c r="H36" s="212"/>
      <c r="I36" s="212"/>
      <c r="J36" s="213"/>
      <c r="K36" s="198">
        <f>K18-K24-K30</f>
        <v>0</v>
      </c>
      <c r="L36" s="199"/>
      <c r="M36" s="200"/>
      <c r="N36" s="198">
        <f t="shared" ref="N36" si="19">N18-N24-N30</f>
        <v>28655</v>
      </c>
      <c r="O36" s="199"/>
      <c r="P36" s="200"/>
      <c r="Q36" s="198">
        <f t="shared" ref="Q36" si="20">Q18-Q24-Q30</f>
        <v>1015281</v>
      </c>
      <c r="R36" s="199"/>
      <c r="S36" s="200"/>
      <c r="T36" s="198">
        <f t="shared" ref="T36" si="21">T18-T24-T30</f>
        <v>0</v>
      </c>
      <c r="U36" s="199"/>
      <c r="V36" s="200"/>
      <c r="W36" s="198">
        <f t="shared" ref="W36" si="22">W18-W24-W30</f>
        <v>0</v>
      </c>
      <c r="X36" s="199"/>
      <c r="Y36" s="200"/>
      <c r="Z36" s="198">
        <f t="shared" ref="Z36" si="23">Z18-Z24-Z30</f>
        <v>0</v>
      </c>
      <c r="AA36" s="199"/>
      <c r="AB36" s="200"/>
      <c r="AC36" s="198">
        <f t="shared" ref="AC36" si="24">AC18-AC24-AC30</f>
        <v>0</v>
      </c>
      <c r="AD36" s="199"/>
      <c r="AE36" s="200"/>
      <c r="AF36" s="198">
        <f t="shared" ref="AF36" si="25">AF18-AF24-AF30</f>
        <v>1043936</v>
      </c>
      <c r="AG36" s="199"/>
      <c r="AH36" s="200"/>
      <c r="AI36" s="2"/>
      <c r="AJ36" t="s">
        <v>637</v>
      </c>
    </row>
    <row r="37" spans="1:36" ht="15" customHeight="1" x14ac:dyDescent="0.25">
      <c r="A37" s="211" t="s">
        <v>25</v>
      </c>
      <c r="B37" s="212"/>
      <c r="C37" s="212"/>
      <c r="D37" s="212"/>
      <c r="E37" s="212"/>
      <c r="F37" s="212"/>
      <c r="G37" s="212"/>
      <c r="H37" s="212"/>
      <c r="I37" s="212"/>
      <c r="J37" s="213"/>
      <c r="K37" s="198">
        <f>K22-K28-K34</f>
        <v>0</v>
      </c>
      <c r="L37" s="199"/>
      <c r="M37" s="200"/>
      <c r="N37" s="198">
        <f t="shared" ref="N37" si="26">N22-N28-N34</f>
        <v>42997</v>
      </c>
      <c r="O37" s="199"/>
      <c r="P37" s="200"/>
      <c r="Q37" s="198">
        <f t="shared" ref="Q37" si="27">Q22-Q28-Q34</f>
        <v>852831</v>
      </c>
      <c r="R37" s="199"/>
      <c r="S37" s="200"/>
      <c r="T37" s="198">
        <f t="shared" ref="T37" si="28">T22-T28-T34</f>
        <v>0</v>
      </c>
      <c r="U37" s="199"/>
      <c r="V37" s="200"/>
      <c r="W37" s="198">
        <f t="shared" ref="W37" si="29">W22-W28-W34</f>
        <v>9574</v>
      </c>
      <c r="X37" s="199"/>
      <c r="Y37" s="200"/>
      <c r="Z37" s="198">
        <f t="shared" ref="Z37" si="30">Z22-Z28-Z34</f>
        <v>0</v>
      </c>
      <c r="AA37" s="199"/>
      <c r="AB37" s="200"/>
      <c r="AC37" s="198">
        <f t="shared" ref="AC37" si="31">AC22-AC28-AC34</f>
        <v>0</v>
      </c>
      <c r="AD37" s="199"/>
      <c r="AE37" s="200"/>
      <c r="AF37" s="198">
        <f t="shared" ref="AF37" si="32">AF22-AF28-AF34</f>
        <v>905402</v>
      </c>
      <c r="AG37" s="199"/>
      <c r="AH37" s="200"/>
      <c r="AJ37" t="s">
        <v>637</v>
      </c>
    </row>
    <row r="38" spans="1:36"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row>
    <row r="39" spans="1:36"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6" x14ac:dyDescent="0.25">
      <c r="A40" s="2" t="s">
        <v>759</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36" ht="15" customHeight="1" x14ac:dyDescent="0.25">
      <c r="A41" s="298" t="s">
        <v>6</v>
      </c>
      <c r="B41" s="299"/>
      <c r="C41" s="299"/>
      <c r="D41" s="299"/>
      <c r="E41" s="299"/>
      <c r="F41" s="299"/>
      <c r="G41" s="299"/>
      <c r="H41" s="299"/>
      <c r="I41" s="299"/>
      <c r="J41" s="300"/>
      <c r="K41" s="214" t="s">
        <v>30</v>
      </c>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6"/>
    </row>
    <row r="42" spans="1:36" ht="15" customHeight="1" x14ac:dyDescent="0.25">
      <c r="A42" s="301"/>
      <c r="B42" s="302"/>
      <c r="C42" s="302"/>
      <c r="D42" s="302"/>
      <c r="E42" s="302"/>
      <c r="F42" s="302"/>
      <c r="G42" s="302"/>
      <c r="H42" s="302"/>
      <c r="I42" s="302"/>
      <c r="J42" s="303"/>
      <c r="K42" s="285" t="s">
        <v>51</v>
      </c>
      <c r="L42" s="286"/>
      <c r="M42" s="287"/>
      <c r="N42" s="285" t="s">
        <v>7</v>
      </c>
      <c r="O42" s="286"/>
      <c r="P42" s="287"/>
      <c r="Q42" s="285" t="s">
        <v>52</v>
      </c>
      <c r="R42" s="286"/>
      <c r="S42" s="287"/>
      <c r="T42" s="285" t="s">
        <v>8</v>
      </c>
      <c r="U42" s="286"/>
      <c r="V42" s="287"/>
      <c r="W42" s="285" t="s">
        <v>9</v>
      </c>
      <c r="X42" s="286"/>
      <c r="Y42" s="287"/>
      <c r="Z42" s="285" t="s">
        <v>55</v>
      </c>
      <c r="AA42" s="286"/>
      <c r="AB42" s="287"/>
      <c r="AC42" s="285" t="s">
        <v>54</v>
      </c>
      <c r="AD42" s="286"/>
      <c r="AE42" s="287"/>
      <c r="AF42" s="285" t="s">
        <v>10</v>
      </c>
      <c r="AG42" s="286"/>
      <c r="AH42" s="287"/>
    </row>
    <row r="43" spans="1:36" ht="42.75" customHeight="1" x14ac:dyDescent="0.25">
      <c r="A43" s="304"/>
      <c r="B43" s="305"/>
      <c r="C43" s="305"/>
      <c r="D43" s="305"/>
      <c r="E43" s="305"/>
      <c r="F43" s="305"/>
      <c r="G43" s="305"/>
      <c r="H43" s="305"/>
      <c r="I43" s="305"/>
      <c r="J43" s="306"/>
      <c r="K43" s="288"/>
      <c r="L43" s="289"/>
      <c r="M43" s="290"/>
      <c r="N43" s="288"/>
      <c r="O43" s="289"/>
      <c r="P43" s="290"/>
      <c r="Q43" s="288"/>
      <c r="R43" s="289"/>
      <c r="S43" s="290"/>
      <c r="T43" s="288"/>
      <c r="U43" s="289"/>
      <c r="V43" s="290"/>
      <c r="W43" s="288"/>
      <c r="X43" s="289"/>
      <c r="Y43" s="290"/>
      <c r="Z43" s="288"/>
      <c r="AA43" s="289"/>
      <c r="AB43" s="290"/>
      <c r="AC43" s="288"/>
      <c r="AD43" s="289"/>
      <c r="AE43" s="290"/>
      <c r="AF43" s="288"/>
      <c r="AG43" s="289"/>
      <c r="AH43" s="290"/>
    </row>
    <row r="44" spans="1:36" x14ac:dyDescent="0.25">
      <c r="A44" s="295" t="s">
        <v>11</v>
      </c>
      <c r="B44" s="296"/>
      <c r="C44" s="296"/>
      <c r="D44" s="296"/>
      <c r="E44" s="296"/>
      <c r="F44" s="296"/>
      <c r="G44" s="296"/>
      <c r="H44" s="296"/>
      <c r="I44" s="296"/>
      <c r="J44" s="297"/>
      <c r="K44" s="295" t="s">
        <v>12</v>
      </c>
      <c r="L44" s="296"/>
      <c r="M44" s="297"/>
      <c r="N44" s="295" t="s">
        <v>13</v>
      </c>
      <c r="O44" s="296"/>
      <c r="P44" s="297"/>
      <c r="Q44" s="295" t="s">
        <v>14</v>
      </c>
      <c r="R44" s="296"/>
      <c r="S44" s="297"/>
      <c r="T44" s="295" t="s">
        <v>15</v>
      </c>
      <c r="U44" s="296"/>
      <c r="V44" s="297"/>
      <c r="W44" s="295" t="s">
        <v>16</v>
      </c>
      <c r="X44" s="296"/>
      <c r="Y44" s="297"/>
      <c r="Z44" s="295" t="s">
        <v>17</v>
      </c>
      <c r="AA44" s="296"/>
      <c r="AB44" s="297"/>
      <c r="AC44" s="295" t="s">
        <v>18</v>
      </c>
      <c r="AD44" s="296"/>
      <c r="AE44" s="297"/>
      <c r="AF44" s="295" t="s">
        <v>19</v>
      </c>
      <c r="AG44" s="296"/>
      <c r="AH44" s="297"/>
    </row>
    <row r="45" spans="1:36" x14ac:dyDescent="0.25">
      <c r="A45" s="229" t="s">
        <v>20</v>
      </c>
      <c r="B45" s="230"/>
      <c r="C45" s="230"/>
      <c r="D45" s="230"/>
      <c r="E45" s="230"/>
      <c r="F45" s="230"/>
      <c r="G45" s="230"/>
      <c r="H45" s="230"/>
      <c r="I45" s="230"/>
      <c r="J45" s="230"/>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1"/>
    </row>
    <row r="46" spans="1:36" ht="22.5" customHeight="1" x14ac:dyDescent="0.25">
      <c r="A46" s="211" t="s">
        <v>21</v>
      </c>
      <c r="B46" s="212"/>
      <c r="C46" s="212"/>
      <c r="D46" s="212"/>
      <c r="E46" s="212"/>
      <c r="F46" s="212"/>
      <c r="G46" s="212"/>
      <c r="H46" s="212"/>
      <c r="I46" s="212"/>
      <c r="J46" s="213"/>
      <c r="K46" s="198"/>
      <c r="L46" s="199"/>
      <c r="M46" s="200"/>
      <c r="N46" s="198">
        <v>65286</v>
      </c>
      <c r="O46" s="199"/>
      <c r="P46" s="200"/>
      <c r="Q46" s="198">
        <v>2436741</v>
      </c>
      <c r="R46" s="199"/>
      <c r="S46" s="200"/>
      <c r="T46" s="198"/>
      <c r="U46" s="199"/>
      <c r="V46" s="200"/>
      <c r="W46" s="198"/>
      <c r="X46" s="199"/>
      <c r="Y46" s="200"/>
      <c r="Z46" s="198">
        <v>23520</v>
      </c>
      <c r="AA46" s="199"/>
      <c r="AB46" s="200"/>
      <c r="AC46" s="198"/>
      <c r="AD46" s="199"/>
      <c r="AE46" s="200"/>
      <c r="AF46" s="198">
        <f>SUM(K46:AE46)</f>
        <v>2525547</v>
      </c>
      <c r="AG46" s="199"/>
      <c r="AH46" s="200"/>
    </row>
    <row r="47" spans="1:36" ht="15" customHeight="1" x14ac:dyDescent="0.25">
      <c r="A47" s="211" t="s">
        <v>22</v>
      </c>
      <c r="B47" s="212"/>
      <c r="C47" s="212"/>
      <c r="D47" s="212"/>
      <c r="E47" s="212"/>
      <c r="F47" s="212"/>
      <c r="G47" s="212"/>
      <c r="H47" s="212"/>
      <c r="I47" s="212"/>
      <c r="J47" s="213"/>
      <c r="K47" s="198"/>
      <c r="L47" s="199"/>
      <c r="M47" s="200"/>
      <c r="N47" s="198">
        <v>6109</v>
      </c>
      <c r="O47" s="199"/>
      <c r="P47" s="200"/>
      <c r="Q47" s="198"/>
      <c r="R47" s="199"/>
      <c r="S47" s="200"/>
      <c r="T47" s="198"/>
      <c r="U47" s="199"/>
      <c r="V47" s="200"/>
      <c r="W47" s="198"/>
      <c r="X47" s="199"/>
      <c r="Y47" s="200"/>
      <c r="Z47" s="198"/>
      <c r="AA47" s="199"/>
      <c r="AB47" s="200"/>
      <c r="AC47" s="198"/>
      <c r="AD47" s="199"/>
      <c r="AE47" s="200"/>
      <c r="AF47" s="198">
        <f>SUM(K47:AE47)</f>
        <v>6109</v>
      </c>
      <c r="AG47" s="199"/>
      <c r="AH47" s="200"/>
    </row>
    <row r="48" spans="1:36" ht="15" customHeight="1" x14ac:dyDescent="0.25">
      <c r="A48" s="211" t="s">
        <v>23</v>
      </c>
      <c r="B48" s="212"/>
      <c r="C48" s="212"/>
      <c r="D48" s="212"/>
      <c r="E48" s="212"/>
      <c r="F48" s="212"/>
      <c r="G48" s="212"/>
      <c r="H48" s="212"/>
      <c r="I48" s="212"/>
      <c r="J48" s="213"/>
      <c r="K48" s="198"/>
      <c r="L48" s="199"/>
      <c r="M48" s="200"/>
      <c r="N48" s="198"/>
      <c r="O48" s="199"/>
      <c r="P48" s="200"/>
      <c r="Q48" s="198"/>
      <c r="R48" s="199"/>
      <c r="S48" s="200"/>
      <c r="T48" s="198"/>
      <c r="U48" s="199"/>
      <c r="V48" s="200"/>
      <c r="W48" s="198"/>
      <c r="X48" s="199"/>
      <c r="Y48" s="200"/>
      <c r="Z48" s="198"/>
      <c r="AA48" s="199"/>
      <c r="AB48" s="200"/>
      <c r="AC48" s="198"/>
      <c r="AD48" s="199"/>
      <c r="AE48" s="200"/>
      <c r="AF48" s="198">
        <f>SUM(K48:AE48)</f>
        <v>0</v>
      </c>
      <c r="AG48" s="199"/>
      <c r="AH48" s="200"/>
    </row>
    <row r="49" spans="1:34" ht="15" customHeight="1" x14ac:dyDescent="0.25">
      <c r="A49" s="211" t="s">
        <v>24</v>
      </c>
      <c r="B49" s="212"/>
      <c r="C49" s="212"/>
      <c r="D49" s="212"/>
      <c r="E49" s="212"/>
      <c r="F49" s="212"/>
      <c r="G49" s="212"/>
      <c r="H49" s="212"/>
      <c r="I49" s="212"/>
      <c r="J49" s="213"/>
      <c r="K49" s="198"/>
      <c r="L49" s="199"/>
      <c r="M49" s="200"/>
      <c r="N49" s="198">
        <v>23520</v>
      </c>
      <c r="O49" s="199"/>
      <c r="P49" s="200"/>
      <c r="Q49" s="198"/>
      <c r="R49" s="199"/>
      <c r="S49" s="200"/>
      <c r="T49" s="198"/>
      <c r="U49" s="199"/>
      <c r="V49" s="200"/>
      <c r="W49" s="198"/>
      <c r="X49" s="199"/>
      <c r="Y49" s="200"/>
      <c r="Z49" s="198">
        <v>-23520</v>
      </c>
      <c r="AA49" s="199"/>
      <c r="AB49" s="200"/>
      <c r="AC49" s="198"/>
      <c r="AD49" s="199"/>
      <c r="AE49" s="200"/>
      <c r="AF49" s="198">
        <f>SUM(K49:AE49)</f>
        <v>0</v>
      </c>
      <c r="AG49" s="199"/>
      <c r="AH49" s="200"/>
    </row>
    <row r="50" spans="1:34" ht="15" customHeight="1" x14ac:dyDescent="0.25">
      <c r="A50" s="211" t="s">
        <v>25</v>
      </c>
      <c r="B50" s="212"/>
      <c r="C50" s="212"/>
      <c r="D50" s="212"/>
      <c r="E50" s="212"/>
      <c r="F50" s="212"/>
      <c r="G50" s="212"/>
      <c r="H50" s="212"/>
      <c r="I50" s="212"/>
      <c r="J50" s="213"/>
      <c r="K50" s="198">
        <f>K46+K47+K48+K49</f>
        <v>0</v>
      </c>
      <c r="L50" s="199"/>
      <c r="M50" s="200"/>
      <c r="N50" s="198">
        <f t="shared" ref="N50" si="33">N46+N47+N48+N49</f>
        <v>94915</v>
      </c>
      <c r="O50" s="199"/>
      <c r="P50" s="200"/>
      <c r="Q50" s="198">
        <f t="shared" ref="Q50" si="34">Q46+Q47+Q48+Q49</f>
        <v>2436741</v>
      </c>
      <c r="R50" s="199"/>
      <c r="S50" s="200"/>
      <c r="T50" s="198">
        <f t="shared" ref="T50" si="35">T46+T47+T48+T49</f>
        <v>0</v>
      </c>
      <c r="U50" s="199"/>
      <c r="V50" s="200"/>
      <c r="W50" s="198">
        <f t="shared" ref="W50" si="36">W46+W47+W48+W49</f>
        <v>0</v>
      </c>
      <c r="X50" s="199"/>
      <c r="Y50" s="200"/>
      <c r="Z50" s="198">
        <f t="shared" ref="Z50" si="37">Z46+Z47+Z48+Z49</f>
        <v>0</v>
      </c>
      <c r="AA50" s="199"/>
      <c r="AB50" s="200"/>
      <c r="AC50" s="198">
        <f t="shared" ref="AC50" si="38">AC46+AC47+AC48+AC49</f>
        <v>0</v>
      </c>
      <c r="AD50" s="199"/>
      <c r="AE50" s="200"/>
      <c r="AF50" s="198">
        <f>SUM(K50:AE50)</f>
        <v>2531656</v>
      </c>
      <c r="AG50" s="199"/>
      <c r="AH50" s="200"/>
    </row>
    <row r="51" spans="1:34" x14ac:dyDescent="0.25">
      <c r="A51" s="229" t="s">
        <v>26</v>
      </c>
      <c r="B51" s="230"/>
      <c r="C51" s="230"/>
      <c r="D51" s="230"/>
      <c r="E51" s="230"/>
      <c r="F51" s="230"/>
      <c r="G51" s="230"/>
      <c r="H51" s="230"/>
      <c r="I51" s="230"/>
      <c r="J51" s="230"/>
      <c r="K51" s="230"/>
      <c r="L51" s="230"/>
      <c r="M51" s="230"/>
      <c r="N51" s="230"/>
      <c r="O51" s="230"/>
      <c r="P51" s="230"/>
      <c r="Q51" s="230"/>
      <c r="R51" s="230"/>
      <c r="S51" s="230"/>
      <c r="T51" s="230"/>
      <c r="U51" s="230"/>
      <c r="V51" s="230"/>
      <c r="W51" s="230"/>
      <c r="X51" s="230"/>
      <c r="Y51" s="230"/>
      <c r="Z51" s="230"/>
      <c r="AA51" s="230"/>
      <c r="AB51" s="230"/>
      <c r="AC51" s="230"/>
      <c r="AD51" s="230"/>
      <c r="AE51" s="230"/>
      <c r="AF51" s="230"/>
      <c r="AG51" s="230"/>
      <c r="AH51" s="231"/>
    </row>
    <row r="52" spans="1:34" ht="22.5" customHeight="1" x14ac:dyDescent="0.25">
      <c r="A52" s="211" t="s">
        <v>21</v>
      </c>
      <c r="B52" s="212"/>
      <c r="C52" s="212"/>
      <c r="D52" s="212"/>
      <c r="E52" s="212"/>
      <c r="F52" s="212"/>
      <c r="G52" s="212"/>
      <c r="H52" s="212"/>
      <c r="I52" s="212"/>
      <c r="J52" s="213"/>
      <c r="K52" s="198"/>
      <c r="L52" s="199"/>
      <c r="M52" s="200"/>
      <c r="N52" s="198">
        <v>60205</v>
      </c>
      <c r="O52" s="199"/>
      <c r="P52" s="200"/>
      <c r="Q52" s="198">
        <v>1259004</v>
      </c>
      <c r="R52" s="199"/>
      <c r="S52" s="200"/>
      <c r="T52" s="198"/>
      <c r="U52" s="199"/>
      <c r="V52" s="200"/>
      <c r="W52" s="198"/>
      <c r="X52" s="199"/>
      <c r="Y52" s="200"/>
      <c r="Z52" s="198"/>
      <c r="AA52" s="199"/>
      <c r="AB52" s="200"/>
      <c r="AC52" s="198"/>
      <c r="AD52" s="199"/>
      <c r="AE52" s="200"/>
      <c r="AF52" s="198">
        <f>SUM(K52:AE52)</f>
        <v>1319209</v>
      </c>
      <c r="AG52" s="199"/>
      <c r="AH52" s="200"/>
    </row>
    <row r="53" spans="1:34" ht="15" customHeight="1" x14ac:dyDescent="0.25">
      <c r="A53" s="211" t="s">
        <v>22</v>
      </c>
      <c r="B53" s="212"/>
      <c r="C53" s="212"/>
      <c r="D53" s="212"/>
      <c r="E53" s="212"/>
      <c r="F53" s="212"/>
      <c r="G53" s="212"/>
      <c r="H53" s="212"/>
      <c r="I53" s="212"/>
      <c r="J53" s="213"/>
      <c r="K53" s="198"/>
      <c r="L53" s="199"/>
      <c r="M53" s="200"/>
      <c r="N53" s="198">
        <v>6055</v>
      </c>
      <c r="O53" s="199"/>
      <c r="P53" s="200"/>
      <c r="Q53" s="198">
        <v>162456</v>
      </c>
      <c r="R53" s="199"/>
      <c r="S53" s="200"/>
      <c r="T53" s="198"/>
      <c r="U53" s="199"/>
      <c r="V53" s="200"/>
      <c r="W53" s="198"/>
      <c r="X53" s="199"/>
      <c r="Y53" s="200"/>
      <c r="Z53" s="198"/>
      <c r="AA53" s="199"/>
      <c r="AB53" s="200"/>
      <c r="AC53" s="198"/>
      <c r="AD53" s="199"/>
      <c r="AE53" s="200"/>
      <c r="AF53" s="198">
        <f>SUM(K53:AE53)</f>
        <v>168511</v>
      </c>
      <c r="AG53" s="199"/>
      <c r="AH53" s="200"/>
    </row>
    <row r="54" spans="1:34" ht="15" customHeight="1" x14ac:dyDescent="0.25">
      <c r="A54" s="242" t="s">
        <v>23</v>
      </c>
      <c r="B54" s="243"/>
      <c r="C54" s="243"/>
      <c r="D54" s="243"/>
      <c r="E54" s="243"/>
      <c r="F54" s="243"/>
      <c r="G54" s="243"/>
      <c r="H54" s="243"/>
      <c r="I54" s="243"/>
      <c r="J54" s="244"/>
      <c r="K54" s="198"/>
      <c r="L54" s="199"/>
      <c r="M54" s="200"/>
      <c r="N54" s="198"/>
      <c r="O54" s="199"/>
      <c r="P54" s="200"/>
      <c r="Q54" s="198"/>
      <c r="R54" s="199"/>
      <c r="S54" s="200"/>
      <c r="T54" s="198"/>
      <c r="U54" s="199"/>
      <c r="V54" s="200"/>
      <c r="W54" s="198"/>
      <c r="X54" s="199"/>
      <c r="Y54" s="200"/>
      <c r="Z54" s="198"/>
      <c r="AA54" s="199"/>
      <c r="AB54" s="200"/>
      <c r="AC54" s="198"/>
      <c r="AD54" s="199"/>
      <c r="AE54" s="200"/>
      <c r="AF54" s="198">
        <f>SUM(K54:AE54)</f>
        <v>0</v>
      </c>
      <c r="AG54" s="199"/>
      <c r="AH54" s="200"/>
    </row>
    <row r="55" spans="1:34" x14ac:dyDescent="0.25">
      <c r="A55" s="180" t="s">
        <v>24</v>
      </c>
      <c r="B55" s="181"/>
      <c r="C55" s="181"/>
      <c r="D55" s="181"/>
      <c r="E55" s="181"/>
      <c r="F55" s="181"/>
      <c r="G55" s="181"/>
      <c r="H55" s="181"/>
      <c r="I55" s="181"/>
      <c r="J55" s="182"/>
      <c r="K55" s="198"/>
      <c r="L55" s="199"/>
      <c r="M55" s="200"/>
      <c r="N55" s="198"/>
      <c r="O55" s="199"/>
      <c r="P55" s="200"/>
      <c r="Q55" s="198"/>
      <c r="R55" s="199"/>
      <c r="S55" s="200"/>
      <c r="T55" s="198"/>
      <c r="U55" s="199"/>
      <c r="V55" s="200"/>
      <c r="W55" s="198"/>
      <c r="X55" s="199"/>
      <c r="Y55" s="200"/>
      <c r="Z55" s="198"/>
      <c r="AA55" s="199"/>
      <c r="AB55" s="200"/>
      <c r="AC55" s="198"/>
      <c r="AD55" s="199"/>
      <c r="AE55" s="200"/>
      <c r="AF55" s="198">
        <f>SUM(K55:AE55)</f>
        <v>0</v>
      </c>
      <c r="AG55" s="199"/>
      <c r="AH55" s="200"/>
    </row>
    <row r="56" spans="1:34" ht="15" customHeight="1" x14ac:dyDescent="0.25">
      <c r="A56" s="211" t="s">
        <v>25</v>
      </c>
      <c r="B56" s="212"/>
      <c r="C56" s="212"/>
      <c r="D56" s="212"/>
      <c r="E56" s="212"/>
      <c r="F56" s="212"/>
      <c r="G56" s="212"/>
      <c r="H56" s="212"/>
      <c r="I56" s="212"/>
      <c r="J56" s="213"/>
      <c r="K56" s="198">
        <f t="shared" ref="K56" si="39">K52+K53+K54+K55</f>
        <v>0</v>
      </c>
      <c r="L56" s="199"/>
      <c r="M56" s="200"/>
      <c r="N56" s="198">
        <f t="shared" ref="N56" si="40">N52+N53+N54+N55</f>
        <v>66260</v>
      </c>
      <c r="O56" s="199"/>
      <c r="P56" s="200"/>
      <c r="Q56" s="198">
        <f t="shared" ref="Q56" si="41">Q52+Q53+Q54+Q55</f>
        <v>1421460</v>
      </c>
      <c r="R56" s="199"/>
      <c r="S56" s="200"/>
      <c r="T56" s="198">
        <f t="shared" ref="T56" si="42">T52+T53+T54+T55</f>
        <v>0</v>
      </c>
      <c r="U56" s="199"/>
      <c r="V56" s="200"/>
      <c r="W56" s="198">
        <f t="shared" ref="W56" si="43">W52+W53+W54+W55</f>
        <v>0</v>
      </c>
      <c r="X56" s="199"/>
      <c r="Y56" s="200"/>
      <c r="Z56" s="198">
        <f>Z52+Z53+Z54+Z55</f>
        <v>0</v>
      </c>
      <c r="AA56" s="199"/>
      <c r="AB56" s="200"/>
      <c r="AC56" s="198">
        <f t="shared" ref="AC56" si="44">AC52+AC53+AC54+AC55</f>
        <v>0</v>
      </c>
      <c r="AD56" s="199"/>
      <c r="AE56" s="200"/>
      <c r="AF56" s="198">
        <f>SUM(K56:AE56)</f>
        <v>1487720</v>
      </c>
      <c r="AG56" s="199"/>
      <c r="AH56" s="200"/>
    </row>
    <row r="57" spans="1:34" x14ac:dyDescent="0.25">
      <c r="A57" s="229" t="s">
        <v>27</v>
      </c>
      <c r="B57" s="230"/>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30"/>
      <c r="AB57" s="230"/>
      <c r="AC57" s="230"/>
      <c r="AD57" s="230"/>
      <c r="AE57" s="230"/>
      <c r="AF57" s="230"/>
      <c r="AG57" s="230"/>
      <c r="AH57" s="231"/>
    </row>
    <row r="58" spans="1:34" ht="22.5" customHeight="1" x14ac:dyDescent="0.25">
      <c r="A58" s="211" t="s">
        <v>21</v>
      </c>
      <c r="B58" s="212"/>
      <c r="C58" s="212"/>
      <c r="D58" s="212"/>
      <c r="E58" s="212"/>
      <c r="F58" s="212"/>
      <c r="G58" s="212"/>
      <c r="H58" s="212"/>
      <c r="I58" s="212"/>
      <c r="J58" s="213"/>
      <c r="K58" s="198"/>
      <c r="L58" s="199"/>
      <c r="M58" s="200"/>
      <c r="N58" s="198"/>
      <c r="O58" s="199"/>
      <c r="P58" s="200"/>
      <c r="Q58" s="198"/>
      <c r="R58" s="199"/>
      <c r="S58" s="200"/>
      <c r="T58" s="198"/>
      <c r="U58" s="199"/>
      <c r="V58" s="200"/>
      <c r="W58" s="198"/>
      <c r="X58" s="199"/>
      <c r="Y58" s="200"/>
      <c r="Z58" s="198"/>
      <c r="AA58" s="199"/>
      <c r="AB58" s="200"/>
      <c r="AC58" s="198"/>
      <c r="AD58" s="199"/>
      <c r="AE58" s="200"/>
      <c r="AF58" s="198">
        <f>SUM(K58:AE58)</f>
        <v>0</v>
      </c>
      <c r="AG58" s="199"/>
      <c r="AH58" s="200"/>
    </row>
    <row r="59" spans="1:34" ht="15" customHeight="1" x14ac:dyDescent="0.25">
      <c r="A59" s="211" t="s">
        <v>22</v>
      </c>
      <c r="B59" s="212"/>
      <c r="C59" s="212"/>
      <c r="D59" s="212"/>
      <c r="E59" s="212"/>
      <c r="F59" s="212"/>
      <c r="G59" s="212"/>
      <c r="H59" s="212"/>
      <c r="I59" s="212"/>
      <c r="J59" s="213"/>
      <c r="K59" s="198"/>
      <c r="L59" s="199"/>
      <c r="M59" s="200"/>
      <c r="N59" s="198"/>
      <c r="O59" s="199"/>
      <c r="P59" s="200"/>
      <c r="Q59" s="198"/>
      <c r="R59" s="199"/>
      <c r="S59" s="200"/>
      <c r="T59" s="198"/>
      <c r="U59" s="199"/>
      <c r="V59" s="200"/>
      <c r="W59" s="198"/>
      <c r="X59" s="199"/>
      <c r="Y59" s="200"/>
      <c r="Z59" s="198"/>
      <c r="AA59" s="199"/>
      <c r="AB59" s="200"/>
      <c r="AC59" s="198"/>
      <c r="AD59" s="199"/>
      <c r="AE59" s="200"/>
      <c r="AF59" s="198">
        <f>SUM(K59:AE59)</f>
        <v>0</v>
      </c>
      <c r="AG59" s="199"/>
      <c r="AH59" s="200"/>
    </row>
    <row r="60" spans="1:34" ht="15" customHeight="1" x14ac:dyDescent="0.25">
      <c r="A60" s="242" t="s">
        <v>23</v>
      </c>
      <c r="B60" s="243"/>
      <c r="C60" s="243"/>
      <c r="D60" s="243"/>
      <c r="E60" s="243"/>
      <c r="F60" s="243"/>
      <c r="G60" s="243"/>
      <c r="H60" s="243"/>
      <c r="I60" s="243"/>
      <c r="J60" s="244"/>
      <c r="K60" s="198"/>
      <c r="L60" s="199"/>
      <c r="M60" s="200"/>
      <c r="N60" s="198"/>
      <c r="O60" s="199"/>
      <c r="P60" s="200"/>
      <c r="Q60" s="198"/>
      <c r="R60" s="199"/>
      <c r="S60" s="200"/>
      <c r="T60" s="198"/>
      <c r="U60" s="199"/>
      <c r="V60" s="200"/>
      <c r="W60" s="198"/>
      <c r="X60" s="199"/>
      <c r="Y60" s="200"/>
      <c r="Z60" s="198"/>
      <c r="AA60" s="199"/>
      <c r="AB60" s="200"/>
      <c r="AC60" s="198"/>
      <c r="AD60" s="199"/>
      <c r="AE60" s="200"/>
      <c r="AF60" s="198">
        <f>SUM(K60:AE60)</f>
        <v>0</v>
      </c>
      <c r="AG60" s="199"/>
      <c r="AH60" s="200"/>
    </row>
    <row r="61" spans="1:34" x14ac:dyDescent="0.25">
      <c r="A61" s="180" t="s">
        <v>24</v>
      </c>
      <c r="B61" s="181"/>
      <c r="C61" s="181"/>
      <c r="D61" s="181"/>
      <c r="E61" s="181"/>
      <c r="F61" s="181"/>
      <c r="G61" s="181"/>
      <c r="H61" s="181"/>
      <c r="I61" s="181"/>
      <c r="J61" s="182"/>
      <c r="K61" s="198"/>
      <c r="L61" s="199"/>
      <c r="M61" s="200"/>
      <c r="N61" s="198"/>
      <c r="O61" s="199"/>
      <c r="P61" s="200"/>
      <c r="Q61" s="198"/>
      <c r="R61" s="199"/>
      <c r="S61" s="200"/>
      <c r="T61" s="198"/>
      <c r="U61" s="199"/>
      <c r="V61" s="200"/>
      <c r="W61" s="198"/>
      <c r="X61" s="199"/>
      <c r="Y61" s="200"/>
      <c r="Z61" s="198"/>
      <c r="AA61" s="199"/>
      <c r="AB61" s="200"/>
      <c r="AC61" s="198"/>
      <c r="AD61" s="199"/>
      <c r="AE61" s="200"/>
      <c r="AF61" s="198">
        <f>SUM(K61:AE61)</f>
        <v>0</v>
      </c>
      <c r="AG61" s="199"/>
      <c r="AH61" s="200"/>
    </row>
    <row r="62" spans="1:34" ht="15" customHeight="1" x14ac:dyDescent="0.25">
      <c r="A62" s="211" t="s">
        <v>25</v>
      </c>
      <c r="B62" s="212"/>
      <c r="C62" s="212"/>
      <c r="D62" s="212"/>
      <c r="E62" s="212"/>
      <c r="F62" s="212"/>
      <c r="G62" s="212"/>
      <c r="H62" s="212"/>
      <c r="I62" s="212"/>
      <c r="J62" s="213"/>
      <c r="K62" s="198">
        <f t="shared" ref="K62" si="45">K58+K59+K60+K61</f>
        <v>0</v>
      </c>
      <c r="L62" s="199"/>
      <c r="M62" s="200"/>
      <c r="N62" s="198">
        <f t="shared" ref="N62" si="46">N58+N59+N60+N61</f>
        <v>0</v>
      </c>
      <c r="O62" s="199"/>
      <c r="P62" s="200"/>
      <c r="Q62" s="198">
        <f t="shared" ref="Q62" si="47">Q58+Q59+Q60+Q61</f>
        <v>0</v>
      </c>
      <c r="R62" s="199"/>
      <c r="S62" s="200"/>
      <c r="T62" s="198">
        <f t="shared" ref="T62" si="48">T58+T59+T60+T61</f>
        <v>0</v>
      </c>
      <c r="U62" s="199"/>
      <c r="V62" s="200"/>
      <c r="W62" s="198">
        <f t="shared" ref="W62" si="49">W58+W59+W60+W61</f>
        <v>0</v>
      </c>
      <c r="X62" s="199"/>
      <c r="Y62" s="200"/>
      <c r="Z62" s="198">
        <f>Z58+Z59+Z60+Z61</f>
        <v>0</v>
      </c>
      <c r="AA62" s="199"/>
      <c r="AB62" s="200"/>
      <c r="AC62" s="198">
        <f t="shared" ref="AC62" si="50">AC58+AC59+AC60+AC61</f>
        <v>0</v>
      </c>
      <c r="AD62" s="199"/>
      <c r="AE62" s="200"/>
      <c r="AF62" s="198">
        <f>SUM(K62:AE62)</f>
        <v>0</v>
      </c>
      <c r="AG62" s="199"/>
      <c r="AH62" s="200"/>
    </row>
    <row r="63" spans="1:34" x14ac:dyDescent="0.25">
      <c r="A63" s="229" t="s">
        <v>28</v>
      </c>
      <c r="B63" s="230"/>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230"/>
      <c r="AB63" s="230"/>
      <c r="AC63" s="230"/>
      <c r="AD63" s="230"/>
      <c r="AE63" s="230"/>
      <c r="AF63" s="230"/>
      <c r="AG63" s="230"/>
      <c r="AH63" s="231"/>
    </row>
    <row r="64" spans="1:34" ht="21.75" customHeight="1" x14ac:dyDescent="0.25">
      <c r="A64" s="242" t="s">
        <v>21</v>
      </c>
      <c r="B64" s="243"/>
      <c r="C64" s="243"/>
      <c r="D64" s="243"/>
      <c r="E64" s="243"/>
      <c r="F64" s="243"/>
      <c r="G64" s="243"/>
      <c r="H64" s="243"/>
      <c r="I64" s="243"/>
      <c r="J64" s="244"/>
      <c r="K64" s="403">
        <f>K46-K52-K58</f>
        <v>0</v>
      </c>
      <c r="L64" s="404"/>
      <c r="M64" s="405"/>
      <c r="N64" s="292">
        <f t="shared" ref="N64" si="51">N46-N52-N58</f>
        <v>5081</v>
      </c>
      <c r="O64" s="293"/>
      <c r="P64" s="294"/>
      <c r="Q64" s="292">
        <f t="shared" ref="Q64" si="52">Q46-Q52-Q58</f>
        <v>1177737</v>
      </c>
      <c r="R64" s="293"/>
      <c r="S64" s="294"/>
      <c r="T64" s="292">
        <f t="shared" ref="T64" si="53">T46-T52-T58</f>
        <v>0</v>
      </c>
      <c r="U64" s="293"/>
      <c r="V64" s="294"/>
      <c r="W64" s="292">
        <f t="shared" ref="W64" si="54">W46-W52-W58</f>
        <v>0</v>
      </c>
      <c r="X64" s="293"/>
      <c r="Y64" s="294"/>
      <c r="Z64" s="292">
        <f t="shared" ref="Z64" si="55">Z46-Z52-Z58</f>
        <v>23520</v>
      </c>
      <c r="AA64" s="293"/>
      <c r="AB64" s="294"/>
      <c r="AC64" s="292">
        <f t="shared" ref="AC64" si="56">AC46-AC52-AC58</f>
        <v>0</v>
      </c>
      <c r="AD64" s="293"/>
      <c r="AE64" s="294"/>
      <c r="AF64" s="292">
        <f t="shared" ref="AF64" si="57">AF46-AF52-AF58</f>
        <v>1206338</v>
      </c>
      <c r="AG64" s="293"/>
      <c r="AH64" s="294"/>
    </row>
    <row r="65" spans="1:36" ht="15" customHeight="1" x14ac:dyDescent="0.25">
      <c r="A65" s="211" t="s">
        <v>25</v>
      </c>
      <c r="B65" s="212"/>
      <c r="C65" s="212"/>
      <c r="D65" s="212"/>
      <c r="E65" s="212"/>
      <c r="F65" s="212"/>
      <c r="G65" s="212"/>
      <c r="H65" s="212"/>
      <c r="I65" s="212"/>
      <c r="J65" s="213"/>
      <c r="K65" s="198">
        <f>K50-K56-K62</f>
        <v>0</v>
      </c>
      <c r="L65" s="199"/>
      <c r="M65" s="200"/>
      <c r="N65" s="198">
        <f t="shared" ref="N65" si="58">N50-N56-N62</f>
        <v>28655</v>
      </c>
      <c r="O65" s="199"/>
      <c r="P65" s="200"/>
      <c r="Q65" s="198">
        <f t="shared" ref="Q65" si="59">Q50-Q56-Q62</f>
        <v>1015281</v>
      </c>
      <c r="R65" s="199"/>
      <c r="S65" s="200"/>
      <c r="T65" s="198">
        <f t="shared" ref="T65" si="60">T50-T56-T62</f>
        <v>0</v>
      </c>
      <c r="U65" s="199"/>
      <c r="V65" s="200"/>
      <c r="W65" s="198">
        <f t="shared" ref="W65" si="61">W50-W56-W62</f>
        <v>0</v>
      </c>
      <c r="X65" s="199"/>
      <c r="Y65" s="200"/>
      <c r="Z65" s="198">
        <f t="shared" ref="Z65" si="62">Z50-Z56-Z62</f>
        <v>0</v>
      </c>
      <c r="AA65" s="199"/>
      <c r="AB65" s="200"/>
      <c r="AC65" s="198">
        <f t="shared" ref="AC65" si="63">AC50-AC56-AC62</f>
        <v>0</v>
      </c>
      <c r="AD65" s="199"/>
      <c r="AE65" s="200"/>
      <c r="AF65" s="198">
        <f t="shared" ref="AF65" si="64">AF50-AF56-AF62</f>
        <v>1043936</v>
      </c>
      <c r="AG65" s="199"/>
      <c r="AH65" s="200"/>
      <c r="AJ65" t="s">
        <v>637</v>
      </c>
    </row>
    <row r="66" spans="1:36"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row>
    <row r="67" spans="1:36" x14ac:dyDescent="0.25">
      <c r="A67" s="74" t="s">
        <v>32</v>
      </c>
      <c r="B67" s="74"/>
      <c r="C67" s="74"/>
      <c r="D67" s="74" t="s">
        <v>33</v>
      </c>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3"/>
    </row>
    <row r="68" spans="1:36" x14ac:dyDescent="0.25">
      <c r="A68" s="74"/>
      <c r="B68" s="74"/>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3"/>
    </row>
    <row r="69" spans="1:36" ht="15" customHeight="1" x14ac:dyDescent="0.25">
      <c r="A69" s="232" t="s">
        <v>760</v>
      </c>
      <c r="B69" s="232"/>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row>
    <row r="70" spans="1:36" x14ac:dyDescent="0.25">
      <c r="A70" s="232"/>
      <c r="B70" s="232"/>
      <c r="C70" s="232"/>
      <c r="D70" s="232"/>
      <c r="E70" s="232"/>
      <c r="F70" s="232"/>
      <c r="G70" s="232"/>
      <c r="H70" s="232"/>
      <c r="I70" s="232"/>
      <c r="J70" s="232"/>
      <c r="K70" s="232"/>
      <c r="L70" s="232"/>
      <c r="M70" s="232"/>
      <c r="N70" s="232"/>
      <c r="O70" s="232"/>
      <c r="P70" s="232"/>
      <c r="Q70" s="232"/>
      <c r="R70" s="232"/>
      <c r="S70" s="232"/>
      <c r="T70" s="232"/>
      <c r="U70" s="232"/>
      <c r="V70" s="232"/>
      <c r="W70" s="232"/>
      <c r="X70" s="232"/>
      <c r="Y70" s="232"/>
      <c r="Z70" s="232"/>
      <c r="AA70" s="232"/>
      <c r="AB70" s="232"/>
      <c r="AC70" s="232"/>
      <c r="AD70" s="232"/>
      <c r="AE70" s="232"/>
      <c r="AF70" s="232"/>
      <c r="AG70" s="232"/>
      <c r="AH70" s="232"/>
    </row>
    <row r="71" spans="1:36" x14ac:dyDescent="0.25">
      <c r="A71" s="232"/>
      <c r="B71" s="232"/>
      <c r="C71" s="232"/>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H71" s="232"/>
    </row>
    <row r="72" spans="1:36" x14ac:dyDescent="0.25">
      <c r="A72" s="73" t="s">
        <v>758</v>
      </c>
      <c r="B72" s="73"/>
      <c r="C72" s="73"/>
      <c r="D72" s="73"/>
      <c r="E72" s="73"/>
      <c r="F72" s="73"/>
      <c r="G72" s="73"/>
      <c r="H72" s="73"/>
      <c r="I72" s="73"/>
      <c r="J72" s="73"/>
      <c r="K72" s="73"/>
      <c r="L72" s="73"/>
      <c r="M72" s="73"/>
      <c r="N72" s="73"/>
      <c r="O72" s="73"/>
      <c r="P72" s="73"/>
      <c r="Q72" s="73"/>
      <c r="R72" s="73"/>
      <c r="S72" s="73"/>
      <c r="T72" s="73"/>
      <c r="U72" s="73"/>
      <c r="V72" s="73"/>
      <c r="W72" s="73"/>
      <c r="X72" s="73"/>
      <c r="Y72" s="73"/>
      <c r="Z72" s="73"/>
      <c r="AA72" s="73"/>
      <c r="AB72" s="73"/>
      <c r="AC72" s="73"/>
      <c r="AD72" s="73"/>
      <c r="AE72" s="73"/>
      <c r="AF72" s="73"/>
      <c r="AG72" s="73"/>
      <c r="AH72" s="73"/>
    </row>
    <row r="73" spans="1:36" ht="15" customHeight="1" x14ac:dyDescent="0.25">
      <c r="A73" s="233" t="s">
        <v>39</v>
      </c>
      <c r="B73" s="234"/>
      <c r="C73" s="234"/>
      <c r="D73" s="234"/>
      <c r="E73" s="234"/>
      <c r="F73" s="234"/>
      <c r="G73" s="234"/>
      <c r="H73" s="235"/>
      <c r="I73" s="214" t="s">
        <v>29</v>
      </c>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6"/>
    </row>
    <row r="74" spans="1:36" ht="15" customHeight="1" x14ac:dyDescent="0.25">
      <c r="A74" s="236"/>
      <c r="B74" s="237"/>
      <c r="C74" s="237"/>
      <c r="D74" s="237"/>
      <c r="E74" s="237"/>
      <c r="F74" s="237"/>
      <c r="G74" s="237"/>
      <c r="H74" s="238"/>
      <c r="I74" s="285" t="s">
        <v>35</v>
      </c>
      <c r="J74" s="287"/>
      <c r="K74" s="285" t="s">
        <v>36</v>
      </c>
      <c r="L74" s="286"/>
      <c r="M74" s="287"/>
      <c r="N74" s="285" t="s">
        <v>56</v>
      </c>
      <c r="O74" s="286"/>
      <c r="P74" s="287"/>
      <c r="Q74" s="285" t="s">
        <v>41</v>
      </c>
      <c r="R74" s="286"/>
      <c r="S74" s="287"/>
      <c r="T74" s="285" t="s">
        <v>37</v>
      </c>
      <c r="U74" s="286"/>
      <c r="V74" s="287"/>
      <c r="W74" s="285" t="s">
        <v>38</v>
      </c>
      <c r="X74" s="286"/>
      <c r="Y74" s="287"/>
      <c r="Z74" s="285" t="s">
        <v>57</v>
      </c>
      <c r="AA74" s="286"/>
      <c r="AB74" s="287"/>
      <c r="AC74" s="285" t="s">
        <v>58</v>
      </c>
      <c r="AD74" s="286"/>
      <c r="AE74" s="287"/>
      <c r="AF74" s="285" t="s">
        <v>10</v>
      </c>
      <c r="AG74" s="286"/>
      <c r="AH74" s="287"/>
    </row>
    <row r="75" spans="1:36" ht="66" customHeight="1" x14ac:dyDescent="0.25">
      <c r="A75" s="239"/>
      <c r="B75" s="240"/>
      <c r="C75" s="240"/>
      <c r="D75" s="240"/>
      <c r="E75" s="240"/>
      <c r="F75" s="240"/>
      <c r="G75" s="240"/>
      <c r="H75" s="241"/>
      <c r="I75" s="288"/>
      <c r="J75" s="290"/>
      <c r="K75" s="288"/>
      <c r="L75" s="289"/>
      <c r="M75" s="290"/>
      <c r="N75" s="288"/>
      <c r="O75" s="289"/>
      <c r="P75" s="290"/>
      <c r="Q75" s="288"/>
      <c r="R75" s="289"/>
      <c r="S75" s="290"/>
      <c r="T75" s="288"/>
      <c r="U75" s="289"/>
      <c r="V75" s="290"/>
      <c r="W75" s="288"/>
      <c r="X75" s="289"/>
      <c r="Y75" s="290"/>
      <c r="Z75" s="288"/>
      <c r="AA75" s="289"/>
      <c r="AB75" s="290"/>
      <c r="AC75" s="288"/>
      <c r="AD75" s="289"/>
      <c r="AE75" s="290"/>
      <c r="AF75" s="288"/>
      <c r="AG75" s="289"/>
      <c r="AH75" s="290"/>
    </row>
    <row r="76" spans="1:36" ht="15" customHeight="1" x14ac:dyDescent="0.25">
      <c r="A76" s="214" t="s">
        <v>11</v>
      </c>
      <c r="B76" s="215"/>
      <c r="C76" s="215"/>
      <c r="D76" s="215"/>
      <c r="E76" s="215"/>
      <c r="F76" s="215"/>
      <c r="G76" s="215"/>
      <c r="H76" s="216"/>
      <c r="I76" s="214" t="s">
        <v>12</v>
      </c>
      <c r="J76" s="216"/>
      <c r="K76" s="214" t="s">
        <v>13</v>
      </c>
      <c r="L76" s="215"/>
      <c r="M76" s="216"/>
      <c r="N76" s="214" t="s">
        <v>14</v>
      </c>
      <c r="O76" s="215"/>
      <c r="P76" s="216"/>
      <c r="Q76" s="214" t="s">
        <v>15</v>
      </c>
      <c r="R76" s="215"/>
      <c r="S76" s="216"/>
      <c r="T76" s="214" t="s">
        <v>16</v>
      </c>
      <c r="U76" s="215"/>
      <c r="V76" s="216"/>
      <c r="W76" s="214" t="s">
        <v>17</v>
      </c>
      <c r="X76" s="215"/>
      <c r="Y76" s="216"/>
      <c r="Z76" s="214" t="s">
        <v>18</v>
      </c>
      <c r="AA76" s="215"/>
      <c r="AB76" s="216"/>
      <c r="AC76" s="214" t="s">
        <v>19</v>
      </c>
      <c r="AD76" s="215"/>
      <c r="AE76" s="216"/>
      <c r="AF76" s="214" t="s">
        <v>40</v>
      </c>
      <c r="AG76" s="215"/>
      <c r="AH76" s="216"/>
    </row>
    <row r="77" spans="1:36" x14ac:dyDescent="0.25">
      <c r="A77" s="229" t="s">
        <v>20</v>
      </c>
      <c r="B77" s="230"/>
      <c r="C77" s="230"/>
      <c r="D77" s="230"/>
      <c r="E77" s="230"/>
      <c r="F77" s="230"/>
      <c r="G77" s="230"/>
      <c r="H77" s="230"/>
      <c r="I77" s="230"/>
      <c r="J77" s="230"/>
      <c r="K77" s="230"/>
      <c r="L77" s="230"/>
      <c r="M77" s="230"/>
      <c r="N77" s="230"/>
      <c r="O77" s="230"/>
      <c r="P77" s="230"/>
      <c r="Q77" s="230"/>
      <c r="R77" s="230"/>
      <c r="S77" s="230"/>
      <c r="T77" s="230"/>
      <c r="U77" s="230"/>
      <c r="V77" s="230"/>
      <c r="W77" s="230"/>
      <c r="X77" s="230"/>
      <c r="Y77" s="230"/>
      <c r="Z77" s="230"/>
      <c r="AA77" s="230"/>
      <c r="AB77" s="230"/>
      <c r="AC77" s="230"/>
      <c r="AD77" s="230"/>
      <c r="AE77" s="230"/>
      <c r="AF77" s="230"/>
      <c r="AG77" s="230"/>
      <c r="AH77" s="231"/>
    </row>
    <row r="78" spans="1:36" ht="24" customHeight="1" x14ac:dyDescent="0.25">
      <c r="A78" s="211" t="s">
        <v>21</v>
      </c>
      <c r="B78" s="212"/>
      <c r="C78" s="212"/>
      <c r="D78" s="212"/>
      <c r="E78" s="212"/>
      <c r="F78" s="212"/>
      <c r="G78" s="212"/>
      <c r="H78" s="213"/>
      <c r="I78" s="226">
        <v>564743</v>
      </c>
      <c r="J78" s="227"/>
      <c r="K78" s="226">
        <v>5373670</v>
      </c>
      <c r="L78" s="228"/>
      <c r="M78" s="227"/>
      <c r="N78" s="226">
        <v>9752097</v>
      </c>
      <c r="O78" s="228"/>
      <c r="P78" s="227"/>
      <c r="Q78" s="226">
        <v>0</v>
      </c>
      <c r="R78" s="228"/>
      <c r="S78" s="227"/>
      <c r="T78" s="226">
        <v>0</v>
      </c>
      <c r="U78" s="228"/>
      <c r="V78" s="227"/>
      <c r="W78" s="226">
        <v>2152270</v>
      </c>
      <c r="X78" s="228"/>
      <c r="Y78" s="227"/>
      <c r="Z78" s="226">
        <v>670403</v>
      </c>
      <c r="AA78" s="228"/>
      <c r="AB78" s="227"/>
      <c r="AC78" s="226">
        <v>238298</v>
      </c>
      <c r="AD78" s="228"/>
      <c r="AE78" s="227"/>
      <c r="AF78" s="198">
        <f>SUM(I78:AE78)</f>
        <v>18751481</v>
      </c>
      <c r="AG78" s="199"/>
      <c r="AH78" s="200"/>
    </row>
    <row r="79" spans="1:36" ht="15" customHeight="1" x14ac:dyDescent="0.25">
      <c r="A79" s="211" t="s">
        <v>22</v>
      </c>
      <c r="B79" s="212"/>
      <c r="C79" s="212"/>
      <c r="D79" s="212"/>
      <c r="E79" s="212"/>
      <c r="F79" s="212"/>
      <c r="G79" s="212"/>
      <c r="H79" s="213"/>
      <c r="I79" s="226"/>
      <c r="J79" s="227"/>
      <c r="K79" s="226">
        <v>59154</v>
      </c>
      <c r="L79" s="228"/>
      <c r="M79" s="227"/>
      <c r="N79" s="226">
        <v>973327</v>
      </c>
      <c r="O79" s="228"/>
      <c r="P79" s="227"/>
      <c r="Q79" s="226"/>
      <c r="R79" s="228"/>
      <c r="S79" s="227"/>
      <c r="T79" s="226"/>
      <c r="U79" s="228"/>
      <c r="V79" s="227"/>
      <c r="W79" s="226">
        <v>249871</v>
      </c>
      <c r="X79" s="228"/>
      <c r="Y79" s="227"/>
      <c r="Z79" s="226">
        <v>157822</v>
      </c>
      <c r="AA79" s="228"/>
      <c r="AB79" s="227"/>
      <c r="AC79" s="226">
        <v>66288</v>
      </c>
      <c r="AD79" s="228"/>
      <c r="AE79" s="227"/>
      <c r="AF79" s="198">
        <f>SUM(I79:AE79)</f>
        <v>1506462</v>
      </c>
      <c r="AG79" s="199"/>
      <c r="AH79" s="200"/>
    </row>
    <row r="80" spans="1:36" ht="15" customHeight="1" x14ac:dyDescent="0.25">
      <c r="A80" s="211" t="s">
        <v>23</v>
      </c>
      <c r="B80" s="212"/>
      <c r="C80" s="212"/>
      <c r="D80" s="212"/>
      <c r="E80" s="212"/>
      <c r="F80" s="212"/>
      <c r="G80" s="212"/>
      <c r="H80" s="213"/>
      <c r="I80" s="226"/>
      <c r="J80" s="227"/>
      <c r="K80" s="226"/>
      <c r="L80" s="228"/>
      <c r="M80" s="227"/>
      <c r="N80" s="226">
        <v>-128632</v>
      </c>
      <c r="O80" s="228"/>
      <c r="P80" s="227"/>
      <c r="Q80" s="226"/>
      <c r="R80" s="228"/>
      <c r="S80" s="227"/>
      <c r="T80" s="226"/>
      <c r="U80" s="228"/>
      <c r="V80" s="227"/>
      <c r="W80" s="226">
        <v>-198418</v>
      </c>
      <c r="X80" s="228"/>
      <c r="Y80" s="227"/>
      <c r="Z80" s="226">
        <v>-74593</v>
      </c>
      <c r="AA80" s="228"/>
      <c r="AB80" s="227"/>
      <c r="AC80" s="226"/>
      <c r="AD80" s="228"/>
      <c r="AE80" s="227"/>
      <c r="AF80" s="198">
        <f>SUM(I80:AE80)</f>
        <v>-401643</v>
      </c>
      <c r="AG80" s="199"/>
      <c r="AH80" s="200"/>
    </row>
    <row r="81" spans="1:36" ht="15" customHeight="1" x14ac:dyDescent="0.25">
      <c r="A81" s="211" t="s">
        <v>24</v>
      </c>
      <c r="B81" s="212"/>
      <c r="C81" s="212"/>
      <c r="D81" s="212"/>
      <c r="E81" s="212"/>
      <c r="F81" s="212"/>
      <c r="G81" s="212"/>
      <c r="H81" s="213"/>
      <c r="I81" s="226"/>
      <c r="J81" s="227"/>
      <c r="K81" s="226">
        <v>44223</v>
      </c>
      <c r="L81" s="228"/>
      <c r="M81" s="227"/>
      <c r="N81" s="226">
        <v>472038</v>
      </c>
      <c r="O81" s="228"/>
      <c r="P81" s="227"/>
      <c r="Q81" s="226"/>
      <c r="R81" s="228"/>
      <c r="S81" s="227"/>
      <c r="T81" s="226"/>
      <c r="U81" s="228"/>
      <c r="V81" s="227"/>
      <c r="W81" s="226">
        <v>224578</v>
      </c>
      <c r="X81" s="228"/>
      <c r="Y81" s="227"/>
      <c r="Z81" s="226">
        <v>-548952</v>
      </c>
      <c r="AA81" s="228"/>
      <c r="AB81" s="227"/>
      <c r="AC81" s="226">
        <v>-191887</v>
      </c>
      <c r="AD81" s="228"/>
      <c r="AE81" s="227"/>
      <c r="AF81" s="198">
        <f>SUM(I81:AE81)</f>
        <v>0</v>
      </c>
      <c r="AG81" s="199"/>
      <c r="AH81" s="200"/>
    </row>
    <row r="82" spans="1:36" ht="22.5" customHeight="1" x14ac:dyDescent="0.25">
      <c r="A82" s="211" t="s">
        <v>25</v>
      </c>
      <c r="B82" s="212"/>
      <c r="C82" s="212"/>
      <c r="D82" s="212"/>
      <c r="E82" s="212"/>
      <c r="F82" s="212"/>
      <c r="G82" s="212"/>
      <c r="H82" s="213"/>
      <c r="I82" s="198">
        <f>I78+I79+I80+I81</f>
        <v>564743</v>
      </c>
      <c r="J82" s="200"/>
      <c r="K82" s="198">
        <f>K78+K79+K80+K81</f>
        <v>5477047</v>
      </c>
      <c r="L82" s="199"/>
      <c r="M82" s="200"/>
      <c r="N82" s="198">
        <f t="shared" ref="N82" si="65">N78+N79+N80+N81</f>
        <v>11068830</v>
      </c>
      <c r="O82" s="199"/>
      <c r="P82" s="200"/>
      <c r="Q82" s="198">
        <f t="shared" ref="Q82" si="66">Q78+Q79+Q80+Q81</f>
        <v>0</v>
      </c>
      <c r="R82" s="199"/>
      <c r="S82" s="200"/>
      <c r="T82" s="198">
        <f t="shared" ref="T82" si="67">T78+T79+T80+T81</f>
        <v>0</v>
      </c>
      <c r="U82" s="199"/>
      <c r="V82" s="200"/>
      <c r="W82" s="198">
        <f t="shared" ref="W82" si="68">W78+W79+W80+W81</f>
        <v>2428301</v>
      </c>
      <c r="X82" s="199"/>
      <c r="Y82" s="200"/>
      <c r="Z82" s="198">
        <f t="shared" ref="Z82" si="69">Z78+Z79+Z80+Z81</f>
        <v>204680</v>
      </c>
      <c r="AA82" s="199"/>
      <c r="AB82" s="200"/>
      <c r="AC82" s="198">
        <f t="shared" ref="AC82" si="70">AC78+AC79+AC80+AC81</f>
        <v>112699</v>
      </c>
      <c r="AD82" s="199"/>
      <c r="AE82" s="200"/>
      <c r="AF82" s="198">
        <f>SUM(I82:AE82)</f>
        <v>19856300</v>
      </c>
      <c r="AG82" s="199"/>
      <c r="AH82" s="200"/>
    </row>
    <row r="83" spans="1:36" ht="15" customHeight="1" x14ac:dyDescent="0.25">
      <c r="A83" s="229" t="s">
        <v>26</v>
      </c>
      <c r="B83" s="230"/>
      <c r="C83" s="230"/>
      <c r="D83" s="230"/>
      <c r="E83" s="230"/>
      <c r="F83" s="230"/>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c r="AH83" s="231"/>
    </row>
    <row r="84" spans="1:36" ht="23.25" customHeight="1" x14ac:dyDescent="0.25">
      <c r="A84" s="211" t="s">
        <v>21</v>
      </c>
      <c r="B84" s="212"/>
      <c r="C84" s="212"/>
      <c r="D84" s="212"/>
      <c r="E84" s="212"/>
      <c r="F84" s="212"/>
      <c r="G84" s="212"/>
      <c r="H84" s="213"/>
      <c r="I84" s="198">
        <v>0</v>
      </c>
      <c r="J84" s="200"/>
      <c r="K84" s="198">
        <v>1520820</v>
      </c>
      <c r="L84" s="199"/>
      <c r="M84" s="200"/>
      <c r="N84" s="198">
        <v>6814034</v>
      </c>
      <c r="O84" s="199"/>
      <c r="P84" s="200"/>
      <c r="Q84" s="198">
        <v>0</v>
      </c>
      <c r="R84" s="199"/>
      <c r="S84" s="200"/>
      <c r="T84" s="198">
        <v>0</v>
      </c>
      <c r="U84" s="199"/>
      <c r="V84" s="200"/>
      <c r="W84" s="198">
        <v>1715030</v>
      </c>
      <c r="X84" s="199"/>
      <c r="Y84" s="200"/>
      <c r="Z84" s="198">
        <v>0</v>
      </c>
      <c r="AA84" s="199"/>
      <c r="AB84" s="200"/>
      <c r="AC84" s="198">
        <v>0</v>
      </c>
      <c r="AD84" s="199"/>
      <c r="AE84" s="200"/>
      <c r="AF84" s="198">
        <f>SUM(I84:AE84)</f>
        <v>10049884</v>
      </c>
      <c r="AG84" s="199"/>
      <c r="AH84" s="200"/>
    </row>
    <row r="85" spans="1:36" ht="15" customHeight="1" x14ac:dyDescent="0.25">
      <c r="A85" s="211" t="s">
        <v>22</v>
      </c>
      <c r="B85" s="212"/>
      <c r="C85" s="212"/>
      <c r="D85" s="212"/>
      <c r="E85" s="212"/>
      <c r="F85" s="212"/>
      <c r="G85" s="212"/>
      <c r="H85" s="213"/>
      <c r="I85" s="198"/>
      <c r="J85" s="200"/>
      <c r="K85" s="198">
        <v>221871</v>
      </c>
      <c r="L85" s="199"/>
      <c r="M85" s="200"/>
      <c r="N85" s="198">
        <v>570305</v>
      </c>
      <c r="O85" s="199"/>
      <c r="P85" s="200"/>
      <c r="Q85" s="198"/>
      <c r="R85" s="199"/>
      <c r="S85" s="200"/>
      <c r="T85" s="198"/>
      <c r="U85" s="199"/>
      <c r="V85" s="200"/>
      <c r="W85" s="198">
        <v>212259</v>
      </c>
      <c r="X85" s="199"/>
      <c r="Y85" s="200"/>
      <c r="Z85" s="198"/>
      <c r="AA85" s="199"/>
      <c r="AB85" s="200"/>
      <c r="AC85" s="198"/>
      <c r="AD85" s="199"/>
      <c r="AE85" s="200"/>
      <c r="AF85" s="198">
        <f>SUM(I85:AE85)</f>
        <v>1004435</v>
      </c>
      <c r="AG85" s="199"/>
      <c r="AH85" s="200"/>
    </row>
    <row r="86" spans="1:36" ht="15" customHeight="1" x14ac:dyDescent="0.25">
      <c r="A86" s="242" t="s">
        <v>23</v>
      </c>
      <c r="B86" s="243"/>
      <c r="C86" s="243"/>
      <c r="D86" s="243"/>
      <c r="E86" s="243"/>
      <c r="F86" s="243"/>
      <c r="G86" s="243"/>
      <c r="H86" s="244"/>
      <c r="I86" s="198"/>
      <c r="J86" s="200"/>
      <c r="K86" s="198"/>
      <c r="L86" s="199"/>
      <c r="M86" s="200"/>
      <c r="N86" s="198">
        <v>-114378</v>
      </c>
      <c r="O86" s="199"/>
      <c r="P86" s="200"/>
      <c r="Q86" s="198"/>
      <c r="R86" s="199"/>
      <c r="S86" s="200"/>
      <c r="T86" s="198"/>
      <c r="U86" s="199"/>
      <c r="V86" s="200"/>
      <c r="W86" s="198">
        <v>-196379</v>
      </c>
      <c r="X86" s="199"/>
      <c r="Y86" s="200"/>
      <c r="Z86" s="198"/>
      <c r="AA86" s="199"/>
      <c r="AB86" s="200"/>
      <c r="AC86" s="198"/>
      <c r="AD86" s="199"/>
      <c r="AE86" s="200"/>
      <c r="AF86" s="198">
        <f>SUM(I86:AE86)</f>
        <v>-310757</v>
      </c>
      <c r="AG86" s="199"/>
      <c r="AH86" s="200"/>
    </row>
    <row r="87" spans="1:36" ht="15" customHeight="1" x14ac:dyDescent="0.25">
      <c r="A87" s="211" t="s">
        <v>24</v>
      </c>
      <c r="B87" s="212"/>
      <c r="C87" s="212"/>
      <c r="D87" s="212"/>
      <c r="E87" s="212"/>
      <c r="F87" s="212"/>
      <c r="G87" s="212"/>
      <c r="H87" s="213"/>
      <c r="I87" s="226"/>
      <c r="J87" s="227"/>
      <c r="K87" s="226"/>
      <c r="L87" s="228"/>
      <c r="M87" s="227"/>
      <c r="N87" s="226"/>
      <c r="O87" s="228"/>
      <c r="P87" s="227"/>
      <c r="Q87" s="226"/>
      <c r="R87" s="228"/>
      <c r="S87" s="227"/>
      <c r="T87" s="226"/>
      <c r="U87" s="228"/>
      <c r="V87" s="227"/>
      <c r="W87" s="226"/>
      <c r="X87" s="228"/>
      <c r="Y87" s="227"/>
      <c r="Z87" s="226"/>
      <c r="AA87" s="228"/>
      <c r="AB87" s="227"/>
      <c r="AC87" s="226"/>
      <c r="AD87" s="228"/>
      <c r="AE87" s="227"/>
      <c r="AF87" s="198">
        <f>SUM(I87:AE87)</f>
        <v>0</v>
      </c>
      <c r="AG87" s="199"/>
      <c r="AH87" s="200"/>
    </row>
    <row r="88" spans="1:36" ht="21.75" customHeight="1" x14ac:dyDescent="0.25">
      <c r="A88" s="211" t="s">
        <v>25</v>
      </c>
      <c r="B88" s="212"/>
      <c r="C88" s="212"/>
      <c r="D88" s="212"/>
      <c r="E88" s="212"/>
      <c r="F88" s="212"/>
      <c r="G88" s="212"/>
      <c r="H88" s="213"/>
      <c r="I88" s="198">
        <f>I84+I85+I86+I87</f>
        <v>0</v>
      </c>
      <c r="J88" s="200"/>
      <c r="K88" s="198">
        <f>K84+K85+K86+K87</f>
        <v>1742691</v>
      </c>
      <c r="L88" s="199"/>
      <c r="M88" s="200"/>
      <c r="N88" s="198">
        <f t="shared" ref="N88" si="71">N84+N85+N86+N87</f>
        <v>7269961</v>
      </c>
      <c r="O88" s="199"/>
      <c r="P88" s="200"/>
      <c r="Q88" s="198">
        <f t="shared" ref="Q88" si="72">Q84+Q85+Q86+Q87</f>
        <v>0</v>
      </c>
      <c r="R88" s="199"/>
      <c r="S88" s="200"/>
      <c r="T88" s="198">
        <f t="shared" ref="T88" si="73">T84+T85+T86+T87</f>
        <v>0</v>
      </c>
      <c r="U88" s="199"/>
      <c r="V88" s="200"/>
      <c r="W88" s="198">
        <f t="shared" ref="W88" si="74">W84+W85+W86+W87</f>
        <v>1730910</v>
      </c>
      <c r="X88" s="199"/>
      <c r="Y88" s="200"/>
      <c r="Z88" s="198">
        <f t="shared" ref="Z88" si="75">Z84+Z85+Z86+Z87</f>
        <v>0</v>
      </c>
      <c r="AA88" s="199"/>
      <c r="AB88" s="200"/>
      <c r="AC88" s="198">
        <f t="shared" ref="AC88" si="76">AC84+AC85+AC86+AC87</f>
        <v>0</v>
      </c>
      <c r="AD88" s="199"/>
      <c r="AE88" s="200"/>
      <c r="AF88" s="198">
        <f>SUM(I88:AE88)</f>
        <v>10743562</v>
      </c>
      <c r="AG88" s="199"/>
      <c r="AH88" s="200"/>
    </row>
    <row r="89" spans="1:36" ht="15" customHeight="1" x14ac:dyDescent="0.25">
      <c r="A89" s="229" t="s">
        <v>27</v>
      </c>
      <c r="B89" s="230"/>
      <c r="C89" s="230"/>
      <c r="D89" s="230"/>
      <c r="E89" s="230"/>
      <c r="F89" s="230"/>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c r="AH89" s="231"/>
    </row>
    <row r="90" spans="1:36" ht="21.75" customHeight="1" x14ac:dyDescent="0.25">
      <c r="A90" s="211" t="s">
        <v>21</v>
      </c>
      <c r="B90" s="212"/>
      <c r="C90" s="212"/>
      <c r="D90" s="212"/>
      <c r="E90" s="212"/>
      <c r="F90" s="212"/>
      <c r="G90" s="212"/>
      <c r="H90" s="213"/>
      <c r="I90" s="198">
        <v>0</v>
      </c>
      <c r="J90" s="200"/>
      <c r="K90" s="198">
        <v>0</v>
      </c>
      <c r="L90" s="199"/>
      <c r="M90" s="200"/>
      <c r="N90" s="198">
        <v>20238</v>
      </c>
      <c r="O90" s="199"/>
      <c r="P90" s="200"/>
      <c r="Q90" s="198">
        <v>0</v>
      </c>
      <c r="R90" s="199"/>
      <c r="S90" s="200"/>
      <c r="T90" s="198">
        <v>0</v>
      </c>
      <c r="U90" s="199"/>
      <c r="V90" s="200"/>
      <c r="W90" s="198">
        <v>0</v>
      </c>
      <c r="X90" s="199"/>
      <c r="Y90" s="200"/>
      <c r="Z90" s="198">
        <v>69932</v>
      </c>
      <c r="AA90" s="199"/>
      <c r="AB90" s="200"/>
      <c r="AC90" s="198">
        <v>46611</v>
      </c>
      <c r="AD90" s="199"/>
      <c r="AE90" s="200"/>
      <c r="AF90" s="198">
        <f>SUM(I90:AE90)</f>
        <v>136781</v>
      </c>
      <c r="AG90" s="199"/>
      <c r="AH90" s="200"/>
    </row>
    <row r="91" spans="1:36" ht="15" customHeight="1" x14ac:dyDescent="0.25">
      <c r="A91" s="211" t="s">
        <v>22</v>
      </c>
      <c r="B91" s="212"/>
      <c r="C91" s="212"/>
      <c r="D91" s="212"/>
      <c r="E91" s="212"/>
      <c r="F91" s="212"/>
      <c r="G91" s="212"/>
      <c r="H91" s="213"/>
      <c r="I91" s="198"/>
      <c r="J91" s="200"/>
      <c r="K91" s="198"/>
      <c r="L91" s="199"/>
      <c r="M91" s="200"/>
      <c r="N91" s="198"/>
      <c r="O91" s="199"/>
      <c r="P91" s="200"/>
      <c r="Q91" s="198"/>
      <c r="R91" s="199"/>
      <c r="S91" s="200"/>
      <c r="T91" s="198"/>
      <c r="U91" s="199"/>
      <c r="V91" s="200"/>
      <c r="W91" s="198"/>
      <c r="X91" s="199"/>
      <c r="Y91" s="200"/>
      <c r="Z91" s="198"/>
      <c r="AA91" s="199"/>
      <c r="AB91" s="200"/>
      <c r="AC91" s="198"/>
      <c r="AD91" s="199"/>
      <c r="AE91" s="200"/>
      <c r="AF91" s="198">
        <f>SUM(I91:AE91)</f>
        <v>0</v>
      </c>
      <c r="AG91" s="199"/>
      <c r="AH91" s="200"/>
    </row>
    <row r="92" spans="1:36" ht="15" customHeight="1" x14ac:dyDescent="0.25">
      <c r="A92" s="242" t="s">
        <v>23</v>
      </c>
      <c r="B92" s="243"/>
      <c r="C92" s="243"/>
      <c r="D92" s="243"/>
      <c r="E92" s="243"/>
      <c r="F92" s="243"/>
      <c r="G92" s="243"/>
      <c r="H92" s="244"/>
      <c r="I92" s="198"/>
      <c r="J92" s="200"/>
      <c r="K92" s="198"/>
      <c r="L92" s="199"/>
      <c r="M92" s="200"/>
      <c r="N92" s="198">
        <v>-20238</v>
      </c>
      <c r="O92" s="199"/>
      <c r="P92" s="200"/>
      <c r="Q92" s="198"/>
      <c r="R92" s="199"/>
      <c r="S92" s="200"/>
      <c r="T92" s="198"/>
      <c r="U92" s="199"/>
      <c r="V92" s="200"/>
      <c r="W92" s="198"/>
      <c r="X92" s="199"/>
      <c r="Y92" s="200"/>
      <c r="Z92" s="198">
        <v>-69932</v>
      </c>
      <c r="AA92" s="199"/>
      <c r="AB92" s="200"/>
      <c r="AC92" s="198"/>
      <c r="AD92" s="199"/>
      <c r="AE92" s="200"/>
      <c r="AF92" s="198">
        <f>SUM(I92:AE92)</f>
        <v>-90170</v>
      </c>
      <c r="AG92" s="199"/>
      <c r="AH92" s="200"/>
    </row>
    <row r="93" spans="1:36" ht="15" customHeight="1" x14ac:dyDescent="0.25">
      <c r="A93" s="211" t="s">
        <v>24</v>
      </c>
      <c r="B93" s="212"/>
      <c r="C93" s="212"/>
      <c r="D93" s="212"/>
      <c r="E93" s="212"/>
      <c r="F93" s="212"/>
      <c r="G93" s="212"/>
      <c r="H93" s="213"/>
      <c r="I93" s="226"/>
      <c r="J93" s="227"/>
      <c r="K93" s="226"/>
      <c r="L93" s="228"/>
      <c r="M93" s="227"/>
      <c r="N93" s="226"/>
      <c r="O93" s="228"/>
      <c r="P93" s="227"/>
      <c r="Q93" s="226"/>
      <c r="R93" s="228"/>
      <c r="S93" s="227"/>
      <c r="T93" s="226"/>
      <c r="U93" s="228"/>
      <c r="V93" s="227"/>
      <c r="W93" s="226"/>
      <c r="X93" s="228"/>
      <c r="Y93" s="227"/>
      <c r="Z93" s="226"/>
      <c r="AA93" s="228"/>
      <c r="AB93" s="227"/>
      <c r="AC93" s="226"/>
      <c r="AD93" s="228"/>
      <c r="AE93" s="227"/>
      <c r="AF93" s="198">
        <f>SUM(I93:AE93)</f>
        <v>0</v>
      </c>
      <c r="AG93" s="199"/>
      <c r="AH93" s="200"/>
    </row>
    <row r="94" spans="1:36" ht="22.5" customHeight="1" x14ac:dyDescent="0.25">
      <c r="A94" s="211" t="s">
        <v>25</v>
      </c>
      <c r="B94" s="212"/>
      <c r="C94" s="212"/>
      <c r="D94" s="212"/>
      <c r="E94" s="212"/>
      <c r="F94" s="212"/>
      <c r="G94" s="212"/>
      <c r="H94" s="213"/>
      <c r="I94" s="198">
        <f>I90+I91+I92+I93</f>
        <v>0</v>
      </c>
      <c r="J94" s="200"/>
      <c r="K94" s="198">
        <f>K90+K91+K92+K93</f>
        <v>0</v>
      </c>
      <c r="L94" s="199"/>
      <c r="M94" s="200"/>
      <c r="N94" s="198">
        <f t="shared" ref="N94" si="77">N90+N91+N92+N93</f>
        <v>0</v>
      </c>
      <c r="O94" s="199"/>
      <c r="P94" s="200"/>
      <c r="Q94" s="198">
        <f t="shared" ref="Q94" si="78">Q90+Q91+Q92+Q93</f>
        <v>0</v>
      </c>
      <c r="R94" s="199"/>
      <c r="S94" s="200"/>
      <c r="T94" s="198">
        <f t="shared" ref="T94" si="79">T90+T91+T92+T93</f>
        <v>0</v>
      </c>
      <c r="U94" s="199"/>
      <c r="V94" s="200"/>
      <c r="W94" s="198">
        <f t="shared" ref="W94" si="80">W90+W91+W92+W93</f>
        <v>0</v>
      </c>
      <c r="X94" s="199"/>
      <c r="Y94" s="200"/>
      <c r="Z94" s="198">
        <f t="shared" ref="Z94" si="81">Z90+Z91+Z92+Z93</f>
        <v>0</v>
      </c>
      <c r="AA94" s="199"/>
      <c r="AB94" s="200"/>
      <c r="AC94" s="198">
        <f t="shared" ref="AC94" si="82">AC90+AC91+AC92+AC93</f>
        <v>46611</v>
      </c>
      <c r="AD94" s="199"/>
      <c r="AE94" s="200"/>
      <c r="AF94" s="198">
        <f>SUM(I94:AE94)</f>
        <v>46611</v>
      </c>
      <c r="AG94" s="199"/>
      <c r="AH94" s="200"/>
    </row>
    <row r="95" spans="1:36" x14ac:dyDescent="0.25">
      <c r="A95" s="229" t="s">
        <v>28</v>
      </c>
      <c r="B95" s="230"/>
      <c r="C95" s="230"/>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c r="AH95" s="231"/>
    </row>
    <row r="96" spans="1:36" ht="23.25" customHeight="1" x14ac:dyDescent="0.25">
      <c r="A96" s="211" t="s">
        <v>21</v>
      </c>
      <c r="B96" s="212"/>
      <c r="C96" s="212"/>
      <c r="D96" s="212"/>
      <c r="E96" s="212"/>
      <c r="F96" s="212"/>
      <c r="G96" s="212"/>
      <c r="H96" s="213"/>
      <c r="I96" s="198">
        <f>I78-I84-I90</f>
        <v>564743</v>
      </c>
      <c r="J96" s="200"/>
      <c r="K96" s="198">
        <f>K78-K84-K90</f>
        <v>3852850</v>
      </c>
      <c r="L96" s="199"/>
      <c r="M96" s="200"/>
      <c r="N96" s="198">
        <f>N78-N84-N90</f>
        <v>2917825</v>
      </c>
      <c r="O96" s="199"/>
      <c r="P96" s="200"/>
      <c r="Q96" s="198">
        <f>Q78-Q84-Q90</f>
        <v>0</v>
      </c>
      <c r="R96" s="199"/>
      <c r="S96" s="200"/>
      <c r="T96" s="198">
        <f>T78-T84-T90</f>
        <v>0</v>
      </c>
      <c r="U96" s="199"/>
      <c r="V96" s="200"/>
      <c r="W96" s="198">
        <f>W78-W84-W90</f>
        <v>437240</v>
      </c>
      <c r="X96" s="199"/>
      <c r="Y96" s="200"/>
      <c r="Z96" s="198">
        <f>Z78-Z84-Z90</f>
        <v>600471</v>
      </c>
      <c r="AA96" s="199"/>
      <c r="AB96" s="200"/>
      <c r="AC96" s="198">
        <f>AC78-AC84-AC90</f>
        <v>191687</v>
      </c>
      <c r="AD96" s="199"/>
      <c r="AE96" s="200"/>
      <c r="AF96" s="198">
        <f>AF78-AF84-AF90</f>
        <v>8564816</v>
      </c>
      <c r="AG96" s="199"/>
      <c r="AH96" s="200"/>
      <c r="AJ96" t="s">
        <v>637</v>
      </c>
    </row>
    <row r="97" spans="1:36" ht="23.25" customHeight="1" x14ac:dyDescent="0.25">
      <c r="A97" s="211" t="s">
        <v>25</v>
      </c>
      <c r="B97" s="212"/>
      <c r="C97" s="212"/>
      <c r="D97" s="212"/>
      <c r="E97" s="212"/>
      <c r="F97" s="212"/>
      <c r="G97" s="212"/>
      <c r="H97" s="213"/>
      <c r="I97" s="198">
        <f>I82-I88-I94</f>
        <v>564743</v>
      </c>
      <c r="J97" s="200"/>
      <c r="K97" s="198">
        <f>K82-K88-K94</f>
        <v>3734356</v>
      </c>
      <c r="L97" s="199"/>
      <c r="M97" s="200"/>
      <c r="N97" s="198">
        <f>N82-N88-N94</f>
        <v>3798869</v>
      </c>
      <c r="O97" s="199"/>
      <c r="P97" s="200"/>
      <c r="Q97" s="198">
        <f>Q82-Q88-Q94</f>
        <v>0</v>
      </c>
      <c r="R97" s="199"/>
      <c r="S97" s="200"/>
      <c r="T97" s="198">
        <f>T82-T88-T94</f>
        <v>0</v>
      </c>
      <c r="U97" s="199"/>
      <c r="V97" s="200"/>
      <c r="W97" s="198">
        <f>W82-W88-W94</f>
        <v>697391</v>
      </c>
      <c r="X97" s="199"/>
      <c r="Y97" s="200"/>
      <c r="Z97" s="198">
        <f>Z82-Z88-Z94</f>
        <v>204680</v>
      </c>
      <c r="AA97" s="199"/>
      <c r="AB97" s="200"/>
      <c r="AC97" s="198">
        <f>AC82-AC88-AC94</f>
        <v>66088</v>
      </c>
      <c r="AD97" s="199"/>
      <c r="AE97" s="200"/>
      <c r="AF97" s="198">
        <f>AF82-AF88-AF94</f>
        <v>9066127</v>
      </c>
      <c r="AG97" s="199"/>
      <c r="AH97" s="200"/>
      <c r="AJ97" t="s">
        <v>637</v>
      </c>
    </row>
    <row r="98" spans="1:36"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row>
    <row r="99" spans="1:36" x14ac:dyDescent="0.25">
      <c r="A99" s="2" t="s">
        <v>759</v>
      </c>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row>
    <row r="100" spans="1:36" ht="15" customHeight="1" x14ac:dyDescent="0.25">
      <c r="A100" s="233" t="s">
        <v>39</v>
      </c>
      <c r="B100" s="234"/>
      <c r="C100" s="234"/>
      <c r="D100" s="234"/>
      <c r="E100" s="234"/>
      <c r="F100" s="234"/>
      <c r="G100" s="234"/>
      <c r="H100" s="235"/>
      <c r="I100" s="214" t="s">
        <v>42</v>
      </c>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6"/>
    </row>
    <row r="101" spans="1:36" ht="15" customHeight="1" x14ac:dyDescent="0.25">
      <c r="A101" s="236"/>
      <c r="B101" s="237"/>
      <c r="C101" s="237"/>
      <c r="D101" s="237"/>
      <c r="E101" s="237"/>
      <c r="F101" s="237"/>
      <c r="G101" s="237"/>
      <c r="H101" s="238"/>
      <c r="I101" s="285" t="s">
        <v>35</v>
      </c>
      <c r="J101" s="287"/>
      <c r="K101" s="285" t="s">
        <v>36</v>
      </c>
      <c r="L101" s="286"/>
      <c r="M101" s="287"/>
      <c r="N101" s="285" t="s">
        <v>56</v>
      </c>
      <c r="O101" s="286"/>
      <c r="P101" s="287"/>
      <c r="Q101" s="285" t="s">
        <v>41</v>
      </c>
      <c r="R101" s="286"/>
      <c r="S101" s="287"/>
      <c r="T101" s="285" t="s">
        <v>37</v>
      </c>
      <c r="U101" s="286"/>
      <c r="V101" s="287"/>
      <c r="W101" s="285" t="s">
        <v>38</v>
      </c>
      <c r="X101" s="286"/>
      <c r="Y101" s="287"/>
      <c r="Z101" s="285" t="s">
        <v>57</v>
      </c>
      <c r="AA101" s="286"/>
      <c r="AB101" s="287"/>
      <c r="AC101" s="285" t="s">
        <v>58</v>
      </c>
      <c r="AD101" s="286"/>
      <c r="AE101" s="287"/>
      <c r="AF101" s="285" t="s">
        <v>10</v>
      </c>
      <c r="AG101" s="286"/>
      <c r="AH101" s="287"/>
    </row>
    <row r="102" spans="1:36" ht="66" customHeight="1" x14ac:dyDescent="0.25">
      <c r="A102" s="239"/>
      <c r="B102" s="240"/>
      <c r="C102" s="240"/>
      <c r="D102" s="240"/>
      <c r="E102" s="240"/>
      <c r="F102" s="240"/>
      <c r="G102" s="240"/>
      <c r="H102" s="241"/>
      <c r="I102" s="288"/>
      <c r="J102" s="290"/>
      <c r="K102" s="288"/>
      <c r="L102" s="289"/>
      <c r="M102" s="290"/>
      <c r="N102" s="288"/>
      <c r="O102" s="289"/>
      <c r="P102" s="290"/>
      <c r="Q102" s="288"/>
      <c r="R102" s="289"/>
      <c r="S102" s="290"/>
      <c r="T102" s="288"/>
      <c r="U102" s="289"/>
      <c r="V102" s="290"/>
      <c r="W102" s="288"/>
      <c r="X102" s="289"/>
      <c r="Y102" s="290"/>
      <c r="Z102" s="288"/>
      <c r="AA102" s="289"/>
      <c r="AB102" s="290"/>
      <c r="AC102" s="288"/>
      <c r="AD102" s="289"/>
      <c r="AE102" s="290"/>
      <c r="AF102" s="288"/>
      <c r="AG102" s="289"/>
      <c r="AH102" s="290"/>
    </row>
    <row r="103" spans="1:36" x14ac:dyDescent="0.25">
      <c r="A103" s="214" t="s">
        <v>11</v>
      </c>
      <c r="B103" s="215"/>
      <c r="C103" s="215"/>
      <c r="D103" s="215"/>
      <c r="E103" s="215"/>
      <c r="F103" s="215"/>
      <c r="G103" s="215"/>
      <c r="H103" s="216"/>
      <c r="I103" s="214" t="s">
        <v>12</v>
      </c>
      <c r="J103" s="216"/>
      <c r="K103" s="214" t="s">
        <v>13</v>
      </c>
      <c r="L103" s="215"/>
      <c r="M103" s="216"/>
      <c r="N103" s="214" t="s">
        <v>14</v>
      </c>
      <c r="O103" s="215"/>
      <c r="P103" s="216"/>
      <c r="Q103" s="214" t="s">
        <v>15</v>
      </c>
      <c r="R103" s="215"/>
      <c r="S103" s="216"/>
      <c r="T103" s="214" t="s">
        <v>16</v>
      </c>
      <c r="U103" s="215"/>
      <c r="V103" s="216"/>
      <c r="W103" s="214" t="s">
        <v>17</v>
      </c>
      <c r="X103" s="215"/>
      <c r="Y103" s="216"/>
      <c r="Z103" s="214" t="s">
        <v>18</v>
      </c>
      <c r="AA103" s="215"/>
      <c r="AB103" s="216"/>
      <c r="AC103" s="214" t="s">
        <v>19</v>
      </c>
      <c r="AD103" s="215"/>
      <c r="AE103" s="216"/>
      <c r="AF103" s="214" t="s">
        <v>40</v>
      </c>
      <c r="AG103" s="215"/>
      <c r="AH103" s="216"/>
    </row>
    <row r="104" spans="1:36" x14ac:dyDescent="0.25">
      <c r="A104" s="229" t="s">
        <v>20</v>
      </c>
      <c r="B104" s="230"/>
      <c r="C104" s="230"/>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H104" s="231"/>
    </row>
    <row r="105" spans="1:36" ht="24" customHeight="1" x14ac:dyDescent="0.25">
      <c r="A105" s="211" t="s">
        <v>21</v>
      </c>
      <c r="B105" s="212"/>
      <c r="C105" s="212"/>
      <c r="D105" s="212"/>
      <c r="E105" s="212"/>
      <c r="F105" s="212"/>
      <c r="G105" s="212"/>
      <c r="H105" s="213"/>
      <c r="I105" s="198">
        <v>564743</v>
      </c>
      <c r="J105" s="200"/>
      <c r="K105" s="198">
        <v>5356799</v>
      </c>
      <c r="L105" s="199"/>
      <c r="M105" s="200"/>
      <c r="N105" s="198">
        <v>9454515</v>
      </c>
      <c r="O105" s="199"/>
      <c r="P105" s="200"/>
      <c r="Q105" s="198"/>
      <c r="R105" s="199"/>
      <c r="S105" s="200"/>
      <c r="T105" s="198"/>
      <c r="U105" s="199"/>
      <c r="V105" s="200"/>
      <c r="W105" s="198">
        <v>2124606</v>
      </c>
      <c r="X105" s="199"/>
      <c r="Y105" s="200"/>
      <c r="Z105" s="198">
        <v>271734</v>
      </c>
      <c r="AA105" s="199"/>
      <c r="AB105" s="200"/>
      <c r="AC105" s="198">
        <v>9612</v>
      </c>
      <c r="AD105" s="199"/>
      <c r="AE105" s="200"/>
      <c r="AF105" s="198">
        <f>SUM(I105:AE105)</f>
        <v>17782009</v>
      </c>
      <c r="AG105" s="199"/>
      <c r="AH105" s="200"/>
    </row>
    <row r="106" spans="1:36" ht="15" customHeight="1" x14ac:dyDescent="0.25">
      <c r="A106" s="211" t="s">
        <v>22</v>
      </c>
      <c r="B106" s="212"/>
      <c r="C106" s="212"/>
      <c r="D106" s="212"/>
      <c r="E106" s="212"/>
      <c r="F106" s="212"/>
      <c r="G106" s="212"/>
      <c r="H106" s="213"/>
      <c r="I106" s="198"/>
      <c r="J106" s="200"/>
      <c r="K106" s="198">
        <v>16871</v>
      </c>
      <c r="L106" s="199"/>
      <c r="M106" s="200"/>
      <c r="N106" s="198">
        <v>287348</v>
      </c>
      <c r="O106" s="199"/>
      <c r="P106" s="200"/>
      <c r="Q106" s="198"/>
      <c r="R106" s="199"/>
      <c r="S106" s="200"/>
      <c r="T106" s="198"/>
      <c r="U106" s="199"/>
      <c r="V106" s="200"/>
      <c r="W106" s="198">
        <v>27664</v>
      </c>
      <c r="X106" s="199"/>
      <c r="Y106" s="200"/>
      <c r="Z106" s="198">
        <v>548024</v>
      </c>
      <c r="AA106" s="199"/>
      <c r="AB106" s="200"/>
      <c r="AC106" s="198">
        <v>238298</v>
      </c>
      <c r="AD106" s="199"/>
      <c r="AE106" s="200"/>
      <c r="AF106" s="198">
        <f>SUM(I106:AE106)</f>
        <v>1118205</v>
      </c>
      <c r="AG106" s="199"/>
      <c r="AH106" s="200"/>
    </row>
    <row r="107" spans="1:36" ht="15" customHeight="1" x14ac:dyDescent="0.25">
      <c r="A107" s="242" t="s">
        <v>23</v>
      </c>
      <c r="B107" s="243"/>
      <c r="C107" s="243"/>
      <c r="D107" s="243"/>
      <c r="E107" s="243"/>
      <c r="F107" s="243"/>
      <c r="G107" s="243"/>
      <c r="H107" s="244"/>
      <c r="I107" s="198"/>
      <c r="J107" s="200"/>
      <c r="K107" s="198"/>
      <c r="L107" s="199"/>
      <c r="M107" s="200"/>
      <c r="N107" s="198">
        <v>-148733</v>
      </c>
      <c r="O107" s="199"/>
      <c r="P107" s="200"/>
      <c r="Q107" s="198"/>
      <c r="R107" s="199"/>
      <c r="S107" s="200"/>
      <c r="T107" s="198"/>
      <c r="U107" s="199"/>
      <c r="V107" s="200"/>
      <c r="W107" s="198"/>
      <c r="X107" s="199"/>
      <c r="Y107" s="200"/>
      <c r="Z107" s="198"/>
      <c r="AA107" s="199"/>
      <c r="AB107" s="200"/>
      <c r="AC107" s="198"/>
      <c r="AD107" s="199"/>
      <c r="AE107" s="200"/>
      <c r="AF107" s="198">
        <f>SUM(I107:AE107)</f>
        <v>-148733</v>
      </c>
      <c r="AG107" s="199"/>
      <c r="AH107" s="200"/>
    </row>
    <row r="108" spans="1:36" ht="15" customHeight="1" x14ac:dyDescent="0.25">
      <c r="A108" s="211" t="s">
        <v>24</v>
      </c>
      <c r="B108" s="212"/>
      <c r="C108" s="212"/>
      <c r="D108" s="212"/>
      <c r="E108" s="212"/>
      <c r="F108" s="212"/>
      <c r="G108" s="212"/>
      <c r="H108" s="213"/>
      <c r="I108" s="198"/>
      <c r="J108" s="200"/>
      <c r="K108" s="198"/>
      <c r="L108" s="199"/>
      <c r="M108" s="200"/>
      <c r="N108" s="198">
        <v>158967</v>
      </c>
      <c r="O108" s="199"/>
      <c r="P108" s="200"/>
      <c r="Q108" s="198"/>
      <c r="R108" s="199"/>
      <c r="S108" s="200"/>
      <c r="T108" s="198"/>
      <c r="U108" s="199"/>
      <c r="V108" s="200"/>
      <c r="W108" s="198"/>
      <c r="X108" s="199"/>
      <c r="Y108" s="200"/>
      <c r="Z108" s="198">
        <f>-149355</f>
        <v>-149355</v>
      </c>
      <c r="AA108" s="199"/>
      <c r="AB108" s="200"/>
      <c r="AC108" s="198">
        <v>-9612</v>
      </c>
      <c r="AD108" s="199"/>
      <c r="AE108" s="200"/>
      <c r="AF108" s="198">
        <f>SUM(I108:AE108)</f>
        <v>0</v>
      </c>
      <c r="AG108" s="199"/>
      <c r="AH108" s="200"/>
    </row>
    <row r="109" spans="1:36" ht="24.75" customHeight="1" x14ac:dyDescent="0.25">
      <c r="A109" s="211" t="s">
        <v>25</v>
      </c>
      <c r="B109" s="212"/>
      <c r="C109" s="212"/>
      <c r="D109" s="212"/>
      <c r="E109" s="212"/>
      <c r="F109" s="212"/>
      <c r="G109" s="212"/>
      <c r="H109" s="213"/>
      <c r="I109" s="198">
        <f>I105+I106+I107+I108</f>
        <v>564743</v>
      </c>
      <c r="J109" s="200"/>
      <c r="K109" s="198">
        <f>K105+K106+K107+K108</f>
        <v>5373670</v>
      </c>
      <c r="L109" s="199"/>
      <c r="M109" s="200"/>
      <c r="N109" s="198">
        <f t="shared" ref="N109" si="83">N105+N106+N107+N108</f>
        <v>9752097</v>
      </c>
      <c r="O109" s="199"/>
      <c r="P109" s="200"/>
      <c r="Q109" s="198">
        <f t="shared" ref="Q109" si="84">Q105+Q106+Q107+Q108</f>
        <v>0</v>
      </c>
      <c r="R109" s="199"/>
      <c r="S109" s="200"/>
      <c r="T109" s="198">
        <f t="shared" ref="T109" si="85">T105+T106+T107+T108</f>
        <v>0</v>
      </c>
      <c r="U109" s="199"/>
      <c r="V109" s="200"/>
      <c r="W109" s="198">
        <f t="shared" ref="W109" si="86">W105+W106+W107+W108</f>
        <v>2152270</v>
      </c>
      <c r="X109" s="199"/>
      <c r="Y109" s="200"/>
      <c r="Z109" s="198">
        <f t="shared" ref="Z109" si="87">Z105+Z106+Z107+Z108</f>
        <v>670403</v>
      </c>
      <c r="AA109" s="199"/>
      <c r="AB109" s="200"/>
      <c r="AC109" s="198">
        <f t="shared" ref="AC109" si="88">AC105+AC106+AC107+AC108</f>
        <v>238298</v>
      </c>
      <c r="AD109" s="199"/>
      <c r="AE109" s="200"/>
      <c r="AF109" s="198">
        <f>SUM(I109:AE109)</f>
        <v>18751481</v>
      </c>
      <c r="AG109" s="199"/>
      <c r="AH109" s="200"/>
    </row>
    <row r="110" spans="1:36" ht="15" customHeight="1" x14ac:dyDescent="0.25">
      <c r="A110" s="229" t="s">
        <v>26</v>
      </c>
      <c r="B110" s="230"/>
      <c r="C110" s="230"/>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c r="AH110" s="231"/>
    </row>
    <row r="111" spans="1:36" ht="24" customHeight="1" x14ac:dyDescent="0.25">
      <c r="A111" s="211" t="s">
        <v>21</v>
      </c>
      <c r="B111" s="212"/>
      <c r="C111" s="212"/>
      <c r="D111" s="212"/>
      <c r="E111" s="212"/>
      <c r="F111" s="212"/>
      <c r="G111" s="212"/>
      <c r="H111" s="213"/>
      <c r="I111" s="198"/>
      <c r="J111" s="200"/>
      <c r="K111" s="198">
        <v>1302735</v>
      </c>
      <c r="L111" s="199"/>
      <c r="M111" s="200"/>
      <c r="N111" s="198">
        <v>6303581</v>
      </c>
      <c r="O111" s="199"/>
      <c r="P111" s="200"/>
      <c r="Q111" s="198"/>
      <c r="R111" s="199"/>
      <c r="S111" s="200"/>
      <c r="T111" s="198"/>
      <c r="U111" s="199"/>
      <c r="V111" s="200"/>
      <c r="W111" s="198">
        <v>1511233</v>
      </c>
      <c r="X111" s="199"/>
      <c r="Y111" s="200"/>
      <c r="Z111" s="198"/>
      <c r="AA111" s="199"/>
      <c r="AB111" s="200"/>
      <c r="AC111" s="198"/>
      <c r="AD111" s="199"/>
      <c r="AE111" s="200"/>
      <c r="AF111" s="198">
        <f>SUM(I111:AE111)</f>
        <v>9117549</v>
      </c>
      <c r="AG111" s="199"/>
      <c r="AH111" s="200"/>
    </row>
    <row r="112" spans="1:36" ht="15" customHeight="1" x14ac:dyDescent="0.25">
      <c r="A112" s="211" t="s">
        <v>22</v>
      </c>
      <c r="B112" s="212"/>
      <c r="C112" s="212"/>
      <c r="D112" s="212"/>
      <c r="E112" s="212"/>
      <c r="F112" s="212"/>
      <c r="G112" s="212"/>
      <c r="H112" s="213"/>
      <c r="I112" s="198"/>
      <c r="J112" s="200"/>
      <c r="K112" s="198">
        <v>218085</v>
      </c>
      <c r="L112" s="199"/>
      <c r="M112" s="200"/>
      <c r="N112" s="198">
        <v>659186</v>
      </c>
      <c r="O112" s="199"/>
      <c r="P112" s="200"/>
      <c r="Q112" s="198"/>
      <c r="R112" s="199"/>
      <c r="S112" s="200"/>
      <c r="T112" s="198"/>
      <c r="U112" s="199"/>
      <c r="V112" s="200"/>
      <c r="W112" s="198">
        <v>203797</v>
      </c>
      <c r="X112" s="199"/>
      <c r="Y112" s="200"/>
      <c r="Z112" s="198"/>
      <c r="AA112" s="199"/>
      <c r="AB112" s="200"/>
      <c r="AC112" s="198"/>
      <c r="AD112" s="199"/>
      <c r="AE112" s="200"/>
      <c r="AF112" s="198">
        <f>SUM(I112:AE112)</f>
        <v>1081068</v>
      </c>
      <c r="AG112" s="199"/>
      <c r="AH112" s="200"/>
    </row>
    <row r="113" spans="1:36" ht="15" customHeight="1" x14ac:dyDescent="0.25">
      <c r="A113" s="242" t="s">
        <v>23</v>
      </c>
      <c r="B113" s="243"/>
      <c r="C113" s="243"/>
      <c r="D113" s="243"/>
      <c r="E113" s="243"/>
      <c r="F113" s="243"/>
      <c r="G113" s="243"/>
      <c r="H113" s="244"/>
      <c r="I113" s="198"/>
      <c r="J113" s="200"/>
      <c r="K113" s="198"/>
      <c r="L113" s="199"/>
      <c r="M113" s="200"/>
      <c r="N113" s="198">
        <v>-148733</v>
      </c>
      <c r="O113" s="199"/>
      <c r="P113" s="200"/>
      <c r="Q113" s="198"/>
      <c r="R113" s="199"/>
      <c r="S113" s="200"/>
      <c r="T113" s="198"/>
      <c r="U113" s="199"/>
      <c r="V113" s="200"/>
      <c r="W113" s="198"/>
      <c r="X113" s="199"/>
      <c r="Y113" s="200"/>
      <c r="Z113" s="198"/>
      <c r="AA113" s="199"/>
      <c r="AB113" s="200"/>
      <c r="AC113" s="198"/>
      <c r="AD113" s="199"/>
      <c r="AE113" s="200"/>
      <c r="AF113" s="198">
        <f>SUM(I113:AE113)</f>
        <v>-148733</v>
      </c>
      <c r="AG113" s="199"/>
      <c r="AH113" s="200"/>
    </row>
    <row r="114" spans="1:36" ht="15" customHeight="1" x14ac:dyDescent="0.25">
      <c r="A114" s="211" t="s">
        <v>24</v>
      </c>
      <c r="B114" s="212"/>
      <c r="C114" s="212"/>
      <c r="D114" s="212"/>
      <c r="E114" s="212"/>
      <c r="F114" s="212"/>
      <c r="G114" s="212"/>
      <c r="H114" s="213"/>
      <c r="I114" s="198"/>
      <c r="J114" s="200"/>
      <c r="K114" s="198"/>
      <c r="L114" s="199"/>
      <c r="M114" s="200"/>
      <c r="N114" s="198"/>
      <c r="O114" s="199"/>
      <c r="P114" s="200"/>
      <c r="Q114" s="198"/>
      <c r="R114" s="199"/>
      <c r="S114" s="200"/>
      <c r="T114" s="198"/>
      <c r="U114" s="199"/>
      <c r="V114" s="200"/>
      <c r="W114" s="198"/>
      <c r="X114" s="199"/>
      <c r="Y114" s="200"/>
      <c r="Z114" s="198"/>
      <c r="AA114" s="199"/>
      <c r="AB114" s="200"/>
      <c r="AC114" s="198"/>
      <c r="AD114" s="199"/>
      <c r="AE114" s="200"/>
      <c r="AF114" s="198">
        <f>SUM(I114:AE114)</f>
        <v>0</v>
      </c>
      <c r="AG114" s="199"/>
      <c r="AH114" s="200"/>
    </row>
    <row r="115" spans="1:36" ht="22.5" customHeight="1" x14ac:dyDescent="0.25">
      <c r="A115" s="211" t="s">
        <v>25</v>
      </c>
      <c r="B115" s="212"/>
      <c r="C115" s="212"/>
      <c r="D115" s="212"/>
      <c r="E115" s="212"/>
      <c r="F115" s="212"/>
      <c r="G115" s="212"/>
      <c r="H115" s="213"/>
      <c r="I115" s="198">
        <f>I111+I112+I113+I114</f>
        <v>0</v>
      </c>
      <c r="J115" s="200"/>
      <c r="K115" s="198">
        <f>K111+K112+K113+K114</f>
        <v>1520820</v>
      </c>
      <c r="L115" s="199"/>
      <c r="M115" s="200"/>
      <c r="N115" s="198">
        <f t="shared" ref="N115" si="89">N111+N112+N113+N114</f>
        <v>6814034</v>
      </c>
      <c r="O115" s="199"/>
      <c r="P115" s="200"/>
      <c r="Q115" s="198">
        <f t="shared" ref="Q115" si="90">Q111+Q112+Q113+Q114</f>
        <v>0</v>
      </c>
      <c r="R115" s="199"/>
      <c r="S115" s="200"/>
      <c r="T115" s="198">
        <f t="shared" ref="T115" si="91">T111+T112+T113+T114</f>
        <v>0</v>
      </c>
      <c r="U115" s="199"/>
      <c r="V115" s="200"/>
      <c r="W115" s="198">
        <f t="shared" ref="W115" si="92">W111+W112+W113+W114</f>
        <v>1715030</v>
      </c>
      <c r="X115" s="199"/>
      <c r="Y115" s="200"/>
      <c r="Z115" s="198">
        <f t="shared" ref="Z115" si="93">Z111+Z112+Z113+Z114</f>
        <v>0</v>
      </c>
      <c r="AA115" s="199"/>
      <c r="AB115" s="200"/>
      <c r="AC115" s="198">
        <f t="shared" ref="AC115" si="94">AC111+AC112+AC113+AC114</f>
        <v>0</v>
      </c>
      <c r="AD115" s="199"/>
      <c r="AE115" s="200"/>
      <c r="AF115" s="198">
        <f>SUM(I115:AE115)</f>
        <v>10049884</v>
      </c>
      <c r="AG115" s="199"/>
      <c r="AH115" s="200"/>
    </row>
    <row r="116" spans="1:36" ht="15" customHeight="1" x14ac:dyDescent="0.25">
      <c r="A116" s="229" t="s">
        <v>27</v>
      </c>
      <c r="B116" s="230"/>
      <c r="C116" s="230"/>
      <c r="D116" s="230"/>
      <c r="E116" s="230"/>
      <c r="F116" s="230"/>
      <c r="G116" s="230"/>
      <c r="H116" s="230"/>
      <c r="I116" s="230"/>
      <c r="J116" s="230"/>
      <c r="K116" s="230"/>
      <c r="L116" s="230"/>
      <c r="M116" s="230"/>
      <c r="N116" s="230"/>
      <c r="O116" s="230"/>
      <c r="P116" s="230"/>
      <c r="Q116" s="230"/>
      <c r="R116" s="230"/>
      <c r="S116" s="230"/>
      <c r="T116" s="230"/>
      <c r="U116" s="230"/>
      <c r="V116" s="230"/>
      <c r="W116" s="230"/>
      <c r="X116" s="230"/>
      <c r="Y116" s="230"/>
      <c r="Z116" s="230"/>
      <c r="AA116" s="230"/>
      <c r="AB116" s="230"/>
      <c r="AC116" s="230"/>
      <c r="AD116" s="230"/>
      <c r="AE116" s="230"/>
      <c r="AF116" s="230"/>
      <c r="AG116" s="230"/>
      <c r="AH116" s="231"/>
    </row>
    <row r="117" spans="1:36" ht="22.5" customHeight="1" x14ac:dyDescent="0.25">
      <c r="A117" s="211" t="s">
        <v>21</v>
      </c>
      <c r="B117" s="212"/>
      <c r="C117" s="212"/>
      <c r="D117" s="212"/>
      <c r="E117" s="212"/>
      <c r="F117" s="212"/>
      <c r="G117" s="212"/>
      <c r="H117" s="213"/>
      <c r="I117" s="198"/>
      <c r="J117" s="200"/>
      <c r="K117" s="198"/>
      <c r="L117" s="199"/>
      <c r="M117" s="200"/>
      <c r="N117" s="198">
        <v>22794</v>
      </c>
      <c r="O117" s="199"/>
      <c r="P117" s="200"/>
      <c r="Q117" s="198"/>
      <c r="R117" s="199"/>
      <c r="S117" s="200"/>
      <c r="T117" s="198"/>
      <c r="U117" s="199"/>
      <c r="V117" s="200"/>
      <c r="W117" s="198"/>
      <c r="X117" s="199"/>
      <c r="Y117" s="200"/>
      <c r="Z117" s="198">
        <v>69932</v>
      </c>
      <c r="AA117" s="199"/>
      <c r="AB117" s="200"/>
      <c r="AC117" s="198"/>
      <c r="AD117" s="199"/>
      <c r="AE117" s="200"/>
      <c r="AF117" s="198">
        <f>SUM(I117:AE117)</f>
        <v>92726</v>
      </c>
      <c r="AG117" s="199"/>
      <c r="AH117" s="200"/>
    </row>
    <row r="118" spans="1:36" ht="15" customHeight="1" x14ac:dyDescent="0.25">
      <c r="A118" s="211" t="s">
        <v>22</v>
      </c>
      <c r="B118" s="212"/>
      <c r="C118" s="212"/>
      <c r="D118" s="212"/>
      <c r="E118" s="212"/>
      <c r="F118" s="212"/>
      <c r="G118" s="212"/>
      <c r="H118" s="213"/>
      <c r="I118" s="198"/>
      <c r="J118" s="200"/>
      <c r="K118" s="198"/>
      <c r="L118" s="199"/>
      <c r="M118" s="200"/>
      <c r="N118" s="198"/>
      <c r="O118" s="199"/>
      <c r="P118" s="200"/>
      <c r="Q118" s="198"/>
      <c r="R118" s="199"/>
      <c r="S118" s="200"/>
      <c r="T118" s="198"/>
      <c r="U118" s="199"/>
      <c r="V118" s="200"/>
      <c r="W118" s="198"/>
      <c r="X118" s="199"/>
      <c r="Y118" s="200"/>
      <c r="Z118" s="198"/>
      <c r="AA118" s="199"/>
      <c r="AB118" s="200"/>
      <c r="AC118" s="198">
        <v>46611</v>
      </c>
      <c r="AD118" s="199"/>
      <c r="AE118" s="200"/>
      <c r="AF118" s="198">
        <f>SUM(I118:AE118)</f>
        <v>46611</v>
      </c>
      <c r="AG118" s="199"/>
      <c r="AH118" s="200"/>
    </row>
    <row r="119" spans="1:36" ht="15" customHeight="1" x14ac:dyDescent="0.25">
      <c r="A119" s="242" t="s">
        <v>23</v>
      </c>
      <c r="B119" s="243"/>
      <c r="C119" s="243"/>
      <c r="D119" s="243"/>
      <c r="E119" s="243"/>
      <c r="F119" s="243"/>
      <c r="G119" s="243"/>
      <c r="H119" s="244"/>
      <c r="I119" s="198"/>
      <c r="J119" s="200"/>
      <c r="K119" s="198"/>
      <c r="L119" s="199"/>
      <c r="M119" s="200"/>
      <c r="N119" s="198">
        <v>-2556</v>
      </c>
      <c r="O119" s="199"/>
      <c r="P119" s="200"/>
      <c r="Q119" s="198"/>
      <c r="R119" s="199"/>
      <c r="S119" s="200"/>
      <c r="T119" s="198"/>
      <c r="U119" s="199"/>
      <c r="V119" s="200"/>
      <c r="W119" s="198"/>
      <c r="X119" s="199"/>
      <c r="Y119" s="200"/>
      <c r="Z119" s="198"/>
      <c r="AA119" s="199"/>
      <c r="AB119" s="200"/>
      <c r="AC119" s="198"/>
      <c r="AD119" s="199"/>
      <c r="AE119" s="200"/>
      <c r="AF119" s="198">
        <f>SUM(I119:AE119)</f>
        <v>-2556</v>
      </c>
      <c r="AG119" s="199"/>
      <c r="AH119" s="200"/>
    </row>
    <row r="120" spans="1:36" ht="15" customHeight="1" x14ac:dyDescent="0.25">
      <c r="A120" s="211" t="s">
        <v>24</v>
      </c>
      <c r="B120" s="212"/>
      <c r="C120" s="212"/>
      <c r="D120" s="212"/>
      <c r="E120" s="212"/>
      <c r="F120" s="212"/>
      <c r="G120" s="212"/>
      <c r="H120" s="213"/>
      <c r="I120" s="198"/>
      <c r="J120" s="200"/>
      <c r="K120" s="198"/>
      <c r="L120" s="199"/>
      <c r="M120" s="200"/>
      <c r="N120" s="198"/>
      <c r="O120" s="199"/>
      <c r="P120" s="200"/>
      <c r="Q120" s="198"/>
      <c r="R120" s="199"/>
      <c r="S120" s="200"/>
      <c r="T120" s="198"/>
      <c r="U120" s="199"/>
      <c r="V120" s="200"/>
      <c r="W120" s="198"/>
      <c r="X120" s="199"/>
      <c r="Y120" s="200"/>
      <c r="Z120" s="198"/>
      <c r="AA120" s="199"/>
      <c r="AB120" s="200"/>
      <c r="AC120" s="198"/>
      <c r="AD120" s="199"/>
      <c r="AE120" s="200"/>
      <c r="AF120" s="198">
        <f>SUM(I120:AE120)</f>
        <v>0</v>
      </c>
      <c r="AG120" s="199"/>
      <c r="AH120" s="200"/>
    </row>
    <row r="121" spans="1:36" ht="21.75" customHeight="1" x14ac:dyDescent="0.25">
      <c r="A121" s="211" t="s">
        <v>25</v>
      </c>
      <c r="B121" s="212"/>
      <c r="C121" s="212"/>
      <c r="D121" s="212"/>
      <c r="E121" s="212"/>
      <c r="F121" s="212"/>
      <c r="G121" s="212"/>
      <c r="H121" s="213"/>
      <c r="I121" s="198">
        <f>I117+I118+I119+I120</f>
        <v>0</v>
      </c>
      <c r="J121" s="200"/>
      <c r="K121" s="198">
        <f>K117+K118+K119+K120</f>
        <v>0</v>
      </c>
      <c r="L121" s="199"/>
      <c r="M121" s="200"/>
      <c r="N121" s="198">
        <f t="shared" ref="N121" si="95">N117+N118+N119+N120</f>
        <v>20238</v>
      </c>
      <c r="O121" s="199"/>
      <c r="P121" s="200"/>
      <c r="Q121" s="198">
        <f t="shared" ref="Q121" si="96">Q117+Q118+Q119+Q120</f>
        <v>0</v>
      </c>
      <c r="R121" s="199"/>
      <c r="S121" s="200"/>
      <c r="T121" s="198">
        <f t="shared" ref="T121" si="97">T117+T118+T119+T120</f>
        <v>0</v>
      </c>
      <c r="U121" s="199"/>
      <c r="V121" s="200"/>
      <c r="W121" s="198">
        <f t="shared" ref="W121" si="98">W117+W118+W119+W120</f>
        <v>0</v>
      </c>
      <c r="X121" s="199"/>
      <c r="Y121" s="200"/>
      <c r="Z121" s="198">
        <f t="shared" ref="Z121" si="99">Z117+Z118+Z119+Z120</f>
        <v>69932</v>
      </c>
      <c r="AA121" s="199"/>
      <c r="AB121" s="200"/>
      <c r="AC121" s="198">
        <f t="shared" ref="AC121" si="100">AC117+AC118+AC119+AC120</f>
        <v>46611</v>
      </c>
      <c r="AD121" s="199"/>
      <c r="AE121" s="200"/>
      <c r="AF121" s="198">
        <f>SUM(I121:AE121)</f>
        <v>136781</v>
      </c>
      <c r="AG121" s="199"/>
      <c r="AH121" s="200"/>
    </row>
    <row r="122" spans="1:36" x14ac:dyDescent="0.25">
      <c r="A122" s="229" t="s">
        <v>28</v>
      </c>
      <c r="B122" s="230"/>
      <c r="C122" s="230"/>
      <c r="D122" s="230"/>
      <c r="E122" s="230"/>
      <c r="F122" s="230"/>
      <c r="G122" s="230"/>
      <c r="H122" s="230"/>
      <c r="I122" s="230"/>
      <c r="J122" s="230"/>
      <c r="K122" s="230"/>
      <c r="L122" s="230"/>
      <c r="M122" s="230"/>
      <c r="N122" s="230"/>
      <c r="O122" s="230"/>
      <c r="P122" s="230"/>
      <c r="Q122" s="230"/>
      <c r="R122" s="230"/>
      <c r="S122" s="230"/>
      <c r="T122" s="230"/>
      <c r="U122" s="230"/>
      <c r="V122" s="230"/>
      <c r="W122" s="230"/>
      <c r="X122" s="230"/>
      <c r="Y122" s="230"/>
      <c r="Z122" s="230"/>
      <c r="AA122" s="230"/>
      <c r="AB122" s="230"/>
      <c r="AC122" s="230"/>
      <c r="AD122" s="230"/>
      <c r="AE122" s="230"/>
      <c r="AF122" s="230"/>
      <c r="AG122" s="230"/>
      <c r="AH122" s="231"/>
    </row>
    <row r="123" spans="1:36" ht="21.75" customHeight="1" x14ac:dyDescent="0.25">
      <c r="A123" s="211" t="s">
        <v>21</v>
      </c>
      <c r="B123" s="212"/>
      <c r="C123" s="212"/>
      <c r="D123" s="212"/>
      <c r="E123" s="212"/>
      <c r="F123" s="212"/>
      <c r="G123" s="212"/>
      <c r="H123" s="213"/>
      <c r="I123" s="198">
        <f>I105-I111-I117</f>
        <v>564743</v>
      </c>
      <c r="J123" s="200"/>
      <c r="K123" s="198">
        <f>K105-K111-K117</f>
        <v>4054064</v>
      </c>
      <c r="L123" s="199"/>
      <c r="M123" s="200"/>
      <c r="N123" s="198">
        <f t="shared" ref="N123" si="101">N105-N111-N117</f>
        <v>3128140</v>
      </c>
      <c r="O123" s="199"/>
      <c r="P123" s="200"/>
      <c r="Q123" s="198">
        <f t="shared" ref="Q123" si="102">Q105-Q111-Q117</f>
        <v>0</v>
      </c>
      <c r="R123" s="199"/>
      <c r="S123" s="200"/>
      <c r="T123" s="198">
        <f t="shared" ref="T123" si="103">T105-T111-T117</f>
        <v>0</v>
      </c>
      <c r="U123" s="199"/>
      <c r="V123" s="200"/>
      <c r="W123" s="198">
        <f t="shared" ref="W123" si="104">W105-W111-W117</f>
        <v>613373</v>
      </c>
      <c r="X123" s="199"/>
      <c r="Y123" s="200"/>
      <c r="Z123" s="198">
        <f t="shared" ref="Z123" si="105">Z105-Z111-Z117</f>
        <v>201802</v>
      </c>
      <c r="AA123" s="199"/>
      <c r="AB123" s="200"/>
      <c r="AC123" s="198">
        <f t="shared" ref="AC123" si="106">AC105-AC111-AC117</f>
        <v>9612</v>
      </c>
      <c r="AD123" s="199"/>
      <c r="AE123" s="200"/>
      <c r="AF123" s="198">
        <f t="shared" ref="AF123" si="107">AF105-AF111-AF117</f>
        <v>8571734</v>
      </c>
      <c r="AG123" s="199"/>
      <c r="AH123" s="200"/>
    </row>
    <row r="124" spans="1:36" ht="22.5" customHeight="1" x14ac:dyDescent="0.25">
      <c r="A124" s="211" t="s">
        <v>25</v>
      </c>
      <c r="B124" s="212"/>
      <c r="C124" s="212"/>
      <c r="D124" s="212"/>
      <c r="E124" s="212"/>
      <c r="F124" s="212"/>
      <c r="G124" s="212"/>
      <c r="H124" s="213"/>
      <c r="I124" s="198">
        <f>I109-I115-I121</f>
        <v>564743</v>
      </c>
      <c r="J124" s="200"/>
      <c r="K124" s="198">
        <f>K109-K115-K121</f>
        <v>3852850</v>
      </c>
      <c r="L124" s="199"/>
      <c r="M124" s="200"/>
      <c r="N124" s="198">
        <f t="shared" ref="N124" si="108">N109-N115-N121</f>
        <v>2917825</v>
      </c>
      <c r="O124" s="199"/>
      <c r="P124" s="200"/>
      <c r="Q124" s="198">
        <f t="shared" ref="Q124" si="109">Q109-Q115-Q121</f>
        <v>0</v>
      </c>
      <c r="R124" s="199"/>
      <c r="S124" s="200"/>
      <c r="T124" s="198">
        <f t="shared" ref="T124" si="110">T109-T115-T121</f>
        <v>0</v>
      </c>
      <c r="U124" s="199"/>
      <c r="V124" s="200"/>
      <c r="W124" s="198">
        <f t="shared" ref="W124" si="111">W109-W115-W121</f>
        <v>437240</v>
      </c>
      <c r="X124" s="199"/>
      <c r="Y124" s="200"/>
      <c r="Z124" s="198">
        <f t="shared" ref="Z124" si="112">Z109-Z115-Z121</f>
        <v>600471</v>
      </c>
      <c r="AA124" s="199"/>
      <c r="AB124" s="200"/>
      <c r="AC124" s="198">
        <f t="shared" ref="AC124" si="113">AC109-AC115-AC121</f>
        <v>191687</v>
      </c>
      <c r="AD124" s="199"/>
      <c r="AE124" s="200"/>
      <c r="AF124" s="198">
        <f t="shared" ref="AF124" si="114">AF109-AF115-AF121</f>
        <v>8564816</v>
      </c>
      <c r="AG124" s="199"/>
      <c r="AH124" s="200"/>
      <c r="AJ124" t="s">
        <v>637</v>
      </c>
    </row>
    <row r="125" spans="1:36" x14ac:dyDescent="0.25">
      <c r="A125" s="98"/>
      <c r="B125" s="98"/>
      <c r="C125" s="98"/>
      <c r="D125" s="98"/>
      <c r="E125" s="98"/>
      <c r="F125" s="98"/>
      <c r="G125" s="98"/>
      <c r="H125" s="98"/>
      <c r="I125" s="98"/>
      <c r="J125" s="98"/>
      <c r="K125" s="98"/>
      <c r="L125" s="98"/>
      <c r="M125" s="98"/>
      <c r="N125" s="98"/>
      <c r="O125" s="98"/>
      <c r="P125" s="98"/>
      <c r="Q125" s="98"/>
      <c r="R125" s="98"/>
      <c r="S125" s="98"/>
      <c r="T125" s="98"/>
      <c r="U125" s="98"/>
      <c r="V125" s="98"/>
      <c r="W125" s="98"/>
      <c r="X125" s="98"/>
      <c r="Y125" s="98"/>
      <c r="Z125" s="98"/>
      <c r="AA125" s="98"/>
      <c r="AB125" s="98"/>
      <c r="AC125" s="98"/>
      <c r="AD125" s="98"/>
      <c r="AE125" s="98"/>
      <c r="AF125" s="98"/>
      <c r="AG125" s="98"/>
      <c r="AH125" s="2"/>
    </row>
    <row r="126" spans="1:36" x14ac:dyDescent="0.25">
      <c r="A126" s="221" t="s">
        <v>34</v>
      </c>
      <c r="B126" s="222"/>
      <c r="C126" s="222"/>
      <c r="D126" s="222"/>
      <c r="E126" s="222"/>
      <c r="F126" s="222"/>
      <c r="G126" s="222"/>
      <c r="H126" s="222"/>
      <c r="I126" s="222"/>
      <c r="J126" s="222"/>
      <c r="K126" s="222"/>
      <c r="L126" s="222"/>
      <c r="M126" s="222"/>
      <c r="N126" s="222"/>
      <c r="O126" s="222"/>
      <c r="P126" s="223"/>
      <c r="Q126" s="221" t="s">
        <v>31</v>
      </c>
      <c r="R126" s="222"/>
      <c r="S126" s="222"/>
      <c r="T126" s="222"/>
      <c r="U126" s="222"/>
      <c r="V126" s="222"/>
      <c r="W126" s="222"/>
      <c r="X126" s="222"/>
      <c r="Y126" s="222"/>
      <c r="Z126" s="222"/>
      <c r="AA126" s="222"/>
      <c r="AB126" s="222"/>
      <c r="AC126" s="222"/>
      <c r="AD126" s="222"/>
      <c r="AE126" s="222"/>
      <c r="AF126" s="222"/>
      <c r="AG126" s="222"/>
      <c r="AH126" s="223"/>
    </row>
    <row r="127" spans="1:36" ht="23.25" customHeight="1" x14ac:dyDescent="0.25">
      <c r="A127" s="211" t="s">
        <v>826</v>
      </c>
      <c r="B127" s="212"/>
      <c r="C127" s="212"/>
      <c r="D127" s="212"/>
      <c r="E127" s="212"/>
      <c r="F127" s="212"/>
      <c r="G127" s="212"/>
      <c r="H127" s="212"/>
      <c r="I127" s="212"/>
      <c r="J127" s="212"/>
      <c r="K127" s="212"/>
      <c r="L127" s="212"/>
      <c r="M127" s="212"/>
      <c r="N127" s="212"/>
      <c r="O127" s="212"/>
      <c r="P127" s="213"/>
      <c r="Q127" s="292">
        <v>664646</v>
      </c>
      <c r="R127" s="293"/>
      <c r="S127" s="293"/>
      <c r="T127" s="293"/>
      <c r="U127" s="293"/>
      <c r="V127" s="293"/>
      <c r="W127" s="293"/>
      <c r="X127" s="293"/>
      <c r="Y127" s="293"/>
      <c r="Z127" s="293"/>
      <c r="AA127" s="293"/>
      <c r="AB127" s="293"/>
      <c r="AC127" s="293"/>
      <c r="AD127" s="293"/>
      <c r="AE127" s="293"/>
      <c r="AF127" s="293"/>
      <c r="AG127" s="293"/>
      <c r="AH127" s="294"/>
      <c r="AI127" s="2"/>
    </row>
    <row r="128" spans="1:36" x14ac:dyDescent="0.25">
      <c r="A128" s="98"/>
      <c r="B128" s="98"/>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2"/>
    </row>
    <row r="129" spans="1:35" x14ac:dyDescent="0.25">
      <c r="A129" s="98"/>
      <c r="B129" s="98"/>
      <c r="C129" s="98"/>
      <c r="D129" s="98"/>
      <c r="E129" s="98"/>
      <c r="F129" s="98"/>
      <c r="G129" s="98"/>
      <c r="H129" s="98"/>
      <c r="I129" s="98"/>
      <c r="J129" s="98"/>
      <c r="K129" s="98"/>
      <c r="L129" s="98"/>
      <c r="M129" s="98"/>
      <c r="N129" s="98"/>
      <c r="O129" s="98"/>
      <c r="P129" s="98"/>
      <c r="Q129" s="98"/>
      <c r="R129" s="98"/>
      <c r="S129" s="98"/>
      <c r="T129" s="98"/>
      <c r="U129" s="98"/>
      <c r="V129" s="98"/>
      <c r="W129" s="98"/>
      <c r="X129" s="98"/>
      <c r="Y129" s="98"/>
      <c r="Z129" s="98"/>
      <c r="AA129" s="98"/>
      <c r="AB129" s="98"/>
      <c r="AC129" s="98"/>
      <c r="AD129" s="98"/>
      <c r="AE129" s="98"/>
      <c r="AF129" s="98"/>
      <c r="AG129" s="98"/>
      <c r="AH129" s="2"/>
    </row>
    <row r="130" spans="1:35" x14ac:dyDescent="0.25">
      <c r="A130" s="99" t="s">
        <v>761</v>
      </c>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2"/>
    </row>
    <row r="131" spans="1:35" x14ac:dyDescent="0.25">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c r="AD131" s="99"/>
      <c r="AE131" s="99"/>
      <c r="AF131" s="99"/>
      <c r="AG131" s="99"/>
      <c r="AH131" s="2"/>
    </row>
    <row r="132" spans="1:35" x14ac:dyDescent="0.25">
      <c r="A132" s="98"/>
      <c r="B132" s="98"/>
      <c r="C132" s="98"/>
      <c r="D132" s="98"/>
      <c r="E132" s="98"/>
      <c r="F132" s="98"/>
      <c r="G132" s="98"/>
      <c r="H132" s="98"/>
      <c r="I132" s="98"/>
      <c r="J132" s="98"/>
      <c r="K132" s="98"/>
      <c r="L132" s="98"/>
      <c r="M132" s="98"/>
      <c r="N132" s="98"/>
      <c r="O132" s="98"/>
      <c r="P132" s="98"/>
      <c r="Q132" s="98"/>
      <c r="R132" s="98"/>
      <c r="S132" s="98"/>
      <c r="T132" s="98"/>
      <c r="U132" s="98"/>
      <c r="V132" s="98"/>
      <c r="W132" s="98"/>
      <c r="X132" s="98"/>
      <c r="Y132" s="98"/>
      <c r="Z132" s="98"/>
      <c r="AA132" s="98"/>
      <c r="AB132" s="98"/>
      <c r="AC132" s="98"/>
      <c r="AD132" s="98"/>
      <c r="AE132" s="98"/>
      <c r="AF132" s="98"/>
      <c r="AG132" s="98"/>
      <c r="AH132" s="2"/>
    </row>
    <row r="133" spans="1:35" x14ac:dyDescent="0.25">
      <c r="A133" s="225" t="s">
        <v>46</v>
      </c>
      <c r="B133" s="225"/>
      <c r="C133" s="225"/>
      <c r="D133" s="225"/>
      <c r="E133" s="225"/>
      <c r="F133" s="225"/>
      <c r="G133" s="225"/>
      <c r="H133" s="225"/>
      <c r="I133" s="225"/>
      <c r="J133" s="225"/>
      <c r="K133" s="225"/>
      <c r="L133" s="225" t="s">
        <v>657</v>
      </c>
      <c r="M133" s="225"/>
      <c r="N133" s="225"/>
      <c r="O133" s="225"/>
      <c r="P133" s="225"/>
      <c r="Q133" s="225"/>
      <c r="R133" s="225"/>
      <c r="S133" s="225"/>
      <c r="T133" s="225"/>
      <c r="U133" s="225"/>
      <c r="V133" s="225"/>
      <c r="W133" s="225" t="s">
        <v>47</v>
      </c>
      <c r="X133" s="225"/>
      <c r="Y133" s="225"/>
      <c r="Z133" s="225"/>
      <c r="AA133" s="225"/>
      <c r="AB133" s="225"/>
      <c r="AC133" s="225"/>
      <c r="AD133" s="225"/>
      <c r="AE133" s="225"/>
      <c r="AF133" s="225"/>
      <c r="AG133" s="225"/>
      <c r="AH133" s="225"/>
    </row>
    <row r="134" spans="1:35" x14ac:dyDescent="0.25">
      <c r="A134" s="225"/>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c r="AH134" s="225"/>
    </row>
    <row r="135" spans="1:35" x14ac:dyDescent="0.25">
      <c r="A135" s="214" t="s">
        <v>694</v>
      </c>
      <c r="B135" s="215"/>
      <c r="C135" s="215"/>
      <c r="D135" s="215"/>
      <c r="E135" s="215"/>
      <c r="F135" s="215"/>
      <c r="G135" s="215"/>
      <c r="H135" s="215"/>
      <c r="I135" s="215"/>
      <c r="J135" s="215"/>
      <c r="K135" s="216"/>
      <c r="L135" s="295" t="s">
        <v>695</v>
      </c>
      <c r="M135" s="296"/>
      <c r="N135" s="296"/>
      <c r="O135" s="296"/>
      <c r="P135" s="296"/>
      <c r="Q135" s="296"/>
      <c r="R135" s="296"/>
      <c r="S135" s="296"/>
      <c r="T135" s="296"/>
      <c r="U135" s="296"/>
      <c r="V135" s="297"/>
      <c r="W135" s="395">
        <v>21600000</v>
      </c>
      <c r="X135" s="396"/>
      <c r="Y135" s="396"/>
      <c r="Z135" s="396"/>
      <c r="AA135" s="396"/>
      <c r="AB135" s="396"/>
      <c r="AC135" s="396"/>
      <c r="AD135" s="396"/>
      <c r="AE135" s="396"/>
      <c r="AF135" s="396"/>
      <c r="AG135" s="396"/>
      <c r="AH135" s="397"/>
    </row>
    <row r="136" spans="1:35" x14ac:dyDescent="0.25">
      <c r="A136" s="400" t="s">
        <v>693</v>
      </c>
      <c r="B136" s="401"/>
      <c r="C136" s="401"/>
      <c r="D136" s="401"/>
      <c r="E136" s="401"/>
      <c r="F136" s="401"/>
      <c r="G136" s="401"/>
      <c r="H136" s="401"/>
      <c r="I136" s="401"/>
      <c r="J136" s="401"/>
      <c r="K136" s="402"/>
      <c r="L136" s="295" t="s">
        <v>714</v>
      </c>
      <c r="M136" s="296"/>
      <c r="N136" s="296"/>
      <c r="O136" s="296"/>
      <c r="P136" s="296"/>
      <c r="Q136" s="296"/>
      <c r="R136" s="296"/>
      <c r="S136" s="296"/>
      <c r="T136" s="296"/>
      <c r="U136" s="296"/>
      <c r="V136" s="297"/>
      <c r="W136" s="395">
        <f>38580000-W135</f>
        <v>16980000</v>
      </c>
      <c r="X136" s="398"/>
      <c r="Y136" s="398"/>
      <c r="Z136" s="398"/>
      <c r="AA136" s="398"/>
      <c r="AB136" s="398"/>
      <c r="AC136" s="398"/>
      <c r="AD136" s="398"/>
      <c r="AE136" s="398"/>
      <c r="AF136" s="398"/>
      <c r="AG136" s="398"/>
      <c r="AH136" s="399"/>
    </row>
    <row r="137" spans="1:35" x14ac:dyDescent="0.25">
      <c r="A137" s="91"/>
      <c r="B137" s="91"/>
      <c r="C137" s="91"/>
      <c r="D137" s="91"/>
      <c r="E137" s="91"/>
      <c r="F137" s="91"/>
      <c r="G137" s="91"/>
      <c r="H137" s="91"/>
      <c r="I137" s="91"/>
      <c r="J137" s="91"/>
      <c r="K137" s="91"/>
      <c r="L137" s="92"/>
      <c r="M137" s="92"/>
      <c r="N137" s="92"/>
      <c r="O137" s="92"/>
      <c r="P137" s="92"/>
      <c r="Q137" s="92"/>
      <c r="R137" s="92"/>
      <c r="S137" s="92"/>
      <c r="T137" s="92"/>
      <c r="U137" s="92"/>
      <c r="V137" s="92"/>
      <c r="W137" s="93"/>
      <c r="X137" s="94"/>
      <c r="Y137" s="94"/>
      <c r="Z137" s="94"/>
      <c r="AA137" s="94"/>
      <c r="AB137" s="94"/>
      <c r="AC137" s="94"/>
      <c r="AD137" s="94"/>
      <c r="AE137" s="94"/>
      <c r="AF137" s="94"/>
      <c r="AG137" s="94"/>
      <c r="AH137" s="94"/>
    </row>
    <row r="138" spans="1:35" ht="21.75" hidden="1" customHeight="1" x14ac:dyDescent="0.25">
      <c r="A138" s="105" t="s">
        <v>43</v>
      </c>
      <c r="B138" s="105"/>
      <c r="C138" s="105"/>
      <c r="D138" s="105" t="s">
        <v>44</v>
      </c>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c r="AA138" s="105"/>
      <c r="AB138" s="105"/>
      <c r="AC138" s="105"/>
      <c r="AD138" s="105"/>
      <c r="AE138" s="105"/>
      <c r="AF138" s="105"/>
      <c r="AG138" s="105"/>
      <c r="AH138" s="104"/>
      <c r="AI138" s="104" t="s">
        <v>820</v>
      </c>
    </row>
    <row r="139" spans="1:35" ht="12.75" hidden="1" customHeight="1" x14ac:dyDescent="0.25">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c r="AA139" s="105"/>
      <c r="AB139" s="105"/>
      <c r="AC139" s="105"/>
      <c r="AD139" s="105"/>
      <c r="AE139" s="105"/>
      <c r="AF139" s="105"/>
      <c r="AG139" s="105"/>
      <c r="AH139" s="104"/>
    </row>
    <row r="140" spans="1:35" ht="21.75" hidden="1" customHeight="1" x14ac:dyDescent="0.25">
      <c r="A140" s="291" t="s">
        <v>773</v>
      </c>
      <c r="B140" s="291"/>
      <c r="C140" s="291"/>
      <c r="D140" s="291"/>
      <c r="E140" s="291"/>
      <c r="F140" s="291"/>
      <c r="G140" s="291"/>
      <c r="H140" s="291"/>
      <c r="I140" s="291"/>
      <c r="J140" s="291"/>
      <c r="K140" s="291"/>
      <c r="L140" s="291"/>
      <c r="M140" s="291"/>
      <c r="N140" s="291"/>
      <c r="O140" s="291"/>
      <c r="P140" s="291"/>
      <c r="Q140" s="291"/>
      <c r="R140" s="291"/>
      <c r="S140" s="291"/>
      <c r="T140" s="291"/>
      <c r="U140" s="291"/>
      <c r="V140" s="291"/>
      <c r="W140" s="291"/>
      <c r="X140" s="291"/>
      <c r="Y140" s="291"/>
      <c r="Z140" s="291"/>
      <c r="AA140" s="291"/>
      <c r="AB140" s="291"/>
      <c r="AC140" s="291"/>
      <c r="AD140" s="291"/>
      <c r="AE140" s="291"/>
      <c r="AF140" s="291"/>
      <c r="AG140" s="291"/>
      <c r="AH140" s="291"/>
    </row>
    <row r="141" spans="1:35" ht="1.5" hidden="1" customHeight="1" x14ac:dyDescent="0.25">
      <c r="A141" s="291"/>
      <c r="B141" s="291"/>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291"/>
      <c r="Z141" s="291"/>
      <c r="AA141" s="291"/>
      <c r="AB141" s="291"/>
      <c r="AC141" s="291"/>
      <c r="AD141" s="291"/>
      <c r="AE141" s="291"/>
      <c r="AF141" s="291"/>
      <c r="AG141" s="291"/>
      <c r="AH141" s="291"/>
    </row>
    <row r="142" spans="1:35" ht="21.75" hidden="1" customHeight="1" x14ac:dyDescent="0.25">
      <c r="A142" s="291"/>
      <c r="B142" s="291"/>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291"/>
      <c r="Z142" s="291"/>
      <c r="AA142" s="291"/>
      <c r="AB142" s="291"/>
      <c r="AC142" s="291"/>
      <c r="AD142" s="291"/>
      <c r="AE142" s="291"/>
      <c r="AF142" s="291"/>
      <c r="AG142" s="291"/>
      <c r="AH142" s="291"/>
    </row>
    <row r="143" spans="1:35" ht="15" customHeight="1" x14ac:dyDescent="0.25">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row>
    <row r="144" spans="1:35" s="2" customFormat="1" ht="15" customHeight="1" x14ac:dyDescent="0.25">
      <c r="A144" s="75" t="s">
        <v>636</v>
      </c>
      <c r="B144" s="44"/>
      <c r="C144" s="44"/>
      <c r="D144" s="45" t="s">
        <v>651</v>
      </c>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row>
    <row r="145" spans="1:36" ht="48" customHeight="1" x14ac:dyDescent="0.25">
      <c r="A145" s="375" t="s">
        <v>762</v>
      </c>
      <c r="B145" s="375"/>
      <c r="C145" s="375"/>
      <c r="D145" s="375"/>
      <c r="E145" s="375"/>
      <c r="F145" s="375"/>
      <c r="G145" s="375"/>
      <c r="H145" s="375"/>
      <c r="I145" s="375"/>
      <c r="J145" s="375"/>
      <c r="K145" s="375"/>
      <c r="L145" s="375"/>
      <c r="M145" s="375"/>
      <c r="N145" s="375"/>
      <c r="O145" s="375"/>
      <c r="P145" s="375"/>
      <c r="Q145" s="375"/>
      <c r="R145" s="375"/>
      <c r="S145" s="375"/>
      <c r="T145" s="375"/>
      <c r="U145" s="375"/>
      <c r="V145" s="375"/>
      <c r="W145" s="375"/>
      <c r="X145" s="375"/>
      <c r="Y145" s="375"/>
      <c r="Z145" s="375"/>
      <c r="AA145" s="375"/>
      <c r="AB145" s="375"/>
      <c r="AC145" s="375"/>
      <c r="AD145" s="375"/>
      <c r="AE145" s="375"/>
      <c r="AF145" s="375"/>
      <c r="AG145" s="375"/>
      <c r="AH145" s="375"/>
    </row>
    <row r="146" spans="1:36" x14ac:dyDescent="0.25">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row>
    <row r="147" spans="1:36" ht="15" customHeight="1" x14ac:dyDescent="0.25">
      <c r="A147" s="111" t="s">
        <v>521</v>
      </c>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c r="AA147" s="111"/>
      <c r="AB147" s="111"/>
      <c r="AC147" s="111"/>
      <c r="AD147" s="111"/>
      <c r="AE147" s="24"/>
      <c r="AF147" s="24"/>
      <c r="AG147" s="24"/>
      <c r="AH147" s="24"/>
    </row>
    <row r="148" spans="1:36"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row>
    <row r="149" spans="1:36" ht="15" customHeight="1" x14ac:dyDescent="0.25">
      <c r="A149" s="383" t="s">
        <v>510</v>
      </c>
      <c r="B149" s="384"/>
      <c r="C149" s="384"/>
      <c r="D149" s="384"/>
      <c r="E149" s="384"/>
      <c r="F149" s="384"/>
      <c r="G149" s="384"/>
      <c r="H149" s="384"/>
      <c r="I149" s="385"/>
      <c r="J149" s="392" t="s">
        <v>29</v>
      </c>
      <c r="K149" s="393"/>
      <c r="L149" s="393"/>
      <c r="M149" s="393"/>
      <c r="N149" s="393"/>
      <c r="O149" s="393"/>
      <c r="P149" s="393"/>
      <c r="Q149" s="393"/>
      <c r="R149" s="393"/>
      <c r="S149" s="393"/>
      <c r="T149" s="393"/>
      <c r="U149" s="393"/>
      <c r="V149" s="393"/>
      <c r="W149" s="393"/>
      <c r="X149" s="393"/>
      <c r="Y149" s="393"/>
      <c r="Z149" s="393"/>
      <c r="AA149" s="393"/>
      <c r="AB149" s="393"/>
      <c r="AC149" s="393"/>
      <c r="AD149" s="393"/>
      <c r="AE149" s="393"/>
      <c r="AF149" s="393"/>
      <c r="AG149" s="393"/>
      <c r="AH149" s="394"/>
    </row>
    <row r="150" spans="1:36" ht="15" customHeight="1" x14ac:dyDescent="0.25">
      <c r="A150" s="386"/>
      <c r="B150" s="387"/>
      <c r="C150" s="387"/>
      <c r="D150" s="387"/>
      <c r="E150" s="387"/>
      <c r="F150" s="387"/>
      <c r="G150" s="387"/>
      <c r="H150" s="387"/>
      <c r="I150" s="388"/>
      <c r="J150" s="383" t="s">
        <v>520</v>
      </c>
      <c r="K150" s="384"/>
      <c r="L150" s="384"/>
      <c r="M150" s="384"/>
      <c r="N150" s="385"/>
      <c r="O150" s="383" t="s">
        <v>519</v>
      </c>
      <c r="P150" s="384"/>
      <c r="Q150" s="384"/>
      <c r="R150" s="384"/>
      <c r="S150" s="385"/>
      <c r="T150" s="383" t="s">
        <v>518</v>
      </c>
      <c r="U150" s="384"/>
      <c r="V150" s="384"/>
      <c r="W150" s="384"/>
      <c r="X150" s="385"/>
      <c r="Y150" s="383" t="s">
        <v>517</v>
      </c>
      <c r="Z150" s="384"/>
      <c r="AA150" s="384"/>
      <c r="AB150" s="384"/>
      <c r="AC150" s="385"/>
      <c r="AD150" s="383" t="s">
        <v>516</v>
      </c>
      <c r="AE150" s="384"/>
      <c r="AF150" s="384"/>
      <c r="AG150" s="384"/>
      <c r="AH150" s="385"/>
    </row>
    <row r="151" spans="1:36" x14ac:dyDescent="0.25">
      <c r="A151" s="386"/>
      <c r="B151" s="387"/>
      <c r="C151" s="387"/>
      <c r="D151" s="387"/>
      <c r="E151" s="387"/>
      <c r="F151" s="387"/>
      <c r="G151" s="387"/>
      <c r="H151" s="387"/>
      <c r="I151" s="388"/>
      <c r="J151" s="386"/>
      <c r="K151" s="387"/>
      <c r="L151" s="387"/>
      <c r="M151" s="387"/>
      <c r="N151" s="388"/>
      <c r="O151" s="386"/>
      <c r="P151" s="387"/>
      <c r="Q151" s="387"/>
      <c r="R151" s="387"/>
      <c r="S151" s="388"/>
      <c r="T151" s="386"/>
      <c r="U151" s="387"/>
      <c r="V151" s="387"/>
      <c r="W151" s="387"/>
      <c r="X151" s="388"/>
      <c r="Y151" s="386"/>
      <c r="Z151" s="387"/>
      <c r="AA151" s="387"/>
      <c r="AB151" s="387"/>
      <c r="AC151" s="388"/>
      <c r="AD151" s="386"/>
      <c r="AE151" s="387"/>
      <c r="AF151" s="387"/>
      <c r="AG151" s="387"/>
      <c r="AH151" s="388"/>
    </row>
    <row r="152" spans="1:36" x14ac:dyDescent="0.25">
      <c r="A152" s="386"/>
      <c r="B152" s="387"/>
      <c r="C152" s="387"/>
      <c r="D152" s="387"/>
      <c r="E152" s="387"/>
      <c r="F152" s="387"/>
      <c r="G152" s="387"/>
      <c r="H152" s="387"/>
      <c r="I152" s="388"/>
      <c r="J152" s="386"/>
      <c r="K152" s="387"/>
      <c r="L152" s="387"/>
      <c r="M152" s="387"/>
      <c r="N152" s="388"/>
      <c r="O152" s="386"/>
      <c r="P152" s="387"/>
      <c r="Q152" s="387"/>
      <c r="R152" s="387"/>
      <c r="S152" s="388"/>
      <c r="T152" s="386"/>
      <c r="U152" s="387"/>
      <c r="V152" s="387"/>
      <c r="W152" s="387"/>
      <c r="X152" s="388"/>
      <c r="Y152" s="386"/>
      <c r="Z152" s="387"/>
      <c r="AA152" s="387"/>
      <c r="AB152" s="387"/>
      <c r="AC152" s="388"/>
      <c r="AD152" s="386"/>
      <c r="AE152" s="387"/>
      <c r="AF152" s="387"/>
      <c r="AG152" s="387"/>
      <c r="AH152" s="388"/>
    </row>
    <row r="153" spans="1:36" x14ac:dyDescent="0.25">
      <c r="A153" s="386"/>
      <c r="B153" s="387"/>
      <c r="C153" s="387"/>
      <c r="D153" s="387"/>
      <c r="E153" s="387"/>
      <c r="F153" s="387"/>
      <c r="G153" s="387"/>
      <c r="H153" s="387"/>
      <c r="I153" s="388"/>
      <c r="J153" s="386"/>
      <c r="K153" s="387"/>
      <c r="L153" s="387"/>
      <c r="M153" s="387"/>
      <c r="N153" s="388"/>
      <c r="O153" s="386"/>
      <c r="P153" s="387"/>
      <c r="Q153" s="387"/>
      <c r="R153" s="387"/>
      <c r="S153" s="388"/>
      <c r="T153" s="386"/>
      <c r="U153" s="387"/>
      <c r="V153" s="387"/>
      <c r="W153" s="387"/>
      <c r="X153" s="388"/>
      <c r="Y153" s="386"/>
      <c r="Z153" s="387"/>
      <c r="AA153" s="387"/>
      <c r="AB153" s="387"/>
      <c r="AC153" s="388"/>
      <c r="AD153" s="386"/>
      <c r="AE153" s="387"/>
      <c r="AF153" s="387"/>
      <c r="AG153" s="387"/>
      <c r="AH153" s="388"/>
    </row>
    <row r="154" spans="1:36" x14ac:dyDescent="0.25">
      <c r="A154" s="389"/>
      <c r="B154" s="390"/>
      <c r="C154" s="390"/>
      <c r="D154" s="390"/>
      <c r="E154" s="390"/>
      <c r="F154" s="390"/>
      <c r="G154" s="390"/>
      <c r="H154" s="390"/>
      <c r="I154" s="391"/>
      <c r="J154" s="389"/>
      <c r="K154" s="390"/>
      <c r="L154" s="390"/>
      <c r="M154" s="390"/>
      <c r="N154" s="391"/>
      <c r="O154" s="389"/>
      <c r="P154" s="390"/>
      <c r="Q154" s="390"/>
      <c r="R154" s="390"/>
      <c r="S154" s="391"/>
      <c r="T154" s="389"/>
      <c r="U154" s="390"/>
      <c r="V154" s="390"/>
      <c r="W154" s="390"/>
      <c r="X154" s="391"/>
      <c r="Y154" s="389"/>
      <c r="Z154" s="390"/>
      <c r="AA154" s="390"/>
      <c r="AB154" s="390"/>
      <c r="AC154" s="391"/>
      <c r="AD154" s="389"/>
      <c r="AE154" s="390"/>
      <c r="AF154" s="390"/>
      <c r="AG154" s="390"/>
      <c r="AH154" s="391"/>
    </row>
    <row r="155" spans="1:36" ht="15" customHeight="1" x14ac:dyDescent="0.25">
      <c r="A155" s="376" t="s">
        <v>515</v>
      </c>
      <c r="B155" s="377"/>
      <c r="C155" s="377"/>
      <c r="D155" s="377"/>
      <c r="E155" s="377"/>
      <c r="F155" s="377"/>
      <c r="G155" s="377"/>
      <c r="H155" s="377"/>
      <c r="I155" s="378"/>
      <c r="J155" s="382">
        <v>100419.92</v>
      </c>
      <c r="K155" s="382"/>
      <c r="L155" s="382"/>
      <c r="M155" s="382"/>
      <c r="N155" s="382"/>
      <c r="O155" s="382">
        <v>51442</v>
      </c>
      <c r="P155" s="382"/>
      <c r="Q155" s="382"/>
      <c r="R155" s="382"/>
      <c r="S155" s="382"/>
      <c r="T155" s="382"/>
      <c r="U155" s="382"/>
      <c r="V155" s="382"/>
      <c r="W155" s="382"/>
      <c r="X155" s="382"/>
      <c r="Y155" s="382">
        <v>8374</v>
      </c>
      <c r="Z155" s="382"/>
      <c r="AA155" s="382"/>
      <c r="AB155" s="382"/>
      <c r="AC155" s="382"/>
      <c r="AD155" s="382">
        <f>J155+O155-T155-Y155</f>
        <v>143487.91999999998</v>
      </c>
      <c r="AE155" s="382"/>
      <c r="AF155" s="382"/>
      <c r="AG155" s="382"/>
      <c r="AH155" s="382"/>
    </row>
    <row r="156" spans="1:36" x14ac:dyDescent="0.25">
      <c r="A156" s="379"/>
      <c r="B156" s="380"/>
      <c r="C156" s="380"/>
      <c r="D156" s="380"/>
      <c r="E156" s="380"/>
      <c r="F156" s="380"/>
      <c r="G156" s="380"/>
      <c r="H156" s="380"/>
      <c r="I156" s="381"/>
      <c r="J156" s="382"/>
      <c r="K156" s="382"/>
      <c r="L156" s="382"/>
      <c r="M156" s="382"/>
      <c r="N156" s="382"/>
      <c r="O156" s="382"/>
      <c r="P156" s="382"/>
      <c r="Q156" s="382"/>
      <c r="R156" s="382"/>
      <c r="S156" s="382"/>
      <c r="T156" s="382"/>
      <c r="U156" s="382"/>
      <c r="V156" s="382"/>
      <c r="W156" s="382"/>
      <c r="X156" s="382"/>
      <c r="Y156" s="382"/>
      <c r="Z156" s="382"/>
      <c r="AA156" s="382"/>
      <c r="AB156" s="382"/>
      <c r="AC156" s="382"/>
      <c r="AD156" s="382"/>
      <c r="AE156" s="382"/>
      <c r="AF156" s="382"/>
      <c r="AG156" s="382"/>
      <c r="AH156" s="382"/>
      <c r="AJ156" t="s">
        <v>637</v>
      </c>
    </row>
    <row r="157" spans="1:36" ht="15" customHeight="1" x14ac:dyDescent="0.25">
      <c r="A157" s="376" t="s">
        <v>186</v>
      </c>
      <c r="B157" s="377"/>
      <c r="C157" s="377"/>
      <c r="D157" s="377"/>
      <c r="E157" s="377"/>
      <c r="F157" s="377"/>
      <c r="G157" s="377"/>
      <c r="H157" s="377"/>
      <c r="I157" s="378"/>
      <c r="J157" s="382"/>
      <c r="K157" s="382"/>
      <c r="L157" s="382"/>
      <c r="M157" s="382"/>
      <c r="N157" s="382"/>
      <c r="O157" s="382">
        <v>8733</v>
      </c>
      <c r="P157" s="382"/>
      <c r="Q157" s="382"/>
      <c r="R157" s="382"/>
      <c r="S157" s="382"/>
      <c r="T157" s="382"/>
      <c r="U157" s="382"/>
      <c r="V157" s="382"/>
      <c r="W157" s="382"/>
      <c r="X157" s="382"/>
      <c r="Y157" s="382"/>
      <c r="Z157" s="382"/>
      <c r="AA157" s="382"/>
      <c r="AB157" s="382"/>
      <c r="AC157" s="382"/>
      <c r="AD157" s="382">
        <f>J157+O157-T157-Y157</f>
        <v>8733</v>
      </c>
      <c r="AE157" s="382"/>
      <c r="AF157" s="382"/>
      <c r="AG157" s="382"/>
      <c r="AH157" s="382"/>
    </row>
    <row r="158" spans="1:36" x14ac:dyDescent="0.25">
      <c r="A158" s="379"/>
      <c r="B158" s="380"/>
      <c r="C158" s="380"/>
      <c r="D158" s="380"/>
      <c r="E158" s="380"/>
      <c r="F158" s="380"/>
      <c r="G158" s="380"/>
      <c r="H158" s="380"/>
      <c r="I158" s="381"/>
      <c r="J158" s="382"/>
      <c r="K158" s="382"/>
      <c r="L158" s="382"/>
      <c r="M158" s="382"/>
      <c r="N158" s="382"/>
      <c r="O158" s="382"/>
      <c r="P158" s="382"/>
      <c r="Q158" s="382"/>
      <c r="R158" s="382"/>
      <c r="S158" s="382"/>
      <c r="T158" s="382"/>
      <c r="U158" s="382"/>
      <c r="V158" s="382"/>
      <c r="W158" s="382"/>
      <c r="X158" s="382"/>
      <c r="Y158" s="382"/>
      <c r="Z158" s="382"/>
      <c r="AA158" s="382"/>
      <c r="AB158" s="382"/>
      <c r="AC158" s="382"/>
      <c r="AD158" s="382"/>
      <c r="AE158" s="382"/>
      <c r="AF158" s="382"/>
      <c r="AG158" s="382"/>
      <c r="AH158" s="382"/>
      <c r="AJ158" t="s">
        <v>637</v>
      </c>
    </row>
    <row r="159" spans="1:36" ht="15" customHeight="1" x14ac:dyDescent="0.25">
      <c r="A159" s="376" t="s">
        <v>187</v>
      </c>
      <c r="B159" s="377"/>
      <c r="C159" s="377"/>
      <c r="D159" s="377"/>
      <c r="E159" s="377"/>
      <c r="F159" s="377"/>
      <c r="G159" s="377"/>
      <c r="H159" s="377"/>
      <c r="I159" s="378"/>
      <c r="J159" s="382">
        <v>44733.09</v>
      </c>
      <c r="K159" s="382"/>
      <c r="L159" s="382"/>
      <c r="M159" s="382"/>
      <c r="N159" s="382"/>
      <c r="O159" s="382">
        <v>2513</v>
      </c>
      <c r="P159" s="382"/>
      <c r="Q159" s="382"/>
      <c r="R159" s="382"/>
      <c r="S159" s="382"/>
      <c r="T159" s="382">
        <f>30262-24203</f>
        <v>6059</v>
      </c>
      <c r="U159" s="382"/>
      <c r="V159" s="382"/>
      <c r="W159" s="382"/>
      <c r="X159" s="382"/>
      <c r="Y159" s="382">
        <v>16984</v>
      </c>
      <c r="Z159" s="382"/>
      <c r="AA159" s="382"/>
      <c r="AB159" s="382"/>
      <c r="AC159" s="382"/>
      <c r="AD159" s="382">
        <f>J159+O159-T159-Y159</f>
        <v>24203.089999999997</v>
      </c>
      <c r="AE159" s="382"/>
      <c r="AF159" s="382"/>
      <c r="AG159" s="382"/>
      <c r="AH159" s="382"/>
      <c r="AI159" s="2"/>
    </row>
    <row r="160" spans="1:36" x14ac:dyDescent="0.25">
      <c r="A160" s="379"/>
      <c r="B160" s="380"/>
      <c r="C160" s="380"/>
      <c r="D160" s="380"/>
      <c r="E160" s="380"/>
      <c r="F160" s="380"/>
      <c r="G160" s="380"/>
      <c r="H160" s="380"/>
      <c r="I160" s="381"/>
      <c r="J160" s="382"/>
      <c r="K160" s="382"/>
      <c r="L160" s="382"/>
      <c r="M160" s="382"/>
      <c r="N160" s="382"/>
      <c r="O160" s="382"/>
      <c r="P160" s="382"/>
      <c r="Q160" s="382"/>
      <c r="R160" s="382"/>
      <c r="S160" s="382"/>
      <c r="T160" s="382"/>
      <c r="U160" s="382"/>
      <c r="V160" s="382"/>
      <c r="W160" s="382"/>
      <c r="X160" s="382"/>
      <c r="Y160" s="382"/>
      <c r="Z160" s="382"/>
      <c r="AA160" s="382"/>
      <c r="AB160" s="382"/>
      <c r="AC160" s="382"/>
      <c r="AD160" s="382"/>
      <c r="AE160" s="382"/>
      <c r="AF160" s="382"/>
      <c r="AG160" s="382"/>
      <c r="AH160" s="382"/>
      <c r="AJ160" t="s">
        <v>637</v>
      </c>
    </row>
    <row r="161" spans="1:36" ht="15" customHeight="1" x14ac:dyDescent="0.25">
      <c r="A161" s="376" t="s">
        <v>188</v>
      </c>
      <c r="B161" s="377"/>
      <c r="C161" s="377"/>
      <c r="D161" s="377"/>
      <c r="E161" s="377"/>
      <c r="F161" s="377"/>
      <c r="G161" s="377"/>
      <c r="H161" s="377"/>
      <c r="I161" s="378"/>
      <c r="J161" s="382"/>
      <c r="K161" s="382"/>
      <c r="L161" s="382"/>
      <c r="M161" s="382"/>
      <c r="N161" s="382"/>
      <c r="O161" s="382"/>
      <c r="P161" s="382"/>
      <c r="Q161" s="382"/>
      <c r="R161" s="382"/>
      <c r="S161" s="382"/>
      <c r="T161" s="382"/>
      <c r="U161" s="382"/>
      <c r="V161" s="382"/>
      <c r="W161" s="382"/>
      <c r="X161" s="382"/>
      <c r="Y161" s="382"/>
      <c r="Z161" s="382"/>
      <c r="AA161" s="382"/>
      <c r="AB161" s="382"/>
      <c r="AC161" s="382"/>
      <c r="AD161" s="382">
        <f>J161+O161-T161-Y161</f>
        <v>0</v>
      </c>
      <c r="AE161" s="382"/>
      <c r="AF161" s="382"/>
      <c r="AG161" s="382"/>
      <c r="AH161" s="382"/>
    </row>
    <row r="162" spans="1:36" x14ac:dyDescent="0.25">
      <c r="A162" s="379"/>
      <c r="B162" s="380"/>
      <c r="C162" s="380"/>
      <c r="D162" s="380"/>
      <c r="E162" s="380"/>
      <c r="F162" s="380"/>
      <c r="G162" s="380"/>
      <c r="H162" s="380"/>
      <c r="I162" s="381"/>
      <c r="J162" s="382"/>
      <c r="K162" s="382"/>
      <c r="L162" s="382"/>
      <c r="M162" s="382"/>
      <c r="N162" s="382"/>
      <c r="O162" s="382"/>
      <c r="P162" s="382"/>
      <c r="Q162" s="382"/>
      <c r="R162" s="382"/>
      <c r="S162" s="382"/>
      <c r="T162" s="382"/>
      <c r="U162" s="382"/>
      <c r="V162" s="382"/>
      <c r="W162" s="382"/>
      <c r="X162" s="382"/>
      <c r="Y162" s="382"/>
      <c r="Z162" s="382"/>
      <c r="AA162" s="382"/>
      <c r="AB162" s="382"/>
      <c r="AC162" s="382"/>
      <c r="AD162" s="382"/>
      <c r="AE162" s="382"/>
      <c r="AF162" s="382"/>
      <c r="AG162" s="382"/>
      <c r="AH162" s="382"/>
      <c r="AJ162" t="s">
        <v>637</v>
      </c>
    </row>
    <row r="163" spans="1:36" ht="15" customHeight="1" x14ac:dyDescent="0.25">
      <c r="A163" s="376" t="s">
        <v>514</v>
      </c>
      <c r="B163" s="377"/>
      <c r="C163" s="377"/>
      <c r="D163" s="377"/>
      <c r="E163" s="377"/>
      <c r="F163" s="377"/>
      <c r="G163" s="377"/>
      <c r="H163" s="377"/>
      <c r="I163" s="378"/>
      <c r="J163" s="382">
        <v>9090.51</v>
      </c>
      <c r="K163" s="382"/>
      <c r="L163" s="382"/>
      <c r="M163" s="382"/>
      <c r="N163" s="382"/>
      <c r="O163" s="382"/>
      <c r="P163" s="382"/>
      <c r="Q163" s="382"/>
      <c r="R163" s="382"/>
      <c r="S163" s="382"/>
      <c r="T163" s="382">
        <f>9091-8298</f>
        <v>793</v>
      </c>
      <c r="U163" s="382"/>
      <c r="V163" s="382"/>
      <c r="W163" s="382"/>
      <c r="X163" s="382"/>
      <c r="Y163" s="382"/>
      <c r="Z163" s="382"/>
      <c r="AA163" s="382"/>
      <c r="AB163" s="382"/>
      <c r="AC163" s="382"/>
      <c r="AD163" s="382">
        <f>J163+O163-T163-Y163</f>
        <v>8297.51</v>
      </c>
      <c r="AE163" s="382"/>
      <c r="AF163" s="382"/>
      <c r="AG163" s="382"/>
      <c r="AH163" s="382"/>
    </row>
    <row r="164" spans="1:36" x14ac:dyDescent="0.25">
      <c r="A164" s="379"/>
      <c r="B164" s="380"/>
      <c r="C164" s="380"/>
      <c r="D164" s="380"/>
      <c r="E164" s="380"/>
      <c r="F164" s="380"/>
      <c r="G164" s="380"/>
      <c r="H164" s="380"/>
      <c r="I164" s="381"/>
      <c r="J164" s="382"/>
      <c r="K164" s="382"/>
      <c r="L164" s="382"/>
      <c r="M164" s="382"/>
      <c r="N164" s="382"/>
      <c r="O164" s="382"/>
      <c r="P164" s="382"/>
      <c r="Q164" s="382"/>
      <c r="R164" s="382"/>
      <c r="S164" s="382"/>
      <c r="T164" s="382"/>
      <c r="U164" s="382"/>
      <c r="V164" s="382"/>
      <c r="W164" s="382"/>
      <c r="X164" s="382"/>
      <c r="Y164" s="382"/>
      <c r="Z164" s="382"/>
      <c r="AA164" s="382"/>
      <c r="AB164" s="382"/>
      <c r="AC164" s="382"/>
      <c r="AD164" s="382"/>
      <c r="AE164" s="382"/>
      <c r="AF164" s="382"/>
      <c r="AG164" s="382"/>
      <c r="AH164" s="382"/>
      <c r="AJ164" t="s">
        <v>637</v>
      </c>
    </row>
    <row r="165" spans="1:36" ht="15" customHeight="1" x14ac:dyDescent="0.25">
      <c r="A165" s="376" t="s">
        <v>511</v>
      </c>
      <c r="B165" s="377"/>
      <c r="C165" s="377"/>
      <c r="D165" s="377"/>
      <c r="E165" s="377"/>
      <c r="F165" s="377"/>
      <c r="G165" s="377"/>
      <c r="H165" s="377"/>
      <c r="I165" s="378"/>
      <c r="J165" s="382"/>
      <c r="K165" s="382"/>
      <c r="L165" s="382"/>
      <c r="M165" s="382"/>
      <c r="N165" s="382"/>
      <c r="O165" s="382"/>
      <c r="P165" s="382"/>
      <c r="Q165" s="382"/>
      <c r="R165" s="382"/>
      <c r="S165" s="382"/>
      <c r="T165" s="382"/>
      <c r="U165" s="382"/>
      <c r="V165" s="382"/>
      <c r="W165" s="382"/>
      <c r="X165" s="382"/>
      <c r="Y165" s="382"/>
      <c r="Z165" s="382"/>
      <c r="AA165" s="382"/>
      <c r="AB165" s="382"/>
      <c r="AC165" s="382"/>
      <c r="AD165" s="382">
        <f>J165+O165-T165-Y165</f>
        <v>0</v>
      </c>
      <c r="AE165" s="382"/>
      <c r="AF165" s="382"/>
      <c r="AG165" s="382"/>
      <c r="AH165" s="382"/>
    </row>
    <row r="166" spans="1:36" x14ac:dyDescent="0.25">
      <c r="A166" s="379"/>
      <c r="B166" s="380"/>
      <c r="C166" s="380"/>
      <c r="D166" s="380"/>
      <c r="E166" s="380"/>
      <c r="F166" s="380"/>
      <c r="G166" s="380"/>
      <c r="H166" s="380"/>
      <c r="I166" s="381"/>
      <c r="J166" s="382"/>
      <c r="K166" s="382"/>
      <c r="L166" s="382"/>
      <c r="M166" s="382"/>
      <c r="N166" s="382"/>
      <c r="O166" s="382"/>
      <c r="P166" s="382"/>
      <c r="Q166" s="382"/>
      <c r="R166" s="382"/>
      <c r="S166" s="382"/>
      <c r="T166" s="382"/>
      <c r="U166" s="382"/>
      <c r="V166" s="382"/>
      <c r="W166" s="382"/>
      <c r="X166" s="382"/>
      <c r="Y166" s="382"/>
      <c r="Z166" s="382"/>
      <c r="AA166" s="382"/>
      <c r="AB166" s="382"/>
      <c r="AC166" s="382"/>
      <c r="AD166" s="382"/>
      <c r="AE166" s="382"/>
      <c r="AF166" s="382"/>
      <c r="AG166" s="382"/>
      <c r="AH166" s="382"/>
    </row>
    <row r="167" spans="1:36" ht="15" customHeight="1" x14ac:dyDescent="0.25">
      <c r="A167" s="376" t="s">
        <v>513</v>
      </c>
      <c r="B167" s="377"/>
      <c r="C167" s="377"/>
      <c r="D167" s="377"/>
      <c r="E167" s="377"/>
      <c r="F167" s="377"/>
      <c r="G167" s="377"/>
      <c r="H167" s="377"/>
      <c r="I167" s="378"/>
      <c r="J167" s="382"/>
      <c r="K167" s="382"/>
      <c r="L167" s="382"/>
      <c r="M167" s="382"/>
      <c r="N167" s="382"/>
      <c r="O167" s="382"/>
      <c r="P167" s="382"/>
      <c r="Q167" s="382"/>
      <c r="R167" s="382"/>
      <c r="S167" s="382"/>
      <c r="T167" s="382"/>
      <c r="U167" s="382"/>
      <c r="V167" s="382"/>
      <c r="W167" s="382"/>
      <c r="X167" s="382"/>
      <c r="Y167" s="382"/>
      <c r="Z167" s="382"/>
      <c r="AA167" s="382"/>
      <c r="AB167" s="382"/>
      <c r="AC167" s="382"/>
      <c r="AD167" s="382">
        <f>J167+O167-T167-Y167</f>
        <v>0</v>
      </c>
      <c r="AE167" s="382"/>
      <c r="AF167" s="382"/>
      <c r="AG167" s="382"/>
      <c r="AH167" s="382"/>
    </row>
    <row r="168" spans="1:36" x14ac:dyDescent="0.25">
      <c r="A168" s="379"/>
      <c r="B168" s="380"/>
      <c r="C168" s="380"/>
      <c r="D168" s="380"/>
      <c r="E168" s="380"/>
      <c r="F168" s="380"/>
      <c r="G168" s="380"/>
      <c r="H168" s="380"/>
      <c r="I168" s="381"/>
      <c r="J168" s="382"/>
      <c r="K168" s="382"/>
      <c r="L168" s="382"/>
      <c r="M168" s="382"/>
      <c r="N168" s="382"/>
      <c r="O168" s="382"/>
      <c r="P168" s="382"/>
      <c r="Q168" s="382"/>
      <c r="R168" s="382"/>
      <c r="S168" s="382"/>
      <c r="T168" s="382"/>
      <c r="U168" s="382"/>
      <c r="V168" s="382"/>
      <c r="W168" s="382"/>
      <c r="X168" s="382"/>
      <c r="Y168" s="382"/>
      <c r="Z168" s="382"/>
      <c r="AA168" s="382"/>
      <c r="AB168" s="382"/>
      <c r="AC168" s="382"/>
      <c r="AD168" s="382"/>
      <c r="AE168" s="382"/>
      <c r="AF168" s="382"/>
      <c r="AG168" s="382"/>
      <c r="AH168" s="382"/>
      <c r="AJ168" t="s">
        <v>637</v>
      </c>
    </row>
    <row r="169" spans="1:36" ht="15" customHeight="1" x14ac:dyDescent="0.25">
      <c r="A169" s="406" t="s">
        <v>512</v>
      </c>
      <c r="B169" s="407"/>
      <c r="C169" s="407"/>
      <c r="D169" s="407"/>
      <c r="E169" s="407"/>
      <c r="F169" s="407"/>
      <c r="G169" s="407"/>
      <c r="H169" s="407"/>
      <c r="I169" s="408"/>
      <c r="J169" s="412">
        <f>SUM(J155:N168)</f>
        <v>154243.52000000002</v>
      </c>
      <c r="K169" s="413"/>
      <c r="L169" s="413"/>
      <c r="M169" s="413"/>
      <c r="N169" s="414"/>
      <c r="O169" s="412">
        <f>SUM(O155:S168)</f>
        <v>62688</v>
      </c>
      <c r="P169" s="413"/>
      <c r="Q169" s="413"/>
      <c r="R169" s="413"/>
      <c r="S169" s="414"/>
      <c r="T169" s="412">
        <f>SUM(T155:X168)</f>
        <v>6852</v>
      </c>
      <c r="U169" s="413"/>
      <c r="V169" s="413"/>
      <c r="W169" s="413"/>
      <c r="X169" s="414"/>
      <c r="Y169" s="412">
        <f>SUM(Y155:AC168)</f>
        <v>25358</v>
      </c>
      <c r="Z169" s="413"/>
      <c r="AA169" s="413"/>
      <c r="AB169" s="413"/>
      <c r="AC169" s="414"/>
      <c r="AD169" s="412">
        <f>SUM(AD155:AH168)</f>
        <v>184721.52</v>
      </c>
      <c r="AE169" s="413"/>
      <c r="AF169" s="413"/>
      <c r="AG169" s="413"/>
      <c r="AH169" s="414"/>
    </row>
    <row r="170" spans="1:36" x14ac:dyDescent="0.25">
      <c r="A170" s="409"/>
      <c r="B170" s="410"/>
      <c r="C170" s="410"/>
      <c r="D170" s="410"/>
      <c r="E170" s="410"/>
      <c r="F170" s="410"/>
      <c r="G170" s="410"/>
      <c r="H170" s="410"/>
      <c r="I170" s="411"/>
      <c r="J170" s="415"/>
      <c r="K170" s="416"/>
      <c r="L170" s="416"/>
      <c r="M170" s="416"/>
      <c r="N170" s="417"/>
      <c r="O170" s="415"/>
      <c r="P170" s="416"/>
      <c r="Q170" s="416"/>
      <c r="R170" s="416"/>
      <c r="S170" s="417"/>
      <c r="T170" s="415"/>
      <c r="U170" s="416"/>
      <c r="V170" s="416"/>
      <c r="W170" s="416"/>
      <c r="X170" s="417"/>
      <c r="Y170" s="415"/>
      <c r="Z170" s="416"/>
      <c r="AA170" s="416"/>
      <c r="AB170" s="416"/>
      <c r="AC170" s="417"/>
      <c r="AD170" s="415"/>
      <c r="AE170" s="416"/>
      <c r="AF170" s="416"/>
      <c r="AG170" s="416"/>
      <c r="AH170" s="417"/>
      <c r="AJ170" t="s">
        <v>637</v>
      </c>
    </row>
    <row r="171" spans="1:36" x14ac:dyDescent="0.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9"/>
      <c r="AH171" s="39"/>
    </row>
    <row r="172" spans="1:36" ht="15" hidden="1" customHeight="1" x14ac:dyDescent="0.25">
      <c r="A172" s="418"/>
      <c r="B172" s="419"/>
      <c r="C172" s="419"/>
      <c r="D172" s="419"/>
      <c r="E172" s="419"/>
      <c r="F172" s="419"/>
      <c r="G172" s="419"/>
      <c r="H172" s="419"/>
      <c r="I172" s="419"/>
      <c r="J172" s="420"/>
      <c r="K172" s="421"/>
      <c r="L172" s="422"/>
      <c r="M172" s="422"/>
      <c r="N172" s="422"/>
      <c r="O172" s="422"/>
      <c r="P172" s="422"/>
      <c r="Q172" s="422"/>
      <c r="R172" s="423"/>
      <c r="S172" s="421"/>
      <c r="T172" s="422"/>
      <c r="U172" s="422"/>
      <c r="V172" s="422"/>
      <c r="W172" s="422"/>
      <c r="X172" s="422"/>
      <c r="Y172" s="422"/>
      <c r="Z172" s="423"/>
      <c r="AA172" s="421"/>
      <c r="AB172" s="422"/>
      <c r="AC172" s="422"/>
      <c r="AD172" s="422"/>
      <c r="AE172" s="422"/>
      <c r="AF172" s="422"/>
      <c r="AG172" s="422"/>
      <c r="AH172" s="423"/>
    </row>
    <row r="173" spans="1:36" ht="15" hidden="1" customHeight="1" x14ac:dyDescent="0.25">
      <c r="A173" s="159" t="s">
        <v>501</v>
      </c>
      <c r="B173" s="160"/>
      <c r="C173" s="160"/>
      <c r="D173" s="160"/>
      <c r="E173" s="160"/>
      <c r="F173" s="160"/>
      <c r="G173" s="160"/>
      <c r="H173" s="160"/>
      <c r="I173" s="160"/>
      <c r="J173" s="161"/>
      <c r="K173" s="424" t="e">
        <f>#REF!-#REF!</f>
        <v>#REF!</v>
      </c>
      <c r="L173" s="425"/>
      <c r="M173" s="425"/>
      <c r="N173" s="425"/>
      <c r="O173" s="425"/>
      <c r="P173" s="425"/>
      <c r="Q173" s="425"/>
      <c r="R173" s="426"/>
      <c r="S173" s="424" t="e">
        <f>#REF!-#REF!</f>
        <v>#REF!</v>
      </c>
      <c r="T173" s="425"/>
      <c r="U173" s="425"/>
      <c r="V173" s="425"/>
      <c r="W173" s="425"/>
      <c r="X173" s="425"/>
      <c r="Y173" s="425"/>
      <c r="Z173" s="426"/>
      <c r="AA173" s="424" t="e">
        <f>#REF!-#REF!</f>
        <v>#REF!</v>
      </c>
      <c r="AB173" s="425"/>
      <c r="AC173" s="425"/>
      <c r="AD173" s="425"/>
      <c r="AE173" s="425"/>
      <c r="AF173" s="425"/>
      <c r="AG173" s="425"/>
      <c r="AH173" s="426"/>
    </row>
    <row r="174" spans="1:36" ht="15" hidden="1" customHeight="1" x14ac:dyDescent="0.25">
      <c r="A174" s="418"/>
      <c r="B174" s="419"/>
      <c r="C174" s="419"/>
      <c r="D174" s="419"/>
      <c r="E174" s="419"/>
      <c r="F174" s="419"/>
      <c r="G174" s="419"/>
      <c r="H174" s="419"/>
      <c r="I174" s="419"/>
      <c r="J174" s="420"/>
      <c r="K174" s="421"/>
      <c r="L174" s="422"/>
      <c r="M174" s="422"/>
      <c r="N174" s="422"/>
      <c r="O174" s="422"/>
      <c r="P174" s="422"/>
      <c r="Q174" s="422"/>
      <c r="R174" s="423"/>
      <c r="S174" s="421"/>
      <c r="T174" s="422"/>
      <c r="U174" s="422"/>
      <c r="V174" s="422"/>
      <c r="W174" s="422"/>
      <c r="X174" s="422"/>
      <c r="Y174" s="422"/>
      <c r="Z174" s="423"/>
      <c r="AA174" s="421"/>
      <c r="AB174" s="422"/>
      <c r="AC174" s="422"/>
      <c r="AD174" s="422"/>
      <c r="AE174" s="422"/>
      <c r="AF174" s="422"/>
      <c r="AG174" s="422"/>
      <c r="AH174" s="423"/>
    </row>
    <row r="175" spans="1:36" ht="15" hidden="1" customHeight="1" x14ac:dyDescent="0.25">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row>
    <row r="176" spans="1:36" ht="15" hidden="1" customHeight="1" x14ac:dyDescent="0.25">
      <c r="A176" s="142" t="s">
        <v>509</v>
      </c>
      <c r="B176" s="427"/>
      <c r="C176" s="427"/>
      <c r="D176" s="427"/>
      <c r="E176" s="427"/>
      <c r="F176" s="427"/>
      <c r="G176" s="427"/>
      <c r="H176" s="427"/>
      <c r="I176" s="427"/>
      <c r="J176" s="427"/>
      <c r="K176" s="427"/>
      <c r="L176" s="143"/>
      <c r="M176" s="142" t="s">
        <v>499</v>
      </c>
      <c r="N176" s="427"/>
      <c r="O176" s="427"/>
      <c r="P176" s="427"/>
      <c r="Q176" s="427"/>
      <c r="R176" s="427"/>
      <c r="S176" s="427"/>
      <c r="T176" s="427"/>
      <c r="U176" s="427"/>
      <c r="V176" s="427"/>
      <c r="W176" s="143"/>
      <c r="X176" s="142" t="s">
        <v>508</v>
      </c>
      <c r="Y176" s="427"/>
      <c r="Z176" s="427"/>
      <c r="AA176" s="427"/>
      <c r="AB176" s="427"/>
      <c r="AC176" s="427"/>
      <c r="AD176" s="427"/>
      <c r="AE176" s="427"/>
      <c r="AF176" s="427"/>
      <c r="AG176" s="427"/>
      <c r="AH176" s="143"/>
    </row>
    <row r="177" spans="1:34" ht="15" hidden="1" customHeight="1" x14ac:dyDescent="0.25">
      <c r="A177" s="428"/>
      <c r="B177" s="429"/>
      <c r="C177" s="429"/>
      <c r="D177" s="429"/>
      <c r="E177" s="429"/>
      <c r="F177" s="429"/>
      <c r="G177" s="429"/>
      <c r="H177" s="429"/>
      <c r="I177" s="429"/>
      <c r="J177" s="429"/>
      <c r="K177" s="429"/>
      <c r="L177" s="430"/>
      <c r="M177" s="428"/>
      <c r="N177" s="429"/>
      <c r="O177" s="429"/>
      <c r="P177" s="429"/>
      <c r="Q177" s="429"/>
      <c r="R177" s="429"/>
      <c r="S177" s="429"/>
      <c r="T177" s="429"/>
      <c r="U177" s="429"/>
      <c r="V177" s="429"/>
      <c r="W177" s="430"/>
      <c r="X177" s="428"/>
      <c r="Y177" s="429"/>
      <c r="Z177" s="429"/>
      <c r="AA177" s="429"/>
      <c r="AB177" s="429"/>
      <c r="AC177" s="429"/>
      <c r="AD177" s="429"/>
      <c r="AE177" s="429"/>
      <c r="AF177" s="429"/>
      <c r="AG177" s="429"/>
      <c r="AH177" s="430"/>
    </row>
    <row r="178" spans="1:34" ht="15" hidden="1" customHeight="1" x14ac:dyDescent="0.25">
      <c r="A178" s="428"/>
      <c r="B178" s="429"/>
      <c r="C178" s="429"/>
      <c r="D178" s="429"/>
      <c r="E178" s="429"/>
      <c r="F178" s="429"/>
      <c r="G178" s="429"/>
      <c r="H178" s="429"/>
      <c r="I178" s="429"/>
      <c r="J178" s="429"/>
      <c r="K178" s="429"/>
      <c r="L178" s="430"/>
      <c r="M178" s="428"/>
      <c r="N178" s="429"/>
      <c r="O178" s="429"/>
      <c r="P178" s="429"/>
      <c r="Q178" s="429"/>
      <c r="R178" s="429"/>
      <c r="S178" s="429"/>
      <c r="T178" s="429"/>
      <c r="U178" s="429"/>
      <c r="V178" s="429"/>
      <c r="W178" s="430"/>
      <c r="X178" s="428"/>
      <c r="Y178" s="429"/>
      <c r="Z178" s="429"/>
      <c r="AA178" s="429"/>
      <c r="AB178" s="429"/>
      <c r="AC178" s="429"/>
      <c r="AD178" s="429"/>
      <c r="AE178" s="429"/>
      <c r="AF178" s="429"/>
      <c r="AG178" s="429"/>
      <c r="AH178" s="430"/>
    </row>
    <row r="179" spans="1:34" ht="15" hidden="1" customHeight="1" x14ac:dyDescent="0.25">
      <c r="A179" s="144"/>
      <c r="B179" s="431"/>
      <c r="C179" s="431"/>
      <c r="D179" s="431"/>
      <c r="E179" s="431"/>
      <c r="F179" s="431"/>
      <c r="G179" s="431"/>
      <c r="H179" s="431"/>
      <c r="I179" s="431"/>
      <c r="J179" s="431"/>
      <c r="K179" s="431"/>
      <c r="L179" s="145"/>
      <c r="M179" s="144"/>
      <c r="N179" s="431"/>
      <c r="O179" s="431"/>
      <c r="P179" s="431"/>
      <c r="Q179" s="431"/>
      <c r="R179" s="431"/>
      <c r="S179" s="431"/>
      <c r="T179" s="431"/>
      <c r="U179" s="431"/>
      <c r="V179" s="431"/>
      <c r="W179" s="145"/>
      <c r="X179" s="144"/>
      <c r="Y179" s="431"/>
      <c r="Z179" s="431"/>
      <c r="AA179" s="431"/>
      <c r="AB179" s="431"/>
      <c r="AC179" s="431"/>
      <c r="AD179" s="431"/>
      <c r="AE179" s="431"/>
      <c r="AF179" s="431"/>
      <c r="AG179" s="431"/>
      <c r="AH179" s="145"/>
    </row>
    <row r="180" spans="1:34" ht="15" hidden="1" customHeight="1" x14ac:dyDescent="0.25">
      <c r="A180" s="432" t="s">
        <v>507</v>
      </c>
      <c r="B180" s="433"/>
      <c r="C180" s="433"/>
      <c r="D180" s="433"/>
      <c r="E180" s="433"/>
      <c r="F180" s="433"/>
      <c r="G180" s="433"/>
      <c r="H180" s="433"/>
      <c r="I180" s="433"/>
      <c r="J180" s="433"/>
      <c r="K180" s="433"/>
      <c r="L180" s="434"/>
      <c r="M180" s="424"/>
      <c r="N180" s="425"/>
      <c r="O180" s="425"/>
      <c r="P180" s="425"/>
      <c r="Q180" s="425"/>
      <c r="R180" s="425"/>
      <c r="S180" s="425"/>
      <c r="T180" s="425"/>
      <c r="U180" s="425"/>
      <c r="V180" s="425"/>
      <c r="W180" s="426"/>
      <c r="X180" s="424"/>
      <c r="Y180" s="425"/>
      <c r="Z180" s="425"/>
      <c r="AA180" s="425"/>
      <c r="AB180" s="425"/>
      <c r="AC180" s="425"/>
      <c r="AD180" s="425"/>
      <c r="AE180" s="425"/>
      <c r="AF180" s="425"/>
      <c r="AG180" s="425"/>
      <c r="AH180" s="426"/>
    </row>
    <row r="181" spans="1:34" ht="15" hidden="1" customHeight="1" x14ac:dyDescent="0.25">
      <c r="A181" s="435"/>
      <c r="B181" s="436"/>
      <c r="C181" s="436"/>
      <c r="D181" s="436"/>
      <c r="E181" s="436"/>
      <c r="F181" s="436"/>
      <c r="G181" s="436"/>
      <c r="H181" s="436"/>
      <c r="I181" s="436"/>
      <c r="J181" s="436"/>
      <c r="K181" s="436"/>
      <c r="L181" s="437"/>
      <c r="M181" s="421"/>
      <c r="N181" s="422"/>
      <c r="O181" s="422"/>
      <c r="P181" s="422"/>
      <c r="Q181" s="422"/>
      <c r="R181" s="422"/>
      <c r="S181" s="422"/>
      <c r="T181" s="422"/>
      <c r="U181" s="422"/>
      <c r="V181" s="422"/>
      <c r="W181" s="423"/>
      <c r="X181" s="421"/>
      <c r="Y181" s="422"/>
      <c r="Z181" s="422"/>
      <c r="AA181" s="422"/>
      <c r="AB181" s="422"/>
      <c r="AC181" s="422"/>
      <c r="AD181" s="422"/>
      <c r="AE181" s="422"/>
      <c r="AF181" s="422"/>
      <c r="AG181" s="422"/>
      <c r="AH181" s="423"/>
    </row>
    <row r="182" spans="1:34" ht="15" hidden="1" customHeight="1" x14ac:dyDescent="0.25">
      <c r="A182" s="432" t="s">
        <v>506</v>
      </c>
      <c r="B182" s="433"/>
      <c r="C182" s="433"/>
      <c r="D182" s="433"/>
      <c r="E182" s="433"/>
      <c r="F182" s="433"/>
      <c r="G182" s="433"/>
      <c r="H182" s="433"/>
      <c r="I182" s="433"/>
      <c r="J182" s="433"/>
      <c r="K182" s="433"/>
      <c r="L182" s="434"/>
      <c r="M182" s="424"/>
      <c r="N182" s="425"/>
      <c r="O182" s="425"/>
      <c r="P182" s="425"/>
      <c r="Q182" s="425"/>
      <c r="R182" s="425"/>
      <c r="S182" s="425"/>
      <c r="T182" s="425"/>
      <c r="U182" s="425"/>
      <c r="V182" s="425"/>
      <c r="W182" s="426"/>
      <c r="X182" s="424"/>
      <c r="Y182" s="425"/>
      <c r="Z182" s="425"/>
      <c r="AA182" s="425"/>
      <c r="AB182" s="425"/>
      <c r="AC182" s="425"/>
      <c r="AD182" s="425"/>
      <c r="AE182" s="425"/>
      <c r="AF182" s="425"/>
      <c r="AG182" s="425"/>
      <c r="AH182" s="426"/>
    </row>
    <row r="183" spans="1:34" ht="15" hidden="1" customHeight="1" x14ac:dyDescent="0.25">
      <c r="A183" s="435"/>
      <c r="B183" s="436"/>
      <c r="C183" s="436"/>
      <c r="D183" s="436"/>
      <c r="E183" s="436"/>
      <c r="F183" s="436"/>
      <c r="G183" s="436"/>
      <c r="H183" s="436"/>
      <c r="I183" s="436"/>
      <c r="J183" s="436"/>
      <c r="K183" s="436"/>
      <c r="L183" s="437"/>
      <c r="M183" s="421"/>
      <c r="N183" s="422"/>
      <c r="O183" s="422"/>
      <c r="P183" s="422"/>
      <c r="Q183" s="422"/>
      <c r="R183" s="422"/>
      <c r="S183" s="422"/>
      <c r="T183" s="422"/>
      <c r="U183" s="422"/>
      <c r="V183" s="422"/>
      <c r="W183" s="423"/>
      <c r="X183" s="421"/>
      <c r="Y183" s="422"/>
      <c r="Z183" s="422"/>
      <c r="AA183" s="422"/>
      <c r="AB183" s="422"/>
      <c r="AC183" s="422"/>
      <c r="AD183" s="422"/>
      <c r="AE183" s="422"/>
      <c r="AF183" s="422"/>
      <c r="AG183" s="422"/>
      <c r="AH183" s="423"/>
    </row>
    <row r="184" spans="1:34" ht="15" hidden="1" customHeight="1" x14ac:dyDescent="0.25">
      <c r="A184" s="432" t="s">
        <v>495</v>
      </c>
      <c r="B184" s="433"/>
      <c r="C184" s="433"/>
      <c r="D184" s="433"/>
      <c r="E184" s="433"/>
      <c r="F184" s="433"/>
      <c r="G184" s="433"/>
      <c r="H184" s="433"/>
      <c r="I184" s="433"/>
      <c r="J184" s="433"/>
      <c r="K184" s="433"/>
      <c r="L184" s="434"/>
      <c r="M184" s="424"/>
      <c r="N184" s="425"/>
      <c r="O184" s="425"/>
      <c r="P184" s="425"/>
      <c r="Q184" s="425"/>
      <c r="R184" s="425"/>
      <c r="S184" s="425"/>
      <c r="T184" s="425"/>
      <c r="U184" s="425"/>
      <c r="V184" s="425"/>
      <c r="W184" s="426"/>
      <c r="X184" s="424"/>
      <c r="Y184" s="425"/>
      <c r="Z184" s="425"/>
      <c r="AA184" s="425"/>
      <c r="AB184" s="425"/>
      <c r="AC184" s="425"/>
      <c r="AD184" s="425"/>
      <c r="AE184" s="425"/>
      <c r="AF184" s="425"/>
      <c r="AG184" s="425"/>
      <c r="AH184" s="426"/>
    </row>
    <row r="185" spans="1:34" ht="15" hidden="1" customHeight="1" x14ac:dyDescent="0.25">
      <c r="A185" s="435"/>
      <c r="B185" s="436"/>
      <c r="C185" s="436"/>
      <c r="D185" s="436"/>
      <c r="E185" s="436"/>
      <c r="F185" s="436"/>
      <c r="G185" s="436"/>
      <c r="H185" s="436"/>
      <c r="I185" s="436"/>
      <c r="J185" s="436"/>
      <c r="K185" s="436"/>
      <c r="L185" s="437"/>
      <c r="M185" s="421"/>
      <c r="N185" s="422"/>
      <c r="O185" s="422"/>
      <c r="P185" s="422"/>
      <c r="Q185" s="422"/>
      <c r="R185" s="422"/>
      <c r="S185" s="422"/>
      <c r="T185" s="422"/>
      <c r="U185" s="422"/>
      <c r="V185" s="422"/>
      <c r="W185" s="423"/>
      <c r="X185" s="421"/>
      <c r="Y185" s="422"/>
      <c r="Z185" s="422"/>
      <c r="AA185" s="422"/>
      <c r="AB185" s="422"/>
      <c r="AC185" s="422"/>
      <c r="AD185" s="422"/>
      <c r="AE185" s="422"/>
      <c r="AF185" s="422"/>
      <c r="AG185" s="422"/>
      <c r="AH185" s="423"/>
    </row>
    <row r="186" spans="1:34" ht="15" hidden="1" customHeight="1" x14ac:dyDescent="0.25">
      <c r="A186" s="432" t="s">
        <v>494</v>
      </c>
      <c r="B186" s="433"/>
      <c r="C186" s="433"/>
      <c r="D186" s="433"/>
      <c r="E186" s="433"/>
      <c r="F186" s="433"/>
      <c r="G186" s="433"/>
      <c r="H186" s="433"/>
      <c r="I186" s="433"/>
      <c r="J186" s="433"/>
      <c r="K186" s="433"/>
      <c r="L186" s="434"/>
      <c r="M186" s="424"/>
      <c r="N186" s="425"/>
      <c r="O186" s="425"/>
      <c r="P186" s="425"/>
      <c r="Q186" s="425"/>
      <c r="R186" s="425"/>
      <c r="S186" s="425"/>
      <c r="T186" s="425"/>
      <c r="U186" s="425"/>
      <c r="V186" s="425"/>
      <c r="W186" s="426"/>
      <c r="X186" s="424"/>
      <c r="Y186" s="425"/>
      <c r="Z186" s="425"/>
      <c r="AA186" s="425"/>
      <c r="AB186" s="425"/>
      <c r="AC186" s="425"/>
      <c r="AD186" s="425"/>
      <c r="AE186" s="425"/>
      <c r="AF186" s="425"/>
      <c r="AG186" s="425"/>
      <c r="AH186" s="426"/>
    </row>
    <row r="187" spans="1:34" ht="15" hidden="1" customHeight="1" x14ac:dyDescent="0.25">
      <c r="A187" s="435"/>
      <c r="B187" s="436"/>
      <c r="C187" s="436"/>
      <c r="D187" s="436"/>
      <c r="E187" s="436"/>
      <c r="F187" s="436"/>
      <c r="G187" s="436"/>
      <c r="H187" s="436"/>
      <c r="I187" s="436"/>
      <c r="J187" s="436"/>
      <c r="K187" s="436"/>
      <c r="L187" s="437"/>
      <c r="M187" s="421"/>
      <c r="N187" s="422"/>
      <c r="O187" s="422"/>
      <c r="P187" s="422"/>
      <c r="Q187" s="422"/>
      <c r="R187" s="422"/>
      <c r="S187" s="422"/>
      <c r="T187" s="422"/>
      <c r="U187" s="422"/>
      <c r="V187" s="422"/>
      <c r="W187" s="423"/>
      <c r="X187" s="421"/>
      <c r="Y187" s="422"/>
      <c r="Z187" s="422"/>
      <c r="AA187" s="422"/>
      <c r="AB187" s="422"/>
      <c r="AC187" s="422"/>
      <c r="AD187" s="422"/>
      <c r="AE187" s="422"/>
      <c r="AF187" s="422"/>
      <c r="AG187" s="422"/>
      <c r="AH187" s="423"/>
    </row>
    <row r="188" spans="1:34" ht="15" hidden="1" customHeight="1" x14ac:dyDescent="0.25">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row>
    <row r="189" spans="1:34" ht="15" hidden="1" customHeight="1" x14ac:dyDescent="0.25">
      <c r="A189" s="142" t="s">
        <v>61</v>
      </c>
      <c r="B189" s="427"/>
      <c r="C189" s="427"/>
      <c r="D189" s="427"/>
      <c r="E189" s="427"/>
      <c r="F189" s="427"/>
      <c r="G189" s="427"/>
      <c r="H189" s="427"/>
      <c r="I189" s="427"/>
      <c r="J189" s="143"/>
      <c r="K189" s="142" t="s">
        <v>499</v>
      </c>
      <c r="L189" s="427"/>
      <c r="M189" s="427"/>
      <c r="N189" s="427"/>
      <c r="O189" s="427"/>
      <c r="P189" s="427"/>
      <c r="Q189" s="427"/>
      <c r="R189" s="143"/>
      <c r="S189" s="142" t="s">
        <v>505</v>
      </c>
      <c r="T189" s="427"/>
      <c r="U189" s="427"/>
      <c r="V189" s="427"/>
      <c r="W189" s="427"/>
      <c r="X189" s="427"/>
      <c r="Y189" s="427"/>
      <c r="Z189" s="143"/>
      <c r="AA189" s="142" t="s">
        <v>504</v>
      </c>
      <c r="AB189" s="427"/>
      <c r="AC189" s="427"/>
      <c r="AD189" s="427"/>
      <c r="AE189" s="427"/>
      <c r="AF189" s="427"/>
      <c r="AG189" s="427"/>
      <c r="AH189" s="143"/>
    </row>
    <row r="190" spans="1:34" ht="15" hidden="1" customHeight="1" x14ac:dyDescent="0.25">
      <c r="A190" s="428"/>
      <c r="B190" s="429"/>
      <c r="C190" s="429"/>
      <c r="D190" s="429"/>
      <c r="E190" s="429"/>
      <c r="F190" s="429"/>
      <c r="G190" s="429"/>
      <c r="H190" s="429"/>
      <c r="I190" s="429"/>
      <c r="J190" s="430"/>
      <c r="K190" s="428"/>
      <c r="L190" s="429"/>
      <c r="M190" s="429"/>
      <c r="N190" s="429"/>
      <c r="O190" s="429"/>
      <c r="P190" s="429"/>
      <c r="Q190" s="429"/>
      <c r="R190" s="430"/>
      <c r="S190" s="428"/>
      <c r="T190" s="429"/>
      <c r="U190" s="429"/>
      <c r="V190" s="429"/>
      <c r="W190" s="429"/>
      <c r="X190" s="429"/>
      <c r="Y190" s="429"/>
      <c r="Z190" s="430"/>
      <c r="AA190" s="428"/>
      <c r="AB190" s="429"/>
      <c r="AC190" s="429"/>
      <c r="AD190" s="429"/>
      <c r="AE190" s="429"/>
      <c r="AF190" s="429"/>
      <c r="AG190" s="429"/>
      <c r="AH190" s="430"/>
    </row>
    <row r="191" spans="1:34" ht="15" hidden="1" customHeight="1" x14ac:dyDescent="0.25">
      <c r="A191" s="428"/>
      <c r="B191" s="429"/>
      <c r="C191" s="429"/>
      <c r="D191" s="429"/>
      <c r="E191" s="429"/>
      <c r="F191" s="429"/>
      <c r="G191" s="429"/>
      <c r="H191" s="429"/>
      <c r="I191" s="429"/>
      <c r="J191" s="430"/>
      <c r="K191" s="428"/>
      <c r="L191" s="429"/>
      <c r="M191" s="429"/>
      <c r="N191" s="429"/>
      <c r="O191" s="429"/>
      <c r="P191" s="429"/>
      <c r="Q191" s="429"/>
      <c r="R191" s="430"/>
      <c r="S191" s="428"/>
      <c r="T191" s="429"/>
      <c r="U191" s="429"/>
      <c r="V191" s="429"/>
      <c r="W191" s="429"/>
      <c r="X191" s="429"/>
      <c r="Y191" s="429"/>
      <c r="Z191" s="430"/>
      <c r="AA191" s="428"/>
      <c r="AB191" s="429"/>
      <c r="AC191" s="429"/>
      <c r="AD191" s="429"/>
      <c r="AE191" s="429"/>
      <c r="AF191" s="429"/>
      <c r="AG191" s="429"/>
      <c r="AH191" s="430"/>
    </row>
    <row r="192" spans="1:34" ht="15" hidden="1" customHeight="1" x14ac:dyDescent="0.25">
      <c r="A192" s="428"/>
      <c r="B192" s="429"/>
      <c r="C192" s="429"/>
      <c r="D192" s="429"/>
      <c r="E192" s="429"/>
      <c r="F192" s="429"/>
      <c r="G192" s="429"/>
      <c r="H192" s="429"/>
      <c r="I192" s="429"/>
      <c r="J192" s="430"/>
      <c r="K192" s="428"/>
      <c r="L192" s="429"/>
      <c r="M192" s="429"/>
      <c r="N192" s="429"/>
      <c r="O192" s="429"/>
      <c r="P192" s="429"/>
      <c r="Q192" s="429"/>
      <c r="R192" s="430"/>
      <c r="S192" s="428"/>
      <c r="T192" s="429"/>
      <c r="U192" s="429"/>
      <c r="V192" s="429"/>
      <c r="W192" s="429"/>
      <c r="X192" s="429"/>
      <c r="Y192" s="429"/>
      <c r="Z192" s="430"/>
      <c r="AA192" s="428"/>
      <c r="AB192" s="429"/>
      <c r="AC192" s="429"/>
      <c r="AD192" s="429"/>
      <c r="AE192" s="429"/>
      <c r="AF192" s="429"/>
      <c r="AG192" s="429"/>
      <c r="AH192" s="430"/>
    </row>
    <row r="193" spans="1:34" ht="15" hidden="1" customHeight="1" x14ac:dyDescent="0.25">
      <c r="A193" s="144"/>
      <c r="B193" s="431"/>
      <c r="C193" s="431"/>
      <c r="D193" s="431"/>
      <c r="E193" s="431"/>
      <c r="F193" s="431"/>
      <c r="G193" s="431"/>
      <c r="H193" s="431"/>
      <c r="I193" s="431"/>
      <c r="J193" s="145"/>
      <c r="K193" s="144"/>
      <c r="L193" s="431"/>
      <c r="M193" s="431"/>
      <c r="N193" s="431"/>
      <c r="O193" s="431"/>
      <c r="P193" s="431"/>
      <c r="Q193" s="431"/>
      <c r="R193" s="145"/>
      <c r="S193" s="144"/>
      <c r="T193" s="431"/>
      <c r="U193" s="431"/>
      <c r="V193" s="431"/>
      <c r="W193" s="431"/>
      <c r="X193" s="431"/>
      <c r="Y193" s="431"/>
      <c r="Z193" s="145"/>
      <c r="AA193" s="144"/>
      <c r="AB193" s="431"/>
      <c r="AC193" s="431"/>
      <c r="AD193" s="431"/>
      <c r="AE193" s="431"/>
      <c r="AF193" s="431"/>
      <c r="AG193" s="431"/>
      <c r="AH193" s="145"/>
    </row>
    <row r="194" spans="1:34" ht="15" hidden="1" customHeight="1" x14ac:dyDescent="0.25">
      <c r="A194" s="159" t="s">
        <v>503</v>
      </c>
      <c r="B194" s="160"/>
      <c r="C194" s="160"/>
      <c r="D194" s="160"/>
      <c r="E194" s="160"/>
      <c r="F194" s="160"/>
      <c r="G194" s="160"/>
      <c r="H194" s="160"/>
      <c r="I194" s="160"/>
      <c r="J194" s="161"/>
      <c r="K194" s="424"/>
      <c r="L194" s="425"/>
      <c r="M194" s="425"/>
      <c r="N194" s="425"/>
      <c r="O194" s="425"/>
      <c r="P194" s="425"/>
      <c r="Q194" s="425"/>
      <c r="R194" s="426"/>
      <c r="S194" s="424"/>
      <c r="T194" s="425"/>
      <c r="U194" s="425"/>
      <c r="V194" s="425"/>
      <c r="W194" s="425"/>
      <c r="X194" s="425"/>
      <c r="Y194" s="425"/>
      <c r="Z194" s="426"/>
      <c r="AA194" s="424"/>
      <c r="AB194" s="425"/>
      <c r="AC194" s="425"/>
      <c r="AD194" s="425"/>
      <c r="AE194" s="425"/>
      <c r="AF194" s="425"/>
      <c r="AG194" s="425"/>
      <c r="AH194" s="426"/>
    </row>
    <row r="195" spans="1:34" ht="15" hidden="1" customHeight="1" x14ac:dyDescent="0.25">
      <c r="A195" s="418"/>
      <c r="B195" s="419"/>
      <c r="C195" s="419"/>
      <c r="D195" s="419"/>
      <c r="E195" s="419"/>
      <c r="F195" s="419"/>
      <c r="G195" s="419"/>
      <c r="H195" s="419"/>
      <c r="I195" s="419"/>
      <c r="J195" s="420"/>
      <c r="K195" s="421"/>
      <c r="L195" s="422"/>
      <c r="M195" s="422"/>
      <c r="N195" s="422"/>
      <c r="O195" s="422"/>
      <c r="P195" s="422"/>
      <c r="Q195" s="422"/>
      <c r="R195" s="423"/>
      <c r="S195" s="421"/>
      <c r="T195" s="422"/>
      <c r="U195" s="422"/>
      <c r="V195" s="422"/>
      <c r="W195" s="422"/>
      <c r="X195" s="422"/>
      <c r="Y195" s="422"/>
      <c r="Z195" s="423"/>
      <c r="AA195" s="421"/>
      <c r="AB195" s="422"/>
      <c r="AC195" s="422"/>
      <c r="AD195" s="422"/>
      <c r="AE195" s="422"/>
      <c r="AF195" s="422"/>
      <c r="AG195" s="422"/>
      <c r="AH195" s="423"/>
    </row>
    <row r="196" spans="1:34" ht="15" hidden="1" customHeight="1" x14ac:dyDescent="0.25">
      <c r="A196" s="159" t="s">
        <v>502</v>
      </c>
      <c r="B196" s="160"/>
      <c r="C196" s="160"/>
      <c r="D196" s="160"/>
      <c r="E196" s="160"/>
      <c r="F196" s="160"/>
      <c r="G196" s="160"/>
      <c r="H196" s="160"/>
      <c r="I196" s="160"/>
      <c r="J196" s="161"/>
      <c r="K196" s="424"/>
      <c r="L196" s="425"/>
      <c r="M196" s="425"/>
      <c r="N196" s="425"/>
      <c r="O196" s="425"/>
      <c r="P196" s="425"/>
      <c r="Q196" s="425"/>
      <c r="R196" s="426"/>
      <c r="S196" s="424"/>
      <c r="T196" s="425"/>
      <c r="U196" s="425"/>
      <c r="V196" s="425"/>
      <c r="W196" s="425"/>
      <c r="X196" s="425"/>
      <c r="Y196" s="425"/>
      <c r="Z196" s="426"/>
      <c r="AA196" s="424"/>
      <c r="AB196" s="425"/>
      <c r="AC196" s="425"/>
      <c r="AD196" s="425"/>
      <c r="AE196" s="425"/>
      <c r="AF196" s="425"/>
      <c r="AG196" s="425"/>
      <c r="AH196" s="426"/>
    </row>
    <row r="197" spans="1:34" ht="15" hidden="1" customHeight="1" x14ac:dyDescent="0.25">
      <c r="A197" s="418"/>
      <c r="B197" s="419"/>
      <c r="C197" s="419"/>
      <c r="D197" s="419"/>
      <c r="E197" s="419"/>
      <c r="F197" s="419"/>
      <c r="G197" s="419"/>
      <c r="H197" s="419"/>
      <c r="I197" s="419"/>
      <c r="J197" s="420"/>
      <c r="K197" s="421"/>
      <c r="L197" s="422"/>
      <c r="M197" s="422"/>
      <c r="N197" s="422"/>
      <c r="O197" s="422"/>
      <c r="P197" s="422"/>
      <c r="Q197" s="422"/>
      <c r="R197" s="423"/>
      <c r="S197" s="421"/>
      <c r="T197" s="422"/>
      <c r="U197" s="422"/>
      <c r="V197" s="422"/>
      <c r="W197" s="422"/>
      <c r="X197" s="422"/>
      <c r="Y197" s="422"/>
      <c r="Z197" s="423"/>
      <c r="AA197" s="421"/>
      <c r="AB197" s="422"/>
      <c r="AC197" s="422"/>
      <c r="AD197" s="422"/>
      <c r="AE197" s="422"/>
      <c r="AF197" s="422"/>
      <c r="AG197" s="422"/>
      <c r="AH197" s="423"/>
    </row>
    <row r="198" spans="1:34" ht="15" hidden="1" customHeight="1" x14ac:dyDescent="0.25">
      <c r="A198" s="159" t="s">
        <v>501</v>
      </c>
      <c r="B198" s="160"/>
      <c r="C198" s="160"/>
      <c r="D198" s="160"/>
      <c r="E198" s="160"/>
      <c r="F198" s="160"/>
      <c r="G198" s="160"/>
      <c r="H198" s="160"/>
      <c r="I198" s="160"/>
      <c r="J198" s="161"/>
      <c r="K198" s="424">
        <f>K194-K196</f>
        <v>0</v>
      </c>
      <c r="L198" s="425"/>
      <c r="M198" s="425"/>
      <c r="N198" s="425"/>
      <c r="O198" s="425"/>
      <c r="P198" s="425"/>
      <c r="Q198" s="425"/>
      <c r="R198" s="426"/>
      <c r="S198" s="424">
        <f>S194-S196</f>
        <v>0</v>
      </c>
      <c r="T198" s="425"/>
      <c r="U198" s="425"/>
      <c r="V198" s="425"/>
      <c r="W198" s="425"/>
      <c r="X198" s="425"/>
      <c r="Y198" s="425"/>
      <c r="Z198" s="426"/>
      <c r="AA198" s="424">
        <f>AA194-AA196</f>
        <v>0</v>
      </c>
      <c r="AB198" s="425"/>
      <c r="AC198" s="425"/>
      <c r="AD198" s="425"/>
      <c r="AE198" s="425"/>
      <c r="AF198" s="425"/>
      <c r="AG198" s="425"/>
      <c r="AH198" s="426"/>
    </row>
    <row r="199" spans="1:34" ht="15" hidden="1" customHeight="1" x14ac:dyDescent="0.25">
      <c r="A199" s="418"/>
      <c r="B199" s="419"/>
      <c r="C199" s="419"/>
      <c r="D199" s="419"/>
      <c r="E199" s="419"/>
      <c r="F199" s="419"/>
      <c r="G199" s="419"/>
      <c r="H199" s="419"/>
      <c r="I199" s="419"/>
      <c r="J199" s="420"/>
      <c r="K199" s="421"/>
      <c r="L199" s="422"/>
      <c r="M199" s="422"/>
      <c r="N199" s="422"/>
      <c r="O199" s="422"/>
      <c r="P199" s="422"/>
      <c r="Q199" s="422"/>
      <c r="R199" s="423"/>
      <c r="S199" s="421"/>
      <c r="T199" s="422"/>
      <c r="U199" s="422"/>
      <c r="V199" s="422"/>
      <c r="W199" s="422"/>
      <c r="X199" s="422"/>
      <c r="Y199" s="422"/>
      <c r="Z199" s="423"/>
      <c r="AA199" s="421"/>
      <c r="AB199" s="422"/>
      <c r="AC199" s="422"/>
      <c r="AD199" s="422"/>
      <c r="AE199" s="422"/>
      <c r="AF199" s="422"/>
      <c r="AG199" s="422"/>
      <c r="AH199" s="423"/>
    </row>
    <row r="200" spans="1:34" ht="15" hidden="1" customHeight="1" x14ac:dyDescent="0.25">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row>
    <row r="201" spans="1:34" ht="15" hidden="1" customHeight="1" x14ac:dyDescent="0.25">
      <c r="A201" s="142" t="s">
        <v>500</v>
      </c>
      <c r="B201" s="427"/>
      <c r="C201" s="427"/>
      <c r="D201" s="427"/>
      <c r="E201" s="427"/>
      <c r="F201" s="427"/>
      <c r="G201" s="427"/>
      <c r="H201" s="427"/>
      <c r="I201" s="427"/>
      <c r="J201" s="427"/>
      <c r="K201" s="427"/>
      <c r="L201" s="143"/>
      <c r="M201" s="142" t="s">
        <v>499</v>
      </c>
      <c r="N201" s="427"/>
      <c r="O201" s="427"/>
      <c r="P201" s="427"/>
      <c r="Q201" s="427"/>
      <c r="R201" s="427"/>
      <c r="S201" s="427"/>
      <c r="T201" s="427"/>
      <c r="U201" s="427"/>
      <c r="V201" s="427"/>
      <c r="W201" s="143"/>
      <c r="X201" s="142" t="s">
        <v>498</v>
      </c>
      <c r="Y201" s="427"/>
      <c r="Z201" s="427"/>
      <c r="AA201" s="427"/>
      <c r="AB201" s="427"/>
      <c r="AC201" s="427"/>
      <c r="AD201" s="427"/>
      <c r="AE201" s="427"/>
      <c r="AF201" s="427"/>
      <c r="AG201" s="427"/>
      <c r="AH201" s="143"/>
    </row>
    <row r="202" spans="1:34" ht="15" hidden="1" customHeight="1" x14ac:dyDescent="0.25">
      <c r="A202" s="428"/>
      <c r="B202" s="429"/>
      <c r="C202" s="429"/>
      <c r="D202" s="429"/>
      <c r="E202" s="429"/>
      <c r="F202" s="429"/>
      <c r="G202" s="429"/>
      <c r="H202" s="429"/>
      <c r="I202" s="429"/>
      <c r="J202" s="429"/>
      <c r="K202" s="429"/>
      <c r="L202" s="430"/>
      <c r="M202" s="428"/>
      <c r="N202" s="429"/>
      <c r="O202" s="429"/>
      <c r="P202" s="429"/>
      <c r="Q202" s="429"/>
      <c r="R202" s="429"/>
      <c r="S202" s="429"/>
      <c r="T202" s="429"/>
      <c r="U202" s="429"/>
      <c r="V202" s="429"/>
      <c r="W202" s="430"/>
      <c r="X202" s="428"/>
      <c r="Y202" s="429"/>
      <c r="Z202" s="429"/>
      <c r="AA202" s="429"/>
      <c r="AB202" s="429"/>
      <c r="AC202" s="429"/>
      <c r="AD202" s="429"/>
      <c r="AE202" s="429"/>
      <c r="AF202" s="429"/>
      <c r="AG202" s="429"/>
      <c r="AH202" s="430"/>
    </row>
    <row r="203" spans="1:34" ht="15" hidden="1" customHeight="1" x14ac:dyDescent="0.25">
      <c r="A203" s="428"/>
      <c r="B203" s="429"/>
      <c r="C203" s="429"/>
      <c r="D203" s="429"/>
      <c r="E203" s="429"/>
      <c r="F203" s="429"/>
      <c r="G203" s="429"/>
      <c r="H203" s="429"/>
      <c r="I203" s="429"/>
      <c r="J203" s="429"/>
      <c r="K203" s="429"/>
      <c r="L203" s="430"/>
      <c r="M203" s="428"/>
      <c r="N203" s="429"/>
      <c r="O203" s="429"/>
      <c r="P203" s="429"/>
      <c r="Q203" s="429"/>
      <c r="R203" s="429"/>
      <c r="S203" s="429"/>
      <c r="T203" s="429"/>
      <c r="U203" s="429"/>
      <c r="V203" s="429"/>
      <c r="W203" s="430"/>
      <c r="X203" s="428"/>
      <c r="Y203" s="429"/>
      <c r="Z203" s="429"/>
      <c r="AA203" s="429"/>
      <c r="AB203" s="429"/>
      <c r="AC203" s="429"/>
      <c r="AD203" s="429"/>
      <c r="AE203" s="429"/>
      <c r="AF203" s="429"/>
      <c r="AG203" s="429"/>
      <c r="AH203" s="430"/>
    </row>
    <row r="204" spans="1:34" ht="15" hidden="1" customHeight="1" x14ac:dyDescent="0.25">
      <c r="A204" s="144"/>
      <c r="B204" s="431"/>
      <c r="C204" s="431"/>
      <c r="D204" s="431"/>
      <c r="E204" s="431"/>
      <c r="F204" s="431"/>
      <c r="G204" s="431"/>
      <c r="H204" s="431"/>
      <c r="I204" s="431"/>
      <c r="J204" s="431"/>
      <c r="K204" s="431"/>
      <c r="L204" s="145"/>
      <c r="M204" s="144"/>
      <c r="N204" s="431"/>
      <c r="O204" s="431"/>
      <c r="P204" s="431"/>
      <c r="Q204" s="431"/>
      <c r="R204" s="431"/>
      <c r="S204" s="431"/>
      <c r="T204" s="431"/>
      <c r="U204" s="431"/>
      <c r="V204" s="431"/>
      <c r="W204" s="145"/>
      <c r="X204" s="144"/>
      <c r="Y204" s="431"/>
      <c r="Z204" s="431"/>
      <c r="AA204" s="431"/>
      <c r="AB204" s="431"/>
      <c r="AC204" s="431"/>
      <c r="AD204" s="431"/>
      <c r="AE204" s="431"/>
      <c r="AF204" s="431"/>
      <c r="AG204" s="431"/>
      <c r="AH204" s="145"/>
    </row>
    <row r="205" spans="1:34" ht="15" hidden="1" customHeight="1" x14ac:dyDescent="0.25">
      <c r="A205" s="432" t="s">
        <v>497</v>
      </c>
      <c r="B205" s="433"/>
      <c r="C205" s="433"/>
      <c r="D205" s="433"/>
      <c r="E205" s="433"/>
      <c r="F205" s="433"/>
      <c r="G205" s="433"/>
      <c r="H205" s="433"/>
      <c r="I205" s="433"/>
      <c r="J205" s="433"/>
      <c r="K205" s="433"/>
      <c r="L205" s="434"/>
      <c r="M205" s="424"/>
      <c r="N205" s="425"/>
      <c r="O205" s="425"/>
      <c r="P205" s="425"/>
      <c r="Q205" s="425"/>
      <c r="R205" s="425"/>
      <c r="S205" s="425"/>
      <c r="T205" s="425"/>
      <c r="U205" s="425"/>
      <c r="V205" s="425"/>
      <c r="W205" s="426"/>
      <c r="X205" s="424"/>
      <c r="Y205" s="425"/>
      <c r="Z205" s="425"/>
      <c r="AA205" s="425"/>
      <c r="AB205" s="425"/>
      <c r="AC205" s="425"/>
      <c r="AD205" s="425"/>
      <c r="AE205" s="425"/>
      <c r="AF205" s="425"/>
      <c r="AG205" s="425"/>
      <c r="AH205" s="426"/>
    </row>
    <row r="206" spans="1:34" ht="15" hidden="1" customHeight="1" x14ac:dyDescent="0.25">
      <c r="A206" s="438"/>
      <c r="B206" s="439"/>
      <c r="C206" s="439"/>
      <c r="D206" s="439"/>
      <c r="E206" s="439"/>
      <c r="F206" s="439"/>
      <c r="G206" s="439"/>
      <c r="H206" s="439"/>
      <c r="I206" s="439"/>
      <c r="J206" s="439"/>
      <c r="K206" s="439"/>
      <c r="L206" s="440"/>
      <c r="M206" s="441"/>
      <c r="N206" s="442"/>
      <c r="O206" s="442"/>
      <c r="P206" s="442"/>
      <c r="Q206" s="442"/>
      <c r="R206" s="442"/>
      <c r="S206" s="442"/>
      <c r="T206" s="442"/>
      <c r="U206" s="442"/>
      <c r="V206" s="442"/>
      <c r="W206" s="443"/>
      <c r="X206" s="441"/>
      <c r="Y206" s="442"/>
      <c r="Z206" s="442"/>
      <c r="AA206" s="442"/>
      <c r="AB206" s="442"/>
      <c r="AC206" s="442"/>
      <c r="AD206" s="442"/>
      <c r="AE206" s="442"/>
      <c r="AF206" s="442"/>
      <c r="AG206" s="442"/>
      <c r="AH206" s="443"/>
    </row>
    <row r="207" spans="1:34" ht="15" hidden="1" customHeight="1" x14ac:dyDescent="0.25">
      <c r="A207" s="435"/>
      <c r="B207" s="436"/>
      <c r="C207" s="436"/>
      <c r="D207" s="436"/>
      <c r="E207" s="436"/>
      <c r="F207" s="436"/>
      <c r="G207" s="436"/>
      <c r="H207" s="436"/>
      <c r="I207" s="436"/>
      <c r="J207" s="436"/>
      <c r="K207" s="436"/>
      <c r="L207" s="437"/>
      <c r="M207" s="421"/>
      <c r="N207" s="422"/>
      <c r="O207" s="422"/>
      <c r="P207" s="422"/>
      <c r="Q207" s="422"/>
      <c r="R207" s="422"/>
      <c r="S207" s="422"/>
      <c r="T207" s="422"/>
      <c r="U207" s="422"/>
      <c r="V207" s="422"/>
      <c r="W207" s="423"/>
      <c r="X207" s="421"/>
      <c r="Y207" s="422"/>
      <c r="Z207" s="422"/>
      <c r="AA207" s="422"/>
      <c r="AB207" s="422"/>
      <c r="AC207" s="422"/>
      <c r="AD207" s="422"/>
      <c r="AE207" s="422"/>
      <c r="AF207" s="422"/>
      <c r="AG207" s="422"/>
      <c r="AH207" s="423"/>
    </row>
    <row r="208" spans="1:34" ht="15" hidden="1" customHeight="1" x14ac:dyDescent="0.25">
      <c r="A208" s="432" t="s">
        <v>496</v>
      </c>
      <c r="B208" s="433"/>
      <c r="C208" s="433"/>
      <c r="D208" s="433"/>
      <c r="E208" s="433"/>
      <c r="F208" s="433"/>
      <c r="G208" s="433"/>
      <c r="H208" s="433"/>
      <c r="I208" s="433"/>
      <c r="J208" s="433"/>
      <c r="K208" s="433"/>
      <c r="L208" s="434"/>
      <c r="M208" s="424"/>
      <c r="N208" s="425"/>
      <c r="O208" s="425"/>
      <c r="P208" s="425"/>
      <c r="Q208" s="425"/>
      <c r="R208" s="425"/>
      <c r="S208" s="425"/>
      <c r="T208" s="425"/>
      <c r="U208" s="425"/>
      <c r="V208" s="425"/>
      <c r="W208" s="426"/>
      <c r="X208" s="424"/>
      <c r="Y208" s="425"/>
      <c r="Z208" s="425"/>
      <c r="AA208" s="425"/>
      <c r="AB208" s="425"/>
      <c r="AC208" s="425"/>
      <c r="AD208" s="425"/>
      <c r="AE208" s="425"/>
      <c r="AF208" s="425"/>
      <c r="AG208" s="425"/>
      <c r="AH208" s="426"/>
    </row>
    <row r="209" spans="1:37" ht="15" hidden="1" customHeight="1" x14ac:dyDescent="0.25">
      <c r="A209" s="438"/>
      <c r="B209" s="439"/>
      <c r="C209" s="439"/>
      <c r="D209" s="439"/>
      <c r="E209" s="439"/>
      <c r="F209" s="439"/>
      <c r="G209" s="439"/>
      <c r="H209" s="439"/>
      <c r="I209" s="439"/>
      <c r="J209" s="439"/>
      <c r="K209" s="439"/>
      <c r="L209" s="440"/>
      <c r="M209" s="441"/>
      <c r="N209" s="442"/>
      <c r="O209" s="442"/>
      <c r="P209" s="442"/>
      <c r="Q209" s="442"/>
      <c r="R209" s="442"/>
      <c r="S209" s="442"/>
      <c r="T209" s="442"/>
      <c r="U209" s="442"/>
      <c r="V209" s="442"/>
      <c r="W209" s="443"/>
      <c r="X209" s="441"/>
      <c r="Y209" s="442"/>
      <c r="Z209" s="442"/>
      <c r="AA209" s="442"/>
      <c r="AB209" s="442"/>
      <c r="AC209" s="442"/>
      <c r="AD209" s="442"/>
      <c r="AE209" s="442"/>
      <c r="AF209" s="442"/>
      <c r="AG209" s="442"/>
      <c r="AH209" s="443"/>
    </row>
    <row r="210" spans="1:37" ht="15" hidden="1" customHeight="1" x14ac:dyDescent="0.25">
      <c r="A210" s="435"/>
      <c r="B210" s="436"/>
      <c r="C210" s="436"/>
      <c r="D210" s="436"/>
      <c r="E210" s="436"/>
      <c r="F210" s="436"/>
      <c r="G210" s="436"/>
      <c r="H210" s="436"/>
      <c r="I210" s="436"/>
      <c r="J210" s="436"/>
      <c r="K210" s="436"/>
      <c r="L210" s="437"/>
      <c r="M210" s="421"/>
      <c r="N210" s="422"/>
      <c r="O210" s="422"/>
      <c r="P210" s="422"/>
      <c r="Q210" s="422"/>
      <c r="R210" s="422"/>
      <c r="S210" s="422"/>
      <c r="T210" s="422"/>
      <c r="U210" s="422"/>
      <c r="V210" s="422"/>
      <c r="W210" s="423"/>
      <c r="X210" s="421"/>
      <c r="Y210" s="422"/>
      <c r="Z210" s="422"/>
      <c r="AA210" s="422"/>
      <c r="AB210" s="422"/>
      <c r="AC210" s="422"/>
      <c r="AD210" s="422"/>
      <c r="AE210" s="422"/>
      <c r="AF210" s="422"/>
      <c r="AG210" s="422"/>
      <c r="AH210" s="423"/>
    </row>
    <row r="211" spans="1:37" ht="15" hidden="1" customHeight="1" x14ac:dyDescent="0.25">
      <c r="A211" s="432" t="s">
        <v>495</v>
      </c>
      <c r="B211" s="433"/>
      <c r="C211" s="433"/>
      <c r="D211" s="433"/>
      <c r="E211" s="433"/>
      <c r="F211" s="433"/>
      <c r="G211" s="433"/>
      <c r="H211" s="433"/>
      <c r="I211" s="433"/>
      <c r="J211" s="433"/>
      <c r="K211" s="433"/>
      <c r="L211" s="434"/>
      <c r="M211" s="424"/>
      <c r="N211" s="425"/>
      <c r="O211" s="425"/>
      <c r="P211" s="425"/>
      <c r="Q211" s="425"/>
      <c r="R211" s="425"/>
      <c r="S211" s="425"/>
      <c r="T211" s="425"/>
      <c r="U211" s="425"/>
      <c r="V211" s="425"/>
      <c r="W211" s="426"/>
      <c r="X211" s="424"/>
      <c r="Y211" s="425"/>
      <c r="Z211" s="425"/>
      <c r="AA211" s="425"/>
      <c r="AB211" s="425"/>
      <c r="AC211" s="425"/>
      <c r="AD211" s="425"/>
      <c r="AE211" s="425"/>
      <c r="AF211" s="425"/>
      <c r="AG211" s="425"/>
      <c r="AH211" s="426"/>
    </row>
    <row r="212" spans="1:37" ht="15" hidden="1" customHeight="1" x14ac:dyDescent="0.25">
      <c r="A212" s="435"/>
      <c r="B212" s="436"/>
      <c r="C212" s="436"/>
      <c r="D212" s="436"/>
      <c r="E212" s="436"/>
      <c r="F212" s="436"/>
      <c r="G212" s="436"/>
      <c r="H212" s="436"/>
      <c r="I212" s="436"/>
      <c r="J212" s="436"/>
      <c r="K212" s="436"/>
      <c r="L212" s="437"/>
      <c r="M212" s="421"/>
      <c r="N212" s="422"/>
      <c r="O212" s="422"/>
      <c r="P212" s="422"/>
      <c r="Q212" s="422"/>
      <c r="R212" s="422"/>
      <c r="S212" s="422"/>
      <c r="T212" s="422"/>
      <c r="U212" s="422"/>
      <c r="V212" s="422"/>
      <c r="W212" s="423"/>
      <c r="X212" s="421"/>
      <c r="Y212" s="422"/>
      <c r="Z212" s="422"/>
      <c r="AA212" s="422"/>
      <c r="AB212" s="422"/>
      <c r="AC212" s="422"/>
      <c r="AD212" s="422"/>
      <c r="AE212" s="422"/>
      <c r="AF212" s="422"/>
      <c r="AG212" s="422"/>
      <c r="AH212" s="423"/>
    </row>
    <row r="213" spans="1:37" ht="15" hidden="1" customHeight="1" x14ac:dyDescent="0.25">
      <c r="A213" s="432" t="s">
        <v>494</v>
      </c>
      <c r="B213" s="433"/>
      <c r="C213" s="433"/>
      <c r="D213" s="433"/>
      <c r="E213" s="433"/>
      <c r="F213" s="433"/>
      <c r="G213" s="433"/>
      <c r="H213" s="433"/>
      <c r="I213" s="433"/>
      <c r="J213" s="433"/>
      <c r="K213" s="433"/>
      <c r="L213" s="434"/>
      <c r="M213" s="424"/>
      <c r="N213" s="425"/>
      <c r="O213" s="425"/>
      <c r="P213" s="425"/>
      <c r="Q213" s="425"/>
      <c r="R213" s="425"/>
      <c r="S213" s="425"/>
      <c r="T213" s="425"/>
      <c r="U213" s="425"/>
      <c r="V213" s="425"/>
      <c r="W213" s="426"/>
      <c r="X213" s="424"/>
      <c r="Y213" s="425"/>
      <c r="Z213" s="425"/>
      <c r="AA213" s="425"/>
      <c r="AB213" s="425"/>
      <c r="AC213" s="425"/>
      <c r="AD213" s="425"/>
      <c r="AE213" s="425"/>
      <c r="AF213" s="425"/>
      <c r="AG213" s="425"/>
      <c r="AH213" s="426"/>
    </row>
    <row r="214" spans="1:37" ht="15" hidden="1" customHeight="1" x14ac:dyDescent="0.25">
      <c r="A214" s="435"/>
      <c r="B214" s="436"/>
      <c r="C214" s="436"/>
      <c r="D214" s="436"/>
      <c r="E214" s="436"/>
      <c r="F214" s="436"/>
      <c r="G214" s="436"/>
      <c r="H214" s="436"/>
      <c r="I214" s="436"/>
      <c r="J214" s="436"/>
      <c r="K214" s="436"/>
      <c r="L214" s="437"/>
      <c r="M214" s="421"/>
      <c r="N214" s="422"/>
      <c r="O214" s="422"/>
      <c r="P214" s="422"/>
      <c r="Q214" s="422"/>
      <c r="R214" s="422"/>
      <c r="S214" s="422"/>
      <c r="T214" s="422"/>
      <c r="U214" s="422"/>
      <c r="V214" s="422"/>
      <c r="W214" s="423"/>
      <c r="X214" s="421"/>
      <c r="Y214" s="422"/>
      <c r="Z214" s="422"/>
      <c r="AA214" s="422"/>
      <c r="AB214" s="422"/>
      <c r="AC214" s="422"/>
      <c r="AD214" s="422"/>
      <c r="AE214" s="422"/>
      <c r="AF214" s="422"/>
      <c r="AG214" s="422"/>
      <c r="AH214" s="423"/>
    </row>
    <row r="215" spans="1:37" ht="15" hidden="1" customHeight="1" x14ac:dyDescent="0.25"/>
    <row r="217" spans="1:37" s="2" customFormat="1" ht="15" customHeight="1" x14ac:dyDescent="0.25">
      <c r="A217" s="75" t="s">
        <v>634</v>
      </c>
      <c r="D217" s="43" t="s">
        <v>650</v>
      </c>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c r="AK217" s="40"/>
    </row>
    <row r="218" spans="1:37" s="2" customForma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row>
    <row r="219" spans="1:37" ht="15" customHeight="1" x14ac:dyDescent="0.25">
      <c r="A219" s="375" t="s">
        <v>549</v>
      </c>
      <c r="B219" s="375"/>
      <c r="C219" s="375"/>
      <c r="D219" s="375"/>
      <c r="E219" s="375"/>
      <c r="F219" s="375"/>
      <c r="G219" s="375"/>
      <c r="H219" s="375"/>
      <c r="I219" s="375"/>
      <c r="J219" s="375"/>
      <c r="K219" s="375"/>
      <c r="L219" s="375"/>
      <c r="M219" s="375"/>
      <c r="N219" s="375"/>
      <c r="O219" s="375"/>
      <c r="P219" s="375"/>
      <c r="Q219" s="375"/>
      <c r="R219" s="375"/>
      <c r="S219" s="375"/>
      <c r="T219" s="375"/>
      <c r="U219" s="375"/>
      <c r="V219" s="375"/>
      <c r="W219" s="375"/>
      <c r="X219" s="375"/>
      <c r="Y219" s="375"/>
      <c r="Z219" s="375"/>
      <c r="AA219" s="375"/>
      <c r="AB219" s="375"/>
      <c r="AC219" s="375"/>
      <c r="AD219" s="375"/>
      <c r="AE219" s="375"/>
      <c r="AF219" s="375"/>
      <c r="AG219" s="375"/>
      <c r="AH219" s="375"/>
    </row>
    <row r="220" spans="1:37" x14ac:dyDescent="0.25">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row>
    <row r="221" spans="1:37" ht="15" customHeight="1" x14ac:dyDescent="0.25">
      <c r="A221" s="383" t="s">
        <v>548</v>
      </c>
      <c r="B221" s="384"/>
      <c r="C221" s="384"/>
      <c r="D221" s="384"/>
      <c r="E221" s="384"/>
      <c r="F221" s="384"/>
      <c r="G221" s="384"/>
      <c r="H221" s="384"/>
      <c r="I221" s="385"/>
      <c r="J221" s="392" t="s">
        <v>29</v>
      </c>
      <c r="K221" s="393"/>
      <c r="L221" s="393"/>
      <c r="M221" s="393"/>
      <c r="N221" s="393"/>
      <c r="O221" s="393"/>
      <c r="P221" s="393"/>
      <c r="Q221" s="393"/>
      <c r="R221" s="393"/>
      <c r="S221" s="393"/>
      <c r="T221" s="393"/>
      <c r="U221" s="393"/>
      <c r="V221" s="393"/>
      <c r="W221" s="393"/>
      <c r="X221" s="393"/>
      <c r="Y221" s="393"/>
      <c r="Z221" s="393"/>
      <c r="AA221" s="393"/>
      <c r="AB221" s="393"/>
      <c r="AC221" s="393"/>
      <c r="AD221" s="393"/>
      <c r="AE221" s="393"/>
      <c r="AF221" s="393"/>
      <c r="AG221" s="393"/>
      <c r="AH221" s="394"/>
    </row>
    <row r="222" spans="1:37" ht="15" customHeight="1" x14ac:dyDescent="0.25">
      <c r="A222" s="386"/>
      <c r="B222" s="387"/>
      <c r="C222" s="387"/>
      <c r="D222" s="387"/>
      <c r="E222" s="387"/>
      <c r="F222" s="387"/>
      <c r="G222" s="387"/>
      <c r="H222" s="387"/>
      <c r="I222" s="388"/>
      <c r="J222" s="383" t="s">
        <v>520</v>
      </c>
      <c r="K222" s="384"/>
      <c r="L222" s="384"/>
      <c r="M222" s="384"/>
      <c r="N222" s="385"/>
      <c r="O222" s="383" t="s">
        <v>519</v>
      </c>
      <c r="P222" s="384"/>
      <c r="Q222" s="384"/>
      <c r="R222" s="384"/>
      <c r="S222" s="385"/>
      <c r="T222" s="383" t="s">
        <v>547</v>
      </c>
      <c r="U222" s="384"/>
      <c r="V222" s="384"/>
      <c r="W222" s="384"/>
      <c r="X222" s="385"/>
      <c r="Y222" s="383" t="s">
        <v>517</v>
      </c>
      <c r="Z222" s="384"/>
      <c r="AA222" s="384"/>
      <c r="AB222" s="384"/>
      <c r="AC222" s="385"/>
      <c r="AD222" s="383" t="s">
        <v>516</v>
      </c>
      <c r="AE222" s="384"/>
      <c r="AF222" s="384"/>
      <c r="AG222" s="384"/>
      <c r="AH222" s="385"/>
    </row>
    <row r="223" spans="1:37" x14ac:dyDescent="0.25">
      <c r="A223" s="386"/>
      <c r="B223" s="387"/>
      <c r="C223" s="387"/>
      <c r="D223" s="387"/>
      <c r="E223" s="387"/>
      <c r="F223" s="387"/>
      <c r="G223" s="387"/>
      <c r="H223" s="387"/>
      <c r="I223" s="388"/>
      <c r="J223" s="386"/>
      <c r="K223" s="387"/>
      <c r="L223" s="387"/>
      <c r="M223" s="387"/>
      <c r="N223" s="388"/>
      <c r="O223" s="386"/>
      <c r="P223" s="387"/>
      <c r="Q223" s="387"/>
      <c r="R223" s="387"/>
      <c r="S223" s="388"/>
      <c r="T223" s="386"/>
      <c r="U223" s="387"/>
      <c r="V223" s="387"/>
      <c r="W223" s="387"/>
      <c r="X223" s="388"/>
      <c r="Y223" s="386"/>
      <c r="Z223" s="387"/>
      <c r="AA223" s="387"/>
      <c r="AB223" s="387"/>
      <c r="AC223" s="388"/>
      <c r="AD223" s="386"/>
      <c r="AE223" s="387"/>
      <c r="AF223" s="387"/>
      <c r="AG223" s="387"/>
      <c r="AH223" s="388"/>
    </row>
    <row r="224" spans="1:37" x14ac:dyDescent="0.25">
      <c r="A224" s="386"/>
      <c r="B224" s="387"/>
      <c r="C224" s="387"/>
      <c r="D224" s="387"/>
      <c r="E224" s="387"/>
      <c r="F224" s="387"/>
      <c r="G224" s="387"/>
      <c r="H224" s="387"/>
      <c r="I224" s="388"/>
      <c r="J224" s="386"/>
      <c r="K224" s="387"/>
      <c r="L224" s="387"/>
      <c r="M224" s="387"/>
      <c r="N224" s="388"/>
      <c r="O224" s="386"/>
      <c r="P224" s="387"/>
      <c r="Q224" s="387"/>
      <c r="R224" s="387"/>
      <c r="S224" s="388"/>
      <c r="T224" s="386"/>
      <c r="U224" s="387"/>
      <c r="V224" s="387"/>
      <c r="W224" s="387"/>
      <c r="X224" s="388"/>
      <c r="Y224" s="386"/>
      <c r="Z224" s="387"/>
      <c r="AA224" s="387"/>
      <c r="AB224" s="387"/>
      <c r="AC224" s="388"/>
      <c r="AD224" s="386"/>
      <c r="AE224" s="387"/>
      <c r="AF224" s="387"/>
      <c r="AG224" s="387"/>
      <c r="AH224" s="388"/>
    </row>
    <row r="225" spans="1:38" x14ac:dyDescent="0.25">
      <c r="A225" s="386"/>
      <c r="B225" s="387"/>
      <c r="C225" s="387"/>
      <c r="D225" s="387"/>
      <c r="E225" s="387"/>
      <c r="F225" s="387"/>
      <c r="G225" s="387"/>
      <c r="H225" s="387"/>
      <c r="I225" s="388"/>
      <c r="J225" s="386"/>
      <c r="K225" s="387"/>
      <c r="L225" s="387"/>
      <c r="M225" s="387"/>
      <c r="N225" s="388"/>
      <c r="O225" s="386"/>
      <c r="P225" s="387"/>
      <c r="Q225" s="387"/>
      <c r="R225" s="387"/>
      <c r="S225" s="388"/>
      <c r="T225" s="386"/>
      <c r="U225" s="387"/>
      <c r="V225" s="387"/>
      <c r="W225" s="387"/>
      <c r="X225" s="388"/>
      <c r="Y225" s="386"/>
      <c r="Z225" s="387"/>
      <c r="AA225" s="387"/>
      <c r="AB225" s="387"/>
      <c r="AC225" s="388"/>
      <c r="AD225" s="386"/>
      <c r="AE225" s="387"/>
      <c r="AF225" s="387"/>
      <c r="AG225" s="387"/>
      <c r="AH225" s="388"/>
    </row>
    <row r="226" spans="1:38" x14ac:dyDescent="0.25">
      <c r="A226" s="389"/>
      <c r="B226" s="390"/>
      <c r="C226" s="390"/>
      <c r="D226" s="390"/>
      <c r="E226" s="390"/>
      <c r="F226" s="390"/>
      <c r="G226" s="390"/>
      <c r="H226" s="390"/>
      <c r="I226" s="391"/>
      <c r="J226" s="389"/>
      <c r="K226" s="390"/>
      <c r="L226" s="390"/>
      <c r="M226" s="390"/>
      <c r="N226" s="391"/>
      <c r="O226" s="389"/>
      <c r="P226" s="390"/>
      <c r="Q226" s="390"/>
      <c r="R226" s="390"/>
      <c r="S226" s="391"/>
      <c r="T226" s="389"/>
      <c r="U226" s="390"/>
      <c r="V226" s="390"/>
      <c r="W226" s="390"/>
      <c r="X226" s="391"/>
      <c r="Y226" s="389"/>
      <c r="Z226" s="390"/>
      <c r="AA226" s="390"/>
      <c r="AB226" s="390"/>
      <c r="AC226" s="391"/>
      <c r="AD226" s="389"/>
      <c r="AE226" s="390"/>
      <c r="AF226" s="390"/>
      <c r="AG226" s="390"/>
      <c r="AH226" s="391"/>
    </row>
    <row r="227" spans="1:38" ht="15" customHeight="1" x14ac:dyDescent="0.25">
      <c r="A227" s="376" t="s">
        <v>540</v>
      </c>
      <c r="B227" s="377"/>
      <c r="C227" s="377"/>
      <c r="D227" s="377"/>
      <c r="E227" s="377"/>
      <c r="F227" s="377"/>
      <c r="G227" s="377"/>
      <c r="H227" s="377"/>
      <c r="I227" s="378"/>
      <c r="J227" s="444">
        <v>77308</v>
      </c>
      <c r="K227" s="445"/>
      <c r="L227" s="445"/>
      <c r="M227" s="445"/>
      <c r="N227" s="446"/>
      <c r="O227" s="444">
        <v>1029</v>
      </c>
      <c r="P227" s="445"/>
      <c r="Q227" s="445"/>
      <c r="R227" s="445"/>
      <c r="S227" s="446"/>
      <c r="T227" s="444">
        <v>32910</v>
      </c>
      <c r="U227" s="445"/>
      <c r="V227" s="445"/>
      <c r="W227" s="445"/>
      <c r="X227" s="446"/>
      <c r="Y227" s="444">
        <v>495</v>
      </c>
      <c r="Z227" s="445"/>
      <c r="AA227" s="445"/>
      <c r="AB227" s="445"/>
      <c r="AC227" s="446"/>
      <c r="AD227" s="444">
        <f>J227+O227-T227-Y227</f>
        <v>44932</v>
      </c>
      <c r="AE227" s="445"/>
      <c r="AF227" s="445"/>
      <c r="AG227" s="445"/>
      <c r="AH227" s="446"/>
      <c r="AI227" s="2"/>
    </row>
    <row r="228" spans="1:38" x14ac:dyDescent="0.25">
      <c r="A228" s="379"/>
      <c r="B228" s="380"/>
      <c r="C228" s="380"/>
      <c r="D228" s="380"/>
      <c r="E228" s="380"/>
      <c r="F228" s="380"/>
      <c r="G228" s="380"/>
      <c r="H228" s="380"/>
      <c r="I228" s="381"/>
      <c r="J228" s="447"/>
      <c r="K228" s="448"/>
      <c r="L228" s="448"/>
      <c r="M228" s="448"/>
      <c r="N228" s="449"/>
      <c r="O228" s="447"/>
      <c r="P228" s="448"/>
      <c r="Q228" s="448"/>
      <c r="R228" s="448"/>
      <c r="S228" s="449"/>
      <c r="T228" s="447"/>
      <c r="U228" s="448"/>
      <c r="V228" s="448"/>
      <c r="W228" s="448"/>
      <c r="X228" s="449"/>
      <c r="Y228" s="447"/>
      <c r="Z228" s="448"/>
      <c r="AA228" s="448"/>
      <c r="AB228" s="448"/>
      <c r="AC228" s="449"/>
      <c r="AD228" s="447"/>
      <c r="AE228" s="448"/>
      <c r="AF228" s="448"/>
      <c r="AG228" s="448"/>
      <c r="AH228" s="449"/>
      <c r="AJ228" t="s">
        <v>637</v>
      </c>
    </row>
    <row r="229" spans="1:38" ht="15" customHeight="1" x14ac:dyDescent="0.25">
      <c r="A229" s="376" t="s">
        <v>774</v>
      </c>
      <c r="B229" s="377"/>
      <c r="C229" s="377"/>
      <c r="D229" s="377"/>
      <c r="E229" s="377"/>
      <c r="F229" s="377"/>
      <c r="G229" s="377"/>
      <c r="H229" s="377"/>
      <c r="I229" s="378"/>
      <c r="J229" s="444">
        <v>0</v>
      </c>
      <c r="K229" s="445"/>
      <c r="L229" s="445"/>
      <c r="M229" s="445"/>
      <c r="N229" s="446"/>
      <c r="O229" s="444"/>
      <c r="P229" s="445"/>
      <c r="Q229" s="445"/>
      <c r="R229" s="445"/>
      <c r="S229" s="446"/>
      <c r="T229" s="444"/>
      <c r="U229" s="445"/>
      <c r="V229" s="445"/>
      <c r="W229" s="445"/>
      <c r="X229" s="446"/>
      <c r="Y229" s="444"/>
      <c r="Z229" s="445"/>
      <c r="AA229" s="445"/>
      <c r="AB229" s="445"/>
      <c r="AC229" s="446"/>
      <c r="AD229" s="444">
        <f>J229+O229-T229-Y229</f>
        <v>0</v>
      </c>
      <c r="AE229" s="445"/>
      <c r="AF229" s="445"/>
      <c r="AG229" s="445"/>
      <c r="AH229" s="446"/>
      <c r="AI229" s="2"/>
      <c r="AJ229" s="2"/>
      <c r="AK229" s="2"/>
      <c r="AL229" s="2"/>
    </row>
    <row r="230" spans="1:38" x14ac:dyDescent="0.25">
      <c r="A230" s="379"/>
      <c r="B230" s="380"/>
      <c r="C230" s="380"/>
      <c r="D230" s="380"/>
      <c r="E230" s="380"/>
      <c r="F230" s="380"/>
      <c r="G230" s="380"/>
      <c r="H230" s="380"/>
      <c r="I230" s="381"/>
      <c r="J230" s="447"/>
      <c r="K230" s="448"/>
      <c r="L230" s="448"/>
      <c r="M230" s="448"/>
      <c r="N230" s="449"/>
      <c r="O230" s="447"/>
      <c r="P230" s="448"/>
      <c r="Q230" s="448"/>
      <c r="R230" s="448"/>
      <c r="S230" s="449"/>
      <c r="T230" s="447"/>
      <c r="U230" s="448"/>
      <c r="V230" s="448"/>
      <c r="W230" s="448"/>
      <c r="X230" s="449"/>
      <c r="Y230" s="447"/>
      <c r="Z230" s="448"/>
      <c r="AA230" s="448"/>
      <c r="AB230" s="448"/>
      <c r="AC230" s="449"/>
      <c r="AD230" s="447"/>
      <c r="AE230" s="448"/>
      <c r="AF230" s="448"/>
      <c r="AG230" s="448"/>
      <c r="AH230" s="449"/>
      <c r="AJ230" t="s">
        <v>637</v>
      </c>
    </row>
    <row r="231" spans="1:38" ht="15" customHeight="1" x14ac:dyDescent="0.25">
      <c r="A231" s="376" t="s">
        <v>539</v>
      </c>
      <c r="B231" s="377"/>
      <c r="C231" s="377"/>
      <c r="D231" s="377"/>
      <c r="E231" s="377"/>
      <c r="F231" s="377"/>
      <c r="G231" s="377"/>
      <c r="H231" s="377"/>
      <c r="I231" s="378"/>
      <c r="J231" s="444">
        <v>0</v>
      </c>
      <c r="K231" s="445"/>
      <c r="L231" s="445"/>
      <c r="M231" s="445"/>
      <c r="N231" s="446"/>
      <c r="O231" s="444"/>
      <c r="P231" s="445"/>
      <c r="Q231" s="445"/>
      <c r="R231" s="445"/>
      <c r="S231" s="446"/>
      <c r="T231" s="444"/>
      <c r="U231" s="445"/>
      <c r="V231" s="445"/>
      <c r="W231" s="445"/>
      <c r="X231" s="446"/>
      <c r="Y231" s="444"/>
      <c r="Z231" s="445"/>
      <c r="AA231" s="445"/>
      <c r="AB231" s="445"/>
      <c r="AC231" s="446"/>
      <c r="AD231" s="444">
        <f>J231+O231-T231-Y231</f>
        <v>0</v>
      </c>
      <c r="AE231" s="445"/>
      <c r="AF231" s="445"/>
      <c r="AG231" s="445"/>
      <c r="AH231" s="446"/>
    </row>
    <row r="232" spans="1:38" x14ac:dyDescent="0.25">
      <c r="A232" s="379"/>
      <c r="B232" s="380"/>
      <c r="C232" s="380"/>
      <c r="D232" s="380"/>
      <c r="E232" s="380"/>
      <c r="F232" s="380"/>
      <c r="G232" s="380"/>
      <c r="H232" s="380"/>
      <c r="I232" s="381"/>
      <c r="J232" s="447"/>
      <c r="K232" s="448"/>
      <c r="L232" s="448"/>
      <c r="M232" s="448"/>
      <c r="N232" s="449"/>
      <c r="O232" s="447"/>
      <c r="P232" s="448"/>
      <c r="Q232" s="448"/>
      <c r="R232" s="448"/>
      <c r="S232" s="449"/>
      <c r="T232" s="447"/>
      <c r="U232" s="448"/>
      <c r="V232" s="448"/>
      <c r="W232" s="448"/>
      <c r="X232" s="449"/>
      <c r="Y232" s="447"/>
      <c r="Z232" s="448"/>
      <c r="AA232" s="448"/>
      <c r="AB232" s="448"/>
      <c r="AC232" s="449"/>
      <c r="AD232" s="447"/>
      <c r="AE232" s="448"/>
      <c r="AF232" s="448"/>
      <c r="AG232" s="448"/>
      <c r="AH232" s="449"/>
      <c r="AJ232" t="s">
        <v>637</v>
      </c>
    </row>
    <row r="233" spans="1:38" ht="15" customHeight="1" x14ac:dyDescent="0.25">
      <c r="A233" s="376" t="s">
        <v>538</v>
      </c>
      <c r="B233" s="377"/>
      <c r="C233" s="377"/>
      <c r="D233" s="377"/>
      <c r="E233" s="377"/>
      <c r="F233" s="377"/>
      <c r="G233" s="377"/>
      <c r="H233" s="377"/>
      <c r="I233" s="378"/>
      <c r="J233" s="444">
        <v>0</v>
      </c>
      <c r="K233" s="445"/>
      <c r="L233" s="445"/>
      <c r="M233" s="445"/>
      <c r="N233" s="446"/>
      <c r="O233" s="444"/>
      <c r="P233" s="445"/>
      <c r="Q233" s="445"/>
      <c r="R233" s="445"/>
      <c r="S233" s="446"/>
      <c r="T233" s="444"/>
      <c r="U233" s="445"/>
      <c r="V233" s="445"/>
      <c r="W233" s="445"/>
      <c r="X233" s="446"/>
      <c r="Y233" s="444"/>
      <c r="Z233" s="445"/>
      <c r="AA233" s="445"/>
      <c r="AB233" s="445"/>
      <c r="AC233" s="446"/>
      <c r="AD233" s="444">
        <f>J233+O233-T233-Y233</f>
        <v>0</v>
      </c>
      <c r="AE233" s="445"/>
      <c r="AF233" s="445"/>
      <c r="AG233" s="445"/>
      <c r="AH233" s="446"/>
    </row>
    <row r="234" spans="1:38" x14ac:dyDescent="0.25">
      <c r="A234" s="379"/>
      <c r="B234" s="380"/>
      <c r="C234" s="380"/>
      <c r="D234" s="380"/>
      <c r="E234" s="380"/>
      <c r="F234" s="380"/>
      <c r="G234" s="380"/>
      <c r="H234" s="380"/>
      <c r="I234" s="381"/>
      <c r="J234" s="447"/>
      <c r="K234" s="448"/>
      <c r="L234" s="448"/>
      <c r="M234" s="448"/>
      <c r="N234" s="449"/>
      <c r="O234" s="447"/>
      <c r="P234" s="448"/>
      <c r="Q234" s="448"/>
      <c r="R234" s="448"/>
      <c r="S234" s="449"/>
      <c r="T234" s="447"/>
      <c r="U234" s="448"/>
      <c r="V234" s="448"/>
      <c r="W234" s="448"/>
      <c r="X234" s="449"/>
      <c r="Y234" s="447"/>
      <c r="Z234" s="448"/>
      <c r="AA234" s="448"/>
      <c r="AB234" s="448"/>
      <c r="AC234" s="449"/>
      <c r="AD234" s="447"/>
      <c r="AE234" s="448"/>
      <c r="AF234" s="448"/>
      <c r="AG234" s="448"/>
      <c r="AH234" s="449"/>
      <c r="AJ234" t="s">
        <v>637</v>
      </c>
    </row>
    <row r="235" spans="1:38" ht="15" customHeight="1" x14ac:dyDescent="0.25">
      <c r="A235" s="376" t="s">
        <v>535</v>
      </c>
      <c r="B235" s="377"/>
      <c r="C235" s="377"/>
      <c r="D235" s="377"/>
      <c r="E235" s="377"/>
      <c r="F235" s="377"/>
      <c r="G235" s="377"/>
      <c r="H235" s="377"/>
      <c r="I235" s="378"/>
      <c r="J235" s="444">
        <v>0</v>
      </c>
      <c r="K235" s="445"/>
      <c r="L235" s="445"/>
      <c r="M235" s="445"/>
      <c r="N235" s="446"/>
      <c r="O235" s="444"/>
      <c r="P235" s="445"/>
      <c r="Q235" s="445"/>
      <c r="R235" s="445"/>
      <c r="S235" s="446"/>
      <c r="T235" s="444"/>
      <c r="U235" s="445"/>
      <c r="V235" s="445"/>
      <c r="W235" s="445"/>
      <c r="X235" s="446"/>
      <c r="Y235" s="444"/>
      <c r="Z235" s="445"/>
      <c r="AA235" s="445"/>
      <c r="AB235" s="445"/>
      <c r="AC235" s="446"/>
      <c r="AD235" s="444">
        <f>J235+O235-T235-Y235</f>
        <v>0</v>
      </c>
      <c r="AE235" s="445"/>
      <c r="AF235" s="445"/>
      <c r="AG235" s="445"/>
      <c r="AH235" s="446"/>
    </row>
    <row r="236" spans="1:38" x14ac:dyDescent="0.25">
      <c r="A236" s="379"/>
      <c r="B236" s="380"/>
      <c r="C236" s="380"/>
      <c r="D236" s="380"/>
      <c r="E236" s="380"/>
      <c r="F236" s="380"/>
      <c r="G236" s="380"/>
      <c r="H236" s="380"/>
      <c r="I236" s="381"/>
      <c r="J236" s="447"/>
      <c r="K236" s="448"/>
      <c r="L236" s="448"/>
      <c r="M236" s="448"/>
      <c r="N236" s="449"/>
      <c r="O236" s="447"/>
      <c r="P236" s="448"/>
      <c r="Q236" s="448"/>
      <c r="R236" s="448"/>
      <c r="S236" s="449"/>
      <c r="T236" s="447"/>
      <c r="U236" s="448"/>
      <c r="V236" s="448"/>
      <c r="W236" s="448"/>
      <c r="X236" s="449"/>
      <c r="Y236" s="447"/>
      <c r="Z236" s="448"/>
      <c r="AA236" s="448"/>
      <c r="AB236" s="448"/>
      <c r="AC236" s="449"/>
      <c r="AD236" s="447"/>
      <c r="AE236" s="448"/>
      <c r="AF236" s="448"/>
      <c r="AG236" s="448"/>
      <c r="AH236" s="449"/>
      <c r="AJ236" t="s">
        <v>637</v>
      </c>
    </row>
    <row r="237" spans="1:38" ht="15" customHeight="1" x14ac:dyDescent="0.25">
      <c r="A237" s="406" t="s">
        <v>543</v>
      </c>
      <c r="B237" s="407"/>
      <c r="C237" s="407"/>
      <c r="D237" s="407"/>
      <c r="E237" s="407"/>
      <c r="F237" s="407"/>
      <c r="G237" s="407"/>
      <c r="H237" s="407"/>
      <c r="I237" s="408"/>
      <c r="J237" s="412">
        <f>SUM(J227:N236)</f>
        <v>77308</v>
      </c>
      <c r="K237" s="413"/>
      <c r="L237" s="413"/>
      <c r="M237" s="413"/>
      <c r="N237" s="414"/>
      <c r="O237" s="412">
        <f>SUM(O227:S236)</f>
        <v>1029</v>
      </c>
      <c r="P237" s="413"/>
      <c r="Q237" s="413"/>
      <c r="R237" s="413"/>
      <c r="S237" s="414"/>
      <c r="T237" s="412">
        <f>SUM(T227:X236)</f>
        <v>32910</v>
      </c>
      <c r="U237" s="413"/>
      <c r="V237" s="413"/>
      <c r="W237" s="413"/>
      <c r="X237" s="414"/>
      <c r="Y237" s="412">
        <f>SUM(Y227:AC236)</f>
        <v>495</v>
      </c>
      <c r="Z237" s="413"/>
      <c r="AA237" s="413"/>
      <c r="AB237" s="413"/>
      <c r="AC237" s="414"/>
      <c r="AD237" s="412">
        <f>SUM(AD227:AH236)</f>
        <v>44932</v>
      </c>
      <c r="AE237" s="413"/>
      <c r="AF237" s="413"/>
      <c r="AG237" s="413"/>
      <c r="AH237" s="414"/>
    </row>
    <row r="238" spans="1:38" x14ac:dyDescent="0.25">
      <c r="A238" s="409"/>
      <c r="B238" s="410"/>
      <c r="C238" s="410"/>
      <c r="D238" s="410"/>
      <c r="E238" s="410"/>
      <c r="F238" s="410"/>
      <c r="G238" s="410"/>
      <c r="H238" s="410"/>
      <c r="I238" s="411"/>
      <c r="J238" s="415"/>
      <c r="K238" s="416"/>
      <c r="L238" s="416"/>
      <c r="M238" s="416"/>
      <c r="N238" s="417"/>
      <c r="O238" s="415"/>
      <c r="P238" s="416"/>
      <c r="Q238" s="416"/>
      <c r="R238" s="416"/>
      <c r="S238" s="417"/>
      <c r="T238" s="415"/>
      <c r="U238" s="416"/>
      <c r="V238" s="416"/>
      <c r="W238" s="416"/>
      <c r="X238" s="417"/>
      <c r="Y238" s="415"/>
      <c r="Z238" s="416"/>
      <c r="AA238" s="416"/>
      <c r="AB238" s="416"/>
      <c r="AC238" s="417"/>
      <c r="AD238" s="415"/>
      <c r="AE238" s="416"/>
      <c r="AF238" s="416"/>
      <c r="AG238" s="416"/>
      <c r="AH238" s="417"/>
      <c r="AJ238" t="s">
        <v>637</v>
      </c>
    </row>
    <row r="239" spans="1:38" x14ac:dyDescent="0.25">
      <c r="A239" s="377"/>
      <c r="B239" s="377"/>
      <c r="C239" s="377"/>
      <c r="D239" s="377"/>
      <c r="E239" s="377"/>
      <c r="F239" s="377"/>
      <c r="G239" s="377"/>
      <c r="H239" s="377"/>
      <c r="I239" s="377"/>
      <c r="J239" s="450"/>
      <c r="K239" s="450"/>
      <c r="L239" s="450"/>
      <c r="M239" s="450"/>
      <c r="N239" s="450"/>
      <c r="O239" s="450"/>
      <c r="P239" s="450"/>
      <c r="Q239" s="450"/>
      <c r="R239" s="450"/>
      <c r="S239" s="450"/>
      <c r="T239" s="450"/>
      <c r="U239" s="450"/>
      <c r="V239" s="450"/>
      <c r="W239" s="450"/>
      <c r="X239" s="450"/>
      <c r="Y239" s="450"/>
      <c r="Z239" s="450"/>
      <c r="AA239" s="450"/>
      <c r="AB239" s="450"/>
      <c r="AC239" s="450"/>
      <c r="AD239" s="450"/>
      <c r="AE239" s="450"/>
      <c r="AF239" s="450"/>
      <c r="AG239" s="450"/>
      <c r="AH239" s="450"/>
    </row>
    <row r="240" spans="1:38" ht="30.75" customHeight="1" x14ac:dyDescent="0.25">
      <c r="A240" s="114" t="s">
        <v>763</v>
      </c>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c r="Z240" s="114"/>
      <c r="AA240" s="114"/>
      <c r="AB240" s="114"/>
      <c r="AC240" s="114"/>
      <c r="AD240" s="114"/>
      <c r="AE240" s="114"/>
      <c r="AF240" s="114"/>
      <c r="AG240" s="114"/>
      <c r="AH240" s="114"/>
    </row>
    <row r="241" spans="1:37"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row>
    <row r="242" spans="1:37" ht="44.25" customHeight="1" x14ac:dyDescent="0.25">
      <c r="A242" s="114" t="s">
        <v>764</v>
      </c>
      <c r="B242" s="114"/>
      <c r="C242" s="114"/>
      <c r="D242" s="114"/>
      <c r="E242" s="114"/>
      <c r="F242" s="114"/>
      <c r="G242" s="114"/>
      <c r="H242" s="114"/>
      <c r="I242" s="114"/>
      <c r="J242" s="114"/>
      <c r="K242" s="114"/>
      <c r="L242" s="114"/>
      <c r="M242" s="114"/>
      <c r="N242" s="114"/>
      <c r="O242" s="114"/>
      <c r="P242" s="114"/>
      <c r="Q242" s="114"/>
      <c r="R242" s="114"/>
      <c r="S242" s="114"/>
      <c r="T242" s="114"/>
      <c r="U242" s="114"/>
      <c r="V242" s="114"/>
      <c r="W242" s="114"/>
      <c r="X242" s="114"/>
      <c r="Y242" s="114"/>
      <c r="Z242" s="114"/>
      <c r="AA242" s="114"/>
      <c r="AB242" s="114"/>
      <c r="AC242" s="114"/>
      <c r="AD242" s="114"/>
      <c r="AE242" s="114"/>
      <c r="AF242" s="114"/>
      <c r="AG242" s="114"/>
      <c r="AH242" s="114"/>
    </row>
    <row r="243" spans="1:37" x14ac:dyDescent="0.25">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row>
    <row r="244" spans="1:37" x14ac:dyDescent="0.25">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c r="AF244" s="46"/>
      <c r="AG244" s="46"/>
      <c r="AH244" s="46"/>
    </row>
    <row r="245" spans="1:37" ht="15" customHeight="1" x14ac:dyDescent="0.25">
      <c r="A245" s="114" t="s">
        <v>802</v>
      </c>
      <c r="B245" s="114"/>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c r="Z245" s="114"/>
      <c r="AA245" s="114"/>
      <c r="AB245" s="114"/>
      <c r="AC245" s="114"/>
      <c r="AD245" s="114"/>
      <c r="AE245" s="114"/>
      <c r="AF245" s="114"/>
      <c r="AG245" s="114"/>
      <c r="AH245" s="114"/>
      <c r="AI245" s="2"/>
      <c r="AK245" s="2"/>
    </row>
    <row r="246" spans="1:37" x14ac:dyDescent="0.25">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c r="AF246" s="46"/>
      <c r="AG246" s="46"/>
      <c r="AH246" s="46"/>
    </row>
    <row r="247" spans="1:37" x14ac:dyDescent="0.25">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row>
    <row r="248" spans="1:37" ht="15" customHeight="1" x14ac:dyDescent="0.25">
      <c r="A248" s="112" t="s">
        <v>546</v>
      </c>
      <c r="B248" s="112"/>
      <c r="C248" s="112"/>
      <c r="D248" s="112"/>
      <c r="E248" s="112"/>
      <c r="F248" s="112"/>
      <c r="G248" s="112"/>
      <c r="H248" s="112"/>
      <c r="I248" s="112"/>
      <c r="J248" s="112"/>
      <c r="K248" s="112"/>
      <c r="L248" s="112"/>
      <c r="M248" s="112"/>
      <c r="N248" s="112"/>
      <c r="O248" s="112"/>
      <c r="P248" s="112"/>
      <c r="Q248" s="112"/>
      <c r="R248" s="112"/>
      <c r="S248" s="112"/>
      <c r="T248" s="112"/>
      <c r="U248" s="112"/>
      <c r="V248" s="112"/>
      <c r="W248" s="112"/>
      <c r="X248" s="112"/>
      <c r="Y248" s="112"/>
      <c r="Z248" s="112"/>
      <c r="AA248" s="112"/>
      <c r="AB248" s="112"/>
      <c r="AC248" s="112"/>
      <c r="AD248" s="112"/>
      <c r="AE248" s="112"/>
      <c r="AF248" s="112"/>
      <c r="AG248" s="112"/>
      <c r="AH248" s="112"/>
    </row>
    <row r="249" spans="1:37" x14ac:dyDescent="0.25">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row>
    <row r="250" spans="1:37" ht="15" customHeight="1" x14ac:dyDescent="0.25">
      <c r="A250" s="451" t="s">
        <v>61</v>
      </c>
      <c r="B250" s="452"/>
      <c r="C250" s="452"/>
      <c r="D250" s="452"/>
      <c r="E250" s="452"/>
      <c r="F250" s="452"/>
      <c r="G250" s="452"/>
      <c r="H250" s="452"/>
      <c r="I250" s="452"/>
      <c r="J250" s="453"/>
      <c r="K250" s="451" t="s">
        <v>545</v>
      </c>
      <c r="L250" s="452"/>
      <c r="M250" s="452"/>
      <c r="N250" s="452"/>
      <c r="O250" s="452"/>
      <c r="P250" s="452"/>
      <c r="Q250" s="452"/>
      <c r="R250" s="453"/>
      <c r="S250" s="451" t="s">
        <v>544</v>
      </c>
      <c r="T250" s="452"/>
      <c r="U250" s="452"/>
      <c r="V250" s="452"/>
      <c r="W250" s="452"/>
      <c r="X250" s="452"/>
      <c r="Y250" s="452"/>
      <c r="Z250" s="453"/>
      <c r="AA250" s="451" t="s">
        <v>543</v>
      </c>
      <c r="AB250" s="452"/>
      <c r="AC250" s="452"/>
      <c r="AD250" s="452"/>
      <c r="AE250" s="452"/>
      <c r="AF250" s="452"/>
      <c r="AG250" s="452"/>
      <c r="AH250" s="453"/>
    </row>
    <row r="251" spans="1:37" ht="15" customHeight="1" x14ac:dyDescent="0.25">
      <c r="A251" s="454" t="s">
        <v>542</v>
      </c>
      <c r="B251" s="455"/>
      <c r="C251" s="455"/>
      <c r="D251" s="455"/>
      <c r="E251" s="455"/>
      <c r="F251" s="455"/>
      <c r="G251" s="455"/>
      <c r="H251" s="455"/>
      <c r="I251" s="455"/>
      <c r="J251" s="455"/>
      <c r="K251" s="455"/>
      <c r="L251" s="455"/>
      <c r="M251" s="455"/>
      <c r="N251" s="455"/>
      <c r="O251" s="455"/>
      <c r="P251" s="455"/>
      <c r="Q251" s="455"/>
      <c r="R251" s="455"/>
      <c r="S251" s="455"/>
      <c r="T251" s="455"/>
      <c r="U251" s="455"/>
      <c r="V251" s="455"/>
      <c r="W251" s="455"/>
      <c r="X251" s="455"/>
      <c r="Y251" s="455"/>
      <c r="Z251" s="455"/>
      <c r="AA251" s="455"/>
      <c r="AB251" s="455"/>
      <c r="AC251" s="455"/>
      <c r="AD251" s="455"/>
      <c r="AE251" s="455"/>
      <c r="AF251" s="455"/>
      <c r="AG251" s="455"/>
      <c r="AH251" s="456"/>
    </row>
    <row r="252" spans="1:37" ht="15" customHeight="1" x14ac:dyDescent="0.25">
      <c r="A252" s="159" t="s">
        <v>540</v>
      </c>
      <c r="B252" s="160"/>
      <c r="C252" s="160"/>
      <c r="D252" s="160"/>
      <c r="E252" s="160"/>
      <c r="F252" s="160"/>
      <c r="G252" s="160"/>
      <c r="H252" s="160"/>
      <c r="I252" s="160"/>
      <c r="J252" s="161"/>
      <c r="K252" s="457"/>
      <c r="L252" s="458"/>
      <c r="M252" s="458"/>
      <c r="N252" s="458"/>
      <c r="O252" s="458"/>
      <c r="P252" s="458"/>
      <c r="Q252" s="458"/>
      <c r="R252" s="459"/>
      <c r="S252" s="457"/>
      <c r="T252" s="458"/>
      <c r="U252" s="458"/>
      <c r="V252" s="458"/>
      <c r="W252" s="458"/>
      <c r="X252" s="458"/>
      <c r="Y252" s="458"/>
      <c r="Z252" s="459"/>
      <c r="AA252" s="457">
        <f>K252+S252</f>
        <v>0</v>
      </c>
      <c r="AB252" s="458"/>
      <c r="AC252" s="458"/>
      <c r="AD252" s="458"/>
      <c r="AE252" s="458"/>
      <c r="AF252" s="458"/>
      <c r="AG252" s="458"/>
      <c r="AH252" s="459"/>
    </row>
    <row r="253" spans="1:37" x14ac:dyDescent="0.25">
      <c r="A253" s="418"/>
      <c r="B253" s="419"/>
      <c r="C253" s="419"/>
      <c r="D253" s="419"/>
      <c r="E253" s="419"/>
      <c r="F253" s="419"/>
      <c r="G253" s="419"/>
      <c r="H253" s="419"/>
      <c r="I253" s="419"/>
      <c r="J253" s="420"/>
      <c r="K253" s="460"/>
      <c r="L253" s="461"/>
      <c r="M253" s="461"/>
      <c r="N253" s="461"/>
      <c r="O253" s="461"/>
      <c r="P253" s="461"/>
      <c r="Q253" s="461"/>
      <c r="R253" s="462"/>
      <c r="S253" s="460"/>
      <c r="T253" s="461"/>
      <c r="U253" s="461"/>
      <c r="V253" s="461"/>
      <c r="W253" s="461"/>
      <c r="X253" s="461"/>
      <c r="Y253" s="461"/>
      <c r="Z253" s="462"/>
      <c r="AA253" s="460"/>
      <c r="AB253" s="461"/>
      <c r="AC253" s="461"/>
      <c r="AD253" s="461"/>
      <c r="AE253" s="461"/>
      <c r="AF253" s="461"/>
      <c r="AG253" s="461"/>
      <c r="AH253" s="462"/>
      <c r="AJ253" t="s">
        <v>637</v>
      </c>
    </row>
    <row r="254" spans="1:37" ht="15" customHeight="1" x14ac:dyDescent="0.25">
      <c r="A254" s="159" t="s">
        <v>774</v>
      </c>
      <c r="B254" s="160"/>
      <c r="C254" s="160"/>
      <c r="D254" s="160"/>
      <c r="E254" s="160"/>
      <c r="F254" s="160"/>
      <c r="G254" s="160"/>
      <c r="H254" s="160"/>
      <c r="I254" s="160"/>
      <c r="J254" s="161"/>
      <c r="K254" s="457"/>
      <c r="L254" s="458"/>
      <c r="M254" s="458"/>
      <c r="N254" s="458"/>
      <c r="O254" s="458"/>
      <c r="P254" s="458"/>
      <c r="Q254" s="458"/>
      <c r="R254" s="459"/>
      <c r="S254" s="457"/>
      <c r="T254" s="458"/>
      <c r="U254" s="458"/>
      <c r="V254" s="458"/>
      <c r="W254" s="458"/>
      <c r="X254" s="458"/>
      <c r="Y254" s="458"/>
      <c r="Z254" s="459"/>
      <c r="AA254" s="457">
        <f>K254+S254</f>
        <v>0</v>
      </c>
      <c r="AB254" s="458"/>
      <c r="AC254" s="458"/>
      <c r="AD254" s="458"/>
      <c r="AE254" s="458"/>
      <c r="AF254" s="458"/>
      <c r="AG254" s="458"/>
      <c r="AH254" s="459"/>
    </row>
    <row r="255" spans="1:37" x14ac:dyDescent="0.25">
      <c r="A255" s="418"/>
      <c r="B255" s="419"/>
      <c r="C255" s="419"/>
      <c r="D255" s="419"/>
      <c r="E255" s="419"/>
      <c r="F255" s="419"/>
      <c r="G255" s="419"/>
      <c r="H255" s="419"/>
      <c r="I255" s="419"/>
      <c r="J255" s="420"/>
      <c r="K255" s="460"/>
      <c r="L255" s="461"/>
      <c r="M255" s="461"/>
      <c r="N255" s="461"/>
      <c r="O255" s="461"/>
      <c r="P255" s="461"/>
      <c r="Q255" s="461"/>
      <c r="R255" s="462"/>
      <c r="S255" s="460"/>
      <c r="T255" s="461"/>
      <c r="U255" s="461"/>
      <c r="V255" s="461"/>
      <c r="W255" s="461"/>
      <c r="X255" s="461"/>
      <c r="Y255" s="461"/>
      <c r="Z255" s="462"/>
      <c r="AA255" s="460"/>
      <c r="AB255" s="461"/>
      <c r="AC255" s="461"/>
      <c r="AD255" s="461"/>
      <c r="AE255" s="461"/>
      <c r="AF255" s="461"/>
      <c r="AG255" s="461"/>
      <c r="AH255" s="462"/>
      <c r="AJ255" t="s">
        <v>637</v>
      </c>
    </row>
    <row r="256" spans="1:37" ht="15" customHeight="1" x14ac:dyDescent="0.25">
      <c r="A256" s="159" t="s">
        <v>539</v>
      </c>
      <c r="B256" s="160"/>
      <c r="C256" s="160"/>
      <c r="D256" s="160"/>
      <c r="E256" s="160"/>
      <c r="F256" s="160"/>
      <c r="G256" s="160"/>
      <c r="H256" s="160"/>
      <c r="I256" s="160"/>
      <c r="J256" s="161"/>
      <c r="K256" s="457"/>
      <c r="L256" s="458"/>
      <c r="M256" s="458"/>
      <c r="N256" s="458"/>
      <c r="O256" s="458"/>
      <c r="P256" s="458"/>
      <c r="Q256" s="458"/>
      <c r="R256" s="459"/>
      <c r="S256" s="457"/>
      <c r="T256" s="458"/>
      <c r="U256" s="458"/>
      <c r="V256" s="458"/>
      <c r="W256" s="458"/>
      <c r="X256" s="458"/>
      <c r="Y256" s="458"/>
      <c r="Z256" s="459"/>
      <c r="AA256" s="457">
        <f>K256+S256</f>
        <v>0</v>
      </c>
      <c r="AB256" s="458"/>
      <c r="AC256" s="458"/>
      <c r="AD256" s="458"/>
      <c r="AE256" s="458"/>
      <c r="AF256" s="458"/>
      <c r="AG256" s="458"/>
      <c r="AH256" s="459"/>
    </row>
    <row r="257" spans="1:36" x14ac:dyDescent="0.25">
      <c r="A257" s="418"/>
      <c r="B257" s="419"/>
      <c r="C257" s="419"/>
      <c r="D257" s="419"/>
      <c r="E257" s="419"/>
      <c r="F257" s="419"/>
      <c r="G257" s="419"/>
      <c r="H257" s="419"/>
      <c r="I257" s="419"/>
      <c r="J257" s="420"/>
      <c r="K257" s="460"/>
      <c r="L257" s="461"/>
      <c r="M257" s="461"/>
      <c r="N257" s="461"/>
      <c r="O257" s="461"/>
      <c r="P257" s="461"/>
      <c r="Q257" s="461"/>
      <c r="R257" s="462"/>
      <c r="S257" s="460"/>
      <c r="T257" s="461"/>
      <c r="U257" s="461"/>
      <c r="V257" s="461"/>
      <c r="W257" s="461"/>
      <c r="X257" s="461"/>
      <c r="Y257" s="461"/>
      <c r="Z257" s="462"/>
      <c r="AA257" s="460"/>
      <c r="AB257" s="461"/>
      <c r="AC257" s="461"/>
      <c r="AD257" s="461"/>
      <c r="AE257" s="461"/>
      <c r="AF257" s="461"/>
      <c r="AG257" s="461"/>
      <c r="AH257" s="462"/>
      <c r="AJ257" t="s">
        <v>637</v>
      </c>
    </row>
    <row r="258" spans="1:36" ht="15" customHeight="1" x14ac:dyDescent="0.25">
      <c r="A258" s="159" t="s">
        <v>538</v>
      </c>
      <c r="B258" s="160"/>
      <c r="C258" s="160"/>
      <c r="D258" s="160"/>
      <c r="E258" s="160"/>
      <c r="F258" s="160"/>
      <c r="G258" s="160"/>
      <c r="H258" s="160"/>
      <c r="I258" s="160"/>
      <c r="J258" s="161"/>
      <c r="K258" s="457"/>
      <c r="L258" s="458"/>
      <c r="M258" s="458"/>
      <c r="N258" s="458"/>
      <c r="O258" s="458"/>
      <c r="P258" s="458"/>
      <c r="Q258" s="458"/>
      <c r="R258" s="459"/>
      <c r="S258" s="457"/>
      <c r="T258" s="458"/>
      <c r="U258" s="458"/>
      <c r="V258" s="458"/>
      <c r="W258" s="458"/>
      <c r="X258" s="458"/>
      <c r="Y258" s="458"/>
      <c r="Z258" s="459"/>
      <c r="AA258" s="457">
        <f>K258+S258</f>
        <v>0</v>
      </c>
      <c r="AB258" s="458"/>
      <c r="AC258" s="458"/>
      <c r="AD258" s="458"/>
      <c r="AE258" s="458"/>
      <c r="AF258" s="458"/>
      <c r="AG258" s="458"/>
      <c r="AH258" s="459"/>
    </row>
    <row r="259" spans="1:36" x14ac:dyDescent="0.25">
      <c r="A259" s="418"/>
      <c r="B259" s="419"/>
      <c r="C259" s="419"/>
      <c r="D259" s="419"/>
      <c r="E259" s="419"/>
      <c r="F259" s="419"/>
      <c r="G259" s="419"/>
      <c r="H259" s="419"/>
      <c r="I259" s="419"/>
      <c r="J259" s="420"/>
      <c r="K259" s="460"/>
      <c r="L259" s="461"/>
      <c r="M259" s="461"/>
      <c r="N259" s="461"/>
      <c r="O259" s="461"/>
      <c r="P259" s="461"/>
      <c r="Q259" s="461"/>
      <c r="R259" s="462"/>
      <c r="S259" s="460"/>
      <c r="T259" s="461"/>
      <c r="U259" s="461"/>
      <c r="V259" s="461"/>
      <c r="W259" s="461"/>
      <c r="X259" s="461"/>
      <c r="Y259" s="461"/>
      <c r="Z259" s="462"/>
      <c r="AA259" s="460"/>
      <c r="AB259" s="461"/>
      <c r="AC259" s="461"/>
      <c r="AD259" s="461"/>
      <c r="AE259" s="461"/>
      <c r="AF259" s="461"/>
      <c r="AG259" s="461"/>
      <c r="AH259" s="462"/>
      <c r="AJ259" t="s">
        <v>637</v>
      </c>
    </row>
    <row r="260" spans="1:36" ht="15" customHeight="1" x14ac:dyDescent="0.25">
      <c r="A260" s="159" t="s">
        <v>535</v>
      </c>
      <c r="B260" s="160"/>
      <c r="C260" s="160"/>
      <c r="D260" s="160"/>
      <c r="E260" s="160"/>
      <c r="F260" s="160"/>
      <c r="G260" s="160"/>
      <c r="H260" s="160"/>
      <c r="I260" s="160"/>
      <c r="J260" s="161"/>
      <c r="K260" s="444">
        <v>912348</v>
      </c>
      <c r="L260" s="445"/>
      <c r="M260" s="445"/>
      <c r="N260" s="445"/>
      <c r="O260" s="445"/>
      <c r="P260" s="445"/>
      <c r="Q260" s="445"/>
      <c r="R260" s="446"/>
      <c r="S260" s="457"/>
      <c r="T260" s="458"/>
      <c r="U260" s="458"/>
      <c r="V260" s="458"/>
      <c r="W260" s="458"/>
      <c r="X260" s="458"/>
      <c r="Y260" s="458"/>
      <c r="Z260" s="459"/>
      <c r="AA260" s="457">
        <f>K260+S260</f>
        <v>912348</v>
      </c>
      <c r="AB260" s="458"/>
      <c r="AC260" s="458"/>
      <c r="AD260" s="458"/>
      <c r="AE260" s="458"/>
      <c r="AF260" s="458"/>
      <c r="AG260" s="458"/>
      <c r="AH260" s="459"/>
      <c r="AI260" s="2"/>
    </row>
    <row r="261" spans="1:36" x14ac:dyDescent="0.25">
      <c r="A261" s="418"/>
      <c r="B261" s="419"/>
      <c r="C261" s="419"/>
      <c r="D261" s="419"/>
      <c r="E261" s="419"/>
      <c r="F261" s="419"/>
      <c r="G261" s="419"/>
      <c r="H261" s="419"/>
      <c r="I261" s="419"/>
      <c r="J261" s="420"/>
      <c r="K261" s="447"/>
      <c r="L261" s="448"/>
      <c r="M261" s="448"/>
      <c r="N261" s="448"/>
      <c r="O261" s="448"/>
      <c r="P261" s="448"/>
      <c r="Q261" s="448"/>
      <c r="R261" s="449"/>
      <c r="S261" s="460"/>
      <c r="T261" s="461"/>
      <c r="U261" s="461"/>
      <c r="V261" s="461"/>
      <c r="W261" s="461"/>
      <c r="X261" s="461"/>
      <c r="Y261" s="461"/>
      <c r="Z261" s="462"/>
      <c r="AA261" s="460"/>
      <c r="AB261" s="461"/>
      <c r="AC261" s="461"/>
      <c r="AD261" s="461"/>
      <c r="AE261" s="461"/>
      <c r="AF261" s="461"/>
      <c r="AG261" s="461"/>
      <c r="AH261" s="462"/>
      <c r="AJ261" t="s">
        <v>637</v>
      </c>
    </row>
    <row r="262" spans="1:36" ht="15" customHeight="1" x14ac:dyDescent="0.25">
      <c r="A262" s="463" t="s">
        <v>528</v>
      </c>
      <c r="B262" s="464"/>
      <c r="C262" s="464"/>
      <c r="D262" s="464"/>
      <c r="E262" s="464"/>
      <c r="F262" s="464"/>
      <c r="G262" s="464"/>
      <c r="H262" s="464"/>
      <c r="I262" s="464"/>
      <c r="J262" s="465"/>
      <c r="K262" s="469">
        <f>SUM(K252:R261)</f>
        <v>912348</v>
      </c>
      <c r="L262" s="470"/>
      <c r="M262" s="470"/>
      <c r="N262" s="470"/>
      <c r="O262" s="470"/>
      <c r="P262" s="470"/>
      <c r="Q262" s="470"/>
      <c r="R262" s="471"/>
      <c r="S262" s="469">
        <f>SUM(S252:Z261)</f>
        <v>0</v>
      </c>
      <c r="T262" s="470"/>
      <c r="U262" s="470"/>
      <c r="V262" s="470"/>
      <c r="W262" s="470"/>
      <c r="X262" s="470"/>
      <c r="Y262" s="470"/>
      <c r="Z262" s="471"/>
      <c r="AA262" s="469">
        <f>SUM(AA252:AH261)</f>
        <v>912348</v>
      </c>
      <c r="AB262" s="470"/>
      <c r="AC262" s="470"/>
      <c r="AD262" s="470"/>
      <c r="AE262" s="470"/>
      <c r="AF262" s="470"/>
      <c r="AG262" s="470"/>
      <c r="AH262" s="471"/>
    </row>
    <row r="263" spans="1:36" x14ac:dyDescent="0.25">
      <c r="A263" s="466"/>
      <c r="B263" s="467"/>
      <c r="C263" s="467"/>
      <c r="D263" s="467"/>
      <c r="E263" s="467"/>
      <c r="F263" s="467"/>
      <c r="G263" s="467"/>
      <c r="H263" s="467"/>
      <c r="I263" s="467"/>
      <c r="J263" s="468"/>
      <c r="K263" s="472"/>
      <c r="L263" s="473"/>
      <c r="M263" s="473"/>
      <c r="N263" s="473"/>
      <c r="O263" s="473"/>
      <c r="P263" s="473"/>
      <c r="Q263" s="473"/>
      <c r="R263" s="474"/>
      <c r="S263" s="472"/>
      <c r="T263" s="473"/>
      <c r="U263" s="473"/>
      <c r="V263" s="473"/>
      <c r="W263" s="473"/>
      <c r="X263" s="473"/>
      <c r="Y263" s="473"/>
      <c r="Z263" s="474"/>
      <c r="AA263" s="472"/>
      <c r="AB263" s="473"/>
      <c r="AC263" s="473"/>
      <c r="AD263" s="473"/>
      <c r="AE263" s="473"/>
      <c r="AF263" s="473"/>
      <c r="AG263" s="473"/>
      <c r="AH263" s="474"/>
      <c r="AJ263" t="s">
        <v>637</v>
      </c>
    </row>
    <row r="264" spans="1:36" ht="15" customHeight="1" x14ac:dyDescent="0.25">
      <c r="A264" s="454" t="s">
        <v>541</v>
      </c>
      <c r="B264" s="455"/>
      <c r="C264" s="455"/>
      <c r="D264" s="455"/>
      <c r="E264" s="455"/>
      <c r="F264" s="455"/>
      <c r="G264" s="455"/>
      <c r="H264" s="455"/>
      <c r="I264" s="455"/>
      <c r="J264" s="455"/>
      <c r="K264" s="455"/>
      <c r="L264" s="455"/>
      <c r="M264" s="455"/>
      <c r="N264" s="455"/>
      <c r="O264" s="455"/>
      <c r="P264" s="455"/>
      <c r="Q264" s="455"/>
      <c r="R264" s="455"/>
      <c r="S264" s="455"/>
      <c r="T264" s="455"/>
      <c r="U264" s="455"/>
      <c r="V264" s="455"/>
      <c r="W264" s="455"/>
      <c r="X264" s="455"/>
      <c r="Y264" s="455"/>
      <c r="Z264" s="455"/>
      <c r="AA264" s="455"/>
      <c r="AB264" s="455"/>
      <c r="AC264" s="455"/>
      <c r="AD264" s="455"/>
      <c r="AE264" s="455"/>
      <c r="AF264" s="455"/>
      <c r="AG264" s="455"/>
      <c r="AH264" s="456"/>
    </row>
    <row r="265" spans="1:36" ht="15" customHeight="1" x14ac:dyDescent="0.25">
      <c r="A265" s="159" t="s">
        <v>540</v>
      </c>
      <c r="B265" s="160"/>
      <c r="C265" s="160"/>
      <c r="D265" s="160"/>
      <c r="E265" s="160"/>
      <c r="F265" s="160"/>
      <c r="G265" s="160"/>
      <c r="H265" s="160"/>
      <c r="I265" s="160"/>
      <c r="J265" s="161"/>
      <c r="K265" s="382">
        <v>398969</v>
      </c>
      <c r="L265" s="382"/>
      <c r="M265" s="382"/>
      <c r="N265" s="382"/>
      <c r="O265" s="382"/>
      <c r="P265" s="382"/>
      <c r="Q265" s="382"/>
      <c r="R265" s="382"/>
      <c r="S265" s="382">
        <v>153138</v>
      </c>
      <c r="T265" s="382"/>
      <c r="U265" s="382"/>
      <c r="V265" s="382"/>
      <c r="W265" s="382"/>
      <c r="X265" s="382"/>
      <c r="Y265" s="382"/>
      <c r="Z265" s="382"/>
      <c r="AA265" s="444">
        <v>552107</v>
      </c>
      <c r="AB265" s="445"/>
      <c r="AC265" s="445"/>
      <c r="AD265" s="445"/>
      <c r="AE265" s="445"/>
      <c r="AF265" s="445"/>
      <c r="AG265" s="445"/>
      <c r="AH265" s="446"/>
    </row>
    <row r="266" spans="1:36" x14ac:dyDescent="0.25">
      <c r="A266" s="418"/>
      <c r="B266" s="419"/>
      <c r="C266" s="419"/>
      <c r="D266" s="419"/>
      <c r="E266" s="419"/>
      <c r="F266" s="419"/>
      <c r="G266" s="419"/>
      <c r="H266" s="419"/>
      <c r="I266" s="419"/>
      <c r="J266" s="420"/>
      <c r="K266" s="382"/>
      <c r="L266" s="382"/>
      <c r="M266" s="382"/>
      <c r="N266" s="382"/>
      <c r="O266" s="382"/>
      <c r="P266" s="382"/>
      <c r="Q266" s="382"/>
      <c r="R266" s="382"/>
      <c r="S266" s="382"/>
      <c r="T266" s="382"/>
      <c r="U266" s="382"/>
      <c r="V266" s="382"/>
      <c r="W266" s="382"/>
      <c r="X266" s="382"/>
      <c r="Y266" s="382"/>
      <c r="Z266" s="382"/>
      <c r="AA266" s="447"/>
      <c r="AB266" s="448"/>
      <c r="AC266" s="448"/>
      <c r="AD266" s="448"/>
      <c r="AE266" s="448"/>
      <c r="AF266" s="448"/>
      <c r="AG266" s="448"/>
      <c r="AH266" s="449"/>
      <c r="AJ266" t="s">
        <v>637</v>
      </c>
    </row>
    <row r="267" spans="1:36" ht="15" customHeight="1" x14ac:dyDescent="0.25">
      <c r="A267" s="376" t="s">
        <v>774</v>
      </c>
      <c r="B267" s="377"/>
      <c r="C267" s="377"/>
      <c r="D267" s="377"/>
      <c r="E267" s="377"/>
      <c r="F267" s="377"/>
      <c r="G267" s="377"/>
      <c r="H267" s="377"/>
      <c r="I267" s="377"/>
      <c r="J267" s="378"/>
      <c r="K267" s="382">
        <v>809764</v>
      </c>
      <c r="L267" s="382"/>
      <c r="M267" s="382"/>
      <c r="N267" s="382"/>
      <c r="O267" s="382"/>
      <c r="P267" s="382"/>
      <c r="Q267" s="382"/>
      <c r="R267" s="382"/>
      <c r="S267" s="382">
        <v>331172</v>
      </c>
      <c r="T267" s="382"/>
      <c r="U267" s="382"/>
      <c r="V267" s="382"/>
      <c r="W267" s="382"/>
      <c r="X267" s="382"/>
      <c r="Y267" s="382"/>
      <c r="Z267" s="382"/>
      <c r="AA267" s="444">
        <v>1140936</v>
      </c>
      <c r="AB267" s="445"/>
      <c r="AC267" s="445"/>
      <c r="AD267" s="445"/>
      <c r="AE267" s="445"/>
      <c r="AF267" s="445"/>
      <c r="AG267" s="445"/>
      <c r="AH267" s="446"/>
    </row>
    <row r="268" spans="1:36" x14ac:dyDescent="0.25">
      <c r="A268" s="379"/>
      <c r="B268" s="380"/>
      <c r="C268" s="380"/>
      <c r="D268" s="380"/>
      <c r="E268" s="380"/>
      <c r="F268" s="380"/>
      <c r="G268" s="380"/>
      <c r="H268" s="380"/>
      <c r="I268" s="380"/>
      <c r="J268" s="381"/>
      <c r="K268" s="382"/>
      <c r="L268" s="382"/>
      <c r="M268" s="382"/>
      <c r="N268" s="382"/>
      <c r="O268" s="382"/>
      <c r="P268" s="382"/>
      <c r="Q268" s="382"/>
      <c r="R268" s="382"/>
      <c r="S268" s="382"/>
      <c r="T268" s="382"/>
      <c r="U268" s="382"/>
      <c r="V268" s="382"/>
      <c r="W268" s="382"/>
      <c r="X268" s="382"/>
      <c r="Y268" s="382"/>
      <c r="Z268" s="382"/>
      <c r="AA268" s="447"/>
      <c r="AB268" s="448"/>
      <c r="AC268" s="448"/>
      <c r="AD268" s="448"/>
      <c r="AE268" s="448"/>
      <c r="AF268" s="448"/>
      <c r="AG268" s="448"/>
      <c r="AH268" s="449"/>
      <c r="AJ268" t="s">
        <v>637</v>
      </c>
    </row>
    <row r="269" spans="1:36" ht="15" customHeight="1" x14ac:dyDescent="0.25">
      <c r="A269" s="376" t="s">
        <v>539</v>
      </c>
      <c r="B269" s="377"/>
      <c r="C269" s="377"/>
      <c r="D269" s="377"/>
      <c r="E269" s="377"/>
      <c r="F269" s="377"/>
      <c r="G269" s="377"/>
      <c r="H269" s="377"/>
      <c r="I269" s="377"/>
      <c r="J269" s="378"/>
      <c r="K269" s="382"/>
      <c r="L269" s="382"/>
      <c r="M269" s="382"/>
      <c r="N269" s="382"/>
      <c r="O269" s="382"/>
      <c r="P269" s="382"/>
      <c r="Q269" s="382"/>
      <c r="R269" s="382"/>
      <c r="S269" s="382"/>
      <c r="T269" s="382"/>
      <c r="U269" s="382"/>
      <c r="V269" s="382"/>
      <c r="W269" s="382"/>
      <c r="X269" s="382"/>
      <c r="Y269" s="382"/>
      <c r="Z269" s="382"/>
      <c r="AA269" s="444"/>
      <c r="AB269" s="445"/>
      <c r="AC269" s="445"/>
      <c r="AD269" s="445"/>
      <c r="AE269" s="445"/>
      <c r="AF269" s="445"/>
      <c r="AG269" s="445"/>
      <c r="AH269" s="446"/>
    </row>
    <row r="270" spans="1:36" x14ac:dyDescent="0.25">
      <c r="A270" s="379"/>
      <c r="B270" s="380"/>
      <c r="C270" s="380"/>
      <c r="D270" s="380"/>
      <c r="E270" s="380"/>
      <c r="F270" s="380"/>
      <c r="G270" s="380"/>
      <c r="H270" s="380"/>
      <c r="I270" s="380"/>
      <c r="J270" s="381"/>
      <c r="K270" s="382"/>
      <c r="L270" s="382"/>
      <c r="M270" s="382"/>
      <c r="N270" s="382"/>
      <c r="O270" s="382"/>
      <c r="P270" s="382"/>
      <c r="Q270" s="382"/>
      <c r="R270" s="382"/>
      <c r="S270" s="382"/>
      <c r="T270" s="382"/>
      <c r="U270" s="382"/>
      <c r="V270" s="382"/>
      <c r="W270" s="382"/>
      <c r="X270" s="382"/>
      <c r="Y270" s="382"/>
      <c r="Z270" s="382"/>
      <c r="AA270" s="447"/>
      <c r="AB270" s="448"/>
      <c r="AC270" s="448"/>
      <c r="AD270" s="448"/>
      <c r="AE270" s="448"/>
      <c r="AF270" s="448"/>
      <c r="AG270" s="448"/>
      <c r="AH270" s="449"/>
      <c r="AJ270" t="s">
        <v>637</v>
      </c>
    </row>
    <row r="271" spans="1:36" ht="15" customHeight="1" x14ac:dyDescent="0.25">
      <c r="A271" s="159" t="s">
        <v>538</v>
      </c>
      <c r="B271" s="160"/>
      <c r="C271" s="160"/>
      <c r="D271" s="160"/>
      <c r="E271" s="160"/>
      <c r="F271" s="160"/>
      <c r="G271" s="160"/>
      <c r="H271" s="160"/>
      <c r="I271" s="160"/>
      <c r="J271" s="161"/>
      <c r="K271" s="457"/>
      <c r="L271" s="458"/>
      <c r="M271" s="458"/>
      <c r="N271" s="458"/>
      <c r="O271" s="458"/>
      <c r="P271" s="458"/>
      <c r="Q271" s="458"/>
      <c r="R271" s="459"/>
      <c r="S271" s="457"/>
      <c r="T271" s="458"/>
      <c r="U271" s="458"/>
      <c r="V271" s="458"/>
      <c r="W271" s="458"/>
      <c r="X271" s="458"/>
      <c r="Y271" s="458"/>
      <c r="Z271" s="459"/>
      <c r="AA271" s="457">
        <f>K271+S271</f>
        <v>0</v>
      </c>
      <c r="AB271" s="458"/>
      <c r="AC271" s="458"/>
      <c r="AD271" s="458"/>
      <c r="AE271" s="458"/>
      <c r="AF271" s="458"/>
      <c r="AG271" s="458"/>
      <c r="AH271" s="459"/>
    </row>
    <row r="272" spans="1:36" x14ac:dyDescent="0.25">
      <c r="A272" s="418"/>
      <c r="B272" s="419"/>
      <c r="C272" s="419"/>
      <c r="D272" s="419"/>
      <c r="E272" s="419"/>
      <c r="F272" s="419"/>
      <c r="G272" s="419"/>
      <c r="H272" s="419"/>
      <c r="I272" s="419"/>
      <c r="J272" s="420"/>
      <c r="K272" s="460"/>
      <c r="L272" s="461"/>
      <c r="M272" s="461"/>
      <c r="N272" s="461"/>
      <c r="O272" s="461"/>
      <c r="P272" s="461"/>
      <c r="Q272" s="461"/>
      <c r="R272" s="462"/>
      <c r="S272" s="460"/>
      <c r="T272" s="461"/>
      <c r="U272" s="461"/>
      <c r="V272" s="461"/>
      <c r="W272" s="461"/>
      <c r="X272" s="461"/>
      <c r="Y272" s="461"/>
      <c r="Z272" s="462"/>
      <c r="AA272" s="460"/>
      <c r="AB272" s="461"/>
      <c r="AC272" s="461"/>
      <c r="AD272" s="461"/>
      <c r="AE272" s="461"/>
      <c r="AF272" s="461"/>
      <c r="AG272" s="461"/>
      <c r="AH272" s="462"/>
      <c r="AJ272" t="s">
        <v>637</v>
      </c>
    </row>
    <row r="273" spans="1:37" ht="15" customHeight="1" x14ac:dyDescent="0.25">
      <c r="A273" s="159" t="s">
        <v>537</v>
      </c>
      <c r="B273" s="160"/>
      <c r="C273" s="160"/>
      <c r="D273" s="160"/>
      <c r="E273" s="160"/>
      <c r="F273" s="160"/>
      <c r="G273" s="160"/>
      <c r="H273" s="160"/>
      <c r="I273" s="160"/>
      <c r="J273" s="161"/>
      <c r="K273" s="457"/>
      <c r="L273" s="458"/>
      <c r="M273" s="458"/>
      <c r="N273" s="458"/>
      <c r="O273" s="458"/>
      <c r="P273" s="458"/>
      <c r="Q273" s="458"/>
      <c r="R273" s="459"/>
      <c r="S273" s="457"/>
      <c r="T273" s="458"/>
      <c r="U273" s="458"/>
      <c r="V273" s="458"/>
      <c r="W273" s="458"/>
      <c r="X273" s="458"/>
      <c r="Y273" s="458"/>
      <c r="Z273" s="459"/>
      <c r="AA273" s="457">
        <f>K273+S273</f>
        <v>0</v>
      </c>
      <c r="AB273" s="458"/>
      <c r="AC273" s="458"/>
      <c r="AD273" s="458"/>
      <c r="AE273" s="458"/>
      <c r="AF273" s="458"/>
      <c r="AG273" s="458"/>
      <c r="AH273" s="459"/>
    </row>
    <row r="274" spans="1:37" x14ac:dyDescent="0.25">
      <c r="A274" s="418"/>
      <c r="B274" s="419"/>
      <c r="C274" s="419"/>
      <c r="D274" s="419"/>
      <c r="E274" s="419"/>
      <c r="F274" s="419"/>
      <c r="G274" s="419"/>
      <c r="H274" s="419"/>
      <c r="I274" s="419"/>
      <c r="J274" s="420"/>
      <c r="K274" s="460"/>
      <c r="L274" s="461"/>
      <c r="M274" s="461"/>
      <c r="N274" s="461"/>
      <c r="O274" s="461"/>
      <c r="P274" s="461"/>
      <c r="Q274" s="461"/>
      <c r="R274" s="462"/>
      <c r="S274" s="460"/>
      <c r="T274" s="461"/>
      <c r="U274" s="461"/>
      <c r="V274" s="461"/>
      <c r="W274" s="461"/>
      <c r="X274" s="461"/>
      <c r="Y274" s="461"/>
      <c r="Z274" s="462"/>
      <c r="AA274" s="460"/>
      <c r="AB274" s="461"/>
      <c r="AC274" s="461"/>
      <c r="AD274" s="461"/>
      <c r="AE274" s="461"/>
      <c r="AF274" s="461"/>
      <c r="AG274" s="461"/>
      <c r="AH274" s="462"/>
      <c r="AJ274" t="s">
        <v>637</v>
      </c>
    </row>
    <row r="275" spans="1:37" ht="15" customHeight="1" x14ac:dyDescent="0.25">
      <c r="A275" s="159" t="s">
        <v>536</v>
      </c>
      <c r="B275" s="160"/>
      <c r="C275" s="160"/>
      <c r="D275" s="160"/>
      <c r="E275" s="160"/>
      <c r="F275" s="160"/>
      <c r="G275" s="160"/>
      <c r="H275" s="160"/>
      <c r="I275" s="160"/>
      <c r="J275" s="161"/>
      <c r="K275" s="457">
        <v>60041</v>
      </c>
      <c r="L275" s="458"/>
      <c r="M275" s="458"/>
      <c r="N275" s="458"/>
      <c r="O275" s="458"/>
      <c r="P275" s="458"/>
      <c r="Q275" s="458"/>
      <c r="R275" s="459"/>
      <c r="S275" s="457"/>
      <c r="T275" s="458"/>
      <c r="U275" s="458"/>
      <c r="V275" s="458"/>
      <c r="W275" s="458"/>
      <c r="X275" s="458"/>
      <c r="Y275" s="458"/>
      <c r="Z275" s="459"/>
      <c r="AA275" s="457">
        <f>K275+S275</f>
        <v>60041</v>
      </c>
      <c r="AB275" s="458"/>
      <c r="AC275" s="458"/>
      <c r="AD275" s="458"/>
      <c r="AE275" s="458"/>
      <c r="AF275" s="458"/>
      <c r="AG275" s="458"/>
      <c r="AH275" s="459"/>
    </row>
    <row r="276" spans="1:37" x14ac:dyDescent="0.25">
      <c r="A276" s="418"/>
      <c r="B276" s="419"/>
      <c r="C276" s="419"/>
      <c r="D276" s="419"/>
      <c r="E276" s="419"/>
      <c r="F276" s="419"/>
      <c r="G276" s="419"/>
      <c r="H276" s="419"/>
      <c r="I276" s="419"/>
      <c r="J276" s="420"/>
      <c r="K276" s="460"/>
      <c r="L276" s="461"/>
      <c r="M276" s="461"/>
      <c r="N276" s="461"/>
      <c r="O276" s="461"/>
      <c r="P276" s="461"/>
      <c r="Q276" s="461"/>
      <c r="R276" s="462"/>
      <c r="S276" s="460"/>
      <c r="T276" s="461"/>
      <c r="U276" s="461"/>
      <c r="V276" s="461"/>
      <c r="W276" s="461"/>
      <c r="X276" s="461"/>
      <c r="Y276" s="461"/>
      <c r="Z276" s="462"/>
      <c r="AA276" s="460"/>
      <c r="AB276" s="461"/>
      <c r="AC276" s="461"/>
      <c r="AD276" s="461"/>
      <c r="AE276" s="461"/>
      <c r="AF276" s="461"/>
      <c r="AG276" s="461"/>
      <c r="AH276" s="462"/>
      <c r="AJ276" t="s">
        <v>637</v>
      </c>
    </row>
    <row r="277" spans="1:37" ht="15" customHeight="1" x14ac:dyDescent="0.25">
      <c r="A277" s="159" t="s">
        <v>535</v>
      </c>
      <c r="B277" s="160"/>
      <c r="C277" s="160"/>
      <c r="D277" s="160"/>
      <c r="E277" s="160"/>
      <c r="F277" s="160"/>
      <c r="G277" s="160"/>
      <c r="H277" s="160"/>
      <c r="I277" s="160"/>
      <c r="J277" s="161"/>
      <c r="K277" s="457">
        <v>31</v>
      </c>
      <c r="L277" s="458"/>
      <c r="M277" s="458"/>
      <c r="N277" s="458"/>
      <c r="O277" s="458"/>
      <c r="P277" s="458"/>
      <c r="Q277" s="458"/>
      <c r="R277" s="459"/>
      <c r="S277" s="457"/>
      <c r="T277" s="458"/>
      <c r="U277" s="458"/>
      <c r="V277" s="458"/>
      <c r="W277" s="458"/>
      <c r="X277" s="458"/>
      <c r="Y277" s="458"/>
      <c r="Z277" s="459"/>
      <c r="AA277" s="457">
        <f>K277+S277</f>
        <v>31</v>
      </c>
      <c r="AB277" s="458"/>
      <c r="AC277" s="458"/>
      <c r="AD277" s="458"/>
      <c r="AE277" s="458"/>
      <c r="AF277" s="458"/>
      <c r="AG277" s="458"/>
      <c r="AH277" s="459"/>
    </row>
    <row r="278" spans="1:37" x14ac:dyDescent="0.25">
      <c r="A278" s="418"/>
      <c r="B278" s="419"/>
      <c r="C278" s="419"/>
      <c r="D278" s="419"/>
      <c r="E278" s="419"/>
      <c r="F278" s="419"/>
      <c r="G278" s="419"/>
      <c r="H278" s="419"/>
      <c r="I278" s="419"/>
      <c r="J278" s="420"/>
      <c r="K278" s="460"/>
      <c r="L278" s="461"/>
      <c r="M278" s="461"/>
      <c r="N278" s="461"/>
      <c r="O278" s="461"/>
      <c r="P278" s="461"/>
      <c r="Q278" s="461"/>
      <c r="R278" s="462"/>
      <c r="S278" s="460"/>
      <c r="T278" s="461"/>
      <c r="U278" s="461"/>
      <c r="V278" s="461"/>
      <c r="W278" s="461"/>
      <c r="X278" s="461"/>
      <c r="Y278" s="461"/>
      <c r="Z278" s="462"/>
      <c r="AA278" s="460"/>
      <c r="AB278" s="461"/>
      <c r="AC278" s="461"/>
      <c r="AD278" s="461"/>
      <c r="AE278" s="461"/>
      <c r="AF278" s="461"/>
      <c r="AG278" s="461"/>
      <c r="AH278" s="462"/>
      <c r="AJ278" t="s">
        <v>637</v>
      </c>
    </row>
    <row r="279" spans="1:37" ht="15" customHeight="1" x14ac:dyDescent="0.25">
      <c r="A279" s="463" t="s">
        <v>531</v>
      </c>
      <c r="B279" s="464"/>
      <c r="C279" s="464"/>
      <c r="D279" s="464"/>
      <c r="E279" s="464"/>
      <c r="F279" s="464"/>
      <c r="G279" s="464"/>
      <c r="H279" s="464"/>
      <c r="I279" s="464"/>
      <c r="J279" s="465"/>
      <c r="K279" s="469">
        <f>SUM(K265:R278)</f>
        <v>1268805</v>
      </c>
      <c r="L279" s="470"/>
      <c r="M279" s="470"/>
      <c r="N279" s="470"/>
      <c r="O279" s="470"/>
      <c r="P279" s="470"/>
      <c r="Q279" s="470"/>
      <c r="R279" s="471"/>
      <c r="S279" s="469">
        <f>SUM(S265:Z278)</f>
        <v>484310</v>
      </c>
      <c r="T279" s="470"/>
      <c r="U279" s="470"/>
      <c r="V279" s="470"/>
      <c r="W279" s="470"/>
      <c r="X279" s="470"/>
      <c r="Y279" s="470"/>
      <c r="Z279" s="471"/>
      <c r="AA279" s="469">
        <f>SUM(AA265:AH278)</f>
        <v>1753115</v>
      </c>
      <c r="AB279" s="470"/>
      <c r="AC279" s="470"/>
      <c r="AD279" s="470"/>
      <c r="AE279" s="470"/>
      <c r="AF279" s="470"/>
      <c r="AG279" s="470"/>
      <c r="AH279" s="471"/>
    </row>
    <row r="280" spans="1:37" x14ac:dyDescent="0.25">
      <c r="A280" s="466"/>
      <c r="B280" s="467"/>
      <c r="C280" s="467"/>
      <c r="D280" s="467"/>
      <c r="E280" s="467"/>
      <c r="F280" s="467"/>
      <c r="G280" s="467"/>
      <c r="H280" s="467"/>
      <c r="I280" s="467"/>
      <c r="J280" s="468"/>
      <c r="K280" s="472"/>
      <c r="L280" s="473"/>
      <c r="M280" s="473"/>
      <c r="N280" s="473"/>
      <c r="O280" s="473"/>
      <c r="P280" s="473"/>
      <c r="Q280" s="473"/>
      <c r="R280" s="474"/>
      <c r="S280" s="472"/>
      <c r="T280" s="473"/>
      <c r="U280" s="473"/>
      <c r="V280" s="473"/>
      <c r="W280" s="473"/>
      <c r="X280" s="473"/>
      <c r="Y280" s="473"/>
      <c r="Z280" s="474"/>
      <c r="AA280" s="472"/>
      <c r="AB280" s="473"/>
      <c r="AC280" s="473"/>
      <c r="AD280" s="473"/>
      <c r="AE280" s="473"/>
      <c r="AF280" s="473"/>
      <c r="AG280" s="473"/>
      <c r="AH280" s="474"/>
      <c r="AJ280" t="s">
        <v>637</v>
      </c>
    </row>
    <row r="281" spans="1:37" x14ac:dyDescent="0.25">
      <c r="A281" s="29"/>
      <c r="B281" s="29"/>
      <c r="C281" s="29"/>
      <c r="D281" s="29"/>
      <c r="E281" s="29"/>
      <c r="F281" s="29"/>
      <c r="G281" s="29"/>
      <c r="H281" s="29"/>
      <c r="I281" s="29"/>
      <c r="J281" s="29"/>
      <c r="K281" s="61"/>
      <c r="L281" s="61"/>
      <c r="M281" s="61"/>
      <c r="N281" s="61"/>
      <c r="O281" s="61"/>
      <c r="P281" s="61"/>
      <c r="Q281" s="61"/>
      <c r="R281" s="61"/>
      <c r="S281" s="61"/>
      <c r="T281" s="61"/>
      <c r="U281" s="61"/>
      <c r="V281" s="61"/>
      <c r="W281" s="61"/>
      <c r="X281" s="61"/>
      <c r="Y281" s="61"/>
      <c r="Z281" s="61"/>
      <c r="AA281" s="61"/>
      <c r="AB281" s="61"/>
      <c r="AC281" s="61"/>
      <c r="AD281" s="61"/>
      <c r="AE281" s="61"/>
      <c r="AF281" s="61"/>
      <c r="AG281" s="61"/>
      <c r="AH281" s="61"/>
    </row>
    <row r="282" spans="1:37" x14ac:dyDescent="0.25">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row>
    <row r="283" spans="1:37" ht="15" customHeight="1" x14ac:dyDescent="0.25">
      <c r="A283" s="142" t="s">
        <v>534</v>
      </c>
      <c r="B283" s="427"/>
      <c r="C283" s="427"/>
      <c r="D283" s="427"/>
      <c r="E283" s="427"/>
      <c r="F283" s="427"/>
      <c r="G283" s="427"/>
      <c r="H283" s="427"/>
      <c r="I283" s="427"/>
      <c r="J283" s="427"/>
      <c r="K283" s="427"/>
      <c r="L283" s="427"/>
      <c r="M283" s="427"/>
      <c r="N283" s="143"/>
      <c r="O283" s="142" t="s">
        <v>29</v>
      </c>
      <c r="P283" s="427"/>
      <c r="Q283" s="427"/>
      <c r="R283" s="427"/>
      <c r="S283" s="427"/>
      <c r="T283" s="427"/>
      <c r="U283" s="427"/>
      <c r="V283" s="427"/>
      <c r="W283" s="427"/>
      <c r="X283" s="143"/>
      <c r="Y283" s="142" t="s">
        <v>30</v>
      </c>
      <c r="Z283" s="427"/>
      <c r="AA283" s="427"/>
      <c r="AB283" s="427"/>
      <c r="AC283" s="427"/>
      <c r="AD283" s="427"/>
      <c r="AE283" s="427"/>
      <c r="AF283" s="427"/>
      <c r="AG283" s="427"/>
      <c r="AH283" s="143"/>
    </row>
    <row r="284" spans="1:37" x14ac:dyDescent="0.25">
      <c r="A284" s="144"/>
      <c r="B284" s="431"/>
      <c r="C284" s="431"/>
      <c r="D284" s="431"/>
      <c r="E284" s="431"/>
      <c r="F284" s="431"/>
      <c r="G284" s="431"/>
      <c r="H284" s="431"/>
      <c r="I284" s="431"/>
      <c r="J284" s="431"/>
      <c r="K284" s="431"/>
      <c r="L284" s="431"/>
      <c r="M284" s="431"/>
      <c r="N284" s="145"/>
      <c r="O284" s="144"/>
      <c r="P284" s="431"/>
      <c r="Q284" s="431"/>
      <c r="R284" s="431"/>
      <c r="S284" s="431"/>
      <c r="T284" s="431"/>
      <c r="U284" s="431"/>
      <c r="V284" s="431"/>
      <c r="W284" s="431"/>
      <c r="X284" s="145"/>
      <c r="Y284" s="144"/>
      <c r="Z284" s="431"/>
      <c r="AA284" s="431"/>
      <c r="AB284" s="431"/>
      <c r="AC284" s="431"/>
      <c r="AD284" s="431"/>
      <c r="AE284" s="431"/>
      <c r="AF284" s="431"/>
      <c r="AG284" s="431"/>
      <c r="AH284" s="145"/>
    </row>
    <row r="285" spans="1:37" ht="15" customHeight="1" x14ac:dyDescent="0.25">
      <c r="A285" s="159" t="s">
        <v>533</v>
      </c>
      <c r="B285" s="160"/>
      <c r="C285" s="160"/>
      <c r="D285" s="160"/>
      <c r="E285" s="160"/>
      <c r="F285" s="160"/>
      <c r="G285" s="160"/>
      <c r="H285" s="160"/>
      <c r="I285" s="160"/>
      <c r="J285" s="160"/>
      <c r="K285" s="160"/>
      <c r="L285" s="160"/>
      <c r="M285" s="160"/>
      <c r="N285" s="161"/>
      <c r="O285" s="444">
        <v>484310</v>
      </c>
      <c r="P285" s="445"/>
      <c r="Q285" s="445"/>
      <c r="R285" s="445"/>
      <c r="S285" s="445"/>
      <c r="T285" s="445"/>
      <c r="U285" s="445"/>
      <c r="V285" s="445"/>
      <c r="W285" s="445"/>
      <c r="X285" s="446"/>
      <c r="Y285" s="444">
        <v>239647</v>
      </c>
      <c r="Z285" s="445"/>
      <c r="AA285" s="445"/>
      <c r="AB285" s="445"/>
      <c r="AC285" s="445"/>
      <c r="AD285" s="445"/>
      <c r="AE285" s="445"/>
      <c r="AF285" s="445"/>
      <c r="AG285" s="445"/>
      <c r="AH285" s="446"/>
      <c r="AI285" s="2"/>
    </row>
    <row r="286" spans="1:37" x14ac:dyDescent="0.25">
      <c r="A286" s="418"/>
      <c r="B286" s="419"/>
      <c r="C286" s="419"/>
      <c r="D286" s="419"/>
      <c r="E286" s="419"/>
      <c r="F286" s="419"/>
      <c r="G286" s="419"/>
      <c r="H286" s="419"/>
      <c r="I286" s="419"/>
      <c r="J286" s="419"/>
      <c r="K286" s="419"/>
      <c r="L286" s="419"/>
      <c r="M286" s="419"/>
      <c r="N286" s="420"/>
      <c r="O286" s="447"/>
      <c r="P286" s="448"/>
      <c r="Q286" s="448"/>
      <c r="R286" s="448"/>
      <c r="S286" s="448"/>
      <c r="T286" s="448"/>
      <c r="U286" s="448"/>
      <c r="V286" s="448"/>
      <c r="W286" s="448"/>
      <c r="X286" s="449"/>
      <c r="Y286" s="447"/>
      <c r="Z286" s="448"/>
      <c r="AA286" s="448"/>
      <c r="AB286" s="448"/>
      <c r="AC286" s="448"/>
      <c r="AD286" s="448"/>
      <c r="AE286" s="448"/>
      <c r="AF286" s="448"/>
      <c r="AG286" s="448"/>
      <c r="AH286" s="449"/>
    </row>
    <row r="287" spans="1:37" ht="15" customHeight="1" x14ac:dyDescent="0.25">
      <c r="A287" s="159" t="s">
        <v>532</v>
      </c>
      <c r="B287" s="160"/>
      <c r="C287" s="160"/>
      <c r="D287" s="160"/>
      <c r="E287" s="160"/>
      <c r="F287" s="160"/>
      <c r="G287" s="160"/>
      <c r="H287" s="160"/>
      <c r="I287" s="160"/>
      <c r="J287" s="160"/>
      <c r="K287" s="160"/>
      <c r="L287" s="160"/>
      <c r="M287" s="160"/>
      <c r="N287" s="161"/>
      <c r="O287" s="444">
        <v>1268805</v>
      </c>
      <c r="P287" s="445"/>
      <c r="Q287" s="445"/>
      <c r="R287" s="445"/>
      <c r="S287" s="445"/>
      <c r="T287" s="445"/>
      <c r="U287" s="445"/>
      <c r="V287" s="445"/>
      <c r="W287" s="445"/>
      <c r="X287" s="446"/>
      <c r="Y287" s="444">
        <v>1351552</v>
      </c>
      <c r="Z287" s="445"/>
      <c r="AA287" s="445"/>
      <c r="AB287" s="445"/>
      <c r="AC287" s="445"/>
      <c r="AD287" s="445"/>
      <c r="AE287" s="445"/>
      <c r="AF287" s="445"/>
      <c r="AG287" s="445"/>
      <c r="AH287" s="446"/>
    </row>
    <row r="288" spans="1:37" x14ac:dyDescent="0.25">
      <c r="A288" s="418"/>
      <c r="B288" s="419"/>
      <c r="C288" s="419"/>
      <c r="D288" s="419"/>
      <c r="E288" s="419"/>
      <c r="F288" s="419"/>
      <c r="G288" s="419"/>
      <c r="H288" s="419"/>
      <c r="I288" s="419"/>
      <c r="J288" s="419"/>
      <c r="K288" s="419"/>
      <c r="L288" s="419"/>
      <c r="M288" s="419"/>
      <c r="N288" s="420"/>
      <c r="O288" s="447"/>
      <c r="P288" s="448"/>
      <c r="Q288" s="448"/>
      <c r="R288" s="448"/>
      <c r="S288" s="448"/>
      <c r="T288" s="448"/>
      <c r="U288" s="448"/>
      <c r="V288" s="448"/>
      <c r="W288" s="448"/>
      <c r="X288" s="449"/>
      <c r="Y288" s="447"/>
      <c r="Z288" s="448"/>
      <c r="AA288" s="448"/>
      <c r="AB288" s="448"/>
      <c r="AC288" s="448"/>
      <c r="AD288" s="448"/>
      <c r="AE288" s="448"/>
      <c r="AF288" s="448"/>
      <c r="AG288" s="448"/>
      <c r="AH288" s="449"/>
      <c r="AK288" s="62"/>
    </row>
    <row r="289" spans="1:37" ht="15" customHeight="1" x14ac:dyDescent="0.25">
      <c r="A289" s="463" t="s">
        <v>531</v>
      </c>
      <c r="B289" s="464"/>
      <c r="C289" s="464"/>
      <c r="D289" s="464"/>
      <c r="E289" s="464"/>
      <c r="F289" s="464"/>
      <c r="G289" s="464"/>
      <c r="H289" s="464"/>
      <c r="I289" s="464"/>
      <c r="J289" s="464"/>
      <c r="K289" s="464"/>
      <c r="L289" s="464"/>
      <c r="M289" s="464"/>
      <c r="N289" s="465"/>
      <c r="O289" s="412">
        <f>SUM(O285:X288)</f>
        <v>1753115</v>
      </c>
      <c r="P289" s="413"/>
      <c r="Q289" s="413"/>
      <c r="R289" s="413"/>
      <c r="S289" s="413"/>
      <c r="T289" s="413"/>
      <c r="U289" s="413"/>
      <c r="V289" s="413"/>
      <c r="W289" s="413"/>
      <c r="X289" s="414"/>
      <c r="Y289" s="412">
        <f>SUM(Y285:AH288)</f>
        <v>1591199</v>
      </c>
      <c r="Z289" s="413"/>
      <c r="AA289" s="413"/>
      <c r="AB289" s="413"/>
      <c r="AC289" s="413"/>
      <c r="AD289" s="413"/>
      <c r="AE289" s="413"/>
      <c r="AF289" s="413"/>
      <c r="AG289" s="413"/>
      <c r="AH289" s="414"/>
      <c r="AK289" s="62"/>
    </row>
    <row r="290" spans="1:37" x14ac:dyDescent="0.25">
      <c r="A290" s="466"/>
      <c r="B290" s="467"/>
      <c r="C290" s="467"/>
      <c r="D290" s="467"/>
      <c r="E290" s="467"/>
      <c r="F290" s="467"/>
      <c r="G290" s="467"/>
      <c r="H290" s="467"/>
      <c r="I290" s="467"/>
      <c r="J290" s="467"/>
      <c r="K290" s="467"/>
      <c r="L290" s="467"/>
      <c r="M290" s="467"/>
      <c r="N290" s="468"/>
      <c r="O290" s="415"/>
      <c r="P290" s="416"/>
      <c r="Q290" s="416"/>
      <c r="R290" s="416"/>
      <c r="S290" s="416"/>
      <c r="T290" s="416"/>
      <c r="U290" s="416"/>
      <c r="V290" s="416"/>
      <c r="W290" s="416"/>
      <c r="X290" s="417"/>
      <c r="Y290" s="415"/>
      <c r="Z290" s="416"/>
      <c r="AA290" s="416"/>
      <c r="AB290" s="416"/>
      <c r="AC290" s="416"/>
      <c r="AD290" s="416"/>
      <c r="AE290" s="416"/>
      <c r="AF290" s="416"/>
      <c r="AG290" s="416"/>
      <c r="AH290" s="417"/>
      <c r="AJ290" t="s">
        <v>637</v>
      </c>
      <c r="AK290" s="62"/>
    </row>
    <row r="291" spans="1:37" ht="15" customHeight="1" x14ac:dyDescent="0.25">
      <c r="A291" s="159" t="s">
        <v>530</v>
      </c>
      <c r="B291" s="160"/>
      <c r="C291" s="160"/>
      <c r="D291" s="160"/>
      <c r="E291" s="160"/>
      <c r="F291" s="160"/>
      <c r="G291" s="160"/>
      <c r="H291" s="160"/>
      <c r="I291" s="160"/>
      <c r="J291" s="160"/>
      <c r="K291" s="160"/>
      <c r="L291" s="160"/>
      <c r="M291" s="160"/>
      <c r="N291" s="161"/>
      <c r="O291" s="444">
        <v>912348</v>
      </c>
      <c r="P291" s="445"/>
      <c r="Q291" s="445"/>
      <c r="R291" s="445"/>
      <c r="S291" s="445"/>
      <c r="T291" s="445"/>
      <c r="U291" s="445"/>
      <c r="V291" s="445"/>
      <c r="W291" s="445"/>
      <c r="X291" s="446"/>
      <c r="Y291" s="444">
        <v>905998</v>
      </c>
      <c r="Z291" s="445"/>
      <c r="AA291" s="445"/>
      <c r="AB291" s="445"/>
      <c r="AC291" s="445"/>
      <c r="AD291" s="445"/>
      <c r="AE291" s="445"/>
      <c r="AF291" s="445"/>
      <c r="AG291" s="445"/>
      <c r="AH291" s="446"/>
    </row>
    <row r="292" spans="1:37" x14ac:dyDescent="0.25">
      <c r="A292" s="418"/>
      <c r="B292" s="419"/>
      <c r="C292" s="419"/>
      <c r="D292" s="419"/>
      <c r="E292" s="419"/>
      <c r="F292" s="419"/>
      <c r="G292" s="419"/>
      <c r="H292" s="419"/>
      <c r="I292" s="419"/>
      <c r="J292" s="419"/>
      <c r="K292" s="419"/>
      <c r="L292" s="419"/>
      <c r="M292" s="419"/>
      <c r="N292" s="420"/>
      <c r="O292" s="447"/>
      <c r="P292" s="448"/>
      <c r="Q292" s="448"/>
      <c r="R292" s="448"/>
      <c r="S292" s="448"/>
      <c r="T292" s="448"/>
      <c r="U292" s="448"/>
      <c r="V292" s="448"/>
      <c r="W292" s="448"/>
      <c r="X292" s="449"/>
      <c r="Y292" s="447"/>
      <c r="Z292" s="448"/>
      <c r="AA292" s="448"/>
      <c r="AB292" s="448"/>
      <c r="AC292" s="448"/>
      <c r="AD292" s="448"/>
      <c r="AE292" s="448"/>
      <c r="AF292" s="448"/>
      <c r="AG292" s="448"/>
      <c r="AH292" s="449"/>
    </row>
    <row r="293" spans="1:37" ht="15" customHeight="1" x14ac:dyDescent="0.25">
      <c r="A293" s="159" t="s">
        <v>529</v>
      </c>
      <c r="B293" s="160"/>
      <c r="C293" s="160"/>
      <c r="D293" s="160"/>
      <c r="E293" s="160"/>
      <c r="F293" s="160"/>
      <c r="G293" s="160"/>
      <c r="H293" s="160"/>
      <c r="I293" s="160"/>
      <c r="J293" s="160"/>
      <c r="K293" s="160"/>
      <c r="L293" s="160"/>
      <c r="M293" s="160"/>
      <c r="N293" s="161"/>
      <c r="O293" s="444"/>
      <c r="P293" s="445"/>
      <c r="Q293" s="445"/>
      <c r="R293" s="445"/>
      <c r="S293" s="445"/>
      <c r="T293" s="445"/>
      <c r="U293" s="445"/>
      <c r="V293" s="445"/>
      <c r="W293" s="445"/>
      <c r="X293" s="446"/>
      <c r="Y293" s="444"/>
      <c r="Z293" s="445"/>
      <c r="AA293" s="445"/>
      <c r="AB293" s="445"/>
      <c r="AC293" s="445"/>
      <c r="AD293" s="445"/>
      <c r="AE293" s="445"/>
      <c r="AF293" s="445"/>
      <c r="AG293" s="445"/>
      <c r="AH293" s="446"/>
    </row>
    <row r="294" spans="1:37" x14ac:dyDescent="0.25">
      <c r="A294" s="418"/>
      <c r="B294" s="419"/>
      <c r="C294" s="419"/>
      <c r="D294" s="419"/>
      <c r="E294" s="419"/>
      <c r="F294" s="419"/>
      <c r="G294" s="419"/>
      <c r="H294" s="419"/>
      <c r="I294" s="419"/>
      <c r="J294" s="419"/>
      <c r="K294" s="419"/>
      <c r="L294" s="419"/>
      <c r="M294" s="419"/>
      <c r="N294" s="420"/>
      <c r="O294" s="447"/>
      <c r="P294" s="448"/>
      <c r="Q294" s="448"/>
      <c r="R294" s="448"/>
      <c r="S294" s="448"/>
      <c r="T294" s="448"/>
      <c r="U294" s="448"/>
      <c r="V294" s="448"/>
      <c r="W294" s="448"/>
      <c r="X294" s="449"/>
      <c r="Y294" s="447"/>
      <c r="Z294" s="448"/>
      <c r="AA294" s="448"/>
      <c r="AB294" s="448"/>
      <c r="AC294" s="448"/>
      <c r="AD294" s="448"/>
      <c r="AE294" s="448"/>
      <c r="AF294" s="448"/>
      <c r="AG294" s="448"/>
      <c r="AH294" s="449"/>
    </row>
    <row r="295" spans="1:37" ht="15" customHeight="1" x14ac:dyDescent="0.25">
      <c r="A295" s="463" t="s">
        <v>528</v>
      </c>
      <c r="B295" s="464"/>
      <c r="C295" s="464"/>
      <c r="D295" s="464"/>
      <c r="E295" s="464"/>
      <c r="F295" s="464"/>
      <c r="G295" s="464"/>
      <c r="H295" s="464"/>
      <c r="I295" s="464"/>
      <c r="J295" s="464"/>
      <c r="K295" s="464"/>
      <c r="L295" s="464"/>
      <c r="M295" s="464"/>
      <c r="N295" s="465"/>
      <c r="O295" s="412">
        <f>SUM(O291:X294)</f>
        <v>912348</v>
      </c>
      <c r="P295" s="413"/>
      <c r="Q295" s="413"/>
      <c r="R295" s="413"/>
      <c r="S295" s="413"/>
      <c r="T295" s="413"/>
      <c r="U295" s="413"/>
      <c r="V295" s="413"/>
      <c r="W295" s="413"/>
      <c r="X295" s="414"/>
      <c r="Y295" s="412">
        <f>SUM(Y291:AH294)</f>
        <v>905998</v>
      </c>
      <c r="Z295" s="413"/>
      <c r="AA295" s="413"/>
      <c r="AB295" s="413"/>
      <c r="AC295" s="413"/>
      <c r="AD295" s="413"/>
      <c r="AE295" s="413"/>
      <c r="AF295" s="413"/>
      <c r="AG295" s="413"/>
      <c r="AH295" s="414"/>
    </row>
    <row r="296" spans="1:37" x14ac:dyDescent="0.25">
      <c r="A296" s="466"/>
      <c r="B296" s="467"/>
      <c r="C296" s="467"/>
      <c r="D296" s="467"/>
      <c r="E296" s="467"/>
      <c r="F296" s="467"/>
      <c r="G296" s="467"/>
      <c r="H296" s="467"/>
      <c r="I296" s="467"/>
      <c r="J296" s="467"/>
      <c r="K296" s="467"/>
      <c r="L296" s="467"/>
      <c r="M296" s="467"/>
      <c r="N296" s="468"/>
      <c r="O296" s="415"/>
      <c r="P296" s="416"/>
      <c r="Q296" s="416"/>
      <c r="R296" s="416"/>
      <c r="S296" s="416"/>
      <c r="T296" s="416"/>
      <c r="U296" s="416"/>
      <c r="V296" s="416"/>
      <c r="W296" s="416"/>
      <c r="X296" s="417"/>
      <c r="Y296" s="415"/>
      <c r="Z296" s="416"/>
      <c r="AA296" s="416"/>
      <c r="AB296" s="416"/>
      <c r="AC296" s="416"/>
      <c r="AD296" s="416"/>
      <c r="AE296" s="416"/>
      <c r="AF296" s="416"/>
      <c r="AG296" s="416"/>
      <c r="AH296" s="417"/>
      <c r="AJ296" t="s">
        <v>637</v>
      </c>
    </row>
    <row r="297" spans="1:37" x14ac:dyDescent="0.25">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row>
    <row r="299" spans="1:37" x14ac:dyDescent="0.25">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row>
    <row r="300" spans="1:37" ht="15" hidden="1" customHeight="1" x14ac:dyDescent="0.25">
      <c r="A300" s="497" t="s">
        <v>527</v>
      </c>
      <c r="B300" s="498"/>
      <c r="C300" s="498"/>
      <c r="D300" s="498"/>
      <c r="E300" s="498"/>
      <c r="F300" s="498"/>
      <c r="G300" s="498"/>
      <c r="H300" s="498"/>
      <c r="I300" s="498"/>
      <c r="J300" s="498"/>
      <c r="K300" s="498"/>
      <c r="L300" s="498"/>
      <c r="M300" s="498"/>
      <c r="N300" s="499"/>
      <c r="O300" s="494" t="s">
        <v>29</v>
      </c>
      <c r="P300" s="495"/>
      <c r="Q300" s="495"/>
      <c r="R300" s="495"/>
      <c r="S300" s="495"/>
      <c r="T300" s="495"/>
      <c r="U300" s="495"/>
      <c r="V300" s="495"/>
      <c r="W300" s="495"/>
      <c r="X300" s="495"/>
      <c r="Y300" s="495"/>
      <c r="Z300" s="495"/>
      <c r="AA300" s="495"/>
      <c r="AB300" s="495"/>
      <c r="AC300" s="495"/>
      <c r="AD300" s="495"/>
      <c r="AE300" s="495"/>
      <c r="AF300" s="495"/>
      <c r="AG300" s="495"/>
      <c r="AH300" s="496"/>
      <c r="AI300" s="104" t="s">
        <v>821</v>
      </c>
    </row>
    <row r="301" spans="1:37" ht="15" hidden="1" customHeight="1" x14ac:dyDescent="0.25">
      <c r="A301" s="500"/>
      <c r="B301" s="501"/>
      <c r="C301" s="501"/>
      <c r="D301" s="501"/>
      <c r="E301" s="501"/>
      <c r="F301" s="501"/>
      <c r="G301" s="501"/>
      <c r="H301" s="501"/>
      <c r="I301" s="501"/>
      <c r="J301" s="501"/>
      <c r="K301" s="501"/>
      <c r="L301" s="501"/>
      <c r="M301" s="501"/>
      <c r="N301" s="502"/>
      <c r="O301" s="494" t="s">
        <v>526</v>
      </c>
      <c r="P301" s="495"/>
      <c r="Q301" s="495"/>
      <c r="R301" s="495"/>
      <c r="S301" s="495"/>
      <c r="T301" s="495"/>
      <c r="U301" s="495"/>
      <c r="V301" s="495"/>
      <c r="W301" s="495"/>
      <c r="X301" s="496"/>
      <c r="Y301" s="494" t="s">
        <v>525</v>
      </c>
      <c r="Z301" s="495"/>
      <c r="AA301" s="495"/>
      <c r="AB301" s="495"/>
      <c r="AC301" s="495"/>
      <c r="AD301" s="495"/>
      <c r="AE301" s="495"/>
      <c r="AF301" s="495"/>
      <c r="AG301" s="495"/>
      <c r="AH301" s="496"/>
    </row>
    <row r="302" spans="1:37" ht="15" hidden="1" customHeight="1" x14ac:dyDescent="0.25">
      <c r="A302" s="488" t="s">
        <v>524</v>
      </c>
      <c r="B302" s="489"/>
      <c r="C302" s="489"/>
      <c r="D302" s="489"/>
      <c r="E302" s="489"/>
      <c r="F302" s="489"/>
      <c r="G302" s="489"/>
      <c r="H302" s="489"/>
      <c r="I302" s="489"/>
      <c r="J302" s="489"/>
      <c r="K302" s="489"/>
      <c r="L302" s="489"/>
      <c r="M302" s="489"/>
      <c r="N302" s="490"/>
      <c r="O302" s="482">
        <v>0</v>
      </c>
      <c r="P302" s="483"/>
      <c r="Q302" s="483"/>
      <c r="R302" s="483"/>
      <c r="S302" s="483"/>
      <c r="T302" s="483"/>
      <c r="U302" s="483"/>
      <c r="V302" s="483"/>
      <c r="W302" s="483"/>
      <c r="X302" s="484"/>
      <c r="Y302" s="476">
        <v>0</v>
      </c>
      <c r="Z302" s="477"/>
      <c r="AA302" s="477"/>
      <c r="AB302" s="477"/>
      <c r="AC302" s="477"/>
      <c r="AD302" s="477"/>
      <c r="AE302" s="477"/>
      <c r="AF302" s="477"/>
      <c r="AG302" s="477"/>
      <c r="AH302" s="478"/>
    </row>
    <row r="303" spans="1:37" hidden="1" x14ac:dyDescent="0.25">
      <c r="A303" s="491"/>
      <c r="B303" s="492"/>
      <c r="C303" s="492"/>
      <c r="D303" s="492"/>
      <c r="E303" s="492"/>
      <c r="F303" s="492"/>
      <c r="G303" s="492"/>
      <c r="H303" s="492"/>
      <c r="I303" s="492"/>
      <c r="J303" s="492"/>
      <c r="K303" s="492"/>
      <c r="L303" s="492"/>
      <c r="M303" s="492"/>
      <c r="N303" s="493"/>
      <c r="O303" s="485"/>
      <c r="P303" s="486"/>
      <c r="Q303" s="486"/>
      <c r="R303" s="486"/>
      <c r="S303" s="486"/>
      <c r="T303" s="486"/>
      <c r="U303" s="486"/>
      <c r="V303" s="486"/>
      <c r="W303" s="486"/>
      <c r="X303" s="487"/>
      <c r="Y303" s="479"/>
      <c r="Z303" s="480"/>
      <c r="AA303" s="480"/>
      <c r="AB303" s="480"/>
      <c r="AC303" s="480"/>
      <c r="AD303" s="480"/>
      <c r="AE303" s="480"/>
      <c r="AF303" s="480"/>
      <c r="AG303" s="480"/>
      <c r="AH303" s="481"/>
    </row>
    <row r="304" spans="1:37" ht="15" hidden="1" customHeight="1" x14ac:dyDescent="0.25">
      <c r="A304" s="488" t="s">
        <v>523</v>
      </c>
      <c r="B304" s="489"/>
      <c r="C304" s="489"/>
      <c r="D304" s="489"/>
      <c r="E304" s="489"/>
      <c r="F304" s="489"/>
      <c r="G304" s="489"/>
      <c r="H304" s="489"/>
      <c r="I304" s="489"/>
      <c r="J304" s="489"/>
      <c r="K304" s="489"/>
      <c r="L304" s="489"/>
      <c r="M304" s="489"/>
      <c r="N304" s="490"/>
      <c r="O304" s="482" t="s">
        <v>48</v>
      </c>
      <c r="P304" s="483"/>
      <c r="Q304" s="483"/>
      <c r="R304" s="483"/>
      <c r="S304" s="483"/>
      <c r="T304" s="483"/>
      <c r="U304" s="483"/>
      <c r="V304" s="483"/>
      <c r="W304" s="483"/>
      <c r="X304" s="484"/>
      <c r="Y304" s="476">
        <v>0</v>
      </c>
      <c r="Z304" s="477"/>
      <c r="AA304" s="477"/>
      <c r="AB304" s="477"/>
      <c r="AC304" s="477"/>
      <c r="AD304" s="477"/>
      <c r="AE304" s="477"/>
      <c r="AF304" s="477"/>
      <c r="AG304" s="477"/>
      <c r="AH304" s="478"/>
    </row>
    <row r="305" spans="1:37" hidden="1" x14ac:dyDescent="0.25">
      <c r="A305" s="491"/>
      <c r="B305" s="492"/>
      <c r="C305" s="492"/>
      <c r="D305" s="492"/>
      <c r="E305" s="492"/>
      <c r="F305" s="492"/>
      <c r="G305" s="492"/>
      <c r="H305" s="492"/>
      <c r="I305" s="492"/>
      <c r="J305" s="492"/>
      <c r="K305" s="492"/>
      <c r="L305" s="492"/>
      <c r="M305" s="492"/>
      <c r="N305" s="493"/>
      <c r="O305" s="485"/>
      <c r="P305" s="486"/>
      <c r="Q305" s="486"/>
      <c r="R305" s="486"/>
      <c r="S305" s="486"/>
      <c r="T305" s="486"/>
      <c r="U305" s="486"/>
      <c r="V305" s="486"/>
      <c r="W305" s="486"/>
      <c r="X305" s="487"/>
      <c r="Y305" s="479"/>
      <c r="Z305" s="480"/>
      <c r="AA305" s="480"/>
      <c r="AB305" s="480"/>
      <c r="AC305" s="480"/>
      <c r="AD305" s="480"/>
      <c r="AE305" s="480"/>
      <c r="AF305" s="480"/>
      <c r="AG305" s="480"/>
      <c r="AH305" s="481"/>
    </row>
    <row r="306" spans="1:37" ht="15" hidden="1" customHeight="1" x14ac:dyDescent="0.25">
      <c r="A306" s="488" t="s">
        <v>522</v>
      </c>
      <c r="B306" s="489"/>
      <c r="C306" s="489"/>
      <c r="D306" s="489"/>
      <c r="E306" s="489"/>
      <c r="F306" s="489"/>
      <c r="G306" s="489"/>
      <c r="H306" s="489"/>
      <c r="I306" s="489"/>
      <c r="J306" s="489"/>
      <c r="K306" s="489"/>
      <c r="L306" s="489"/>
      <c r="M306" s="489"/>
      <c r="N306" s="490"/>
      <c r="O306" s="482" t="s">
        <v>48</v>
      </c>
      <c r="P306" s="483"/>
      <c r="Q306" s="483"/>
      <c r="R306" s="483"/>
      <c r="S306" s="483"/>
      <c r="T306" s="483"/>
      <c r="U306" s="483"/>
      <c r="V306" s="483"/>
      <c r="W306" s="483"/>
      <c r="X306" s="484"/>
      <c r="Y306" s="476">
        <v>0</v>
      </c>
      <c r="Z306" s="477"/>
      <c r="AA306" s="477"/>
      <c r="AB306" s="477"/>
      <c r="AC306" s="477"/>
      <c r="AD306" s="477"/>
      <c r="AE306" s="477"/>
      <c r="AF306" s="477"/>
      <c r="AG306" s="477"/>
      <c r="AH306" s="478"/>
    </row>
    <row r="307" spans="1:37" hidden="1" x14ac:dyDescent="0.25">
      <c r="A307" s="491"/>
      <c r="B307" s="492"/>
      <c r="C307" s="492"/>
      <c r="D307" s="492"/>
      <c r="E307" s="492"/>
      <c r="F307" s="492"/>
      <c r="G307" s="492"/>
      <c r="H307" s="492"/>
      <c r="I307" s="492"/>
      <c r="J307" s="492"/>
      <c r="K307" s="492"/>
      <c r="L307" s="492"/>
      <c r="M307" s="492"/>
      <c r="N307" s="493"/>
      <c r="O307" s="485"/>
      <c r="P307" s="486"/>
      <c r="Q307" s="486"/>
      <c r="R307" s="486"/>
      <c r="S307" s="486"/>
      <c r="T307" s="486"/>
      <c r="U307" s="486"/>
      <c r="V307" s="486"/>
      <c r="W307" s="486"/>
      <c r="X307" s="487"/>
      <c r="Y307" s="479"/>
      <c r="Z307" s="480"/>
      <c r="AA307" s="480"/>
      <c r="AB307" s="480"/>
      <c r="AC307" s="480"/>
      <c r="AD307" s="480"/>
      <c r="AE307" s="480"/>
      <c r="AF307" s="480"/>
      <c r="AG307" s="480"/>
      <c r="AH307" s="481"/>
    </row>
    <row r="308" spans="1:37" x14ac:dyDescent="0.25">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row>
    <row r="310" spans="1:37" ht="15" customHeight="1" x14ac:dyDescent="0.25">
      <c r="A310" s="75" t="s">
        <v>649</v>
      </c>
      <c r="B310" s="2"/>
      <c r="D310" s="42" t="s">
        <v>648</v>
      </c>
      <c r="E310" s="58"/>
      <c r="F310" s="58"/>
      <c r="G310" s="58"/>
      <c r="H310" s="58"/>
      <c r="I310" s="58"/>
      <c r="J310" s="58"/>
      <c r="K310" s="58"/>
      <c r="L310" s="58"/>
      <c r="M310" s="58"/>
      <c r="N310" s="58"/>
      <c r="O310" s="58"/>
      <c r="P310" s="58"/>
      <c r="Q310" s="58"/>
      <c r="R310" s="58"/>
      <c r="S310" s="58"/>
      <c r="T310" s="58"/>
      <c r="U310" s="58"/>
      <c r="V310" s="58"/>
      <c r="W310" s="58"/>
      <c r="X310" s="58"/>
      <c r="Y310" s="58"/>
      <c r="Z310" s="58"/>
      <c r="AA310" s="58"/>
      <c r="AB310" s="58"/>
      <c r="AC310" s="58"/>
      <c r="AD310" s="58"/>
      <c r="AE310" s="58"/>
      <c r="AF310" s="58"/>
      <c r="AG310" s="58"/>
      <c r="AH310" s="58"/>
      <c r="AI310" s="58"/>
      <c r="AJ310" s="58"/>
      <c r="AK310" s="58"/>
    </row>
    <row r="311" spans="1:37" x14ac:dyDescent="0.25">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row>
    <row r="312" spans="1:37" ht="15" customHeight="1" x14ac:dyDescent="0.25">
      <c r="A312" s="111" t="s">
        <v>660</v>
      </c>
      <c r="B312" s="111"/>
      <c r="C312" s="111"/>
      <c r="D312" s="111"/>
      <c r="E312" s="111"/>
      <c r="F312" s="111"/>
      <c r="G312" s="111"/>
      <c r="H312" s="111"/>
      <c r="I312" s="111"/>
      <c r="J312" s="111"/>
      <c r="K312" s="111"/>
      <c r="L312" s="111"/>
      <c r="M312" s="111"/>
      <c r="N312" s="111"/>
      <c r="O312" s="111"/>
      <c r="P312" s="111"/>
      <c r="Q312" s="111"/>
      <c r="R312" s="111"/>
      <c r="S312" s="111"/>
      <c r="T312" s="111"/>
      <c r="U312" s="111"/>
      <c r="V312" s="111"/>
      <c r="W312" s="111"/>
      <c r="X312" s="111"/>
      <c r="Y312" s="111"/>
      <c r="Z312" s="111"/>
      <c r="AA312" s="111"/>
      <c r="AB312" s="111"/>
      <c r="AC312" s="111"/>
      <c r="AD312" s="111"/>
      <c r="AE312" s="111"/>
      <c r="AF312" s="111"/>
      <c r="AG312" s="111"/>
      <c r="AH312" s="111"/>
    </row>
    <row r="313" spans="1:37" x14ac:dyDescent="0.25">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row>
    <row r="314" spans="1:37" ht="15" customHeight="1" x14ac:dyDescent="0.25">
      <c r="A314" s="383" t="s">
        <v>61</v>
      </c>
      <c r="B314" s="384"/>
      <c r="C314" s="384"/>
      <c r="D314" s="384"/>
      <c r="E314" s="384"/>
      <c r="F314" s="384"/>
      <c r="G314" s="384"/>
      <c r="H314" s="384"/>
      <c r="I314" s="384"/>
      <c r="J314" s="384"/>
      <c r="K314" s="384"/>
      <c r="L314" s="384"/>
      <c r="M314" s="384"/>
      <c r="N314" s="385"/>
      <c r="O314" s="383" t="s">
        <v>29</v>
      </c>
      <c r="P314" s="384"/>
      <c r="Q314" s="384"/>
      <c r="R314" s="384"/>
      <c r="S314" s="384"/>
      <c r="T314" s="384"/>
      <c r="U314" s="384"/>
      <c r="V314" s="384"/>
      <c r="W314" s="384"/>
      <c r="X314" s="385"/>
      <c r="Y314" s="383" t="s">
        <v>30</v>
      </c>
      <c r="Z314" s="384"/>
      <c r="AA314" s="384"/>
      <c r="AB314" s="384"/>
      <c r="AC314" s="384"/>
      <c r="AD314" s="384"/>
      <c r="AE314" s="384"/>
      <c r="AF314" s="384"/>
      <c r="AG314" s="384"/>
      <c r="AH314" s="385"/>
    </row>
    <row r="315" spans="1:37" x14ac:dyDescent="0.25">
      <c r="A315" s="389"/>
      <c r="B315" s="390"/>
      <c r="C315" s="390"/>
      <c r="D315" s="390"/>
      <c r="E315" s="390"/>
      <c r="F315" s="390"/>
      <c r="G315" s="390"/>
      <c r="H315" s="390"/>
      <c r="I315" s="390"/>
      <c r="J315" s="390"/>
      <c r="K315" s="390"/>
      <c r="L315" s="390"/>
      <c r="M315" s="390"/>
      <c r="N315" s="391"/>
      <c r="O315" s="389"/>
      <c r="P315" s="390"/>
      <c r="Q315" s="390"/>
      <c r="R315" s="390"/>
      <c r="S315" s="390"/>
      <c r="T315" s="390"/>
      <c r="U315" s="390"/>
      <c r="V315" s="390"/>
      <c r="W315" s="390"/>
      <c r="X315" s="391"/>
      <c r="Y315" s="389"/>
      <c r="Z315" s="390"/>
      <c r="AA315" s="390"/>
      <c r="AB315" s="390"/>
      <c r="AC315" s="390"/>
      <c r="AD315" s="390"/>
      <c r="AE315" s="390"/>
      <c r="AF315" s="390"/>
      <c r="AG315" s="390"/>
      <c r="AH315" s="391"/>
    </row>
    <row r="316" spans="1:37" ht="15" customHeight="1" x14ac:dyDescent="0.25">
      <c r="A316" s="376" t="s">
        <v>573</v>
      </c>
      <c r="B316" s="377"/>
      <c r="C316" s="377"/>
      <c r="D316" s="377"/>
      <c r="E316" s="377"/>
      <c r="F316" s="377"/>
      <c r="G316" s="377"/>
      <c r="H316" s="377"/>
      <c r="I316" s="377"/>
      <c r="J316" s="377"/>
      <c r="K316" s="377"/>
      <c r="L316" s="377"/>
      <c r="M316" s="377"/>
      <c r="N316" s="378"/>
      <c r="O316" s="444">
        <v>4510</v>
      </c>
      <c r="P316" s="445"/>
      <c r="Q316" s="445"/>
      <c r="R316" s="445"/>
      <c r="S316" s="445"/>
      <c r="T316" s="445"/>
      <c r="U316" s="445"/>
      <c r="V316" s="445"/>
      <c r="W316" s="445"/>
      <c r="X316" s="446"/>
      <c r="Y316" s="444">
        <v>3236</v>
      </c>
      <c r="Z316" s="445"/>
      <c r="AA316" s="445"/>
      <c r="AB316" s="445"/>
      <c r="AC316" s="445"/>
      <c r="AD316" s="445"/>
      <c r="AE316" s="445"/>
      <c r="AF316" s="445"/>
      <c r="AG316" s="445"/>
      <c r="AH316" s="446"/>
      <c r="AJ316" t="s">
        <v>637</v>
      </c>
    </row>
    <row r="317" spans="1:37" x14ac:dyDescent="0.25">
      <c r="A317" s="379"/>
      <c r="B317" s="380"/>
      <c r="C317" s="380"/>
      <c r="D317" s="380"/>
      <c r="E317" s="380"/>
      <c r="F317" s="380"/>
      <c r="G317" s="380"/>
      <c r="H317" s="380"/>
      <c r="I317" s="380"/>
      <c r="J317" s="380"/>
      <c r="K317" s="380"/>
      <c r="L317" s="380"/>
      <c r="M317" s="380"/>
      <c r="N317" s="381"/>
      <c r="O317" s="447"/>
      <c r="P317" s="448"/>
      <c r="Q317" s="448"/>
      <c r="R317" s="448"/>
      <c r="S317" s="448"/>
      <c r="T317" s="448"/>
      <c r="U317" s="448"/>
      <c r="V317" s="448"/>
      <c r="W317" s="448"/>
      <c r="X317" s="449"/>
      <c r="Y317" s="447"/>
      <c r="Z317" s="448"/>
      <c r="AA317" s="448"/>
      <c r="AB317" s="448"/>
      <c r="AC317" s="448"/>
      <c r="AD317" s="448"/>
      <c r="AE317" s="448"/>
      <c r="AF317" s="448"/>
      <c r="AG317" s="448"/>
      <c r="AH317" s="449"/>
      <c r="AJ317" t="s">
        <v>637</v>
      </c>
    </row>
    <row r="318" spans="1:37" ht="15" customHeight="1" x14ac:dyDescent="0.25">
      <c r="A318" s="475" t="s">
        <v>775</v>
      </c>
      <c r="B318" s="475"/>
      <c r="C318" s="475"/>
      <c r="D318" s="475"/>
      <c r="E318" s="475"/>
      <c r="F318" s="475"/>
      <c r="G318" s="475"/>
      <c r="H318" s="475"/>
      <c r="I318" s="475"/>
      <c r="J318" s="475"/>
      <c r="K318" s="475"/>
      <c r="L318" s="475"/>
      <c r="M318" s="475"/>
      <c r="N318" s="475"/>
      <c r="O318" s="444">
        <v>40621</v>
      </c>
      <c r="P318" s="445"/>
      <c r="Q318" s="445"/>
      <c r="R318" s="445"/>
      <c r="S318" s="445"/>
      <c r="T318" s="445"/>
      <c r="U318" s="445"/>
      <c r="V318" s="445"/>
      <c r="W318" s="445"/>
      <c r="X318" s="446"/>
      <c r="Y318" s="444">
        <v>48741</v>
      </c>
      <c r="Z318" s="445"/>
      <c r="AA318" s="445"/>
      <c r="AB318" s="445"/>
      <c r="AC318" s="445"/>
      <c r="AD318" s="445"/>
      <c r="AE318" s="445"/>
      <c r="AF318" s="445"/>
      <c r="AG318" s="445"/>
      <c r="AH318" s="446"/>
      <c r="AJ318" t="s">
        <v>637</v>
      </c>
    </row>
    <row r="319" spans="1:37" x14ac:dyDescent="0.25">
      <c r="A319" s="475"/>
      <c r="B319" s="475"/>
      <c r="C319" s="475"/>
      <c r="D319" s="475"/>
      <c r="E319" s="475"/>
      <c r="F319" s="475"/>
      <c r="G319" s="475"/>
      <c r="H319" s="475"/>
      <c r="I319" s="475"/>
      <c r="J319" s="475"/>
      <c r="K319" s="475"/>
      <c r="L319" s="475"/>
      <c r="M319" s="475"/>
      <c r="N319" s="475"/>
      <c r="O319" s="447"/>
      <c r="P319" s="448"/>
      <c r="Q319" s="448"/>
      <c r="R319" s="448"/>
      <c r="S319" s="448"/>
      <c r="T319" s="448"/>
      <c r="U319" s="448"/>
      <c r="V319" s="448"/>
      <c r="W319" s="448"/>
      <c r="X319" s="449"/>
      <c r="Y319" s="447"/>
      <c r="Z319" s="448"/>
      <c r="AA319" s="448"/>
      <c r="AB319" s="448"/>
      <c r="AC319" s="448"/>
      <c r="AD319" s="448"/>
      <c r="AE319" s="448"/>
      <c r="AF319" s="448"/>
      <c r="AG319" s="448"/>
      <c r="AH319" s="449"/>
      <c r="AJ319" t="s">
        <v>637</v>
      </c>
    </row>
    <row r="320" spans="1:37" ht="15" customHeight="1" x14ac:dyDescent="0.25">
      <c r="A320" s="475" t="s">
        <v>776</v>
      </c>
      <c r="B320" s="475"/>
      <c r="C320" s="475"/>
      <c r="D320" s="475"/>
      <c r="E320" s="475"/>
      <c r="F320" s="475"/>
      <c r="G320" s="475"/>
      <c r="H320" s="475"/>
      <c r="I320" s="475"/>
      <c r="J320" s="475"/>
      <c r="K320" s="475"/>
      <c r="L320" s="475"/>
      <c r="M320" s="475"/>
      <c r="N320" s="475"/>
      <c r="O320" s="444"/>
      <c r="P320" s="445"/>
      <c r="Q320" s="445"/>
      <c r="R320" s="445"/>
      <c r="S320" s="445"/>
      <c r="T320" s="445"/>
      <c r="U320" s="445"/>
      <c r="V320" s="445"/>
      <c r="W320" s="445"/>
      <c r="X320" s="446"/>
      <c r="Y320" s="444"/>
      <c r="Z320" s="445"/>
      <c r="AA320" s="445"/>
      <c r="AB320" s="445"/>
      <c r="AC320" s="445"/>
      <c r="AD320" s="445"/>
      <c r="AE320" s="445"/>
      <c r="AF320" s="445"/>
      <c r="AG320" s="445"/>
      <c r="AH320" s="446"/>
      <c r="AJ320" t="s">
        <v>637</v>
      </c>
    </row>
    <row r="321" spans="1:36" x14ac:dyDescent="0.25">
      <c r="A321" s="475"/>
      <c r="B321" s="475"/>
      <c r="C321" s="475"/>
      <c r="D321" s="475"/>
      <c r="E321" s="475"/>
      <c r="F321" s="475"/>
      <c r="G321" s="475"/>
      <c r="H321" s="475"/>
      <c r="I321" s="475"/>
      <c r="J321" s="475"/>
      <c r="K321" s="475"/>
      <c r="L321" s="475"/>
      <c r="M321" s="475"/>
      <c r="N321" s="475"/>
      <c r="O321" s="447"/>
      <c r="P321" s="448"/>
      <c r="Q321" s="448"/>
      <c r="R321" s="448"/>
      <c r="S321" s="448"/>
      <c r="T321" s="448"/>
      <c r="U321" s="448"/>
      <c r="V321" s="448"/>
      <c r="W321" s="448"/>
      <c r="X321" s="449"/>
      <c r="Y321" s="447"/>
      <c r="Z321" s="448"/>
      <c r="AA321" s="448"/>
      <c r="AB321" s="448"/>
      <c r="AC321" s="448"/>
      <c r="AD321" s="448"/>
      <c r="AE321" s="448"/>
      <c r="AF321" s="448"/>
      <c r="AG321" s="448"/>
      <c r="AH321" s="449"/>
      <c r="AJ321" t="s">
        <v>637</v>
      </c>
    </row>
    <row r="322" spans="1:36" ht="15" customHeight="1" x14ac:dyDescent="0.25">
      <c r="A322" s="376" t="s">
        <v>572</v>
      </c>
      <c r="B322" s="377"/>
      <c r="C322" s="377"/>
      <c r="D322" s="377"/>
      <c r="E322" s="377"/>
      <c r="F322" s="377"/>
      <c r="G322" s="377"/>
      <c r="H322" s="377"/>
      <c r="I322" s="377"/>
      <c r="J322" s="377"/>
      <c r="K322" s="377"/>
      <c r="L322" s="377"/>
      <c r="M322" s="377"/>
      <c r="N322" s="378"/>
      <c r="O322" s="444"/>
      <c r="P322" s="445"/>
      <c r="Q322" s="445"/>
      <c r="R322" s="445"/>
      <c r="S322" s="445"/>
      <c r="T322" s="445"/>
      <c r="U322" s="445"/>
      <c r="V322" s="445"/>
      <c r="W322" s="445"/>
      <c r="X322" s="446"/>
      <c r="Y322" s="444"/>
      <c r="Z322" s="445"/>
      <c r="AA322" s="445"/>
      <c r="AB322" s="445"/>
      <c r="AC322" s="445"/>
      <c r="AD322" s="445"/>
      <c r="AE322" s="445"/>
      <c r="AF322" s="445"/>
      <c r="AG322" s="445"/>
      <c r="AH322" s="446"/>
    </row>
    <row r="323" spans="1:36" x14ac:dyDescent="0.25">
      <c r="A323" s="379"/>
      <c r="B323" s="380"/>
      <c r="C323" s="380"/>
      <c r="D323" s="380"/>
      <c r="E323" s="380"/>
      <c r="F323" s="380"/>
      <c r="G323" s="380"/>
      <c r="H323" s="380"/>
      <c r="I323" s="380"/>
      <c r="J323" s="380"/>
      <c r="K323" s="380"/>
      <c r="L323" s="380"/>
      <c r="M323" s="380"/>
      <c r="N323" s="381"/>
      <c r="O323" s="447"/>
      <c r="P323" s="448"/>
      <c r="Q323" s="448"/>
      <c r="R323" s="448"/>
      <c r="S323" s="448"/>
      <c r="T323" s="448"/>
      <c r="U323" s="448"/>
      <c r="V323" s="448"/>
      <c r="W323" s="448"/>
      <c r="X323" s="449"/>
      <c r="Y323" s="447"/>
      <c r="Z323" s="448"/>
      <c r="AA323" s="448"/>
      <c r="AB323" s="448"/>
      <c r="AC323" s="448"/>
      <c r="AD323" s="448"/>
      <c r="AE323" s="448"/>
      <c r="AF323" s="448"/>
      <c r="AG323" s="448"/>
      <c r="AH323" s="449"/>
    </row>
    <row r="324" spans="1:36" ht="15" customHeight="1" x14ac:dyDescent="0.25">
      <c r="A324" s="406" t="s">
        <v>10</v>
      </c>
      <c r="B324" s="407"/>
      <c r="C324" s="407"/>
      <c r="D324" s="407"/>
      <c r="E324" s="407"/>
      <c r="F324" s="407"/>
      <c r="G324" s="407"/>
      <c r="H324" s="407"/>
      <c r="I324" s="407"/>
      <c r="J324" s="407"/>
      <c r="K324" s="407"/>
      <c r="L324" s="407"/>
      <c r="M324" s="407"/>
      <c r="N324" s="408"/>
      <c r="O324" s="412">
        <f>SUM(O316:X323)</f>
        <v>45131</v>
      </c>
      <c r="P324" s="413"/>
      <c r="Q324" s="413"/>
      <c r="R324" s="413"/>
      <c r="S324" s="413"/>
      <c r="T324" s="413"/>
      <c r="U324" s="413"/>
      <c r="V324" s="413"/>
      <c r="W324" s="413"/>
      <c r="X324" s="414"/>
      <c r="Y324" s="412">
        <f>SUM(Y316:AH323)</f>
        <v>51977</v>
      </c>
      <c r="Z324" s="413"/>
      <c r="AA324" s="413"/>
      <c r="AB324" s="413"/>
      <c r="AC324" s="413"/>
      <c r="AD324" s="413"/>
      <c r="AE324" s="413"/>
      <c r="AF324" s="413"/>
      <c r="AG324" s="413"/>
      <c r="AH324" s="414"/>
      <c r="AJ324" t="s">
        <v>637</v>
      </c>
    </row>
    <row r="325" spans="1:36" x14ac:dyDescent="0.25">
      <c r="A325" s="409"/>
      <c r="B325" s="410"/>
      <c r="C325" s="410"/>
      <c r="D325" s="410"/>
      <c r="E325" s="410"/>
      <c r="F325" s="410"/>
      <c r="G325" s="410"/>
      <c r="H325" s="410"/>
      <c r="I325" s="410"/>
      <c r="J325" s="410"/>
      <c r="K325" s="410"/>
      <c r="L325" s="410"/>
      <c r="M325" s="410"/>
      <c r="N325" s="411"/>
      <c r="O325" s="415"/>
      <c r="P325" s="416"/>
      <c r="Q325" s="416"/>
      <c r="R325" s="416"/>
      <c r="S325" s="416"/>
      <c r="T325" s="416"/>
      <c r="U325" s="416"/>
      <c r="V325" s="416"/>
      <c r="W325" s="416"/>
      <c r="X325" s="417"/>
      <c r="Y325" s="415"/>
      <c r="Z325" s="416"/>
      <c r="AA325" s="416"/>
      <c r="AB325" s="416"/>
      <c r="AC325" s="416"/>
      <c r="AD325" s="416"/>
      <c r="AE325" s="416"/>
      <c r="AF325" s="416"/>
      <c r="AG325" s="416"/>
      <c r="AH325" s="417"/>
      <c r="AJ325" t="s">
        <v>637</v>
      </c>
    </row>
    <row r="326" spans="1:36" x14ac:dyDescent="0.25">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row>
    <row r="327" spans="1:36" x14ac:dyDescent="0.25">
      <c r="A327" s="46" t="s">
        <v>765</v>
      </c>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row>
    <row r="328" spans="1:36" ht="15" hidden="1" customHeight="1" x14ac:dyDescent="0.25">
      <c r="A328" s="142" t="s">
        <v>564</v>
      </c>
      <c r="B328" s="427"/>
      <c r="C328" s="427"/>
      <c r="D328" s="427"/>
      <c r="E328" s="427"/>
      <c r="F328" s="427"/>
      <c r="G328" s="427"/>
      <c r="H328" s="427"/>
      <c r="I328" s="427"/>
      <c r="J328" s="143"/>
      <c r="K328" s="451" t="s">
        <v>29</v>
      </c>
      <c r="L328" s="452"/>
      <c r="M328" s="452"/>
      <c r="N328" s="452"/>
      <c r="O328" s="452"/>
      <c r="P328" s="452"/>
      <c r="Q328" s="452"/>
      <c r="R328" s="452"/>
      <c r="S328" s="452"/>
      <c r="T328" s="452"/>
      <c r="U328" s="452"/>
      <c r="V328" s="452"/>
      <c r="W328" s="452"/>
      <c r="X328" s="452"/>
      <c r="Y328" s="452"/>
      <c r="Z328" s="452"/>
      <c r="AA328" s="452"/>
      <c r="AB328" s="452"/>
      <c r="AC328" s="452"/>
      <c r="AD328" s="452"/>
      <c r="AE328" s="452"/>
      <c r="AF328" s="452"/>
      <c r="AG328" s="452"/>
      <c r="AH328" s="453"/>
    </row>
    <row r="329" spans="1:36" ht="15" hidden="1" customHeight="1" x14ac:dyDescent="0.25">
      <c r="A329" s="428"/>
      <c r="B329" s="429"/>
      <c r="C329" s="429"/>
      <c r="D329" s="429"/>
      <c r="E329" s="429"/>
      <c r="F329" s="429"/>
      <c r="G329" s="429"/>
      <c r="H329" s="429"/>
      <c r="I329" s="429"/>
      <c r="J329" s="430"/>
      <c r="K329" s="142" t="s">
        <v>21</v>
      </c>
      <c r="L329" s="427"/>
      <c r="M329" s="427"/>
      <c r="N329" s="427"/>
      <c r="O329" s="427"/>
      <c r="P329" s="143"/>
      <c r="Q329" s="142" t="s">
        <v>22</v>
      </c>
      <c r="R329" s="427"/>
      <c r="S329" s="427"/>
      <c r="T329" s="427"/>
      <c r="U329" s="427"/>
      <c r="V329" s="143"/>
      <c r="W329" s="142" t="s">
        <v>23</v>
      </c>
      <c r="X329" s="427"/>
      <c r="Y329" s="427"/>
      <c r="Z329" s="427"/>
      <c r="AA329" s="427"/>
      <c r="AB329" s="143"/>
      <c r="AC329" s="142" t="s">
        <v>25</v>
      </c>
      <c r="AD329" s="427"/>
      <c r="AE329" s="427"/>
      <c r="AF329" s="427"/>
      <c r="AG329" s="427"/>
      <c r="AH329" s="143"/>
    </row>
    <row r="330" spans="1:36" ht="15" hidden="1" customHeight="1" x14ac:dyDescent="0.25">
      <c r="A330" s="428"/>
      <c r="B330" s="429"/>
      <c r="C330" s="429"/>
      <c r="D330" s="429"/>
      <c r="E330" s="429"/>
      <c r="F330" s="429"/>
      <c r="G330" s="429"/>
      <c r="H330" s="429"/>
      <c r="I330" s="429"/>
      <c r="J330" s="430"/>
      <c r="K330" s="428"/>
      <c r="L330" s="429"/>
      <c r="M330" s="429"/>
      <c r="N330" s="429"/>
      <c r="O330" s="429"/>
      <c r="P330" s="430"/>
      <c r="Q330" s="428"/>
      <c r="R330" s="429"/>
      <c r="S330" s="429"/>
      <c r="T330" s="429"/>
      <c r="U330" s="429"/>
      <c r="V330" s="430"/>
      <c r="W330" s="428"/>
      <c r="X330" s="429"/>
      <c r="Y330" s="429"/>
      <c r="Z330" s="429"/>
      <c r="AA330" s="429"/>
      <c r="AB330" s="430"/>
      <c r="AC330" s="428"/>
      <c r="AD330" s="429"/>
      <c r="AE330" s="429"/>
      <c r="AF330" s="429"/>
      <c r="AG330" s="429"/>
      <c r="AH330" s="430"/>
    </row>
    <row r="331" spans="1:36" ht="15" hidden="1" customHeight="1" x14ac:dyDescent="0.25">
      <c r="A331" s="144"/>
      <c r="B331" s="431"/>
      <c r="C331" s="431"/>
      <c r="D331" s="431"/>
      <c r="E331" s="431"/>
      <c r="F331" s="431"/>
      <c r="G331" s="431"/>
      <c r="H331" s="431"/>
      <c r="I331" s="431"/>
      <c r="J331" s="145"/>
      <c r="K331" s="144"/>
      <c r="L331" s="431"/>
      <c r="M331" s="431"/>
      <c r="N331" s="431"/>
      <c r="O331" s="431"/>
      <c r="P331" s="145"/>
      <c r="Q331" s="144"/>
      <c r="R331" s="431"/>
      <c r="S331" s="431"/>
      <c r="T331" s="431"/>
      <c r="U331" s="431"/>
      <c r="V331" s="145"/>
      <c r="W331" s="144"/>
      <c r="X331" s="431"/>
      <c r="Y331" s="431"/>
      <c r="Z331" s="431"/>
      <c r="AA331" s="431"/>
      <c r="AB331" s="145"/>
      <c r="AC331" s="144"/>
      <c r="AD331" s="431"/>
      <c r="AE331" s="431"/>
      <c r="AF331" s="431"/>
      <c r="AG331" s="431"/>
      <c r="AH331" s="145"/>
    </row>
    <row r="332" spans="1:36" ht="15" hidden="1" customHeight="1" x14ac:dyDescent="0.25">
      <c r="A332" s="159" t="s">
        <v>560</v>
      </c>
      <c r="B332" s="160"/>
      <c r="C332" s="160"/>
      <c r="D332" s="160"/>
      <c r="E332" s="160"/>
      <c r="F332" s="160"/>
      <c r="G332" s="160"/>
      <c r="H332" s="160"/>
      <c r="I332" s="160"/>
      <c r="J332" s="161"/>
      <c r="K332" s="457"/>
      <c r="L332" s="458"/>
      <c r="M332" s="458"/>
      <c r="N332" s="458"/>
      <c r="O332" s="458"/>
      <c r="P332" s="459"/>
      <c r="Q332" s="457"/>
      <c r="R332" s="458"/>
      <c r="S332" s="458"/>
      <c r="T332" s="458"/>
      <c r="U332" s="458"/>
      <c r="V332" s="459"/>
      <c r="W332" s="457"/>
      <c r="X332" s="458"/>
      <c r="Y332" s="458"/>
      <c r="Z332" s="458"/>
      <c r="AA332" s="458"/>
      <c r="AB332" s="459"/>
      <c r="AC332" s="457">
        <f>K332+Q332-W332</f>
        <v>0</v>
      </c>
      <c r="AD332" s="458"/>
      <c r="AE332" s="458"/>
      <c r="AF332" s="458"/>
      <c r="AG332" s="458"/>
      <c r="AH332" s="459"/>
    </row>
    <row r="333" spans="1:36" ht="15" hidden="1" customHeight="1" x14ac:dyDescent="0.25">
      <c r="A333" s="418"/>
      <c r="B333" s="419"/>
      <c r="C333" s="419"/>
      <c r="D333" s="419"/>
      <c r="E333" s="419"/>
      <c r="F333" s="419"/>
      <c r="G333" s="419"/>
      <c r="H333" s="419"/>
      <c r="I333" s="419"/>
      <c r="J333" s="420"/>
      <c r="K333" s="460"/>
      <c r="L333" s="461"/>
      <c r="M333" s="461"/>
      <c r="N333" s="461"/>
      <c r="O333" s="461"/>
      <c r="P333" s="462"/>
      <c r="Q333" s="460"/>
      <c r="R333" s="461"/>
      <c r="S333" s="461"/>
      <c r="T333" s="461"/>
      <c r="U333" s="461"/>
      <c r="V333" s="462"/>
      <c r="W333" s="460"/>
      <c r="X333" s="461"/>
      <c r="Y333" s="461"/>
      <c r="Z333" s="461"/>
      <c r="AA333" s="461"/>
      <c r="AB333" s="462"/>
      <c r="AC333" s="460"/>
      <c r="AD333" s="461"/>
      <c r="AE333" s="461"/>
      <c r="AF333" s="461"/>
      <c r="AG333" s="461"/>
      <c r="AH333" s="462"/>
    </row>
    <row r="334" spans="1:36" ht="15" hidden="1" customHeight="1" x14ac:dyDescent="0.25">
      <c r="A334" s="159" t="s">
        <v>559</v>
      </c>
      <c r="B334" s="160"/>
      <c r="C334" s="160"/>
      <c r="D334" s="160"/>
      <c r="E334" s="160"/>
      <c r="F334" s="160"/>
      <c r="G334" s="160"/>
      <c r="H334" s="160"/>
      <c r="I334" s="160"/>
      <c r="J334" s="161"/>
      <c r="K334" s="457"/>
      <c r="L334" s="458"/>
      <c r="M334" s="458"/>
      <c r="N334" s="458"/>
      <c r="O334" s="458"/>
      <c r="P334" s="459"/>
      <c r="Q334" s="457"/>
      <c r="R334" s="458"/>
      <c r="S334" s="458"/>
      <c r="T334" s="458"/>
      <c r="U334" s="458"/>
      <c r="V334" s="459"/>
      <c r="W334" s="457"/>
      <c r="X334" s="458"/>
      <c r="Y334" s="458"/>
      <c r="Z334" s="458"/>
      <c r="AA334" s="458"/>
      <c r="AB334" s="459"/>
      <c r="AC334" s="457">
        <f>K334+Q334-W334</f>
        <v>0</v>
      </c>
      <c r="AD334" s="458"/>
      <c r="AE334" s="458"/>
      <c r="AF334" s="458"/>
      <c r="AG334" s="458"/>
      <c r="AH334" s="459"/>
    </row>
    <row r="335" spans="1:36" ht="15" hidden="1" customHeight="1" x14ac:dyDescent="0.25">
      <c r="A335" s="418"/>
      <c r="B335" s="419"/>
      <c r="C335" s="419"/>
      <c r="D335" s="419"/>
      <c r="E335" s="419"/>
      <c r="F335" s="419"/>
      <c r="G335" s="419"/>
      <c r="H335" s="419"/>
      <c r="I335" s="419"/>
      <c r="J335" s="420"/>
      <c r="K335" s="460"/>
      <c r="L335" s="461"/>
      <c r="M335" s="461"/>
      <c r="N335" s="461"/>
      <c r="O335" s="461"/>
      <c r="P335" s="462"/>
      <c r="Q335" s="460"/>
      <c r="R335" s="461"/>
      <c r="S335" s="461"/>
      <c r="T335" s="461"/>
      <c r="U335" s="461"/>
      <c r="V335" s="462"/>
      <c r="W335" s="460"/>
      <c r="X335" s="461"/>
      <c r="Y335" s="461"/>
      <c r="Z335" s="461"/>
      <c r="AA335" s="461"/>
      <c r="AB335" s="462"/>
      <c r="AC335" s="460"/>
      <c r="AD335" s="461"/>
      <c r="AE335" s="461"/>
      <c r="AF335" s="461"/>
      <c r="AG335" s="461"/>
      <c r="AH335" s="462"/>
    </row>
    <row r="336" spans="1:36" ht="15" hidden="1" customHeight="1" x14ac:dyDescent="0.25">
      <c r="A336" s="159" t="s">
        <v>571</v>
      </c>
      <c r="B336" s="160"/>
      <c r="C336" s="160"/>
      <c r="D336" s="160"/>
      <c r="E336" s="160"/>
      <c r="F336" s="160"/>
      <c r="G336" s="160"/>
      <c r="H336" s="160"/>
      <c r="I336" s="160"/>
      <c r="J336" s="161"/>
      <c r="K336" s="457"/>
      <c r="L336" s="458"/>
      <c r="M336" s="458"/>
      <c r="N336" s="458"/>
      <c r="O336" s="458"/>
      <c r="P336" s="459"/>
      <c r="Q336" s="457"/>
      <c r="R336" s="458"/>
      <c r="S336" s="458"/>
      <c r="T336" s="458"/>
      <c r="U336" s="458"/>
      <c r="V336" s="459"/>
      <c r="W336" s="457"/>
      <c r="X336" s="458"/>
      <c r="Y336" s="458"/>
      <c r="Z336" s="458"/>
      <c r="AA336" s="458"/>
      <c r="AB336" s="459"/>
      <c r="AC336" s="457">
        <f>K336+Q336-W336</f>
        <v>0</v>
      </c>
      <c r="AD336" s="458"/>
      <c r="AE336" s="458"/>
      <c r="AF336" s="458"/>
      <c r="AG336" s="458"/>
      <c r="AH336" s="459"/>
    </row>
    <row r="337" spans="1:36" ht="15" hidden="1" customHeight="1" x14ac:dyDescent="0.25">
      <c r="A337" s="418"/>
      <c r="B337" s="419"/>
      <c r="C337" s="419"/>
      <c r="D337" s="419"/>
      <c r="E337" s="419"/>
      <c r="F337" s="419"/>
      <c r="G337" s="419"/>
      <c r="H337" s="419"/>
      <c r="I337" s="419"/>
      <c r="J337" s="420"/>
      <c r="K337" s="460"/>
      <c r="L337" s="461"/>
      <c r="M337" s="461"/>
      <c r="N337" s="461"/>
      <c r="O337" s="461"/>
      <c r="P337" s="462"/>
      <c r="Q337" s="460"/>
      <c r="R337" s="461"/>
      <c r="S337" s="461"/>
      <c r="T337" s="461"/>
      <c r="U337" s="461"/>
      <c r="V337" s="462"/>
      <c r="W337" s="460"/>
      <c r="X337" s="461"/>
      <c r="Y337" s="461"/>
      <c r="Z337" s="461"/>
      <c r="AA337" s="461"/>
      <c r="AB337" s="462"/>
      <c r="AC337" s="460"/>
      <c r="AD337" s="461"/>
      <c r="AE337" s="461"/>
      <c r="AF337" s="461"/>
      <c r="AG337" s="461"/>
      <c r="AH337" s="462"/>
    </row>
    <row r="338" spans="1:36" ht="15" hidden="1" customHeight="1" x14ac:dyDescent="0.25">
      <c r="A338" s="159" t="s">
        <v>570</v>
      </c>
      <c r="B338" s="160"/>
      <c r="C338" s="160"/>
      <c r="D338" s="160"/>
      <c r="E338" s="160"/>
      <c r="F338" s="160"/>
      <c r="G338" s="160"/>
      <c r="H338" s="160"/>
      <c r="I338" s="160"/>
      <c r="J338" s="161"/>
      <c r="K338" s="457"/>
      <c r="L338" s="458"/>
      <c r="M338" s="458"/>
      <c r="N338" s="458"/>
      <c r="O338" s="458"/>
      <c r="P338" s="459"/>
      <c r="Q338" s="457"/>
      <c r="R338" s="458"/>
      <c r="S338" s="458"/>
      <c r="T338" s="458"/>
      <c r="U338" s="458"/>
      <c r="V338" s="459"/>
      <c r="W338" s="457"/>
      <c r="X338" s="458"/>
      <c r="Y338" s="458"/>
      <c r="Z338" s="458"/>
      <c r="AA338" s="458"/>
      <c r="AB338" s="459"/>
      <c r="AC338" s="457">
        <f>K338+Q338-W338</f>
        <v>0</v>
      </c>
      <c r="AD338" s="458"/>
      <c r="AE338" s="458"/>
      <c r="AF338" s="458"/>
      <c r="AG338" s="458"/>
      <c r="AH338" s="459"/>
    </row>
    <row r="339" spans="1:36" ht="15" hidden="1" customHeight="1" x14ac:dyDescent="0.25">
      <c r="A339" s="418"/>
      <c r="B339" s="419"/>
      <c r="C339" s="419"/>
      <c r="D339" s="419"/>
      <c r="E339" s="419"/>
      <c r="F339" s="419"/>
      <c r="G339" s="419"/>
      <c r="H339" s="419"/>
      <c r="I339" s="419"/>
      <c r="J339" s="420"/>
      <c r="K339" s="460"/>
      <c r="L339" s="461"/>
      <c r="M339" s="461"/>
      <c r="N339" s="461"/>
      <c r="O339" s="461"/>
      <c r="P339" s="462"/>
      <c r="Q339" s="460"/>
      <c r="R339" s="461"/>
      <c r="S339" s="461"/>
      <c r="T339" s="461"/>
      <c r="U339" s="461"/>
      <c r="V339" s="462"/>
      <c r="W339" s="460"/>
      <c r="X339" s="461"/>
      <c r="Y339" s="461"/>
      <c r="Z339" s="461"/>
      <c r="AA339" s="461"/>
      <c r="AB339" s="462"/>
      <c r="AC339" s="460"/>
      <c r="AD339" s="461"/>
      <c r="AE339" s="461"/>
      <c r="AF339" s="461"/>
      <c r="AG339" s="461"/>
      <c r="AH339" s="462"/>
    </row>
    <row r="340" spans="1:36" ht="15" hidden="1" customHeight="1" x14ac:dyDescent="0.25">
      <c r="A340" s="159" t="s">
        <v>557</v>
      </c>
      <c r="B340" s="160"/>
      <c r="C340" s="160"/>
      <c r="D340" s="160"/>
      <c r="E340" s="160"/>
      <c r="F340" s="160"/>
      <c r="G340" s="160"/>
      <c r="H340" s="160"/>
      <c r="I340" s="160"/>
      <c r="J340" s="161"/>
      <c r="K340" s="457"/>
      <c r="L340" s="458"/>
      <c r="M340" s="458"/>
      <c r="N340" s="458"/>
      <c r="O340" s="458"/>
      <c r="P340" s="459"/>
      <c r="Q340" s="457"/>
      <c r="R340" s="458"/>
      <c r="S340" s="458"/>
      <c r="T340" s="458"/>
      <c r="U340" s="458"/>
      <c r="V340" s="459"/>
      <c r="W340" s="457"/>
      <c r="X340" s="458"/>
      <c r="Y340" s="458"/>
      <c r="Z340" s="458"/>
      <c r="AA340" s="458"/>
      <c r="AB340" s="459"/>
      <c r="AC340" s="457">
        <f>K340+Q340-W340</f>
        <v>0</v>
      </c>
      <c r="AD340" s="458"/>
      <c r="AE340" s="458"/>
      <c r="AF340" s="458"/>
      <c r="AG340" s="458"/>
      <c r="AH340" s="459"/>
    </row>
    <row r="341" spans="1:36" ht="15" hidden="1" customHeight="1" x14ac:dyDescent="0.25">
      <c r="A341" s="418"/>
      <c r="B341" s="419"/>
      <c r="C341" s="419"/>
      <c r="D341" s="419"/>
      <c r="E341" s="419"/>
      <c r="F341" s="419"/>
      <c r="G341" s="419"/>
      <c r="H341" s="419"/>
      <c r="I341" s="419"/>
      <c r="J341" s="420"/>
      <c r="K341" s="460"/>
      <c r="L341" s="461"/>
      <c r="M341" s="461"/>
      <c r="N341" s="461"/>
      <c r="O341" s="461"/>
      <c r="P341" s="462"/>
      <c r="Q341" s="460"/>
      <c r="R341" s="461"/>
      <c r="S341" s="461"/>
      <c r="T341" s="461"/>
      <c r="U341" s="461"/>
      <c r="V341" s="462"/>
      <c r="W341" s="460"/>
      <c r="X341" s="461"/>
      <c r="Y341" s="461"/>
      <c r="Z341" s="461"/>
      <c r="AA341" s="461"/>
      <c r="AB341" s="462"/>
      <c r="AC341" s="460"/>
      <c r="AD341" s="461"/>
      <c r="AE341" s="461"/>
      <c r="AF341" s="461"/>
      <c r="AG341" s="461"/>
      <c r="AH341" s="462"/>
    </row>
    <row r="342" spans="1:36" ht="15" hidden="1" customHeight="1" x14ac:dyDescent="0.25">
      <c r="A342" s="159" t="s">
        <v>569</v>
      </c>
      <c r="B342" s="160"/>
      <c r="C342" s="160"/>
      <c r="D342" s="160"/>
      <c r="E342" s="160"/>
      <c r="F342" s="160"/>
      <c r="G342" s="160"/>
      <c r="H342" s="160"/>
      <c r="I342" s="160"/>
      <c r="J342" s="161"/>
      <c r="K342" s="457"/>
      <c r="L342" s="458"/>
      <c r="M342" s="458"/>
      <c r="N342" s="458"/>
      <c r="O342" s="458"/>
      <c r="P342" s="459"/>
      <c r="Q342" s="457"/>
      <c r="R342" s="458"/>
      <c r="S342" s="458"/>
      <c r="T342" s="458"/>
      <c r="U342" s="458"/>
      <c r="V342" s="459"/>
      <c r="W342" s="457"/>
      <c r="X342" s="458"/>
      <c r="Y342" s="458"/>
      <c r="Z342" s="458"/>
      <c r="AA342" s="458"/>
      <c r="AB342" s="459"/>
      <c r="AC342" s="457">
        <f>K342+Q342-W342</f>
        <v>0</v>
      </c>
      <c r="AD342" s="458"/>
      <c r="AE342" s="458"/>
      <c r="AF342" s="458"/>
      <c r="AG342" s="458"/>
      <c r="AH342" s="459"/>
    </row>
    <row r="343" spans="1:36" ht="15" hidden="1" customHeight="1" x14ac:dyDescent="0.25">
      <c r="A343" s="418"/>
      <c r="B343" s="419"/>
      <c r="C343" s="419"/>
      <c r="D343" s="419"/>
      <c r="E343" s="419"/>
      <c r="F343" s="419"/>
      <c r="G343" s="419"/>
      <c r="H343" s="419"/>
      <c r="I343" s="419"/>
      <c r="J343" s="420"/>
      <c r="K343" s="460"/>
      <c r="L343" s="461"/>
      <c r="M343" s="461"/>
      <c r="N343" s="461"/>
      <c r="O343" s="461"/>
      <c r="P343" s="462"/>
      <c r="Q343" s="460"/>
      <c r="R343" s="461"/>
      <c r="S343" s="461"/>
      <c r="T343" s="461"/>
      <c r="U343" s="461"/>
      <c r="V343" s="462"/>
      <c r="W343" s="460"/>
      <c r="X343" s="461"/>
      <c r="Y343" s="461"/>
      <c r="Z343" s="461"/>
      <c r="AA343" s="461"/>
      <c r="AB343" s="462"/>
      <c r="AC343" s="460"/>
      <c r="AD343" s="461"/>
      <c r="AE343" s="461"/>
      <c r="AF343" s="461"/>
      <c r="AG343" s="461"/>
      <c r="AH343" s="462"/>
    </row>
    <row r="344" spans="1:36" ht="15" hidden="1" customHeight="1" x14ac:dyDescent="0.25">
      <c r="A344" s="463" t="s">
        <v>556</v>
      </c>
      <c r="B344" s="464"/>
      <c r="C344" s="464"/>
      <c r="D344" s="464"/>
      <c r="E344" s="464"/>
      <c r="F344" s="464"/>
      <c r="G344" s="464"/>
      <c r="H344" s="464"/>
      <c r="I344" s="464"/>
      <c r="J344" s="465"/>
      <c r="K344" s="469">
        <f>SUM(K332:P343)</f>
        <v>0</v>
      </c>
      <c r="L344" s="470"/>
      <c r="M344" s="470"/>
      <c r="N344" s="470"/>
      <c r="O344" s="470"/>
      <c r="P344" s="471"/>
      <c r="Q344" s="469">
        <f>SUM(Q332:V343)</f>
        <v>0</v>
      </c>
      <c r="R344" s="470"/>
      <c r="S344" s="470"/>
      <c r="T344" s="470"/>
      <c r="U344" s="470"/>
      <c r="V344" s="471"/>
      <c r="W344" s="469">
        <f>SUM(W332:AB343)</f>
        <v>0</v>
      </c>
      <c r="X344" s="470"/>
      <c r="Y344" s="470"/>
      <c r="Z344" s="470"/>
      <c r="AA344" s="470"/>
      <c r="AB344" s="471"/>
      <c r="AC344" s="469">
        <f>SUM(AC332:AH343)</f>
        <v>0</v>
      </c>
      <c r="AD344" s="470"/>
      <c r="AE344" s="470"/>
      <c r="AF344" s="470"/>
      <c r="AG344" s="470"/>
      <c r="AH344" s="471"/>
    </row>
    <row r="345" spans="1:36" ht="15" hidden="1" customHeight="1" x14ac:dyDescent="0.25">
      <c r="A345" s="466"/>
      <c r="B345" s="467"/>
      <c r="C345" s="467"/>
      <c r="D345" s="467"/>
      <c r="E345" s="467"/>
      <c r="F345" s="467"/>
      <c r="G345" s="467"/>
      <c r="H345" s="467"/>
      <c r="I345" s="467"/>
      <c r="J345" s="468"/>
      <c r="K345" s="472"/>
      <c r="L345" s="473"/>
      <c r="M345" s="473"/>
      <c r="N345" s="473"/>
      <c r="O345" s="473"/>
      <c r="P345" s="474"/>
      <c r="Q345" s="472"/>
      <c r="R345" s="473"/>
      <c r="S345" s="473"/>
      <c r="T345" s="473"/>
      <c r="U345" s="473"/>
      <c r="V345" s="474"/>
      <c r="W345" s="472"/>
      <c r="X345" s="473"/>
      <c r="Y345" s="473"/>
      <c r="Z345" s="473"/>
      <c r="AA345" s="473"/>
      <c r="AB345" s="474"/>
      <c r="AC345" s="472"/>
      <c r="AD345" s="473"/>
      <c r="AE345" s="473"/>
      <c r="AF345" s="473"/>
      <c r="AG345" s="473"/>
      <c r="AH345" s="474"/>
      <c r="AI345" t="e">
        <f>IF(ROUND(AC344-#REF!-#REF!,0)=0,"","CHYBA")</f>
        <v>#REF!</v>
      </c>
      <c r="AJ345" t="s">
        <v>637</v>
      </c>
    </row>
    <row r="346" spans="1:36" ht="15" hidden="1" customHeight="1" x14ac:dyDescent="0.25">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row>
    <row r="347" spans="1:36" ht="15" hidden="1" customHeight="1" x14ac:dyDescent="0.25">
      <c r="A347" s="111" t="s">
        <v>652</v>
      </c>
      <c r="B347" s="111"/>
      <c r="C347" s="111"/>
      <c r="D347" s="111"/>
      <c r="E347" s="111"/>
      <c r="F347" s="111"/>
      <c r="G347" s="111"/>
      <c r="H347" s="111"/>
      <c r="I347" s="111"/>
      <c r="J347" s="111"/>
      <c r="K347" s="111"/>
      <c r="L347" s="111"/>
      <c r="M347" s="111"/>
      <c r="N347" s="111"/>
      <c r="O347" s="111"/>
      <c r="P347" s="111"/>
      <c r="Q347" s="111"/>
      <c r="R347" s="111"/>
      <c r="S347" s="111"/>
      <c r="T347" s="111"/>
      <c r="U347" s="111"/>
      <c r="V347" s="111"/>
      <c r="W347" s="111"/>
      <c r="X347" s="111"/>
      <c r="Y347" s="111"/>
      <c r="Z347" s="111"/>
      <c r="AA347" s="111"/>
      <c r="AB347" s="111"/>
      <c r="AC347" s="111"/>
      <c r="AD347" s="111"/>
      <c r="AE347" s="111"/>
      <c r="AF347" s="111"/>
      <c r="AG347" s="111"/>
      <c r="AH347" s="111"/>
    </row>
    <row r="348" spans="1:36" ht="15" hidden="1" customHeight="1" x14ac:dyDescent="0.25">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row>
    <row r="349" spans="1:36" ht="15" hidden="1" customHeight="1" x14ac:dyDescent="0.25">
      <c r="A349" s="142" t="s">
        <v>564</v>
      </c>
      <c r="B349" s="427"/>
      <c r="C349" s="427"/>
      <c r="D349" s="427"/>
      <c r="E349" s="427"/>
      <c r="F349" s="427"/>
      <c r="G349" s="427"/>
      <c r="H349" s="427"/>
      <c r="I349" s="143"/>
      <c r="J349" s="142" t="s">
        <v>520</v>
      </c>
      <c r="K349" s="427"/>
      <c r="L349" s="427"/>
      <c r="M349" s="427"/>
      <c r="N349" s="143"/>
      <c r="O349" s="142" t="s">
        <v>519</v>
      </c>
      <c r="P349" s="427"/>
      <c r="Q349" s="427"/>
      <c r="R349" s="427"/>
      <c r="S349" s="143"/>
      <c r="T349" s="142" t="s">
        <v>547</v>
      </c>
      <c r="U349" s="427"/>
      <c r="V349" s="427"/>
      <c r="W349" s="427"/>
      <c r="X349" s="143"/>
      <c r="Y349" s="142" t="s">
        <v>517</v>
      </c>
      <c r="Z349" s="427"/>
      <c r="AA349" s="427"/>
      <c r="AB349" s="427"/>
      <c r="AC349" s="143"/>
      <c r="AD349" s="142" t="s">
        <v>516</v>
      </c>
      <c r="AE349" s="427"/>
      <c r="AF349" s="427"/>
      <c r="AG349" s="427"/>
      <c r="AH349" s="143"/>
    </row>
    <row r="350" spans="1:36" ht="15" hidden="1" customHeight="1" x14ac:dyDescent="0.25">
      <c r="A350" s="428"/>
      <c r="B350" s="429"/>
      <c r="C350" s="429"/>
      <c r="D350" s="429"/>
      <c r="E350" s="429"/>
      <c r="F350" s="429"/>
      <c r="G350" s="429"/>
      <c r="H350" s="429"/>
      <c r="I350" s="430"/>
      <c r="J350" s="428"/>
      <c r="K350" s="429"/>
      <c r="L350" s="429"/>
      <c r="M350" s="429"/>
      <c r="N350" s="430"/>
      <c r="O350" s="428"/>
      <c r="P350" s="429"/>
      <c r="Q350" s="429"/>
      <c r="R350" s="429"/>
      <c r="S350" s="430"/>
      <c r="T350" s="428"/>
      <c r="U350" s="429"/>
      <c r="V350" s="429"/>
      <c r="W350" s="429"/>
      <c r="X350" s="430"/>
      <c r="Y350" s="428"/>
      <c r="Z350" s="429"/>
      <c r="AA350" s="429"/>
      <c r="AB350" s="429"/>
      <c r="AC350" s="430"/>
      <c r="AD350" s="428"/>
      <c r="AE350" s="429"/>
      <c r="AF350" s="429"/>
      <c r="AG350" s="429"/>
      <c r="AH350" s="430"/>
    </row>
    <row r="351" spans="1:36" ht="15" hidden="1" customHeight="1" x14ac:dyDescent="0.25">
      <c r="A351" s="428"/>
      <c r="B351" s="429"/>
      <c r="C351" s="429"/>
      <c r="D351" s="429"/>
      <c r="E351" s="429"/>
      <c r="F351" s="429"/>
      <c r="G351" s="429"/>
      <c r="H351" s="429"/>
      <c r="I351" s="430"/>
      <c r="J351" s="428"/>
      <c r="K351" s="429"/>
      <c r="L351" s="429"/>
      <c r="M351" s="429"/>
      <c r="N351" s="430"/>
      <c r="O351" s="428"/>
      <c r="P351" s="429"/>
      <c r="Q351" s="429"/>
      <c r="R351" s="429"/>
      <c r="S351" s="430"/>
      <c r="T351" s="428"/>
      <c r="U351" s="429"/>
      <c r="V351" s="429"/>
      <c r="W351" s="429"/>
      <c r="X351" s="430"/>
      <c r="Y351" s="428"/>
      <c r="Z351" s="429"/>
      <c r="AA351" s="429"/>
      <c r="AB351" s="429"/>
      <c r="AC351" s="430"/>
      <c r="AD351" s="428"/>
      <c r="AE351" s="429"/>
      <c r="AF351" s="429"/>
      <c r="AG351" s="429"/>
      <c r="AH351" s="430"/>
    </row>
    <row r="352" spans="1:36" ht="15" hidden="1" customHeight="1" x14ac:dyDescent="0.25">
      <c r="A352" s="428"/>
      <c r="B352" s="429"/>
      <c r="C352" s="429"/>
      <c r="D352" s="429"/>
      <c r="E352" s="429"/>
      <c r="F352" s="429"/>
      <c r="G352" s="429"/>
      <c r="H352" s="429"/>
      <c r="I352" s="430"/>
      <c r="J352" s="428"/>
      <c r="K352" s="429"/>
      <c r="L352" s="429"/>
      <c r="M352" s="429"/>
      <c r="N352" s="430"/>
      <c r="O352" s="428"/>
      <c r="P352" s="429"/>
      <c r="Q352" s="429"/>
      <c r="R352" s="429"/>
      <c r="S352" s="430"/>
      <c r="T352" s="428"/>
      <c r="U352" s="429"/>
      <c r="V352" s="429"/>
      <c r="W352" s="429"/>
      <c r="X352" s="430"/>
      <c r="Y352" s="428"/>
      <c r="Z352" s="429"/>
      <c r="AA352" s="429"/>
      <c r="AB352" s="429"/>
      <c r="AC352" s="430"/>
      <c r="AD352" s="428"/>
      <c r="AE352" s="429"/>
      <c r="AF352" s="429"/>
      <c r="AG352" s="429"/>
      <c r="AH352" s="430"/>
    </row>
    <row r="353" spans="1:36" ht="15" hidden="1" customHeight="1" x14ac:dyDescent="0.25">
      <c r="A353" s="144"/>
      <c r="B353" s="431"/>
      <c r="C353" s="431"/>
      <c r="D353" s="431"/>
      <c r="E353" s="431"/>
      <c r="F353" s="431"/>
      <c r="G353" s="431"/>
      <c r="H353" s="431"/>
      <c r="I353" s="145"/>
      <c r="J353" s="144"/>
      <c r="K353" s="431"/>
      <c r="L353" s="431"/>
      <c r="M353" s="431"/>
      <c r="N353" s="145"/>
      <c r="O353" s="144"/>
      <c r="P353" s="431"/>
      <c r="Q353" s="431"/>
      <c r="R353" s="431"/>
      <c r="S353" s="145"/>
      <c r="T353" s="144"/>
      <c r="U353" s="431"/>
      <c r="V353" s="431"/>
      <c r="W353" s="431"/>
      <c r="X353" s="145"/>
      <c r="Y353" s="144"/>
      <c r="Z353" s="431"/>
      <c r="AA353" s="431"/>
      <c r="AB353" s="431"/>
      <c r="AC353" s="145"/>
      <c r="AD353" s="144"/>
      <c r="AE353" s="431"/>
      <c r="AF353" s="431"/>
      <c r="AG353" s="431"/>
      <c r="AH353" s="145"/>
    </row>
    <row r="354" spans="1:36" ht="15" hidden="1" customHeight="1" x14ac:dyDescent="0.25">
      <c r="A354" s="159" t="s">
        <v>557</v>
      </c>
      <c r="B354" s="160"/>
      <c r="C354" s="160"/>
      <c r="D354" s="160"/>
      <c r="E354" s="160"/>
      <c r="F354" s="160"/>
      <c r="G354" s="160"/>
      <c r="H354" s="160"/>
      <c r="I354" s="161"/>
      <c r="J354" s="457"/>
      <c r="K354" s="458"/>
      <c r="L354" s="458"/>
      <c r="M354" s="458"/>
      <c r="N354" s="459"/>
      <c r="O354" s="457"/>
      <c r="P354" s="458"/>
      <c r="Q354" s="458"/>
      <c r="R354" s="458"/>
      <c r="S354" s="459"/>
      <c r="T354" s="457"/>
      <c r="U354" s="458"/>
      <c r="V354" s="458"/>
      <c r="W354" s="458"/>
      <c r="X354" s="459"/>
      <c r="Y354" s="457"/>
      <c r="Z354" s="458"/>
      <c r="AA354" s="458"/>
      <c r="AB354" s="458"/>
      <c r="AC354" s="459"/>
      <c r="AD354" s="457">
        <f>J354+O354-T354-Y354</f>
        <v>0</v>
      </c>
      <c r="AE354" s="458"/>
      <c r="AF354" s="458"/>
      <c r="AG354" s="458"/>
      <c r="AH354" s="459"/>
    </row>
    <row r="355" spans="1:36" ht="15" hidden="1" customHeight="1" x14ac:dyDescent="0.25">
      <c r="A355" s="418"/>
      <c r="B355" s="419"/>
      <c r="C355" s="419"/>
      <c r="D355" s="419"/>
      <c r="E355" s="419"/>
      <c r="F355" s="419"/>
      <c r="G355" s="419"/>
      <c r="H355" s="419"/>
      <c r="I355" s="420"/>
      <c r="J355" s="460"/>
      <c r="K355" s="461"/>
      <c r="L355" s="461"/>
      <c r="M355" s="461"/>
      <c r="N355" s="462"/>
      <c r="O355" s="460"/>
      <c r="P355" s="461"/>
      <c r="Q355" s="461"/>
      <c r="R355" s="461"/>
      <c r="S355" s="462"/>
      <c r="T355" s="460"/>
      <c r="U355" s="461"/>
      <c r="V355" s="461"/>
      <c r="W355" s="461"/>
      <c r="X355" s="462"/>
      <c r="Y355" s="460"/>
      <c r="Z355" s="461"/>
      <c r="AA355" s="461"/>
      <c r="AB355" s="461"/>
      <c r="AC355" s="462"/>
      <c r="AD355" s="460"/>
      <c r="AE355" s="461"/>
      <c r="AF355" s="461"/>
      <c r="AG355" s="461"/>
      <c r="AH355" s="462"/>
    </row>
    <row r="356" spans="1:36" ht="15" hidden="1" customHeight="1" x14ac:dyDescent="0.25">
      <c r="A356" s="159" t="s">
        <v>569</v>
      </c>
      <c r="B356" s="160"/>
      <c r="C356" s="160"/>
      <c r="D356" s="160"/>
      <c r="E356" s="160"/>
      <c r="F356" s="160"/>
      <c r="G356" s="160"/>
      <c r="H356" s="160"/>
      <c r="I356" s="161"/>
      <c r="J356" s="457"/>
      <c r="K356" s="458"/>
      <c r="L356" s="458"/>
      <c r="M356" s="458"/>
      <c r="N356" s="459"/>
      <c r="O356" s="457"/>
      <c r="P356" s="458"/>
      <c r="Q356" s="458"/>
      <c r="R356" s="458"/>
      <c r="S356" s="459"/>
      <c r="T356" s="457"/>
      <c r="U356" s="458"/>
      <c r="V356" s="458"/>
      <c r="W356" s="458"/>
      <c r="X356" s="459"/>
      <c r="Y356" s="457"/>
      <c r="Z356" s="458"/>
      <c r="AA356" s="458"/>
      <c r="AB356" s="458"/>
      <c r="AC356" s="459"/>
      <c r="AD356" s="457">
        <f>J356+O356-T356-Y356</f>
        <v>0</v>
      </c>
      <c r="AE356" s="458"/>
      <c r="AF356" s="458"/>
      <c r="AG356" s="458"/>
      <c r="AH356" s="459"/>
    </row>
    <row r="357" spans="1:36" ht="15" hidden="1" customHeight="1" x14ac:dyDescent="0.25">
      <c r="A357" s="418"/>
      <c r="B357" s="419"/>
      <c r="C357" s="419"/>
      <c r="D357" s="419"/>
      <c r="E357" s="419"/>
      <c r="F357" s="419"/>
      <c r="G357" s="419"/>
      <c r="H357" s="419"/>
      <c r="I357" s="420"/>
      <c r="J357" s="460"/>
      <c r="K357" s="461"/>
      <c r="L357" s="461"/>
      <c r="M357" s="461"/>
      <c r="N357" s="462"/>
      <c r="O357" s="460"/>
      <c r="P357" s="461"/>
      <c r="Q357" s="461"/>
      <c r="R357" s="461"/>
      <c r="S357" s="462"/>
      <c r="T357" s="460"/>
      <c r="U357" s="461"/>
      <c r="V357" s="461"/>
      <c r="W357" s="461"/>
      <c r="X357" s="462"/>
      <c r="Y357" s="460"/>
      <c r="Z357" s="461"/>
      <c r="AA357" s="461"/>
      <c r="AB357" s="461"/>
      <c r="AC357" s="462"/>
      <c r="AD357" s="460"/>
      <c r="AE357" s="461"/>
      <c r="AF357" s="461"/>
      <c r="AG357" s="461"/>
      <c r="AH357" s="462"/>
    </row>
    <row r="358" spans="1:36" ht="15" hidden="1" customHeight="1" x14ac:dyDescent="0.25">
      <c r="A358" s="463" t="s">
        <v>556</v>
      </c>
      <c r="B358" s="464"/>
      <c r="C358" s="464"/>
      <c r="D358" s="464"/>
      <c r="E358" s="464"/>
      <c r="F358" s="464"/>
      <c r="G358" s="464"/>
      <c r="H358" s="464"/>
      <c r="I358" s="465"/>
      <c r="J358" s="469">
        <f>SUM(J354:N357)</f>
        <v>0</v>
      </c>
      <c r="K358" s="470"/>
      <c r="L358" s="470"/>
      <c r="M358" s="470"/>
      <c r="N358" s="471"/>
      <c r="O358" s="469">
        <f>SUM(O354:S357)</f>
        <v>0</v>
      </c>
      <c r="P358" s="470"/>
      <c r="Q358" s="470"/>
      <c r="R358" s="470"/>
      <c r="S358" s="471"/>
      <c r="T358" s="469">
        <f>SUM(T354:X357)</f>
        <v>0</v>
      </c>
      <c r="U358" s="470"/>
      <c r="V358" s="470"/>
      <c r="W358" s="470"/>
      <c r="X358" s="471"/>
      <c r="Y358" s="469">
        <f>SUM(Y354:AC357)</f>
        <v>0</v>
      </c>
      <c r="Z358" s="470"/>
      <c r="AA358" s="470"/>
      <c r="AB358" s="470"/>
      <c r="AC358" s="471"/>
      <c r="AD358" s="469">
        <f>SUM(AD354:AH357)</f>
        <v>0</v>
      </c>
      <c r="AE358" s="470"/>
      <c r="AF358" s="470"/>
      <c r="AG358" s="470"/>
      <c r="AH358" s="471"/>
    </row>
    <row r="359" spans="1:36" ht="15" hidden="1" customHeight="1" x14ac:dyDescent="0.25">
      <c r="A359" s="466"/>
      <c r="B359" s="467"/>
      <c r="C359" s="467"/>
      <c r="D359" s="467"/>
      <c r="E359" s="467"/>
      <c r="F359" s="467"/>
      <c r="G359" s="467"/>
      <c r="H359" s="467"/>
      <c r="I359" s="468"/>
      <c r="J359" s="472"/>
      <c r="K359" s="473"/>
      <c r="L359" s="473"/>
      <c r="M359" s="473"/>
      <c r="N359" s="474"/>
      <c r="O359" s="472"/>
      <c r="P359" s="473"/>
      <c r="Q359" s="473"/>
      <c r="R359" s="473"/>
      <c r="S359" s="474"/>
      <c r="T359" s="472"/>
      <c r="U359" s="473"/>
      <c r="V359" s="473"/>
      <c r="W359" s="473"/>
      <c r="X359" s="474"/>
      <c r="Y359" s="472"/>
      <c r="Z359" s="473"/>
      <c r="AA359" s="473"/>
      <c r="AB359" s="473"/>
      <c r="AC359" s="474"/>
      <c r="AD359" s="472"/>
      <c r="AE359" s="473"/>
      <c r="AF359" s="473"/>
      <c r="AG359" s="473"/>
      <c r="AH359" s="474"/>
      <c r="AI359" t="e">
        <f>IF(ROUND(AD358-#REF!-#REF!,0)=0,"","CHYBA")</f>
        <v>#REF!</v>
      </c>
      <c r="AJ359" t="s">
        <v>637</v>
      </c>
    </row>
    <row r="360" spans="1:36" x14ac:dyDescent="0.25">
      <c r="A360" s="46" t="s">
        <v>766</v>
      </c>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row>
    <row r="361" spans="1:36" ht="36" hidden="1" customHeight="1" x14ac:dyDescent="0.25">
      <c r="A361" s="112" t="s">
        <v>568</v>
      </c>
      <c r="B361" s="112"/>
      <c r="C361" s="112"/>
      <c r="D361" s="112"/>
      <c r="E361" s="112"/>
      <c r="F361" s="112"/>
      <c r="G361" s="112"/>
      <c r="H361" s="112"/>
      <c r="I361" s="112"/>
      <c r="J361" s="112"/>
      <c r="K361" s="112"/>
      <c r="L361" s="112"/>
      <c r="M361" s="112"/>
      <c r="N361" s="112"/>
      <c r="O361" s="112"/>
      <c r="P361" s="112"/>
      <c r="Q361" s="112"/>
      <c r="R361" s="112"/>
      <c r="S361" s="112"/>
      <c r="T361" s="112"/>
      <c r="U361" s="112"/>
      <c r="V361" s="112"/>
      <c r="W361" s="112"/>
      <c r="X361" s="112"/>
      <c r="Y361" s="112"/>
      <c r="Z361" s="112"/>
      <c r="AA361" s="112"/>
      <c r="AB361" s="112"/>
      <c r="AC361" s="112"/>
      <c r="AD361" s="112"/>
      <c r="AE361" s="112"/>
      <c r="AF361" s="112"/>
      <c r="AG361" s="112"/>
      <c r="AH361" s="112"/>
    </row>
    <row r="362" spans="1:36" ht="15" hidden="1" customHeight="1" x14ac:dyDescent="0.25">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row>
    <row r="363" spans="1:36" ht="15" hidden="1" customHeight="1" x14ac:dyDescent="0.25">
      <c r="A363" s="142" t="s">
        <v>61</v>
      </c>
      <c r="B363" s="427"/>
      <c r="C363" s="427"/>
      <c r="D363" s="427"/>
      <c r="E363" s="427"/>
      <c r="F363" s="427"/>
      <c r="G363" s="427"/>
      <c r="H363" s="427"/>
      <c r="I363" s="427"/>
      <c r="J363" s="427"/>
      <c r="K363" s="427"/>
      <c r="L363" s="427"/>
      <c r="M363" s="427"/>
      <c r="N363" s="427"/>
      <c r="O363" s="427"/>
      <c r="P363" s="427"/>
      <c r="Q363" s="143"/>
      <c r="R363" s="142" t="s">
        <v>31</v>
      </c>
      <c r="S363" s="427"/>
      <c r="T363" s="427"/>
      <c r="U363" s="427"/>
      <c r="V363" s="427"/>
      <c r="W363" s="427"/>
      <c r="X363" s="427"/>
      <c r="Y363" s="427"/>
      <c r="Z363" s="427"/>
      <c r="AA363" s="427"/>
      <c r="AB363" s="427"/>
      <c r="AC363" s="427"/>
      <c r="AD363" s="427"/>
      <c r="AE363" s="427"/>
      <c r="AF363" s="427"/>
      <c r="AG363" s="427"/>
      <c r="AH363" s="143"/>
    </row>
    <row r="364" spans="1:36" ht="15" hidden="1" customHeight="1" x14ac:dyDescent="0.25">
      <c r="A364" s="144"/>
      <c r="B364" s="431"/>
      <c r="C364" s="431"/>
      <c r="D364" s="431"/>
      <c r="E364" s="431"/>
      <c r="F364" s="431"/>
      <c r="G364" s="431"/>
      <c r="H364" s="431"/>
      <c r="I364" s="431"/>
      <c r="J364" s="431"/>
      <c r="K364" s="431"/>
      <c r="L364" s="431"/>
      <c r="M364" s="431"/>
      <c r="N364" s="431"/>
      <c r="O364" s="431"/>
      <c r="P364" s="431"/>
      <c r="Q364" s="145"/>
      <c r="R364" s="144"/>
      <c r="S364" s="431"/>
      <c r="T364" s="431"/>
      <c r="U364" s="431"/>
      <c r="V364" s="431"/>
      <c r="W364" s="431"/>
      <c r="X364" s="431"/>
      <c r="Y364" s="431"/>
      <c r="Z364" s="431"/>
      <c r="AA364" s="431"/>
      <c r="AB364" s="431"/>
      <c r="AC364" s="431"/>
      <c r="AD364" s="431"/>
      <c r="AE364" s="431"/>
      <c r="AF364" s="431"/>
      <c r="AG364" s="431"/>
      <c r="AH364" s="145"/>
    </row>
    <row r="365" spans="1:36" ht="15" hidden="1" customHeight="1" x14ac:dyDescent="0.25">
      <c r="A365" s="159" t="s">
        <v>567</v>
      </c>
      <c r="B365" s="160"/>
      <c r="C365" s="160"/>
      <c r="D365" s="160"/>
      <c r="E365" s="160"/>
      <c r="F365" s="160"/>
      <c r="G365" s="160"/>
      <c r="H365" s="160"/>
      <c r="I365" s="160"/>
      <c r="J365" s="160"/>
      <c r="K365" s="160"/>
      <c r="L365" s="160"/>
      <c r="M365" s="160"/>
      <c r="N365" s="160"/>
      <c r="O365" s="160"/>
      <c r="P365" s="160"/>
      <c r="Q365" s="161"/>
      <c r="R365" s="424"/>
      <c r="S365" s="425"/>
      <c r="T365" s="425"/>
      <c r="U365" s="425"/>
      <c r="V365" s="425"/>
      <c r="W365" s="425"/>
      <c r="X365" s="425"/>
      <c r="Y365" s="425"/>
      <c r="Z365" s="425"/>
      <c r="AA365" s="425"/>
      <c r="AB365" s="425"/>
      <c r="AC365" s="425"/>
      <c r="AD365" s="425"/>
      <c r="AE365" s="425"/>
      <c r="AF365" s="425"/>
      <c r="AG365" s="425"/>
      <c r="AH365" s="426"/>
    </row>
    <row r="366" spans="1:36" ht="15" hidden="1" customHeight="1" x14ac:dyDescent="0.25">
      <c r="A366" s="418"/>
      <c r="B366" s="419"/>
      <c r="C366" s="419"/>
      <c r="D366" s="419"/>
      <c r="E366" s="419"/>
      <c r="F366" s="419"/>
      <c r="G366" s="419"/>
      <c r="H366" s="419"/>
      <c r="I366" s="419"/>
      <c r="J366" s="419"/>
      <c r="K366" s="419"/>
      <c r="L366" s="419"/>
      <c r="M366" s="419"/>
      <c r="N366" s="419"/>
      <c r="O366" s="419"/>
      <c r="P366" s="419"/>
      <c r="Q366" s="420"/>
      <c r="R366" s="421"/>
      <c r="S366" s="422"/>
      <c r="T366" s="422"/>
      <c r="U366" s="422"/>
      <c r="V366" s="422"/>
      <c r="W366" s="422"/>
      <c r="X366" s="422"/>
      <c r="Y366" s="422"/>
      <c r="Z366" s="422"/>
      <c r="AA366" s="422"/>
      <c r="AB366" s="422"/>
      <c r="AC366" s="422"/>
      <c r="AD366" s="422"/>
      <c r="AE366" s="422"/>
      <c r="AF366" s="422"/>
      <c r="AG366" s="422"/>
      <c r="AH366" s="423"/>
    </row>
    <row r="367" spans="1:36" ht="15" hidden="1" customHeight="1" x14ac:dyDescent="0.25">
      <c r="A367" s="159" t="s">
        <v>566</v>
      </c>
      <c r="B367" s="160"/>
      <c r="C367" s="160"/>
      <c r="D367" s="160"/>
      <c r="E367" s="160"/>
      <c r="F367" s="160"/>
      <c r="G367" s="160"/>
      <c r="H367" s="160"/>
      <c r="I367" s="160"/>
      <c r="J367" s="160"/>
      <c r="K367" s="160"/>
      <c r="L367" s="160"/>
      <c r="M367" s="160"/>
      <c r="N367" s="160"/>
      <c r="O367" s="160"/>
      <c r="P367" s="160"/>
      <c r="Q367" s="161"/>
      <c r="R367" s="424"/>
      <c r="S367" s="425"/>
      <c r="T367" s="425"/>
      <c r="U367" s="425"/>
      <c r="V367" s="425"/>
      <c r="W367" s="425"/>
      <c r="X367" s="425"/>
      <c r="Y367" s="425"/>
      <c r="Z367" s="425"/>
      <c r="AA367" s="425"/>
      <c r="AB367" s="425"/>
      <c r="AC367" s="425"/>
      <c r="AD367" s="425"/>
      <c r="AE367" s="425"/>
      <c r="AF367" s="425"/>
      <c r="AG367" s="425"/>
      <c r="AH367" s="426"/>
    </row>
    <row r="368" spans="1:36" ht="15" hidden="1" customHeight="1" x14ac:dyDescent="0.25">
      <c r="A368" s="418"/>
      <c r="B368" s="419"/>
      <c r="C368" s="419"/>
      <c r="D368" s="419"/>
      <c r="E368" s="419"/>
      <c r="F368" s="419"/>
      <c r="G368" s="419"/>
      <c r="H368" s="419"/>
      <c r="I368" s="419"/>
      <c r="J368" s="419"/>
      <c r="K368" s="419"/>
      <c r="L368" s="419"/>
      <c r="M368" s="419"/>
      <c r="N368" s="419"/>
      <c r="O368" s="419"/>
      <c r="P368" s="419"/>
      <c r="Q368" s="420"/>
      <c r="R368" s="421"/>
      <c r="S368" s="422"/>
      <c r="T368" s="422"/>
      <c r="U368" s="422"/>
      <c r="V368" s="422"/>
      <c r="W368" s="422"/>
      <c r="X368" s="422"/>
      <c r="Y368" s="422"/>
      <c r="Z368" s="422"/>
      <c r="AA368" s="422"/>
      <c r="AB368" s="422"/>
      <c r="AC368" s="422"/>
      <c r="AD368" s="422"/>
      <c r="AE368" s="422"/>
      <c r="AF368" s="422"/>
      <c r="AG368" s="422"/>
      <c r="AH368" s="423"/>
    </row>
    <row r="369" spans="1:34" x14ac:dyDescent="0.25">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row>
    <row r="370" spans="1:34" ht="35.25" hidden="1" customHeight="1" x14ac:dyDescent="0.25">
      <c r="A370" s="111" t="s">
        <v>565</v>
      </c>
      <c r="B370" s="111"/>
      <c r="C370" s="111"/>
      <c r="D370" s="111"/>
      <c r="E370" s="111"/>
      <c r="F370" s="111"/>
      <c r="G370" s="111"/>
      <c r="H370" s="111"/>
      <c r="I370" s="111"/>
      <c r="J370" s="111"/>
      <c r="K370" s="111"/>
      <c r="L370" s="111"/>
      <c r="M370" s="111"/>
      <c r="N370" s="111"/>
      <c r="O370" s="111"/>
      <c r="P370" s="111"/>
      <c r="Q370" s="111"/>
      <c r="R370" s="111"/>
      <c r="S370" s="111"/>
      <c r="T370" s="111"/>
      <c r="U370" s="111"/>
      <c r="V370" s="111"/>
      <c r="W370" s="111"/>
      <c r="X370" s="111"/>
      <c r="Y370" s="111"/>
      <c r="Z370" s="111"/>
      <c r="AA370" s="111"/>
      <c r="AB370" s="111"/>
      <c r="AC370" s="111"/>
      <c r="AD370" s="111"/>
      <c r="AE370" s="111"/>
      <c r="AF370" s="111"/>
      <c r="AG370" s="111"/>
      <c r="AH370" s="111"/>
    </row>
    <row r="371" spans="1:34" ht="15" hidden="1" customHeight="1" x14ac:dyDescent="0.25">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row>
    <row r="372" spans="1:34" ht="15" hidden="1" customHeight="1" x14ac:dyDescent="0.25">
      <c r="A372" s="142" t="s">
        <v>564</v>
      </c>
      <c r="B372" s="427"/>
      <c r="C372" s="427"/>
      <c r="D372" s="427"/>
      <c r="E372" s="427"/>
      <c r="F372" s="427"/>
      <c r="G372" s="427"/>
      <c r="H372" s="427"/>
      <c r="I372" s="427"/>
      <c r="J372" s="143"/>
      <c r="K372" s="142" t="s">
        <v>563</v>
      </c>
      <c r="L372" s="427"/>
      <c r="M372" s="427"/>
      <c r="N372" s="427"/>
      <c r="O372" s="427"/>
      <c r="P372" s="427"/>
      <c r="Q372" s="427"/>
      <c r="R372" s="143"/>
      <c r="S372" s="142" t="s">
        <v>562</v>
      </c>
      <c r="T372" s="427"/>
      <c r="U372" s="427"/>
      <c r="V372" s="427"/>
      <c r="W372" s="427"/>
      <c r="X372" s="427"/>
      <c r="Y372" s="427"/>
      <c r="Z372" s="143"/>
      <c r="AA372" s="142" t="s">
        <v>561</v>
      </c>
      <c r="AB372" s="427"/>
      <c r="AC372" s="427"/>
      <c r="AD372" s="427"/>
      <c r="AE372" s="427"/>
      <c r="AF372" s="427"/>
      <c r="AG372" s="427"/>
      <c r="AH372" s="143"/>
    </row>
    <row r="373" spans="1:34" ht="15" hidden="1" customHeight="1" x14ac:dyDescent="0.25">
      <c r="A373" s="428"/>
      <c r="B373" s="429"/>
      <c r="C373" s="429"/>
      <c r="D373" s="429"/>
      <c r="E373" s="429"/>
      <c r="F373" s="429"/>
      <c r="G373" s="429"/>
      <c r="H373" s="429"/>
      <c r="I373" s="429"/>
      <c r="J373" s="430"/>
      <c r="K373" s="428"/>
      <c r="L373" s="429"/>
      <c r="M373" s="429"/>
      <c r="N373" s="429"/>
      <c r="O373" s="429"/>
      <c r="P373" s="429"/>
      <c r="Q373" s="429"/>
      <c r="R373" s="430"/>
      <c r="S373" s="428"/>
      <c r="T373" s="429"/>
      <c r="U373" s="429"/>
      <c r="V373" s="429"/>
      <c r="W373" s="429"/>
      <c r="X373" s="429"/>
      <c r="Y373" s="429"/>
      <c r="Z373" s="430"/>
      <c r="AA373" s="428"/>
      <c r="AB373" s="429"/>
      <c r="AC373" s="429"/>
      <c r="AD373" s="429"/>
      <c r="AE373" s="429"/>
      <c r="AF373" s="429"/>
      <c r="AG373" s="429"/>
      <c r="AH373" s="430"/>
    </row>
    <row r="374" spans="1:34" ht="15" hidden="1" customHeight="1" x14ac:dyDescent="0.25">
      <c r="A374" s="428"/>
      <c r="B374" s="429"/>
      <c r="C374" s="429"/>
      <c r="D374" s="429"/>
      <c r="E374" s="429"/>
      <c r="F374" s="429"/>
      <c r="G374" s="429"/>
      <c r="H374" s="429"/>
      <c r="I374" s="429"/>
      <c r="J374" s="430"/>
      <c r="K374" s="428"/>
      <c r="L374" s="429"/>
      <c r="M374" s="429"/>
      <c r="N374" s="429"/>
      <c r="O374" s="429"/>
      <c r="P374" s="429"/>
      <c r="Q374" s="429"/>
      <c r="R374" s="430"/>
      <c r="S374" s="428"/>
      <c r="T374" s="429"/>
      <c r="U374" s="429"/>
      <c r="V374" s="429"/>
      <c r="W374" s="429"/>
      <c r="X374" s="429"/>
      <c r="Y374" s="429"/>
      <c r="Z374" s="430"/>
      <c r="AA374" s="428"/>
      <c r="AB374" s="429"/>
      <c r="AC374" s="429"/>
      <c r="AD374" s="429"/>
      <c r="AE374" s="429"/>
      <c r="AF374" s="429"/>
      <c r="AG374" s="429"/>
      <c r="AH374" s="430"/>
    </row>
    <row r="375" spans="1:34" ht="15" hidden="1" customHeight="1" x14ac:dyDescent="0.25">
      <c r="A375" s="144"/>
      <c r="B375" s="431"/>
      <c r="C375" s="431"/>
      <c r="D375" s="431"/>
      <c r="E375" s="431"/>
      <c r="F375" s="431"/>
      <c r="G375" s="431"/>
      <c r="H375" s="431"/>
      <c r="I375" s="431"/>
      <c r="J375" s="145"/>
      <c r="K375" s="144"/>
      <c r="L375" s="431"/>
      <c r="M375" s="431"/>
      <c r="N375" s="431"/>
      <c r="O375" s="431"/>
      <c r="P375" s="431"/>
      <c r="Q375" s="431"/>
      <c r="R375" s="145"/>
      <c r="S375" s="144"/>
      <c r="T375" s="431"/>
      <c r="U375" s="431"/>
      <c r="V375" s="431"/>
      <c r="W375" s="431"/>
      <c r="X375" s="431"/>
      <c r="Y375" s="431"/>
      <c r="Z375" s="145"/>
      <c r="AA375" s="144"/>
      <c r="AB375" s="431"/>
      <c r="AC375" s="431"/>
      <c r="AD375" s="431"/>
      <c r="AE375" s="431"/>
      <c r="AF375" s="431"/>
      <c r="AG375" s="431"/>
      <c r="AH375" s="145"/>
    </row>
    <row r="376" spans="1:34" ht="15" hidden="1" customHeight="1" x14ac:dyDescent="0.25">
      <c r="A376" s="159" t="s">
        <v>560</v>
      </c>
      <c r="B376" s="160"/>
      <c r="C376" s="160"/>
      <c r="D376" s="160"/>
      <c r="E376" s="160"/>
      <c r="F376" s="160"/>
      <c r="G376" s="160"/>
      <c r="H376" s="160"/>
      <c r="I376" s="160"/>
      <c r="J376" s="161"/>
      <c r="K376" s="457"/>
      <c r="L376" s="458"/>
      <c r="M376" s="458"/>
      <c r="N376" s="458"/>
      <c r="O376" s="458"/>
      <c r="P376" s="458"/>
      <c r="Q376" s="458"/>
      <c r="R376" s="459"/>
      <c r="S376" s="457"/>
      <c r="T376" s="458"/>
      <c r="U376" s="458"/>
      <c r="V376" s="458"/>
      <c r="W376" s="458"/>
      <c r="X376" s="458"/>
      <c r="Y376" s="458"/>
      <c r="Z376" s="459"/>
      <c r="AA376" s="457"/>
      <c r="AB376" s="458"/>
      <c r="AC376" s="458"/>
      <c r="AD376" s="458"/>
      <c r="AE376" s="458"/>
      <c r="AF376" s="458"/>
      <c r="AG376" s="458"/>
      <c r="AH376" s="459"/>
    </row>
    <row r="377" spans="1:34" ht="15" hidden="1" customHeight="1" x14ac:dyDescent="0.25">
      <c r="A377" s="418"/>
      <c r="B377" s="419"/>
      <c r="C377" s="419"/>
      <c r="D377" s="419"/>
      <c r="E377" s="419"/>
      <c r="F377" s="419"/>
      <c r="G377" s="419"/>
      <c r="H377" s="419"/>
      <c r="I377" s="419"/>
      <c r="J377" s="420"/>
      <c r="K377" s="460"/>
      <c r="L377" s="461"/>
      <c r="M377" s="461"/>
      <c r="N377" s="461"/>
      <c r="O377" s="461"/>
      <c r="P377" s="461"/>
      <c r="Q377" s="461"/>
      <c r="R377" s="462"/>
      <c r="S377" s="460"/>
      <c r="T377" s="461"/>
      <c r="U377" s="461"/>
      <c r="V377" s="461"/>
      <c r="W377" s="461"/>
      <c r="X377" s="461"/>
      <c r="Y377" s="461"/>
      <c r="Z377" s="462"/>
      <c r="AA377" s="460"/>
      <c r="AB377" s="461"/>
      <c r="AC377" s="461"/>
      <c r="AD377" s="461"/>
      <c r="AE377" s="461"/>
      <c r="AF377" s="461"/>
      <c r="AG377" s="461"/>
      <c r="AH377" s="462"/>
    </row>
    <row r="378" spans="1:34" ht="15" hidden="1" customHeight="1" x14ac:dyDescent="0.25">
      <c r="A378" s="159" t="s">
        <v>559</v>
      </c>
      <c r="B378" s="160"/>
      <c r="C378" s="160"/>
      <c r="D378" s="160"/>
      <c r="E378" s="160"/>
      <c r="F378" s="160"/>
      <c r="G378" s="160"/>
      <c r="H378" s="160"/>
      <c r="I378" s="160"/>
      <c r="J378" s="161"/>
      <c r="K378" s="457"/>
      <c r="L378" s="458"/>
      <c r="M378" s="458"/>
      <c r="N378" s="458"/>
      <c r="O378" s="458"/>
      <c r="P378" s="458"/>
      <c r="Q378" s="458"/>
      <c r="R378" s="459"/>
      <c r="S378" s="457"/>
      <c r="T378" s="458"/>
      <c r="U378" s="458"/>
      <c r="V378" s="458"/>
      <c r="W378" s="458"/>
      <c r="X378" s="458"/>
      <c r="Y378" s="458"/>
      <c r="Z378" s="459"/>
      <c r="AA378" s="457"/>
      <c r="AB378" s="458"/>
      <c r="AC378" s="458"/>
      <c r="AD378" s="458"/>
      <c r="AE378" s="458"/>
      <c r="AF378" s="458"/>
      <c r="AG378" s="458"/>
      <c r="AH378" s="459"/>
    </row>
    <row r="379" spans="1:34" ht="15" hidden="1" customHeight="1" x14ac:dyDescent="0.25">
      <c r="A379" s="418"/>
      <c r="B379" s="419"/>
      <c r="C379" s="419"/>
      <c r="D379" s="419"/>
      <c r="E379" s="419"/>
      <c r="F379" s="419"/>
      <c r="G379" s="419"/>
      <c r="H379" s="419"/>
      <c r="I379" s="419"/>
      <c r="J379" s="420"/>
      <c r="K379" s="460"/>
      <c r="L379" s="461"/>
      <c r="M379" s="461"/>
      <c r="N379" s="461"/>
      <c r="O379" s="461"/>
      <c r="P379" s="461"/>
      <c r="Q379" s="461"/>
      <c r="R379" s="462"/>
      <c r="S379" s="460"/>
      <c r="T379" s="461"/>
      <c r="U379" s="461"/>
      <c r="V379" s="461"/>
      <c r="W379" s="461"/>
      <c r="X379" s="461"/>
      <c r="Y379" s="461"/>
      <c r="Z379" s="462"/>
      <c r="AA379" s="460"/>
      <c r="AB379" s="461"/>
      <c r="AC379" s="461"/>
      <c r="AD379" s="461"/>
      <c r="AE379" s="461"/>
      <c r="AF379" s="461"/>
      <c r="AG379" s="461"/>
      <c r="AH379" s="462"/>
    </row>
    <row r="380" spans="1:34" ht="15" hidden="1" customHeight="1" x14ac:dyDescent="0.25">
      <c r="A380" s="159" t="s">
        <v>558</v>
      </c>
      <c r="B380" s="160"/>
      <c r="C380" s="160"/>
      <c r="D380" s="160"/>
      <c r="E380" s="160"/>
      <c r="F380" s="160"/>
      <c r="G380" s="160"/>
      <c r="H380" s="160"/>
      <c r="I380" s="160"/>
      <c r="J380" s="161"/>
      <c r="K380" s="457"/>
      <c r="L380" s="458"/>
      <c r="M380" s="458"/>
      <c r="N380" s="458"/>
      <c r="O380" s="458"/>
      <c r="P380" s="458"/>
      <c r="Q380" s="458"/>
      <c r="R380" s="459"/>
      <c r="S380" s="457"/>
      <c r="T380" s="458"/>
      <c r="U380" s="458"/>
      <c r="V380" s="458"/>
      <c r="W380" s="458"/>
      <c r="X380" s="458"/>
      <c r="Y380" s="458"/>
      <c r="Z380" s="459"/>
      <c r="AA380" s="457"/>
      <c r="AB380" s="458"/>
      <c r="AC380" s="458"/>
      <c r="AD380" s="458"/>
      <c r="AE380" s="458"/>
      <c r="AF380" s="458"/>
      <c r="AG380" s="458"/>
      <c r="AH380" s="459"/>
    </row>
    <row r="381" spans="1:34" ht="15" hidden="1" customHeight="1" x14ac:dyDescent="0.25">
      <c r="A381" s="418"/>
      <c r="B381" s="419"/>
      <c r="C381" s="419"/>
      <c r="D381" s="419"/>
      <c r="E381" s="419"/>
      <c r="F381" s="419"/>
      <c r="G381" s="419"/>
      <c r="H381" s="419"/>
      <c r="I381" s="419"/>
      <c r="J381" s="420"/>
      <c r="K381" s="460"/>
      <c r="L381" s="461"/>
      <c r="M381" s="461"/>
      <c r="N381" s="461"/>
      <c r="O381" s="461"/>
      <c r="P381" s="461"/>
      <c r="Q381" s="461"/>
      <c r="R381" s="462"/>
      <c r="S381" s="460"/>
      <c r="T381" s="461"/>
      <c r="U381" s="461"/>
      <c r="V381" s="461"/>
      <c r="W381" s="461"/>
      <c r="X381" s="461"/>
      <c r="Y381" s="461"/>
      <c r="Z381" s="462"/>
      <c r="AA381" s="460"/>
      <c r="AB381" s="461"/>
      <c r="AC381" s="461"/>
      <c r="AD381" s="461"/>
      <c r="AE381" s="461"/>
      <c r="AF381" s="461"/>
      <c r="AG381" s="461"/>
      <c r="AH381" s="462"/>
    </row>
    <row r="382" spans="1:34" ht="15" hidden="1" customHeight="1" x14ac:dyDescent="0.25">
      <c r="A382" s="159" t="s">
        <v>557</v>
      </c>
      <c r="B382" s="160"/>
      <c r="C382" s="160"/>
      <c r="D382" s="160"/>
      <c r="E382" s="160"/>
      <c r="F382" s="160"/>
      <c r="G382" s="160"/>
      <c r="H382" s="160"/>
      <c r="I382" s="160"/>
      <c r="J382" s="161"/>
      <c r="K382" s="457"/>
      <c r="L382" s="458"/>
      <c r="M382" s="458"/>
      <c r="N382" s="458"/>
      <c r="O382" s="458"/>
      <c r="P382" s="458"/>
      <c r="Q382" s="458"/>
      <c r="R382" s="459"/>
      <c r="S382" s="457"/>
      <c r="T382" s="458"/>
      <c r="U382" s="458"/>
      <c r="V382" s="458"/>
      <c r="W382" s="458"/>
      <c r="X382" s="458"/>
      <c r="Y382" s="458"/>
      <c r="Z382" s="459"/>
      <c r="AA382" s="457"/>
      <c r="AB382" s="458"/>
      <c r="AC382" s="458"/>
      <c r="AD382" s="458"/>
      <c r="AE382" s="458"/>
      <c r="AF382" s="458"/>
      <c r="AG382" s="458"/>
      <c r="AH382" s="459"/>
    </row>
    <row r="383" spans="1:34" ht="15" hidden="1" customHeight="1" x14ac:dyDescent="0.25">
      <c r="A383" s="418"/>
      <c r="B383" s="419"/>
      <c r="C383" s="419"/>
      <c r="D383" s="419"/>
      <c r="E383" s="419"/>
      <c r="F383" s="419"/>
      <c r="G383" s="419"/>
      <c r="H383" s="419"/>
      <c r="I383" s="419"/>
      <c r="J383" s="420"/>
      <c r="K383" s="460"/>
      <c r="L383" s="461"/>
      <c r="M383" s="461"/>
      <c r="N383" s="461"/>
      <c r="O383" s="461"/>
      <c r="P383" s="461"/>
      <c r="Q383" s="461"/>
      <c r="R383" s="462"/>
      <c r="S383" s="460"/>
      <c r="T383" s="461"/>
      <c r="U383" s="461"/>
      <c r="V383" s="461"/>
      <c r="W383" s="461"/>
      <c r="X383" s="461"/>
      <c r="Y383" s="461"/>
      <c r="Z383" s="462"/>
      <c r="AA383" s="460"/>
      <c r="AB383" s="461"/>
      <c r="AC383" s="461"/>
      <c r="AD383" s="461"/>
      <c r="AE383" s="461"/>
      <c r="AF383" s="461"/>
      <c r="AG383" s="461"/>
      <c r="AH383" s="462"/>
    </row>
    <row r="384" spans="1:34" ht="15" hidden="1" customHeight="1" x14ac:dyDescent="0.25">
      <c r="A384" s="463" t="s">
        <v>556</v>
      </c>
      <c r="B384" s="464"/>
      <c r="C384" s="464"/>
      <c r="D384" s="464"/>
      <c r="E384" s="464"/>
      <c r="F384" s="464"/>
      <c r="G384" s="464"/>
      <c r="H384" s="464"/>
      <c r="I384" s="464"/>
      <c r="J384" s="465"/>
      <c r="K384" s="469">
        <f>SUM(K376:R383)</f>
        <v>0</v>
      </c>
      <c r="L384" s="470"/>
      <c r="M384" s="470"/>
      <c r="N384" s="470"/>
      <c r="O384" s="470"/>
      <c r="P384" s="470"/>
      <c r="Q384" s="470"/>
      <c r="R384" s="471"/>
      <c r="S384" s="469">
        <f>SUM(S376:Z383)</f>
        <v>0</v>
      </c>
      <c r="T384" s="470"/>
      <c r="U384" s="470"/>
      <c r="V384" s="470"/>
      <c r="W384" s="470"/>
      <c r="X384" s="470"/>
      <c r="Y384" s="470"/>
      <c r="Z384" s="471"/>
      <c r="AA384" s="469">
        <f>SUM(AA376:AH383)</f>
        <v>0</v>
      </c>
      <c r="AB384" s="470"/>
      <c r="AC384" s="470"/>
      <c r="AD384" s="470"/>
      <c r="AE384" s="470"/>
      <c r="AF384" s="470"/>
      <c r="AG384" s="470"/>
      <c r="AH384" s="471"/>
    </row>
    <row r="385" spans="1:36" ht="15" hidden="1" customHeight="1" x14ac:dyDescent="0.25">
      <c r="A385" s="466"/>
      <c r="B385" s="467"/>
      <c r="C385" s="467"/>
      <c r="D385" s="467"/>
      <c r="E385" s="467"/>
      <c r="F385" s="467"/>
      <c r="G385" s="467"/>
      <c r="H385" s="467"/>
      <c r="I385" s="467"/>
      <c r="J385" s="468"/>
      <c r="K385" s="472"/>
      <c r="L385" s="473"/>
      <c r="M385" s="473"/>
      <c r="N385" s="473"/>
      <c r="O385" s="473"/>
      <c r="P385" s="473"/>
      <c r="Q385" s="473"/>
      <c r="R385" s="474"/>
      <c r="S385" s="472"/>
      <c r="T385" s="473"/>
      <c r="U385" s="473"/>
      <c r="V385" s="473"/>
      <c r="W385" s="473"/>
      <c r="X385" s="473"/>
      <c r="Y385" s="473"/>
      <c r="Z385" s="474"/>
      <c r="AA385" s="472"/>
      <c r="AB385" s="473"/>
      <c r="AC385" s="473"/>
      <c r="AD385" s="473"/>
      <c r="AE385" s="473"/>
      <c r="AF385" s="473"/>
      <c r="AG385" s="473"/>
      <c r="AH385" s="474"/>
    </row>
    <row r="386" spans="1:36" x14ac:dyDescent="0.25">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row>
    <row r="387" spans="1:36" s="2" customFormat="1" ht="15" customHeight="1" x14ac:dyDescent="0.25">
      <c r="A387" s="96" t="s">
        <v>647</v>
      </c>
      <c r="B387" s="40"/>
      <c r="C387" s="40"/>
      <c r="D387" s="503" t="s">
        <v>131</v>
      </c>
      <c r="E387" s="503"/>
      <c r="F387" s="503"/>
      <c r="G387" s="503"/>
      <c r="H387" s="503"/>
      <c r="I387" s="503"/>
      <c r="J387" s="503"/>
      <c r="K387" s="503"/>
      <c r="L387" s="503"/>
      <c r="M387" s="503"/>
      <c r="N387" s="503"/>
      <c r="O387" s="503"/>
      <c r="P387" s="503"/>
      <c r="Q387" s="503"/>
      <c r="R387" s="503"/>
      <c r="S387" s="503"/>
      <c r="T387" s="503"/>
      <c r="U387" s="503"/>
      <c r="V387" s="40"/>
      <c r="W387" s="40"/>
      <c r="X387" s="40"/>
      <c r="Y387" s="40"/>
      <c r="Z387" s="40"/>
      <c r="AA387" s="40"/>
      <c r="AB387" s="40"/>
      <c r="AC387" s="40"/>
      <c r="AD387" s="40"/>
      <c r="AE387" s="40"/>
      <c r="AF387" s="40"/>
      <c r="AG387" s="40"/>
      <c r="AH387" s="40"/>
    </row>
    <row r="388" spans="1:36" x14ac:dyDescent="0.25">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row>
    <row r="389" spans="1:36" ht="15" customHeight="1" x14ac:dyDescent="0.25">
      <c r="A389" s="111" t="s">
        <v>555</v>
      </c>
      <c r="B389" s="111"/>
      <c r="C389" s="111"/>
      <c r="D389" s="111"/>
      <c r="E389" s="111"/>
      <c r="F389" s="111"/>
      <c r="G389" s="111"/>
      <c r="H389" s="111"/>
      <c r="I389" s="111"/>
      <c r="J389" s="111"/>
      <c r="K389" s="111"/>
      <c r="L389" s="111"/>
      <c r="M389" s="111"/>
      <c r="N389" s="111"/>
      <c r="O389" s="111"/>
      <c r="P389" s="111"/>
      <c r="Q389" s="111"/>
      <c r="R389" s="111"/>
      <c r="S389" s="111"/>
      <c r="T389" s="111"/>
      <c r="U389" s="111"/>
      <c r="V389" s="111"/>
      <c r="W389" s="111"/>
      <c r="X389" s="111"/>
      <c r="Y389" s="111"/>
      <c r="Z389" s="111"/>
      <c r="AA389" s="111"/>
      <c r="AB389" s="111"/>
      <c r="AC389" s="111"/>
      <c r="AD389" s="111"/>
      <c r="AE389" s="111"/>
      <c r="AF389" s="111"/>
      <c r="AG389" s="111"/>
      <c r="AH389" s="111"/>
    </row>
    <row r="390" spans="1:36" x14ac:dyDescent="0.25">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row>
    <row r="391" spans="1:36" ht="15" customHeight="1" x14ac:dyDescent="0.25">
      <c r="A391" s="383" t="s">
        <v>554</v>
      </c>
      <c r="B391" s="384"/>
      <c r="C391" s="384"/>
      <c r="D391" s="384"/>
      <c r="E391" s="384"/>
      <c r="F391" s="384"/>
      <c r="G391" s="384"/>
      <c r="H391" s="384"/>
      <c r="I391" s="384"/>
      <c r="J391" s="384"/>
      <c r="K391" s="384"/>
      <c r="L391" s="384"/>
      <c r="M391" s="384"/>
      <c r="N391" s="385"/>
      <c r="O391" s="383" t="s">
        <v>29</v>
      </c>
      <c r="P391" s="384"/>
      <c r="Q391" s="384"/>
      <c r="R391" s="384"/>
      <c r="S391" s="384"/>
      <c r="T391" s="384"/>
      <c r="U391" s="384"/>
      <c r="V391" s="384"/>
      <c r="W391" s="384"/>
      <c r="X391" s="385"/>
      <c r="Y391" s="383" t="s">
        <v>30</v>
      </c>
      <c r="Z391" s="384"/>
      <c r="AA391" s="384"/>
      <c r="AB391" s="384"/>
      <c r="AC391" s="384"/>
      <c r="AD391" s="384"/>
      <c r="AE391" s="384"/>
      <c r="AF391" s="384"/>
      <c r="AG391" s="384"/>
      <c r="AH391" s="385"/>
    </row>
    <row r="392" spans="1:36" x14ac:dyDescent="0.25">
      <c r="A392" s="389"/>
      <c r="B392" s="390"/>
      <c r="C392" s="390"/>
      <c r="D392" s="390"/>
      <c r="E392" s="390"/>
      <c r="F392" s="390"/>
      <c r="G392" s="390"/>
      <c r="H392" s="390"/>
      <c r="I392" s="390"/>
      <c r="J392" s="390"/>
      <c r="K392" s="390"/>
      <c r="L392" s="390"/>
      <c r="M392" s="390"/>
      <c r="N392" s="391"/>
      <c r="O392" s="389"/>
      <c r="P392" s="390"/>
      <c r="Q392" s="390"/>
      <c r="R392" s="390"/>
      <c r="S392" s="390"/>
      <c r="T392" s="390"/>
      <c r="U392" s="390"/>
      <c r="V392" s="390"/>
      <c r="W392" s="390"/>
      <c r="X392" s="391"/>
      <c r="Y392" s="389"/>
      <c r="Z392" s="390"/>
      <c r="AA392" s="390"/>
      <c r="AB392" s="390"/>
      <c r="AC392" s="390"/>
      <c r="AD392" s="390"/>
      <c r="AE392" s="390"/>
      <c r="AF392" s="390"/>
      <c r="AG392" s="390"/>
      <c r="AH392" s="391"/>
    </row>
    <row r="393" spans="1:36" ht="15" customHeight="1" x14ac:dyDescent="0.25">
      <c r="A393" s="406" t="s">
        <v>553</v>
      </c>
      <c r="B393" s="407"/>
      <c r="C393" s="407"/>
      <c r="D393" s="407"/>
      <c r="E393" s="407"/>
      <c r="F393" s="407"/>
      <c r="G393" s="407"/>
      <c r="H393" s="407"/>
      <c r="I393" s="407"/>
      <c r="J393" s="407"/>
      <c r="K393" s="407"/>
      <c r="L393" s="407"/>
      <c r="M393" s="407"/>
      <c r="N393" s="408"/>
      <c r="O393" s="412">
        <f>SUM(O395:X398)</f>
        <v>0</v>
      </c>
      <c r="P393" s="413"/>
      <c r="Q393" s="413"/>
      <c r="R393" s="413"/>
      <c r="S393" s="413"/>
      <c r="T393" s="413"/>
      <c r="U393" s="413"/>
      <c r="V393" s="413"/>
      <c r="W393" s="413"/>
      <c r="X393" s="414"/>
      <c r="Y393" s="412">
        <f>SUM(Y395:AH398)</f>
        <v>0</v>
      </c>
      <c r="Z393" s="413"/>
      <c r="AA393" s="413"/>
      <c r="AB393" s="413"/>
      <c r="AC393" s="413"/>
      <c r="AD393" s="413"/>
      <c r="AE393" s="413"/>
      <c r="AF393" s="413"/>
      <c r="AG393" s="413"/>
      <c r="AH393" s="414"/>
      <c r="AJ393" t="s">
        <v>637</v>
      </c>
    </row>
    <row r="394" spans="1:36" x14ac:dyDescent="0.25">
      <c r="A394" s="409"/>
      <c r="B394" s="410"/>
      <c r="C394" s="410"/>
      <c r="D394" s="410"/>
      <c r="E394" s="410"/>
      <c r="F394" s="410"/>
      <c r="G394" s="410"/>
      <c r="H394" s="410"/>
      <c r="I394" s="410"/>
      <c r="J394" s="410"/>
      <c r="K394" s="410"/>
      <c r="L394" s="410"/>
      <c r="M394" s="410"/>
      <c r="N394" s="411"/>
      <c r="O394" s="415"/>
      <c r="P394" s="416"/>
      <c r="Q394" s="416"/>
      <c r="R394" s="416"/>
      <c r="S394" s="416"/>
      <c r="T394" s="416"/>
      <c r="U394" s="416"/>
      <c r="V394" s="416"/>
      <c r="W394" s="416"/>
      <c r="X394" s="417"/>
      <c r="Y394" s="415"/>
      <c r="Z394" s="416"/>
      <c r="AA394" s="416"/>
      <c r="AB394" s="416"/>
      <c r="AC394" s="416"/>
      <c r="AD394" s="416"/>
      <c r="AE394" s="416"/>
      <c r="AF394" s="416"/>
      <c r="AG394" s="416"/>
      <c r="AH394" s="417"/>
      <c r="AJ394" t="s">
        <v>637</v>
      </c>
    </row>
    <row r="395" spans="1:36" x14ac:dyDescent="0.25">
      <c r="A395" s="504"/>
      <c r="B395" s="505"/>
      <c r="C395" s="505"/>
      <c r="D395" s="505"/>
      <c r="E395" s="505"/>
      <c r="F395" s="505"/>
      <c r="G395" s="505"/>
      <c r="H395" s="505"/>
      <c r="I395" s="505"/>
      <c r="J395" s="505"/>
      <c r="K395" s="505"/>
      <c r="L395" s="505"/>
      <c r="M395" s="505"/>
      <c r="N395" s="506"/>
      <c r="O395" s="444"/>
      <c r="P395" s="445"/>
      <c r="Q395" s="445"/>
      <c r="R395" s="445"/>
      <c r="S395" s="445"/>
      <c r="T395" s="445"/>
      <c r="U395" s="445"/>
      <c r="V395" s="445"/>
      <c r="W395" s="445"/>
      <c r="X395" s="446"/>
      <c r="Y395" s="444"/>
      <c r="Z395" s="445"/>
      <c r="AA395" s="445"/>
      <c r="AB395" s="445"/>
      <c r="AC395" s="445"/>
      <c r="AD395" s="445"/>
      <c r="AE395" s="445"/>
      <c r="AF395" s="445"/>
      <c r="AG395" s="445"/>
      <c r="AH395" s="446"/>
    </row>
    <row r="396" spans="1:36" x14ac:dyDescent="0.25">
      <c r="A396" s="507"/>
      <c r="B396" s="508"/>
      <c r="C396" s="508"/>
      <c r="D396" s="508"/>
      <c r="E396" s="508"/>
      <c r="F396" s="508"/>
      <c r="G396" s="508"/>
      <c r="H396" s="508"/>
      <c r="I396" s="508"/>
      <c r="J396" s="508"/>
      <c r="K396" s="508"/>
      <c r="L396" s="508"/>
      <c r="M396" s="508"/>
      <c r="N396" s="509"/>
      <c r="O396" s="447"/>
      <c r="P396" s="448"/>
      <c r="Q396" s="448"/>
      <c r="R396" s="448"/>
      <c r="S396" s="448"/>
      <c r="T396" s="448"/>
      <c r="U396" s="448"/>
      <c r="V396" s="448"/>
      <c r="W396" s="448"/>
      <c r="X396" s="449"/>
      <c r="Y396" s="447"/>
      <c r="Z396" s="448"/>
      <c r="AA396" s="448"/>
      <c r="AB396" s="448"/>
      <c r="AC396" s="448"/>
      <c r="AD396" s="448"/>
      <c r="AE396" s="448"/>
      <c r="AF396" s="448"/>
      <c r="AG396" s="448"/>
      <c r="AH396" s="449"/>
    </row>
    <row r="397" spans="1:36" x14ac:dyDescent="0.25">
      <c r="A397" s="504"/>
      <c r="B397" s="505"/>
      <c r="C397" s="505"/>
      <c r="D397" s="505"/>
      <c r="E397" s="505"/>
      <c r="F397" s="505"/>
      <c r="G397" s="505"/>
      <c r="H397" s="505"/>
      <c r="I397" s="505"/>
      <c r="J397" s="505"/>
      <c r="K397" s="505"/>
      <c r="L397" s="505"/>
      <c r="M397" s="505"/>
      <c r="N397" s="506"/>
      <c r="O397" s="444"/>
      <c r="P397" s="445"/>
      <c r="Q397" s="445"/>
      <c r="R397" s="445"/>
      <c r="S397" s="445"/>
      <c r="T397" s="445"/>
      <c r="U397" s="445"/>
      <c r="V397" s="445"/>
      <c r="W397" s="445"/>
      <c r="X397" s="446"/>
      <c r="Y397" s="444"/>
      <c r="Z397" s="445"/>
      <c r="AA397" s="445"/>
      <c r="AB397" s="445"/>
      <c r="AC397" s="445"/>
      <c r="AD397" s="445"/>
      <c r="AE397" s="445"/>
      <c r="AF397" s="445"/>
      <c r="AG397" s="445"/>
      <c r="AH397" s="446"/>
    </row>
    <row r="398" spans="1:36" x14ac:dyDescent="0.25">
      <c r="A398" s="507"/>
      <c r="B398" s="508"/>
      <c r="C398" s="508"/>
      <c r="D398" s="508"/>
      <c r="E398" s="508"/>
      <c r="F398" s="508"/>
      <c r="G398" s="508"/>
      <c r="H398" s="508"/>
      <c r="I398" s="508"/>
      <c r="J398" s="508"/>
      <c r="K398" s="508"/>
      <c r="L398" s="508"/>
      <c r="M398" s="508"/>
      <c r="N398" s="509"/>
      <c r="O398" s="447"/>
      <c r="P398" s="448"/>
      <c r="Q398" s="448"/>
      <c r="R398" s="448"/>
      <c r="S398" s="448"/>
      <c r="T398" s="448"/>
      <c r="U398" s="448"/>
      <c r="V398" s="448"/>
      <c r="W398" s="448"/>
      <c r="X398" s="449"/>
      <c r="Y398" s="447"/>
      <c r="Z398" s="448"/>
      <c r="AA398" s="448"/>
      <c r="AB398" s="448"/>
      <c r="AC398" s="448"/>
      <c r="AD398" s="448"/>
      <c r="AE398" s="448"/>
      <c r="AF398" s="448"/>
      <c r="AG398" s="448"/>
      <c r="AH398" s="449"/>
    </row>
    <row r="399" spans="1:36" ht="15" customHeight="1" x14ac:dyDescent="0.25">
      <c r="A399" s="406" t="s">
        <v>552</v>
      </c>
      <c r="B399" s="407"/>
      <c r="C399" s="407"/>
      <c r="D399" s="407"/>
      <c r="E399" s="407"/>
      <c r="F399" s="407"/>
      <c r="G399" s="407"/>
      <c r="H399" s="407"/>
      <c r="I399" s="407"/>
      <c r="J399" s="407"/>
      <c r="K399" s="407"/>
      <c r="L399" s="407"/>
      <c r="M399" s="407"/>
      <c r="N399" s="408"/>
      <c r="O399" s="510">
        <f>SUM(O401:X404)</f>
        <v>18564</v>
      </c>
      <c r="P399" s="511"/>
      <c r="Q399" s="511"/>
      <c r="R399" s="511"/>
      <c r="S399" s="511"/>
      <c r="T399" s="511"/>
      <c r="U399" s="511"/>
      <c r="V399" s="511"/>
      <c r="W399" s="511"/>
      <c r="X399" s="512"/>
      <c r="Y399" s="510">
        <f>SUM(Y401:AH404)</f>
        <v>22562</v>
      </c>
      <c r="Z399" s="511"/>
      <c r="AA399" s="511"/>
      <c r="AB399" s="511"/>
      <c r="AC399" s="511"/>
      <c r="AD399" s="511"/>
      <c r="AE399" s="511"/>
      <c r="AF399" s="511"/>
      <c r="AG399" s="511"/>
      <c r="AH399" s="512"/>
      <c r="AJ399" t="s">
        <v>637</v>
      </c>
    </row>
    <row r="400" spans="1:36" x14ac:dyDescent="0.25">
      <c r="A400" s="409"/>
      <c r="B400" s="410"/>
      <c r="C400" s="410"/>
      <c r="D400" s="410"/>
      <c r="E400" s="410"/>
      <c r="F400" s="410"/>
      <c r="G400" s="410"/>
      <c r="H400" s="410"/>
      <c r="I400" s="410"/>
      <c r="J400" s="410"/>
      <c r="K400" s="410"/>
      <c r="L400" s="410"/>
      <c r="M400" s="410"/>
      <c r="N400" s="411"/>
      <c r="O400" s="513"/>
      <c r="P400" s="514"/>
      <c r="Q400" s="514"/>
      <c r="R400" s="514"/>
      <c r="S400" s="514"/>
      <c r="T400" s="514"/>
      <c r="U400" s="514"/>
      <c r="V400" s="514"/>
      <c r="W400" s="514"/>
      <c r="X400" s="515"/>
      <c r="Y400" s="513"/>
      <c r="Z400" s="514"/>
      <c r="AA400" s="514"/>
      <c r="AB400" s="514"/>
      <c r="AC400" s="514"/>
      <c r="AD400" s="514"/>
      <c r="AE400" s="514"/>
      <c r="AF400" s="514"/>
      <c r="AG400" s="514"/>
      <c r="AH400" s="515"/>
      <c r="AJ400" t="s">
        <v>637</v>
      </c>
    </row>
    <row r="401" spans="1:36" x14ac:dyDescent="0.25">
      <c r="A401" s="504"/>
      <c r="B401" s="505"/>
      <c r="C401" s="505"/>
      <c r="D401" s="505"/>
      <c r="E401" s="505"/>
      <c r="F401" s="505"/>
      <c r="G401" s="505"/>
      <c r="H401" s="505"/>
      <c r="I401" s="505"/>
      <c r="J401" s="505"/>
      <c r="K401" s="505"/>
      <c r="L401" s="505"/>
      <c r="M401" s="505"/>
      <c r="N401" s="506"/>
      <c r="O401" s="516">
        <v>18564</v>
      </c>
      <c r="P401" s="517"/>
      <c r="Q401" s="517"/>
      <c r="R401" s="517"/>
      <c r="S401" s="517"/>
      <c r="T401" s="517"/>
      <c r="U401" s="517"/>
      <c r="V401" s="517"/>
      <c r="W401" s="517"/>
      <c r="X401" s="518"/>
      <c r="Y401" s="516">
        <v>22562</v>
      </c>
      <c r="Z401" s="517"/>
      <c r="AA401" s="517"/>
      <c r="AB401" s="517"/>
      <c r="AC401" s="517"/>
      <c r="AD401" s="517"/>
      <c r="AE401" s="517"/>
      <c r="AF401" s="517"/>
      <c r="AG401" s="517"/>
      <c r="AH401" s="518"/>
    </row>
    <row r="402" spans="1:36" x14ac:dyDescent="0.25">
      <c r="A402" s="507"/>
      <c r="B402" s="508"/>
      <c r="C402" s="508"/>
      <c r="D402" s="508"/>
      <c r="E402" s="508"/>
      <c r="F402" s="508"/>
      <c r="G402" s="508"/>
      <c r="H402" s="508"/>
      <c r="I402" s="508"/>
      <c r="J402" s="508"/>
      <c r="K402" s="508"/>
      <c r="L402" s="508"/>
      <c r="M402" s="508"/>
      <c r="N402" s="509"/>
      <c r="O402" s="519"/>
      <c r="P402" s="520"/>
      <c r="Q402" s="520"/>
      <c r="R402" s="520"/>
      <c r="S402" s="520"/>
      <c r="T402" s="520"/>
      <c r="U402" s="520"/>
      <c r="V402" s="520"/>
      <c r="W402" s="520"/>
      <c r="X402" s="521"/>
      <c r="Y402" s="519"/>
      <c r="Z402" s="520"/>
      <c r="AA402" s="520"/>
      <c r="AB402" s="520"/>
      <c r="AC402" s="520"/>
      <c r="AD402" s="520"/>
      <c r="AE402" s="520"/>
      <c r="AF402" s="520"/>
      <c r="AG402" s="520"/>
      <c r="AH402" s="521"/>
    </row>
    <row r="403" spans="1:36" x14ac:dyDescent="0.25">
      <c r="A403" s="504"/>
      <c r="B403" s="505"/>
      <c r="C403" s="505"/>
      <c r="D403" s="505"/>
      <c r="E403" s="505"/>
      <c r="F403" s="505"/>
      <c r="G403" s="505"/>
      <c r="H403" s="505"/>
      <c r="I403" s="505"/>
      <c r="J403" s="505"/>
      <c r="K403" s="505"/>
      <c r="L403" s="505"/>
      <c r="M403" s="505"/>
      <c r="N403" s="506"/>
      <c r="O403" s="516"/>
      <c r="P403" s="517"/>
      <c r="Q403" s="517"/>
      <c r="R403" s="517"/>
      <c r="S403" s="517"/>
      <c r="T403" s="517"/>
      <c r="U403" s="517"/>
      <c r="V403" s="517"/>
      <c r="W403" s="517"/>
      <c r="X403" s="518"/>
      <c r="Y403" s="516"/>
      <c r="Z403" s="517"/>
      <c r="AA403" s="517"/>
      <c r="AB403" s="517"/>
      <c r="AC403" s="517"/>
      <c r="AD403" s="517"/>
      <c r="AE403" s="517"/>
      <c r="AF403" s="517"/>
      <c r="AG403" s="517"/>
      <c r="AH403" s="518"/>
    </row>
    <row r="404" spans="1:36" x14ac:dyDescent="0.25">
      <c r="A404" s="507"/>
      <c r="B404" s="508"/>
      <c r="C404" s="508"/>
      <c r="D404" s="508"/>
      <c r="E404" s="508"/>
      <c r="F404" s="508"/>
      <c r="G404" s="508"/>
      <c r="H404" s="508"/>
      <c r="I404" s="508"/>
      <c r="J404" s="508"/>
      <c r="K404" s="508"/>
      <c r="L404" s="508"/>
      <c r="M404" s="508"/>
      <c r="N404" s="509"/>
      <c r="O404" s="519"/>
      <c r="P404" s="520"/>
      <c r="Q404" s="520"/>
      <c r="R404" s="520"/>
      <c r="S404" s="520"/>
      <c r="T404" s="520"/>
      <c r="U404" s="520"/>
      <c r="V404" s="520"/>
      <c r="W404" s="520"/>
      <c r="X404" s="521"/>
      <c r="Y404" s="519"/>
      <c r="Z404" s="520"/>
      <c r="AA404" s="520"/>
      <c r="AB404" s="520"/>
      <c r="AC404" s="520"/>
      <c r="AD404" s="520"/>
      <c r="AE404" s="520"/>
      <c r="AF404" s="520"/>
      <c r="AG404" s="520"/>
      <c r="AH404" s="521"/>
    </row>
    <row r="405" spans="1:36" ht="15" customHeight="1" x14ac:dyDescent="0.25">
      <c r="A405" s="406" t="s">
        <v>551</v>
      </c>
      <c r="B405" s="407"/>
      <c r="C405" s="407"/>
      <c r="D405" s="407"/>
      <c r="E405" s="407"/>
      <c r="F405" s="407"/>
      <c r="G405" s="407"/>
      <c r="H405" s="407"/>
      <c r="I405" s="407"/>
      <c r="J405" s="407"/>
      <c r="K405" s="407"/>
      <c r="L405" s="407"/>
      <c r="M405" s="407"/>
      <c r="N405" s="408"/>
      <c r="O405" s="412">
        <f>SUM(O407:X410)</f>
        <v>0</v>
      </c>
      <c r="P405" s="413"/>
      <c r="Q405" s="413"/>
      <c r="R405" s="413"/>
      <c r="S405" s="413"/>
      <c r="T405" s="413"/>
      <c r="U405" s="413"/>
      <c r="V405" s="413"/>
      <c r="W405" s="413"/>
      <c r="X405" s="414"/>
      <c r="Y405" s="412">
        <f>SUM(Y407:AH410)</f>
        <v>0</v>
      </c>
      <c r="Z405" s="413"/>
      <c r="AA405" s="413"/>
      <c r="AB405" s="413"/>
      <c r="AC405" s="413"/>
      <c r="AD405" s="413"/>
      <c r="AE405" s="413"/>
      <c r="AF405" s="413"/>
      <c r="AG405" s="413"/>
      <c r="AH405" s="414"/>
      <c r="AJ405" t="s">
        <v>637</v>
      </c>
    </row>
    <row r="406" spans="1:36" x14ac:dyDescent="0.25">
      <c r="A406" s="409"/>
      <c r="B406" s="410"/>
      <c r="C406" s="410"/>
      <c r="D406" s="410"/>
      <c r="E406" s="410"/>
      <c r="F406" s="410"/>
      <c r="G406" s="410"/>
      <c r="H406" s="410"/>
      <c r="I406" s="410"/>
      <c r="J406" s="410"/>
      <c r="K406" s="410"/>
      <c r="L406" s="410"/>
      <c r="M406" s="410"/>
      <c r="N406" s="411"/>
      <c r="O406" s="415"/>
      <c r="P406" s="416"/>
      <c r="Q406" s="416"/>
      <c r="R406" s="416"/>
      <c r="S406" s="416"/>
      <c r="T406" s="416"/>
      <c r="U406" s="416"/>
      <c r="V406" s="416"/>
      <c r="W406" s="416"/>
      <c r="X406" s="417"/>
      <c r="Y406" s="415"/>
      <c r="Z406" s="416"/>
      <c r="AA406" s="416"/>
      <c r="AB406" s="416"/>
      <c r="AC406" s="416"/>
      <c r="AD406" s="416"/>
      <c r="AE406" s="416"/>
      <c r="AF406" s="416"/>
      <c r="AG406" s="416"/>
      <c r="AH406" s="417"/>
      <c r="AJ406" t="s">
        <v>637</v>
      </c>
    </row>
    <row r="407" spans="1:36" x14ac:dyDescent="0.25">
      <c r="A407" s="504"/>
      <c r="B407" s="505"/>
      <c r="C407" s="505"/>
      <c r="D407" s="505"/>
      <c r="E407" s="505"/>
      <c r="F407" s="505"/>
      <c r="G407" s="505"/>
      <c r="H407" s="505"/>
      <c r="I407" s="505"/>
      <c r="J407" s="505"/>
      <c r="K407" s="505"/>
      <c r="L407" s="505"/>
      <c r="M407" s="505"/>
      <c r="N407" s="506"/>
      <c r="O407" s="444"/>
      <c r="P407" s="445"/>
      <c r="Q407" s="445"/>
      <c r="R407" s="445"/>
      <c r="S407" s="445"/>
      <c r="T407" s="445"/>
      <c r="U407" s="445"/>
      <c r="V407" s="445"/>
      <c r="W407" s="445"/>
      <c r="X407" s="446"/>
      <c r="Y407" s="444"/>
      <c r="Z407" s="445"/>
      <c r="AA407" s="445"/>
      <c r="AB407" s="445"/>
      <c r="AC407" s="445"/>
      <c r="AD407" s="445"/>
      <c r="AE407" s="445"/>
      <c r="AF407" s="445"/>
      <c r="AG407" s="445"/>
      <c r="AH407" s="446"/>
    </row>
    <row r="408" spans="1:36" x14ac:dyDescent="0.25">
      <c r="A408" s="507"/>
      <c r="B408" s="508"/>
      <c r="C408" s="508"/>
      <c r="D408" s="508"/>
      <c r="E408" s="508"/>
      <c r="F408" s="508"/>
      <c r="G408" s="508"/>
      <c r="H408" s="508"/>
      <c r="I408" s="508"/>
      <c r="J408" s="508"/>
      <c r="K408" s="508"/>
      <c r="L408" s="508"/>
      <c r="M408" s="508"/>
      <c r="N408" s="509"/>
      <c r="O408" s="447"/>
      <c r="P408" s="448"/>
      <c r="Q408" s="448"/>
      <c r="R408" s="448"/>
      <c r="S408" s="448"/>
      <c r="T408" s="448"/>
      <c r="U408" s="448"/>
      <c r="V408" s="448"/>
      <c r="W408" s="448"/>
      <c r="X408" s="449"/>
      <c r="Y408" s="447"/>
      <c r="Z408" s="448"/>
      <c r="AA408" s="448"/>
      <c r="AB408" s="448"/>
      <c r="AC408" s="448"/>
      <c r="AD408" s="448"/>
      <c r="AE408" s="448"/>
      <c r="AF408" s="448"/>
      <c r="AG408" s="448"/>
      <c r="AH408" s="449"/>
    </row>
    <row r="409" spans="1:36" x14ac:dyDescent="0.25">
      <c r="A409" s="504"/>
      <c r="B409" s="505"/>
      <c r="C409" s="505"/>
      <c r="D409" s="505"/>
      <c r="E409" s="505"/>
      <c r="F409" s="505"/>
      <c r="G409" s="505"/>
      <c r="H409" s="505"/>
      <c r="I409" s="505"/>
      <c r="J409" s="505"/>
      <c r="K409" s="505"/>
      <c r="L409" s="505"/>
      <c r="M409" s="505"/>
      <c r="N409" s="506"/>
      <c r="O409" s="444"/>
      <c r="P409" s="445"/>
      <c r="Q409" s="445"/>
      <c r="R409" s="445"/>
      <c r="S409" s="445"/>
      <c r="T409" s="445"/>
      <c r="U409" s="445"/>
      <c r="V409" s="445"/>
      <c r="W409" s="445"/>
      <c r="X409" s="446"/>
      <c r="Y409" s="444"/>
      <c r="Z409" s="445"/>
      <c r="AA409" s="445"/>
      <c r="AB409" s="445"/>
      <c r="AC409" s="445"/>
      <c r="AD409" s="445"/>
      <c r="AE409" s="445"/>
      <c r="AF409" s="445"/>
      <c r="AG409" s="445"/>
      <c r="AH409" s="446"/>
    </row>
    <row r="410" spans="1:36" x14ac:dyDescent="0.25">
      <c r="A410" s="507"/>
      <c r="B410" s="508"/>
      <c r="C410" s="508"/>
      <c r="D410" s="508"/>
      <c r="E410" s="508"/>
      <c r="F410" s="508"/>
      <c r="G410" s="508"/>
      <c r="H410" s="508"/>
      <c r="I410" s="508"/>
      <c r="J410" s="508"/>
      <c r="K410" s="508"/>
      <c r="L410" s="508"/>
      <c r="M410" s="508"/>
      <c r="N410" s="509"/>
      <c r="O410" s="447"/>
      <c r="P410" s="448"/>
      <c r="Q410" s="448"/>
      <c r="R410" s="448"/>
      <c r="S410" s="448"/>
      <c r="T410" s="448"/>
      <c r="U410" s="448"/>
      <c r="V410" s="448"/>
      <c r="W410" s="448"/>
      <c r="X410" s="449"/>
      <c r="Y410" s="447"/>
      <c r="Z410" s="448"/>
      <c r="AA410" s="448"/>
      <c r="AB410" s="448"/>
      <c r="AC410" s="448"/>
      <c r="AD410" s="448"/>
      <c r="AE410" s="448"/>
      <c r="AF410" s="448"/>
      <c r="AG410" s="448"/>
      <c r="AH410" s="449"/>
    </row>
    <row r="411" spans="1:36" ht="15" customHeight="1" x14ac:dyDescent="0.25">
      <c r="A411" s="406" t="s">
        <v>550</v>
      </c>
      <c r="B411" s="407"/>
      <c r="C411" s="407"/>
      <c r="D411" s="407"/>
      <c r="E411" s="407"/>
      <c r="F411" s="407"/>
      <c r="G411" s="407"/>
      <c r="H411" s="407"/>
      <c r="I411" s="407"/>
      <c r="J411" s="407"/>
      <c r="K411" s="407"/>
      <c r="L411" s="407"/>
      <c r="M411" s="407"/>
      <c r="N411" s="408"/>
      <c r="O411" s="412">
        <f>SUM(O413:X416)</f>
        <v>0</v>
      </c>
      <c r="P411" s="413"/>
      <c r="Q411" s="413"/>
      <c r="R411" s="413"/>
      <c r="S411" s="413"/>
      <c r="T411" s="413"/>
      <c r="U411" s="413"/>
      <c r="V411" s="413"/>
      <c r="W411" s="413"/>
      <c r="X411" s="414"/>
      <c r="Y411" s="412">
        <f>SUM(Y413:AH416)</f>
        <v>0</v>
      </c>
      <c r="Z411" s="413"/>
      <c r="AA411" s="413"/>
      <c r="AB411" s="413"/>
      <c r="AC411" s="413"/>
      <c r="AD411" s="413"/>
      <c r="AE411" s="413"/>
      <c r="AF411" s="413"/>
      <c r="AG411" s="413"/>
      <c r="AH411" s="414"/>
      <c r="AJ411" t="s">
        <v>637</v>
      </c>
    </row>
    <row r="412" spans="1:36" x14ac:dyDescent="0.25">
      <c r="A412" s="409"/>
      <c r="B412" s="410"/>
      <c r="C412" s="410"/>
      <c r="D412" s="410"/>
      <c r="E412" s="410"/>
      <c r="F412" s="410"/>
      <c r="G412" s="410"/>
      <c r="H412" s="410"/>
      <c r="I412" s="410"/>
      <c r="J412" s="410"/>
      <c r="K412" s="410"/>
      <c r="L412" s="410"/>
      <c r="M412" s="410"/>
      <c r="N412" s="411"/>
      <c r="O412" s="415"/>
      <c r="P412" s="416"/>
      <c r="Q412" s="416"/>
      <c r="R412" s="416"/>
      <c r="S412" s="416"/>
      <c r="T412" s="416"/>
      <c r="U412" s="416"/>
      <c r="V412" s="416"/>
      <c r="W412" s="416"/>
      <c r="X412" s="417"/>
      <c r="Y412" s="415"/>
      <c r="Z412" s="416"/>
      <c r="AA412" s="416"/>
      <c r="AB412" s="416"/>
      <c r="AC412" s="416"/>
      <c r="AD412" s="416"/>
      <c r="AE412" s="416"/>
      <c r="AF412" s="416"/>
      <c r="AG412" s="416"/>
      <c r="AH412" s="417"/>
      <c r="AJ412" t="s">
        <v>637</v>
      </c>
    </row>
    <row r="413" spans="1:36" x14ac:dyDescent="0.25">
      <c r="A413" s="504"/>
      <c r="B413" s="505"/>
      <c r="C413" s="505"/>
      <c r="D413" s="505"/>
      <c r="E413" s="505"/>
      <c r="F413" s="505"/>
      <c r="G413" s="505"/>
      <c r="H413" s="505"/>
      <c r="I413" s="505"/>
      <c r="J413" s="505"/>
      <c r="K413" s="505"/>
      <c r="L413" s="505"/>
      <c r="M413" s="505"/>
      <c r="N413" s="506"/>
      <c r="O413" s="516"/>
      <c r="P413" s="517"/>
      <c r="Q413" s="517"/>
      <c r="R413" s="517"/>
      <c r="S413" s="517"/>
      <c r="T413" s="517"/>
      <c r="U413" s="517"/>
      <c r="V413" s="517"/>
      <c r="W413" s="517"/>
      <c r="X413" s="518"/>
      <c r="Y413" s="516"/>
      <c r="Z413" s="517"/>
      <c r="AA413" s="517"/>
      <c r="AB413" s="517"/>
      <c r="AC413" s="517"/>
      <c r="AD413" s="517"/>
      <c r="AE413" s="517"/>
      <c r="AF413" s="517"/>
      <c r="AG413" s="517"/>
      <c r="AH413" s="518"/>
    </row>
    <row r="414" spans="1:36" x14ac:dyDescent="0.25">
      <c r="A414" s="507"/>
      <c r="B414" s="508"/>
      <c r="C414" s="508"/>
      <c r="D414" s="508"/>
      <c r="E414" s="508"/>
      <c r="F414" s="508"/>
      <c r="G414" s="508"/>
      <c r="H414" s="508"/>
      <c r="I414" s="508"/>
      <c r="J414" s="508"/>
      <c r="K414" s="508"/>
      <c r="L414" s="508"/>
      <c r="M414" s="508"/>
      <c r="N414" s="509"/>
      <c r="O414" s="519"/>
      <c r="P414" s="520"/>
      <c r="Q414" s="520"/>
      <c r="R414" s="520"/>
      <c r="S414" s="520"/>
      <c r="T414" s="520"/>
      <c r="U414" s="520"/>
      <c r="V414" s="520"/>
      <c r="W414" s="520"/>
      <c r="X414" s="521"/>
      <c r="Y414" s="519"/>
      <c r="Z414" s="520"/>
      <c r="AA414" s="520"/>
      <c r="AB414" s="520"/>
      <c r="AC414" s="520"/>
      <c r="AD414" s="520"/>
      <c r="AE414" s="520"/>
      <c r="AF414" s="520"/>
      <c r="AG414" s="520"/>
      <c r="AH414" s="521"/>
    </row>
    <row r="415" spans="1:36" x14ac:dyDescent="0.25">
      <c r="A415" s="504"/>
      <c r="B415" s="505"/>
      <c r="C415" s="505"/>
      <c r="D415" s="505"/>
      <c r="E415" s="505"/>
      <c r="F415" s="505"/>
      <c r="G415" s="505"/>
      <c r="H415" s="505"/>
      <c r="I415" s="505"/>
      <c r="J415" s="505"/>
      <c r="K415" s="505"/>
      <c r="L415" s="505"/>
      <c r="M415" s="505"/>
      <c r="N415" s="506"/>
      <c r="O415" s="516"/>
      <c r="P415" s="517"/>
      <c r="Q415" s="517"/>
      <c r="R415" s="517"/>
      <c r="S415" s="517"/>
      <c r="T415" s="517"/>
      <c r="U415" s="517"/>
      <c r="V415" s="517"/>
      <c r="W415" s="517"/>
      <c r="X415" s="518"/>
      <c r="Y415" s="516"/>
      <c r="Z415" s="517"/>
      <c r="AA415" s="517"/>
      <c r="AB415" s="517"/>
      <c r="AC415" s="517"/>
      <c r="AD415" s="517"/>
      <c r="AE415" s="517"/>
      <c r="AF415" s="517"/>
      <c r="AG415" s="517"/>
      <c r="AH415" s="518"/>
    </row>
    <row r="416" spans="1:36" x14ac:dyDescent="0.25">
      <c r="A416" s="507"/>
      <c r="B416" s="508"/>
      <c r="C416" s="508"/>
      <c r="D416" s="508"/>
      <c r="E416" s="508"/>
      <c r="F416" s="508"/>
      <c r="G416" s="508"/>
      <c r="H416" s="508"/>
      <c r="I416" s="508"/>
      <c r="J416" s="508"/>
      <c r="K416" s="508"/>
      <c r="L416" s="508"/>
      <c r="M416" s="508"/>
      <c r="N416" s="509"/>
      <c r="O416" s="519"/>
      <c r="P416" s="520"/>
      <c r="Q416" s="520"/>
      <c r="R416" s="520"/>
      <c r="S416" s="520"/>
      <c r="T416" s="520"/>
      <c r="U416" s="520"/>
      <c r="V416" s="520"/>
      <c r="W416" s="520"/>
      <c r="X416" s="521"/>
      <c r="Y416" s="519"/>
      <c r="Z416" s="520"/>
      <c r="AA416" s="520"/>
      <c r="AB416" s="520"/>
      <c r="AC416" s="520"/>
      <c r="AD416" s="520"/>
      <c r="AE416" s="520"/>
      <c r="AF416" s="520"/>
      <c r="AG416" s="520"/>
      <c r="AH416" s="521"/>
    </row>
    <row r="418" spans="1:34"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row>
    <row r="420" spans="1:34" ht="15.75" x14ac:dyDescent="0.25">
      <c r="A420" s="95"/>
      <c r="B420" s="95"/>
      <c r="C420" s="95"/>
      <c r="D420" s="95" t="s">
        <v>62</v>
      </c>
      <c r="E420" s="95"/>
      <c r="F420" s="95"/>
      <c r="G420" s="95"/>
      <c r="H420" s="95"/>
      <c r="I420" s="95"/>
      <c r="J420" s="95"/>
      <c r="K420" s="95"/>
      <c r="L420" s="95"/>
      <c r="M420" s="95"/>
      <c r="N420" s="95"/>
      <c r="O420" s="95"/>
      <c r="P420" s="95"/>
      <c r="Q420" s="95"/>
      <c r="R420" s="95"/>
      <c r="S420" s="95"/>
      <c r="T420" s="95"/>
      <c r="U420" s="95"/>
      <c r="V420" s="95"/>
      <c r="W420" s="95"/>
      <c r="X420" s="95"/>
      <c r="Y420" s="95"/>
      <c r="Z420" s="95"/>
      <c r="AA420" s="95"/>
      <c r="AB420" s="95"/>
      <c r="AC420" s="95"/>
      <c r="AD420" s="95"/>
      <c r="AE420" s="95"/>
      <c r="AF420" s="95"/>
      <c r="AG420" s="95"/>
      <c r="AH420" s="95"/>
    </row>
    <row r="421" spans="1:34"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row>
    <row r="422" spans="1:34" x14ac:dyDescent="0.25">
      <c r="A422" s="96" t="s">
        <v>59</v>
      </c>
      <c r="B422" s="97"/>
      <c r="C422" s="97"/>
      <c r="D422" s="97" t="s">
        <v>258</v>
      </c>
      <c r="E422" s="97"/>
      <c r="F422" s="97"/>
      <c r="G422" s="97"/>
      <c r="H422" s="97"/>
      <c r="I422" s="97"/>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row>
    <row r="423" spans="1:34"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row>
    <row r="424" spans="1:34" ht="15" customHeight="1" x14ac:dyDescent="0.25">
      <c r="A424" s="275" t="s">
        <v>768</v>
      </c>
      <c r="B424" s="275"/>
      <c r="C424" s="275"/>
      <c r="D424" s="275"/>
      <c r="E424" s="275"/>
      <c r="F424" s="275"/>
      <c r="G424" s="275"/>
      <c r="H424" s="275"/>
      <c r="I424" s="275"/>
      <c r="J424" s="275"/>
      <c r="K424" s="275"/>
      <c r="L424" s="275"/>
      <c r="M424" s="275"/>
      <c r="N424" s="275"/>
      <c r="O424" s="275"/>
      <c r="P424" s="275"/>
      <c r="Q424" s="275"/>
      <c r="R424" s="275"/>
      <c r="S424" s="275"/>
      <c r="T424" s="275"/>
      <c r="U424" s="275"/>
      <c r="V424" s="275"/>
      <c r="W424" s="275"/>
      <c r="X424" s="275"/>
      <c r="Y424" s="275"/>
      <c r="Z424" s="275"/>
      <c r="AA424" s="275"/>
      <c r="AB424" s="275"/>
      <c r="AC424" s="275"/>
      <c r="AD424" s="275"/>
      <c r="AE424" s="275"/>
      <c r="AF424" s="275"/>
      <c r="AG424" s="275"/>
      <c r="AH424" s="275"/>
    </row>
    <row r="425" spans="1:34" x14ac:dyDescent="0.25">
      <c r="A425" s="275"/>
      <c r="B425" s="275"/>
      <c r="C425" s="275"/>
      <c r="D425" s="275"/>
      <c r="E425" s="275"/>
      <c r="F425" s="275"/>
      <c r="G425" s="275"/>
      <c r="H425" s="275"/>
      <c r="I425" s="275"/>
      <c r="J425" s="275"/>
      <c r="K425" s="275"/>
      <c r="L425" s="275"/>
      <c r="M425" s="275"/>
      <c r="N425" s="275"/>
      <c r="O425" s="275"/>
      <c r="P425" s="275"/>
      <c r="Q425" s="275"/>
      <c r="R425" s="275"/>
      <c r="S425" s="275"/>
      <c r="T425" s="275"/>
      <c r="U425" s="275"/>
      <c r="V425" s="275"/>
      <c r="W425" s="275"/>
      <c r="X425" s="275"/>
      <c r="Y425" s="275"/>
      <c r="Z425" s="275"/>
      <c r="AA425" s="275"/>
      <c r="AB425" s="275"/>
      <c r="AC425" s="275"/>
      <c r="AD425" s="275"/>
      <c r="AE425" s="275"/>
      <c r="AF425" s="275"/>
      <c r="AG425" s="275"/>
      <c r="AH425" s="275"/>
    </row>
    <row r="426" spans="1:34"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row>
    <row r="427" spans="1:34" ht="15" customHeight="1" x14ac:dyDescent="0.25">
      <c r="A427" s="261" t="s">
        <v>767</v>
      </c>
      <c r="B427" s="261"/>
      <c r="C427" s="261"/>
      <c r="D427" s="261"/>
      <c r="E427" s="261"/>
      <c r="F427" s="261"/>
      <c r="G427" s="261"/>
      <c r="H427" s="261"/>
      <c r="I427" s="261"/>
      <c r="J427" s="261"/>
      <c r="K427" s="261"/>
      <c r="L427" s="261"/>
      <c r="M427" s="261"/>
      <c r="N427" s="261"/>
      <c r="O427" s="261"/>
      <c r="P427" s="261"/>
      <c r="Q427" s="261"/>
      <c r="R427" s="261"/>
      <c r="S427" s="261"/>
      <c r="T427" s="261"/>
      <c r="U427" s="261"/>
      <c r="V427" s="261"/>
      <c r="W427" s="261"/>
      <c r="X427" s="261"/>
      <c r="Y427" s="261"/>
      <c r="Z427" s="261"/>
      <c r="AA427" s="261"/>
      <c r="AB427" s="261"/>
      <c r="AC427" s="261"/>
      <c r="AD427" s="261"/>
      <c r="AE427" s="261"/>
      <c r="AF427" s="261"/>
      <c r="AG427" s="261"/>
      <c r="AH427" s="261"/>
    </row>
    <row r="428" spans="1:34" x14ac:dyDescent="0.25">
      <c r="A428" s="261"/>
      <c r="B428" s="261"/>
      <c r="C428" s="261"/>
      <c r="D428" s="261"/>
      <c r="E428" s="261"/>
      <c r="F428" s="261"/>
      <c r="G428" s="261"/>
      <c r="H428" s="261"/>
      <c r="I428" s="261"/>
      <c r="J428" s="261"/>
      <c r="K428" s="261"/>
      <c r="L428" s="261"/>
      <c r="M428" s="261"/>
      <c r="N428" s="261"/>
      <c r="O428" s="261"/>
      <c r="P428" s="261"/>
      <c r="Q428" s="261"/>
      <c r="R428" s="261"/>
      <c r="S428" s="261"/>
      <c r="T428" s="261"/>
      <c r="U428" s="261"/>
      <c r="V428" s="261"/>
      <c r="W428" s="261"/>
      <c r="X428" s="261"/>
      <c r="Y428" s="261"/>
      <c r="Z428" s="261"/>
      <c r="AA428" s="261"/>
      <c r="AB428" s="261"/>
      <c r="AC428" s="261"/>
      <c r="AD428" s="261"/>
      <c r="AE428" s="261"/>
      <c r="AF428" s="261"/>
      <c r="AG428" s="261"/>
      <c r="AH428" s="261"/>
    </row>
    <row r="429" spans="1:34" x14ac:dyDescent="0.25">
      <c r="A429" s="261"/>
      <c r="B429" s="261"/>
      <c r="C429" s="261"/>
      <c r="D429" s="261"/>
      <c r="E429" s="261"/>
      <c r="F429" s="261"/>
      <c r="G429" s="261"/>
      <c r="H429" s="261"/>
      <c r="I429" s="261"/>
      <c r="J429" s="261"/>
      <c r="K429" s="261"/>
      <c r="L429" s="261"/>
      <c r="M429" s="261"/>
      <c r="N429" s="261"/>
      <c r="O429" s="261"/>
      <c r="P429" s="261"/>
      <c r="Q429" s="261"/>
      <c r="R429" s="261"/>
      <c r="S429" s="261"/>
      <c r="T429" s="261"/>
      <c r="U429" s="261"/>
      <c r="V429" s="261"/>
      <c r="W429" s="261"/>
      <c r="X429" s="261"/>
      <c r="Y429" s="261"/>
      <c r="Z429" s="261"/>
      <c r="AA429" s="261"/>
      <c r="AB429" s="261"/>
      <c r="AC429" s="261"/>
      <c r="AD429" s="261"/>
      <c r="AE429" s="261"/>
      <c r="AF429" s="261"/>
      <c r="AG429" s="261"/>
      <c r="AH429" s="261"/>
    </row>
    <row r="430" spans="1:34"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row>
    <row r="431" spans="1:34" x14ac:dyDescent="0.25">
      <c r="A431" s="5" t="s">
        <v>60</v>
      </c>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row>
    <row r="432" spans="1:34"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row>
    <row r="433" spans="1:37" x14ac:dyDescent="0.25">
      <c r="A433" s="221" t="s">
        <v>61</v>
      </c>
      <c r="B433" s="222"/>
      <c r="C433" s="222"/>
      <c r="D433" s="222"/>
      <c r="E433" s="222"/>
      <c r="F433" s="222"/>
      <c r="G433" s="222"/>
      <c r="H433" s="222"/>
      <c r="I433" s="222"/>
      <c r="J433" s="222"/>
      <c r="K433" s="222"/>
      <c r="L433" s="222"/>
      <c r="M433" s="222"/>
      <c r="N433" s="222"/>
      <c r="O433" s="222"/>
      <c r="P433" s="222"/>
      <c r="Q433" s="223"/>
      <c r="R433" s="221" t="s">
        <v>30</v>
      </c>
      <c r="S433" s="222"/>
      <c r="T433" s="222"/>
      <c r="U433" s="222"/>
      <c r="V433" s="222"/>
      <c r="W433" s="222"/>
      <c r="X433" s="222"/>
      <c r="Y433" s="222"/>
      <c r="Z433" s="222"/>
      <c r="AA433" s="222"/>
      <c r="AB433" s="222"/>
      <c r="AC433" s="222"/>
      <c r="AD433" s="222"/>
      <c r="AE433" s="222"/>
      <c r="AF433" s="222"/>
      <c r="AG433" s="222"/>
      <c r="AH433" s="223"/>
    </row>
    <row r="434" spans="1:37" x14ac:dyDescent="0.25">
      <c r="A434" s="310" t="s">
        <v>63</v>
      </c>
      <c r="B434" s="311"/>
      <c r="C434" s="311"/>
      <c r="D434" s="311"/>
      <c r="E434" s="311"/>
      <c r="F434" s="311"/>
      <c r="G434" s="311"/>
      <c r="H434" s="311"/>
      <c r="I434" s="311"/>
      <c r="J434" s="311"/>
      <c r="K434" s="311"/>
      <c r="L434" s="311"/>
      <c r="M434" s="311"/>
      <c r="N434" s="311"/>
      <c r="O434" s="311"/>
      <c r="P434" s="311"/>
      <c r="Q434" s="312"/>
      <c r="R434" s="226">
        <v>709440</v>
      </c>
      <c r="S434" s="228"/>
      <c r="T434" s="228"/>
      <c r="U434" s="228"/>
      <c r="V434" s="228"/>
      <c r="W434" s="228"/>
      <c r="X434" s="228"/>
      <c r="Y434" s="228"/>
      <c r="Z434" s="228"/>
      <c r="AA434" s="228"/>
      <c r="AB434" s="228"/>
      <c r="AC434" s="228"/>
      <c r="AD434" s="228"/>
      <c r="AE434" s="228"/>
      <c r="AF434" s="228"/>
      <c r="AG434" s="228"/>
      <c r="AH434" s="227"/>
    </row>
    <row r="435" spans="1:37" x14ac:dyDescent="0.25">
      <c r="A435" s="229" t="s">
        <v>64</v>
      </c>
      <c r="B435" s="230"/>
      <c r="C435" s="230"/>
      <c r="D435" s="230"/>
      <c r="E435" s="230"/>
      <c r="F435" s="230"/>
      <c r="G435" s="230"/>
      <c r="H435" s="230"/>
      <c r="I435" s="230"/>
      <c r="J435" s="230"/>
      <c r="K435" s="230"/>
      <c r="L435" s="230"/>
      <c r="M435" s="230"/>
      <c r="N435" s="230"/>
      <c r="O435" s="230"/>
      <c r="P435" s="230"/>
      <c r="Q435" s="231"/>
      <c r="R435" s="221" t="s">
        <v>65</v>
      </c>
      <c r="S435" s="222"/>
      <c r="T435" s="222"/>
      <c r="U435" s="222"/>
      <c r="V435" s="222"/>
      <c r="W435" s="222"/>
      <c r="X435" s="222"/>
      <c r="Y435" s="222"/>
      <c r="Z435" s="222"/>
      <c r="AA435" s="222"/>
      <c r="AB435" s="222"/>
      <c r="AC435" s="222"/>
      <c r="AD435" s="222"/>
      <c r="AE435" s="222"/>
      <c r="AF435" s="222"/>
      <c r="AG435" s="222"/>
      <c r="AH435" s="223"/>
    </row>
    <row r="436" spans="1:37" x14ac:dyDescent="0.25">
      <c r="A436" s="180" t="s">
        <v>66</v>
      </c>
      <c r="B436" s="181"/>
      <c r="C436" s="181"/>
      <c r="D436" s="181"/>
      <c r="E436" s="181"/>
      <c r="F436" s="181"/>
      <c r="G436" s="181"/>
      <c r="H436" s="181"/>
      <c r="I436" s="181"/>
      <c r="J436" s="181"/>
      <c r="K436" s="181"/>
      <c r="L436" s="181"/>
      <c r="M436" s="181"/>
      <c r="N436" s="181"/>
      <c r="O436" s="181"/>
      <c r="P436" s="181"/>
      <c r="Q436" s="182"/>
      <c r="R436" s="522">
        <v>35472</v>
      </c>
      <c r="S436" s="523"/>
      <c r="T436" s="523"/>
      <c r="U436" s="523"/>
      <c r="V436" s="523"/>
      <c r="W436" s="523"/>
      <c r="X436" s="523"/>
      <c r="Y436" s="523"/>
      <c r="Z436" s="523"/>
      <c r="AA436" s="523"/>
      <c r="AB436" s="523"/>
      <c r="AC436" s="523"/>
      <c r="AD436" s="523"/>
      <c r="AE436" s="523"/>
      <c r="AF436" s="523"/>
      <c r="AG436" s="523"/>
      <c r="AH436" s="524"/>
    </row>
    <row r="437" spans="1:37" x14ac:dyDescent="0.25">
      <c r="A437" s="180" t="s">
        <v>67</v>
      </c>
      <c r="B437" s="181"/>
      <c r="C437" s="181"/>
      <c r="D437" s="181"/>
      <c r="E437" s="181"/>
      <c r="F437" s="181"/>
      <c r="G437" s="181"/>
      <c r="H437" s="181"/>
      <c r="I437" s="181"/>
      <c r="J437" s="181"/>
      <c r="K437" s="181"/>
      <c r="L437" s="181"/>
      <c r="M437" s="181"/>
      <c r="N437" s="181"/>
      <c r="O437" s="181"/>
      <c r="P437" s="181"/>
      <c r="Q437" s="182"/>
      <c r="R437" s="198">
        <v>0</v>
      </c>
      <c r="S437" s="199"/>
      <c r="T437" s="199"/>
      <c r="U437" s="199"/>
      <c r="V437" s="199"/>
      <c r="W437" s="199"/>
      <c r="X437" s="199"/>
      <c r="Y437" s="199"/>
      <c r="Z437" s="199"/>
      <c r="AA437" s="199"/>
      <c r="AB437" s="199"/>
      <c r="AC437" s="199"/>
      <c r="AD437" s="199"/>
      <c r="AE437" s="199"/>
      <c r="AF437" s="199"/>
      <c r="AG437" s="199"/>
      <c r="AH437" s="200"/>
    </row>
    <row r="438" spans="1:37" x14ac:dyDescent="0.25">
      <c r="A438" s="180" t="s">
        <v>68</v>
      </c>
      <c r="B438" s="181"/>
      <c r="C438" s="181"/>
      <c r="D438" s="181"/>
      <c r="E438" s="181"/>
      <c r="F438" s="181"/>
      <c r="G438" s="181"/>
      <c r="H438" s="181"/>
      <c r="I438" s="181"/>
      <c r="J438" s="181"/>
      <c r="K438" s="181"/>
      <c r="L438" s="181"/>
      <c r="M438" s="181"/>
      <c r="N438" s="181"/>
      <c r="O438" s="181"/>
      <c r="P438" s="181"/>
      <c r="Q438" s="182"/>
      <c r="R438" s="198">
        <v>0</v>
      </c>
      <c r="S438" s="199"/>
      <c r="T438" s="199"/>
      <c r="U438" s="199"/>
      <c r="V438" s="199"/>
      <c r="W438" s="199"/>
      <c r="X438" s="199"/>
      <c r="Y438" s="199"/>
      <c r="Z438" s="199"/>
      <c r="AA438" s="199"/>
      <c r="AB438" s="199"/>
      <c r="AC438" s="199"/>
      <c r="AD438" s="199"/>
      <c r="AE438" s="199"/>
      <c r="AF438" s="199"/>
      <c r="AG438" s="199"/>
      <c r="AH438" s="200"/>
    </row>
    <row r="439" spans="1:37" x14ac:dyDescent="0.25">
      <c r="A439" s="180" t="s">
        <v>69</v>
      </c>
      <c r="B439" s="181"/>
      <c r="C439" s="181"/>
      <c r="D439" s="181"/>
      <c r="E439" s="181"/>
      <c r="F439" s="181"/>
      <c r="G439" s="181"/>
      <c r="H439" s="181"/>
      <c r="I439" s="181"/>
      <c r="J439" s="181"/>
      <c r="K439" s="181"/>
      <c r="L439" s="181"/>
      <c r="M439" s="181"/>
      <c r="N439" s="181"/>
      <c r="O439" s="181"/>
      <c r="P439" s="181"/>
      <c r="Q439" s="182"/>
      <c r="R439" s="198">
        <v>0</v>
      </c>
      <c r="S439" s="199"/>
      <c r="T439" s="199"/>
      <c r="U439" s="199"/>
      <c r="V439" s="199"/>
      <c r="W439" s="199"/>
      <c r="X439" s="199"/>
      <c r="Y439" s="199"/>
      <c r="Z439" s="199"/>
      <c r="AA439" s="199"/>
      <c r="AB439" s="199"/>
      <c r="AC439" s="199"/>
      <c r="AD439" s="199"/>
      <c r="AE439" s="199"/>
      <c r="AF439" s="199"/>
      <c r="AG439" s="199"/>
      <c r="AH439" s="200"/>
    </row>
    <row r="440" spans="1:37" x14ac:dyDescent="0.25">
      <c r="A440" s="180" t="s">
        <v>70</v>
      </c>
      <c r="B440" s="181"/>
      <c r="C440" s="181"/>
      <c r="D440" s="181"/>
      <c r="E440" s="181"/>
      <c r="F440" s="181"/>
      <c r="G440" s="181"/>
      <c r="H440" s="181"/>
      <c r="I440" s="181"/>
      <c r="J440" s="181"/>
      <c r="K440" s="181"/>
      <c r="L440" s="181"/>
      <c r="M440" s="181"/>
      <c r="N440" s="181"/>
      <c r="O440" s="181"/>
      <c r="P440" s="181"/>
      <c r="Q440" s="182"/>
      <c r="R440" s="198">
        <v>673968</v>
      </c>
      <c r="S440" s="199"/>
      <c r="T440" s="199"/>
      <c r="U440" s="199"/>
      <c r="V440" s="199"/>
      <c r="W440" s="199"/>
      <c r="X440" s="199"/>
      <c r="Y440" s="199"/>
      <c r="Z440" s="199"/>
      <c r="AA440" s="199"/>
      <c r="AB440" s="199"/>
      <c r="AC440" s="199"/>
      <c r="AD440" s="199"/>
      <c r="AE440" s="199"/>
      <c r="AF440" s="199"/>
      <c r="AG440" s="199"/>
      <c r="AH440" s="200"/>
      <c r="AK440" s="64"/>
    </row>
    <row r="441" spans="1:37" x14ac:dyDescent="0.25">
      <c r="A441" s="180" t="s">
        <v>71</v>
      </c>
      <c r="B441" s="181"/>
      <c r="C441" s="181"/>
      <c r="D441" s="181"/>
      <c r="E441" s="181"/>
      <c r="F441" s="181"/>
      <c r="G441" s="181"/>
      <c r="H441" s="181"/>
      <c r="I441" s="181"/>
      <c r="J441" s="181"/>
      <c r="K441" s="181"/>
      <c r="L441" s="181"/>
      <c r="M441" s="181"/>
      <c r="N441" s="181"/>
      <c r="O441" s="181"/>
      <c r="P441" s="181"/>
      <c r="Q441" s="182"/>
      <c r="R441" s="198"/>
      <c r="S441" s="199"/>
      <c r="T441" s="199"/>
      <c r="U441" s="199"/>
      <c r="V441" s="199"/>
      <c r="W441" s="199"/>
      <c r="X441" s="199"/>
      <c r="Y441" s="199"/>
      <c r="Z441" s="199"/>
      <c r="AA441" s="199"/>
      <c r="AB441" s="199"/>
      <c r="AC441" s="199"/>
      <c r="AD441" s="199"/>
      <c r="AE441" s="199"/>
      <c r="AF441" s="199"/>
      <c r="AG441" s="199"/>
      <c r="AH441" s="200"/>
      <c r="AK441" s="64"/>
    </row>
    <row r="442" spans="1:37" x14ac:dyDescent="0.25">
      <c r="A442" s="180" t="s">
        <v>72</v>
      </c>
      <c r="B442" s="181"/>
      <c r="C442" s="181"/>
      <c r="D442" s="181"/>
      <c r="E442" s="181"/>
      <c r="F442" s="181"/>
      <c r="G442" s="181"/>
      <c r="H442" s="181"/>
      <c r="I442" s="181"/>
      <c r="J442" s="181"/>
      <c r="K442" s="181"/>
      <c r="L442" s="181"/>
      <c r="M442" s="181"/>
      <c r="N442" s="181"/>
      <c r="O442" s="181"/>
      <c r="P442" s="181"/>
      <c r="Q442" s="182"/>
      <c r="R442" s="198"/>
      <c r="S442" s="199"/>
      <c r="T442" s="199"/>
      <c r="U442" s="199"/>
      <c r="V442" s="199"/>
      <c r="W442" s="199"/>
      <c r="X442" s="199"/>
      <c r="Y442" s="199"/>
      <c r="Z442" s="199"/>
      <c r="AA442" s="199"/>
      <c r="AB442" s="199"/>
      <c r="AC442" s="199"/>
      <c r="AD442" s="199"/>
      <c r="AE442" s="199"/>
      <c r="AF442" s="199"/>
      <c r="AG442" s="199"/>
      <c r="AH442" s="200"/>
    </row>
    <row r="443" spans="1:37" x14ac:dyDescent="0.25">
      <c r="A443" s="180" t="s">
        <v>73</v>
      </c>
      <c r="B443" s="181"/>
      <c r="C443" s="181"/>
      <c r="D443" s="181"/>
      <c r="E443" s="181"/>
      <c r="F443" s="181"/>
      <c r="G443" s="181"/>
      <c r="H443" s="181"/>
      <c r="I443" s="181"/>
      <c r="J443" s="181"/>
      <c r="K443" s="181"/>
      <c r="L443" s="181"/>
      <c r="M443" s="181"/>
      <c r="N443" s="181"/>
      <c r="O443" s="181"/>
      <c r="P443" s="181"/>
      <c r="Q443" s="182"/>
      <c r="R443" s="198"/>
      <c r="S443" s="199"/>
      <c r="T443" s="199"/>
      <c r="U443" s="199"/>
      <c r="V443" s="199"/>
      <c r="W443" s="199"/>
      <c r="X443" s="199"/>
      <c r="Y443" s="199"/>
      <c r="Z443" s="199"/>
      <c r="AA443" s="199"/>
      <c r="AB443" s="199"/>
      <c r="AC443" s="199"/>
      <c r="AD443" s="199"/>
      <c r="AE443" s="199"/>
      <c r="AF443" s="199"/>
      <c r="AG443" s="199"/>
      <c r="AH443" s="200"/>
    </row>
    <row r="444" spans="1:37" x14ac:dyDescent="0.25">
      <c r="A444" s="180" t="s">
        <v>10</v>
      </c>
      <c r="B444" s="181"/>
      <c r="C444" s="181"/>
      <c r="D444" s="181"/>
      <c r="E444" s="181"/>
      <c r="F444" s="181"/>
      <c r="G444" s="181"/>
      <c r="H444" s="181"/>
      <c r="I444" s="181"/>
      <c r="J444" s="181"/>
      <c r="K444" s="181"/>
      <c r="L444" s="181"/>
      <c r="M444" s="181"/>
      <c r="N444" s="181"/>
      <c r="O444" s="181"/>
      <c r="P444" s="181"/>
      <c r="Q444" s="182"/>
      <c r="R444" s="198">
        <f>R436+R437+R438+R439+R440+R441+R442+R443</f>
        <v>709440</v>
      </c>
      <c r="S444" s="199"/>
      <c r="T444" s="199"/>
      <c r="U444" s="199"/>
      <c r="V444" s="199"/>
      <c r="W444" s="199"/>
      <c r="X444" s="199"/>
      <c r="Y444" s="199"/>
      <c r="Z444" s="199"/>
      <c r="AA444" s="199"/>
      <c r="AB444" s="199"/>
      <c r="AC444" s="199"/>
      <c r="AD444" s="199"/>
      <c r="AE444" s="199"/>
      <c r="AF444" s="199"/>
      <c r="AG444" s="199"/>
      <c r="AH444" s="200"/>
    </row>
    <row r="445" spans="1:37" x14ac:dyDescent="0.25">
      <c r="A445" s="7"/>
      <c r="B445" s="7"/>
      <c r="C445" s="7"/>
      <c r="D445" s="7"/>
      <c r="E445" s="7"/>
      <c r="F445" s="7"/>
      <c r="G445" s="7"/>
      <c r="H445" s="7"/>
      <c r="I445" s="7"/>
      <c r="J445" s="7"/>
      <c r="K445" s="7"/>
      <c r="L445" s="7"/>
      <c r="M445" s="7"/>
      <c r="N445" s="7"/>
      <c r="O445" s="7"/>
      <c r="P445" s="7"/>
      <c r="Q445" s="7"/>
      <c r="R445" s="8"/>
      <c r="S445" s="8"/>
      <c r="T445" s="8"/>
      <c r="U445" s="8"/>
      <c r="V445" s="8"/>
      <c r="W445" s="8"/>
      <c r="X445" s="8"/>
      <c r="Y445" s="8"/>
      <c r="Z445" s="8"/>
      <c r="AA445" s="8"/>
      <c r="AB445" s="8"/>
      <c r="AC445" s="8"/>
      <c r="AD445" s="8"/>
      <c r="AE445" s="8"/>
      <c r="AF445" s="8"/>
      <c r="AG445" s="8"/>
      <c r="AH445" s="8"/>
    </row>
    <row r="446" spans="1:37" x14ac:dyDescent="0.2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row>
    <row r="447" spans="1:37" x14ac:dyDescent="0.25">
      <c r="A447" s="4" t="s">
        <v>74</v>
      </c>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row>
    <row r="448" spans="1:37" x14ac:dyDescent="0.2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row>
    <row r="449" spans="1:36" x14ac:dyDescent="0.25">
      <c r="A449" s="5" t="s">
        <v>75</v>
      </c>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row>
    <row r="450" spans="1:36"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row>
    <row r="451" spans="1:36" x14ac:dyDescent="0.25">
      <c r="A451" s="525" t="s">
        <v>76</v>
      </c>
      <c r="B451" s="526"/>
      <c r="C451" s="526"/>
      <c r="D451" s="526"/>
      <c r="E451" s="526"/>
      <c r="F451" s="526"/>
      <c r="G451" s="526"/>
      <c r="H451" s="526"/>
      <c r="I451" s="527"/>
      <c r="J451" s="214" t="s">
        <v>29</v>
      </c>
      <c r="K451" s="215"/>
      <c r="L451" s="215"/>
      <c r="M451" s="215"/>
      <c r="N451" s="215"/>
      <c r="O451" s="215"/>
      <c r="P451" s="215"/>
      <c r="Q451" s="215"/>
      <c r="R451" s="215"/>
      <c r="S451" s="215"/>
      <c r="T451" s="215"/>
      <c r="U451" s="215"/>
      <c r="V451" s="215"/>
      <c r="W451" s="215"/>
      <c r="X451" s="215"/>
      <c r="Y451" s="215"/>
      <c r="Z451" s="215"/>
      <c r="AA451" s="215"/>
      <c r="AB451" s="215"/>
      <c r="AC451" s="215"/>
      <c r="AD451" s="215"/>
      <c r="AE451" s="215"/>
      <c r="AF451" s="215"/>
      <c r="AG451" s="215"/>
      <c r="AH451" s="216"/>
    </row>
    <row r="452" spans="1:36" ht="15" customHeight="1" x14ac:dyDescent="0.25">
      <c r="A452" s="528"/>
      <c r="B452" s="529"/>
      <c r="C452" s="529"/>
      <c r="D452" s="529"/>
      <c r="E452" s="529"/>
      <c r="F452" s="529"/>
      <c r="G452" s="529"/>
      <c r="H452" s="529"/>
      <c r="I452" s="530"/>
      <c r="J452" s="285" t="s">
        <v>21</v>
      </c>
      <c r="K452" s="286"/>
      <c r="L452" s="286"/>
      <c r="M452" s="286"/>
      <c r="N452" s="287"/>
      <c r="O452" s="285" t="s">
        <v>22</v>
      </c>
      <c r="P452" s="286"/>
      <c r="Q452" s="286"/>
      <c r="R452" s="286"/>
      <c r="S452" s="287"/>
      <c r="T452" s="285" t="s">
        <v>23</v>
      </c>
      <c r="U452" s="286"/>
      <c r="V452" s="286"/>
      <c r="W452" s="286"/>
      <c r="X452" s="287"/>
      <c r="Y452" s="285" t="s">
        <v>24</v>
      </c>
      <c r="Z452" s="286"/>
      <c r="AA452" s="286"/>
      <c r="AB452" s="286"/>
      <c r="AC452" s="287"/>
      <c r="AD452" s="285" t="s">
        <v>25</v>
      </c>
      <c r="AE452" s="286"/>
      <c r="AF452" s="286"/>
      <c r="AG452" s="286"/>
      <c r="AH452" s="287"/>
    </row>
    <row r="453" spans="1:36" ht="27.75" customHeight="1" x14ac:dyDescent="0.25">
      <c r="A453" s="531"/>
      <c r="B453" s="532"/>
      <c r="C453" s="532"/>
      <c r="D453" s="532"/>
      <c r="E453" s="532"/>
      <c r="F453" s="532"/>
      <c r="G453" s="532"/>
      <c r="H453" s="532"/>
      <c r="I453" s="533"/>
      <c r="J453" s="288"/>
      <c r="K453" s="289"/>
      <c r="L453" s="289"/>
      <c r="M453" s="289"/>
      <c r="N453" s="290"/>
      <c r="O453" s="288"/>
      <c r="P453" s="289"/>
      <c r="Q453" s="289"/>
      <c r="R453" s="289"/>
      <c r="S453" s="290"/>
      <c r="T453" s="288"/>
      <c r="U453" s="289"/>
      <c r="V453" s="289"/>
      <c r="W453" s="289"/>
      <c r="X453" s="290"/>
      <c r="Y453" s="288"/>
      <c r="Z453" s="289"/>
      <c r="AA453" s="289"/>
      <c r="AB453" s="289"/>
      <c r="AC453" s="290"/>
      <c r="AD453" s="288"/>
      <c r="AE453" s="289"/>
      <c r="AF453" s="289"/>
      <c r="AG453" s="289"/>
      <c r="AH453" s="290"/>
    </row>
    <row r="454" spans="1:36" x14ac:dyDescent="0.25">
      <c r="A454" s="214" t="s">
        <v>11</v>
      </c>
      <c r="B454" s="215"/>
      <c r="C454" s="215"/>
      <c r="D454" s="215"/>
      <c r="E454" s="215"/>
      <c r="F454" s="215"/>
      <c r="G454" s="215"/>
      <c r="H454" s="215"/>
      <c r="I454" s="216"/>
      <c r="J454" s="214" t="s">
        <v>12</v>
      </c>
      <c r="K454" s="215"/>
      <c r="L454" s="215"/>
      <c r="M454" s="215"/>
      <c r="N454" s="216"/>
      <c r="O454" s="214" t="s">
        <v>13</v>
      </c>
      <c r="P454" s="215"/>
      <c r="Q454" s="215"/>
      <c r="R454" s="215"/>
      <c r="S454" s="216"/>
      <c r="T454" s="214" t="s">
        <v>14</v>
      </c>
      <c r="U454" s="215"/>
      <c r="V454" s="215"/>
      <c r="W454" s="215"/>
      <c r="X454" s="216"/>
      <c r="Y454" s="214" t="s">
        <v>15</v>
      </c>
      <c r="Z454" s="215"/>
      <c r="AA454" s="215"/>
      <c r="AB454" s="215"/>
      <c r="AC454" s="216"/>
      <c r="AD454" s="214" t="s">
        <v>16</v>
      </c>
      <c r="AE454" s="215"/>
      <c r="AF454" s="215"/>
      <c r="AG454" s="215"/>
      <c r="AH454" s="216"/>
      <c r="AJ454" t="s">
        <v>637</v>
      </c>
    </row>
    <row r="455" spans="1:36" ht="15" customHeight="1" x14ac:dyDescent="0.25">
      <c r="A455" s="211" t="s">
        <v>77</v>
      </c>
      <c r="B455" s="212"/>
      <c r="C455" s="212"/>
      <c r="D455" s="212"/>
      <c r="E455" s="212"/>
      <c r="F455" s="212"/>
      <c r="G455" s="212"/>
      <c r="H455" s="212"/>
      <c r="I455" s="213"/>
      <c r="J455" s="198">
        <v>19750382</v>
      </c>
      <c r="K455" s="199"/>
      <c r="L455" s="199"/>
      <c r="M455" s="199"/>
      <c r="N455" s="200"/>
      <c r="O455" s="198"/>
      <c r="P455" s="199"/>
      <c r="Q455" s="199"/>
      <c r="R455" s="199"/>
      <c r="S455" s="200"/>
      <c r="T455" s="198"/>
      <c r="U455" s="199"/>
      <c r="V455" s="199"/>
      <c r="W455" s="199"/>
      <c r="X455" s="200"/>
      <c r="Y455" s="198"/>
      <c r="Z455" s="199"/>
      <c r="AA455" s="199"/>
      <c r="AB455" s="199"/>
      <c r="AC455" s="200"/>
      <c r="AD455" s="198">
        <f t="shared" ref="AD455:AD472" si="115">J455+O455-T455+Y455</f>
        <v>19750382</v>
      </c>
      <c r="AE455" s="199"/>
      <c r="AF455" s="199"/>
      <c r="AG455" s="199"/>
      <c r="AH455" s="200"/>
      <c r="AJ455" t="s">
        <v>637</v>
      </c>
    </row>
    <row r="456" spans="1:36" ht="23.25" customHeight="1" x14ac:dyDescent="0.25">
      <c r="A456" s="211" t="s">
        <v>78</v>
      </c>
      <c r="B456" s="212"/>
      <c r="C456" s="212"/>
      <c r="D456" s="212"/>
      <c r="E456" s="212"/>
      <c r="F456" s="212"/>
      <c r="G456" s="212"/>
      <c r="H456" s="212"/>
      <c r="I456" s="213"/>
      <c r="J456" s="198"/>
      <c r="K456" s="199"/>
      <c r="L456" s="199"/>
      <c r="M456" s="199"/>
      <c r="N456" s="200"/>
      <c r="O456" s="198"/>
      <c r="P456" s="199"/>
      <c r="Q456" s="199"/>
      <c r="R456" s="199"/>
      <c r="S456" s="200"/>
      <c r="T456" s="198"/>
      <c r="U456" s="199"/>
      <c r="V456" s="199"/>
      <c r="W456" s="199"/>
      <c r="X456" s="200"/>
      <c r="Y456" s="198"/>
      <c r="Z456" s="199"/>
      <c r="AA456" s="199"/>
      <c r="AB456" s="199"/>
      <c r="AC456" s="200"/>
      <c r="AD456" s="198">
        <f t="shared" si="115"/>
        <v>0</v>
      </c>
      <c r="AE456" s="199"/>
      <c r="AF456" s="199"/>
      <c r="AG456" s="199"/>
      <c r="AH456" s="200"/>
    </row>
    <row r="457" spans="1:36" ht="18.75" customHeight="1" x14ac:dyDescent="0.25">
      <c r="A457" s="211" t="s">
        <v>79</v>
      </c>
      <c r="B457" s="212"/>
      <c r="C457" s="212"/>
      <c r="D457" s="212"/>
      <c r="E457" s="212"/>
      <c r="F457" s="212"/>
      <c r="G457" s="212"/>
      <c r="H457" s="212"/>
      <c r="I457" s="213"/>
      <c r="J457" s="198"/>
      <c r="K457" s="199"/>
      <c r="L457" s="199"/>
      <c r="M457" s="199"/>
      <c r="N457" s="200"/>
      <c r="O457" s="198"/>
      <c r="P457" s="199"/>
      <c r="Q457" s="199"/>
      <c r="R457" s="199"/>
      <c r="S457" s="200"/>
      <c r="T457" s="198"/>
      <c r="U457" s="199"/>
      <c r="V457" s="199"/>
      <c r="W457" s="199"/>
      <c r="X457" s="200"/>
      <c r="Y457" s="198"/>
      <c r="Z457" s="199"/>
      <c r="AA457" s="199"/>
      <c r="AB457" s="199"/>
      <c r="AC457" s="200"/>
      <c r="AD457" s="198">
        <f t="shared" si="115"/>
        <v>0</v>
      </c>
      <c r="AE457" s="199"/>
      <c r="AF457" s="199"/>
      <c r="AG457" s="199"/>
      <c r="AH457" s="200"/>
    </row>
    <row r="458" spans="1:36" ht="24" customHeight="1" x14ac:dyDescent="0.25">
      <c r="A458" s="211" t="s">
        <v>80</v>
      </c>
      <c r="B458" s="212"/>
      <c r="C458" s="212"/>
      <c r="D458" s="212"/>
      <c r="E458" s="212"/>
      <c r="F458" s="212"/>
      <c r="G458" s="212"/>
      <c r="H458" s="212"/>
      <c r="I458" s="213"/>
      <c r="J458" s="198"/>
      <c r="K458" s="199"/>
      <c r="L458" s="199"/>
      <c r="M458" s="199"/>
      <c r="N458" s="200"/>
      <c r="O458" s="198"/>
      <c r="P458" s="199"/>
      <c r="Q458" s="199"/>
      <c r="R458" s="199"/>
      <c r="S458" s="200"/>
      <c r="T458" s="198"/>
      <c r="U458" s="199"/>
      <c r="V458" s="199"/>
      <c r="W458" s="199"/>
      <c r="X458" s="200"/>
      <c r="Y458" s="198"/>
      <c r="Z458" s="199"/>
      <c r="AA458" s="199"/>
      <c r="AB458" s="199"/>
      <c r="AC458" s="200"/>
      <c r="AD458" s="198">
        <f t="shared" si="115"/>
        <v>0</v>
      </c>
      <c r="AE458" s="199"/>
      <c r="AF458" s="199"/>
      <c r="AG458" s="199"/>
      <c r="AH458" s="200"/>
    </row>
    <row r="459" spans="1:36" ht="15" customHeight="1" x14ac:dyDescent="0.25">
      <c r="A459" s="211" t="s">
        <v>81</v>
      </c>
      <c r="B459" s="212"/>
      <c r="C459" s="212"/>
      <c r="D459" s="212"/>
      <c r="E459" s="212"/>
      <c r="F459" s="212"/>
      <c r="G459" s="212"/>
      <c r="H459" s="212"/>
      <c r="I459" s="213"/>
      <c r="J459" s="198"/>
      <c r="K459" s="199"/>
      <c r="L459" s="199"/>
      <c r="M459" s="199"/>
      <c r="N459" s="200"/>
      <c r="O459" s="198"/>
      <c r="P459" s="199"/>
      <c r="Q459" s="199"/>
      <c r="R459" s="199"/>
      <c r="S459" s="200"/>
      <c r="T459" s="198"/>
      <c r="U459" s="199"/>
      <c r="V459" s="199"/>
      <c r="W459" s="199"/>
      <c r="X459" s="200"/>
      <c r="Y459" s="198"/>
      <c r="Z459" s="199"/>
      <c r="AA459" s="199"/>
      <c r="AB459" s="199"/>
      <c r="AC459" s="200"/>
      <c r="AD459" s="198">
        <f t="shared" si="115"/>
        <v>0</v>
      </c>
      <c r="AE459" s="199"/>
      <c r="AF459" s="199"/>
      <c r="AG459" s="199"/>
      <c r="AH459" s="200"/>
    </row>
    <row r="460" spans="1:36" ht="15" customHeight="1" x14ac:dyDescent="0.25">
      <c r="A460" s="211" t="s">
        <v>82</v>
      </c>
      <c r="B460" s="212"/>
      <c r="C460" s="212"/>
      <c r="D460" s="212"/>
      <c r="E460" s="212"/>
      <c r="F460" s="212"/>
      <c r="G460" s="212"/>
      <c r="H460" s="212"/>
      <c r="I460" s="213"/>
      <c r="J460" s="198"/>
      <c r="K460" s="199"/>
      <c r="L460" s="199"/>
      <c r="M460" s="199"/>
      <c r="N460" s="200"/>
      <c r="O460" s="198"/>
      <c r="P460" s="199"/>
      <c r="Q460" s="199"/>
      <c r="R460" s="199"/>
      <c r="S460" s="200"/>
      <c r="T460" s="198"/>
      <c r="U460" s="199"/>
      <c r="V460" s="199"/>
      <c r="W460" s="199"/>
      <c r="X460" s="200"/>
      <c r="Y460" s="198"/>
      <c r="Z460" s="199"/>
      <c r="AA460" s="199"/>
      <c r="AB460" s="199"/>
      <c r="AC460" s="200"/>
      <c r="AD460" s="198">
        <f t="shared" si="115"/>
        <v>0</v>
      </c>
      <c r="AE460" s="199"/>
      <c r="AF460" s="199"/>
      <c r="AG460" s="199"/>
      <c r="AH460" s="200"/>
      <c r="AJ460" t="s">
        <v>637</v>
      </c>
    </row>
    <row r="461" spans="1:36" ht="39" customHeight="1" x14ac:dyDescent="0.25">
      <c r="A461" s="211" t="s">
        <v>83</v>
      </c>
      <c r="B461" s="212"/>
      <c r="C461" s="212"/>
      <c r="D461" s="212"/>
      <c r="E461" s="212"/>
      <c r="F461" s="212"/>
      <c r="G461" s="212"/>
      <c r="H461" s="212"/>
      <c r="I461" s="213"/>
      <c r="J461" s="198"/>
      <c r="K461" s="199"/>
      <c r="L461" s="199"/>
      <c r="M461" s="199"/>
      <c r="N461" s="200"/>
      <c r="O461" s="198"/>
      <c r="P461" s="199"/>
      <c r="Q461" s="199"/>
      <c r="R461" s="199"/>
      <c r="S461" s="200"/>
      <c r="T461" s="198"/>
      <c r="U461" s="199"/>
      <c r="V461" s="199"/>
      <c r="W461" s="199"/>
      <c r="X461" s="200"/>
      <c r="Y461" s="198"/>
      <c r="Z461" s="199"/>
      <c r="AA461" s="199"/>
      <c r="AB461" s="199"/>
      <c r="AC461" s="200"/>
      <c r="AD461" s="198">
        <f t="shared" si="115"/>
        <v>0</v>
      </c>
      <c r="AE461" s="199"/>
      <c r="AF461" s="199"/>
      <c r="AG461" s="199"/>
      <c r="AH461" s="200"/>
      <c r="AJ461" t="s">
        <v>637</v>
      </c>
    </row>
    <row r="462" spans="1:36" ht="30" customHeight="1" x14ac:dyDescent="0.25">
      <c r="A462" s="211" t="s">
        <v>84</v>
      </c>
      <c r="B462" s="212"/>
      <c r="C462" s="212"/>
      <c r="D462" s="212"/>
      <c r="E462" s="212"/>
      <c r="F462" s="212"/>
      <c r="G462" s="212"/>
      <c r="H462" s="212"/>
      <c r="I462" s="213"/>
      <c r="J462" s="198"/>
      <c r="K462" s="199"/>
      <c r="L462" s="199"/>
      <c r="M462" s="199"/>
      <c r="N462" s="200"/>
      <c r="O462" s="198"/>
      <c r="P462" s="199"/>
      <c r="Q462" s="199"/>
      <c r="R462" s="199"/>
      <c r="S462" s="200"/>
      <c r="T462" s="198"/>
      <c r="U462" s="199"/>
      <c r="V462" s="199"/>
      <c r="W462" s="199"/>
      <c r="X462" s="200"/>
      <c r="Y462" s="198"/>
      <c r="Z462" s="199"/>
      <c r="AA462" s="199"/>
      <c r="AB462" s="199"/>
      <c r="AC462" s="200"/>
      <c r="AD462" s="198">
        <f t="shared" si="115"/>
        <v>0</v>
      </c>
      <c r="AE462" s="199"/>
      <c r="AF462" s="199"/>
      <c r="AG462" s="199"/>
      <c r="AH462" s="200"/>
    </row>
    <row r="463" spans="1:36" ht="28.5" customHeight="1" x14ac:dyDescent="0.25">
      <c r="A463" s="211" t="s">
        <v>85</v>
      </c>
      <c r="B463" s="212"/>
      <c r="C463" s="212"/>
      <c r="D463" s="212"/>
      <c r="E463" s="212"/>
      <c r="F463" s="212"/>
      <c r="G463" s="212"/>
      <c r="H463" s="212"/>
      <c r="I463" s="213"/>
      <c r="J463" s="198"/>
      <c r="K463" s="199"/>
      <c r="L463" s="199"/>
      <c r="M463" s="199"/>
      <c r="N463" s="200"/>
      <c r="O463" s="198"/>
      <c r="P463" s="199"/>
      <c r="Q463" s="199"/>
      <c r="R463" s="199"/>
      <c r="S463" s="200"/>
      <c r="T463" s="198"/>
      <c r="U463" s="199"/>
      <c r="V463" s="199"/>
      <c r="W463" s="199"/>
      <c r="X463" s="200"/>
      <c r="Y463" s="198"/>
      <c r="Z463" s="199"/>
      <c r="AA463" s="199"/>
      <c r="AB463" s="199"/>
      <c r="AC463" s="200"/>
      <c r="AD463" s="198">
        <f t="shared" si="115"/>
        <v>0</v>
      </c>
      <c r="AE463" s="199"/>
      <c r="AF463" s="199"/>
      <c r="AG463" s="199"/>
      <c r="AH463" s="200"/>
    </row>
    <row r="464" spans="1:36" ht="24" customHeight="1" x14ac:dyDescent="0.25">
      <c r="A464" s="211" t="s">
        <v>86</v>
      </c>
      <c r="B464" s="212"/>
      <c r="C464" s="212"/>
      <c r="D464" s="212"/>
      <c r="E464" s="212"/>
      <c r="F464" s="212"/>
      <c r="G464" s="212"/>
      <c r="H464" s="212"/>
      <c r="I464" s="213"/>
      <c r="J464" s="198"/>
      <c r="K464" s="199"/>
      <c r="L464" s="199"/>
      <c r="M464" s="199"/>
      <c r="N464" s="200"/>
      <c r="O464" s="198"/>
      <c r="P464" s="199"/>
      <c r="Q464" s="199"/>
      <c r="R464" s="199"/>
      <c r="S464" s="200"/>
      <c r="T464" s="198"/>
      <c r="U464" s="199"/>
      <c r="V464" s="199"/>
      <c r="W464" s="199"/>
      <c r="X464" s="200"/>
      <c r="Y464" s="198"/>
      <c r="Z464" s="199"/>
      <c r="AA464" s="199"/>
      <c r="AB464" s="199"/>
      <c r="AC464" s="200"/>
      <c r="AD464" s="198">
        <f t="shared" si="115"/>
        <v>0</v>
      </c>
      <c r="AE464" s="199"/>
      <c r="AF464" s="199"/>
      <c r="AG464" s="199"/>
      <c r="AH464" s="200"/>
    </row>
    <row r="465" spans="1:37" ht="15" customHeight="1" x14ac:dyDescent="0.25">
      <c r="A465" s="211" t="s">
        <v>87</v>
      </c>
      <c r="B465" s="212"/>
      <c r="C465" s="212"/>
      <c r="D465" s="212"/>
      <c r="E465" s="212"/>
      <c r="F465" s="212"/>
      <c r="G465" s="212"/>
      <c r="H465" s="212"/>
      <c r="I465" s="213"/>
      <c r="J465" s="198">
        <v>9354</v>
      </c>
      <c r="K465" s="199"/>
      <c r="L465" s="199"/>
      <c r="M465" s="199"/>
      <c r="N465" s="200"/>
      <c r="O465" s="198"/>
      <c r="P465" s="199"/>
      <c r="Q465" s="199"/>
      <c r="R465" s="199"/>
      <c r="S465" s="200"/>
      <c r="T465" s="198"/>
      <c r="U465" s="199"/>
      <c r="V465" s="199"/>
      <c r="W465" s="199"/>
      <c r="X465" s="200"/>
      <c r="Y465" s="198">
        <v>35472</v>
      </c>
      <c r="Z465" s="199"/>
      <c r="AA465" s="199"/>
      <c r="AB465" s="199"/>
      <c r="AC465" s="200"/>
      <c r="AD465" s="198">
        <f t="shared" si="115"/>
        <v>44826</v>
      </c>
      <c r="AE465" s="199"/>
      <c r="AF465" s="199"/>
      <c r="AG465" s="199"/>
      <c r="AH465" s="200"/>
      <c r="AI465" s="2"/>
    </row>
    <row r="466" spans="1:37" ht="15" customHeight="1" x14ac:dyDescent="0.25">
      <c r="A466" s="211" t="s">
        <v>88</v>
      </c>
      <c r="B466" s="212"/>
      <c r="C466" s="212"/>
      <c r="D466" s="212"/>
      <c r="E466" s="212"/>
      <c r="F466" s="212"/>
      <c r="G466" s="212"/>
      <c r="H466" s="212"/>
      <c r="I466" s="213"/>
      <c r="J466" s="198"/>
      <c r="K466" s="199"/>
      <c r="L466" s="199"/>
      <c r="M466" s="199"/>
      <c r="N466" s="200"/>
      <c r="O466" s="198"/>
      <c r="P466" s="199"/>
      <c r="Q466" s="199"/>
      <c r="R466" s="199"/>
      <c r="S466" s="200"/>
      <c r="T466" s="198"/>
      <c r="U466" s="199"/>
      <c r="V466" s="199"/>
      <c r="W466" s="199"/>
      <c r="X466" s="200"/>
      <c r="Y466" s="198"/>
      <c r="Z466" s="199"/>
      <c r="AA466" s="199"/>
      <c r="AB466" s="199"/>
      <c r="AC466" s="200"/>
      <c r="AD466" s="198">
        <f t="shared" si="115"/>
        <v>0</v>
      </c>
      <c r="AE466" s="199"/>
      <c r="AF466" s="199"/>
      <c r="AG466" s="199"/>
      <c r="AH466" s="200"/>
    </row>
    <row r="467" spans="1:37" ht="15" customHeight="1" x14ac:dyDescent="0.25">
      <c r="A467" s="211" t="s">
        <v>89</v>
      </c>
      <c r="B467" s="212"/>
      <c r="C467" s="212"/>
      <c r="D467" s="212"/>
      <c r="E467" s="212"/>
      <c r="F467" s="212"/>
      <c r="G467" s="212"/>
      <c r="H467" s="212"/>
      <c r="I467" s="213"/>
      <c r="J467" s="198"/>
      <c r="K467" s="199"/>
      <c r="L467" s="199"/>
      <c r="M467" s="199"/>
      <c r="N467" s="200"/>
      <c r="O467" s="198"/>
      <c r="P467" s="199"/>
      <c r="Q467" s="199"/>
      <c r="R467" s="199"/>
      <c r="S467" s="200"/>
      <c r="T467" s="198"/>
      <c r="U467" s="199"/>
      <c r="V467" s="199"/>
      <c r="W467" s="199"/>
      <c r="X467" s="200"/>
      <c r="Y467" s="198"/>
      <c r="Z467" s="199"/>
      <c r="AA467" s="199"/>
      <c r="AB467" s="199"/>
      <c r="AC467" s="200"/>
      <c r="AD467" s="198">
        <f t="shared" si="115"/>
        <v>0</v>
      </c>
      <c r="AE467" s="199"/>
      <c r="AF467" s="199"/>
      <c r="AG467" s="199"/>
      <c r="AH467" s="200"/>
    </row>
    <row r="468" spans="1:37" ht="15" customHeight="1" x14ac:dyDescent="0.25">
      <c r="A468" s="211" t="s">
        <v>90</v>
      </c>
      <c r="B468" s="212"/>
      <c r="C468" s="212"/>
      <c r="D468" s="212"/>
      <c r="E468" s="212"/>
      <c r="F468" s="212"/>
      <c r="G468" s="212"/>
      <c r="H468" s="212"/>
      <c r="I468" s="213"/>
      <c r="J468" s="198"/>
      <c r="K468" s="199"/>
      <c r="L468" s="199"/>
      <c r="M468" s="199"/>
      <c r="N468" s="200"/>
      <c r="O468" s="198"/>
      <c r="P468" s="199"/>
      <c r="Q468" s="199"/>
      <c r="R468" s="199"/>
      <c r="S468" s="200"/>
      <c r="T468" s="198"/>
      <c r="U468" s="199"/>
      <c r="V468" s="199"/>
      <c r="W468" s="199"/>
      <c r="X468" s="200"/>
      <c r="Y468" s="198"/>
      <c r="Z468" s="199"/>
      <c r="AA468" s="199"/>
      <c r="AB468" s="199"/>
      <c r="AC468" s="200"/>
      <c r="AD468" s="198">
        <f t="shared" si="115"/>
        <v>0</v>
      </c>
      <c r="AE468" s="199"/>
      <c r="AF468" s="199"/>
      <c r="AG468" s="199"/>
      <c r="AH468" s="200"/>
    </row>
    <row r="469" spans="1:37" ht="15" customHeight="1" x14ac:dyDescent="0.25">
      <c r="A469" s="211" t="s">
        <v>91</v>
      </c>
      <c r="B469" s="212"/>
      <c r="C469" s="212"/>
      <c r="D469" s="212"/>
      <c r="E469" s="212"/>
      <c r="F469" s="212"/>
      <c r="G469" s="212"/>
      <c r="H469" s="212"/>
      <c r="I469" s="213"/>
      <c r="J469" s="198">
        <v>-8777985</v>
      </c>
      <c r="K469" s="199"/>
      <c r="L469" s="199"/>
      <c r="M469" s="199"/>
      <c r="N469" s="200"/>
      <c r="O469" s="198">
        <v>-70000</v>
      </c>
      <c r="P469" s="199"/>
      <c r="Q469" s="199"/>
      <c r="R469" s="199"/>
      <c r="S469" s="200"/>
      <c r="T469" s="198"/>
      <c r="U469" s="199"/>
      <c r="V469" s="199"/>
      <c r="W469" s="199"/>
      <c r="X469" s="200"/>
      <c r="Y469" s="198">
        <v>673968</v>
      </c>
      <c r="Z469" s="199"/>
      <c r="AA469" s="199"/>
      <c r="AB469" s="199"/>
      <c r="AC469" s="200"/>
      <c r="AD469" s="198">
        <f t="shared" si="115"/>
        <v>-8174017</v>
      </c>
      <c r="AE469" s="199"/>
      <c r="AF469" s="199"/>
      <c r="AG469" s="199"/>
      <c r="AH469" s="200"/>
      <c r="AI469" s="2"/>
    </row>
    <row r="470" spans="1:37" ht="24.75" customHeight="1" x14ac:dyDescent="0.25">
      <c r="A470" s="211" t="s">
        <v>92</v>
      </c>
      <c r="B470" s="212"/>
      <c r="C470" s="212"/>
      <c r="D470" s="212"/>
      <c r="E470" s="212"/>
      <c r="F470" s="212"/>
      <c r="G470" s="212"/>
      <c r="H470" s="212"/>
      <c r="I470" s="213"/>
      <c r="J470" s="198">
        <v>709440</v>
      </c>
      <c r="K470" s="199"/>
      <c r="L470" s="199"/>
      <c r="M470" s="199"/>
      <c r="N470" s="200"/>
      <c r="O470" s="198">
        <v>75910</v>
      </c>
      <c r="P470" s="199"/>
      <c r="Q470" s="199"/>
      <c r="R470" s="199"/>
      <c r="S470" s="200"/>
      <c r="T470" s="198"/>
      <c r="U470" s="199"/>
      <c r="V470" s="199"/>
      <c r="W470" s="199"/>
      <c r="X470" s="200"/>
      <c r="Y470" s="198">
        <v>-709440</v>
      </c>
      <c r="Z470" s="199"/>
      <c r="AA470" s="199"/>
      <c r="AB470" s="199"/>
      <c r="AC470" s="200"/>
      <c r="AD470" s="198">
        <f t="shared" si="115"/>
        <v>75910</v>
      </c>
      <c r="AE470" s="199"/>
      <c r="AF470" s="199"/>
      <c r="AG470" s="199"/>
      <c r="AH470" s="200"/>
      <c r="AI470" s="2"/>
    </row>
    <row r="471" spans="1:37" ht="16.5" customHeight="1" x14ac:dyDescent="0.25">
      <c r="A471" s="211" t="s">
        <v>93</v>
      </c>
      <c r="B471" s="212"/>
      <c r="C471" s="212"/>
      <c r="D471" s="212"/>
      <c r="E471" s="212"/>
      <c r="F471" s="212"/>
      <c r="G471" s="212"/>
      <c r="H471" s="212"/>
      <c r="I471" s="213"/>
      <c r="J471" s="198"/>
      <c r="K471" s="199"/>
      <c r="L471" s="199"/>
      <c r="M471" s="199"/>
      <c r="N471" s="200"/>
      <c r="O471" s="198"/>
      <c r="P471" s="199"/>
      <c r="Q471" s="199"/>
      <c r="R471" s="199"/>
      <c r="S471" s="200"/>
      <c r="T471" s="198"/>
      <c r="U471" s="199"/>
      <c r="V471" s="199"/>
      <c r="W471" s="199"/>
      <c r="X471" s="200"/>
      <c r="Y471" s="198"/>
      <c r="Z471" s="199"/>
      <c r="AA471" s="199"/>
      <c r="AB471" s="199"/>
      <c r="AC471" s="200"/>
      <c r="AD471" s="198">
        <f t="shared" si="115"/>
        <v>0</v>
      </c>
      <c r="AE471" s="199"/>
      <c r="AF471" s="199"/>
      <c r="AG471" s="199"/>
      <c r="AH471" s="200"/>
    </row>
    <row r="472" spans="1:37" ht="29.25" customHeight="1" x14ac:dyDescent="0.25">
      <c r="A472" s="211" t="s">
        <v>94</v>
      </c>
      <c r="B472" s="212"/>
      <c r="C472" s="212"/>
      <c r="D472" s="212"/>
      <c r="E472" s="212"/>
      <c r="F472" s="212"/>
      <c r="G472" s="212"/>
      <c r="H472" s="212"/>
      <c r="I472" s="213"/>
      <c r="J472" s="198"/>
      <c r="K472" s="199"/>
      <c r="L472" s="199"/>
      <c r="M472" s="199"/>
      <c r="N472" s="200"/>
      <c r="O472" s="198"/>
      <c r="P472" s="199"/>
      <c r="Q472" s="199"/>
      <c r="R472" s="199"/>
      <c r="S472" s="200"/>
      <c r="T472" s="198"/>
      <c r="U472" s="199"/>
      <c r="V472" s="199"/>
      <c r="W472" s="199"/>
      <c r="X472" s="200"/>
      <c r="Y472" s="198"/>
      <c r="Z472" s="199"/>
      <c r="AA472" s="199"/>
      <c r="AB472" s="199"/>
      <c r="AC472" s="200"/>
      <c r="AD472" s="198">
        <f t="shared" si="115"/>
        <v>0</v>
      </c>
      <c r="AE472" s="199"/>
      <c r="AF472" s="199"/>
      <c r="AG472" s="199"/>
      <c r="AH472" s="200"/>
    </row>
    <row r="473" spans="1:37" ht="15" customHeight="1" x14ac:dyDescent="0.25">
      <c r="A473" s="211" t="s">
        <v>10</v>
      </c>
      <c r="B473" s="212"/>
      <c r="C473" s="212"/>
      <c r="D473" s="212"/>
      <c r="E473" s="212"/>
      <c r="F473" s="212"/>
      <c r="G473" s="212"/>
      <c r="H473" s="212"/>
      <c r="I473" s="213"/>
      <c r="J473" s="198">
        <f>SUM(J455:N472)</f>
        <v>11691191</v>
      </c>
      <c r="K473" s="199"/>
      <c r="L473" s="199"/>
      <c r="M473" s="199"/>
      <c r="N473" s="200"/>
      <c r="O473" s="198">
        <f>SUM(O455:S472)</f>
        <v>5910</v>
      </c>
      <c r="P473" s="199"/>
      <c r="Q473" s="199"/>
      <c r="R473" s="199"/>
      <c r="S473" s="200"/>
      <c r="T473" s="198">
        <f>SUM(T455:X472)</f>
        <v>0</v>
      </c>
      <c r="U473" s="199"/>
      <c r="V473" s="199"/>
      <c r="W473" s="199"/>
      <c r="X473" s="200"/>
      <c r="Y473" s="198">
        <f>SUM(Y455:AC472)</f>
        <v>0</v>
      </c>
      <c r="Z473" s="199"/>
      <c r="AA473" s="199"/>
      <c r="AB473" s="199"/>
      <c r="AC473" s="200"/>
      <c r="AD473" s="198">
        <f>SUM(AD455:AH472)</f>
        <v>11697101</v>
      </c>
      <c r="AE473" s="199"/>
      <c r="AF473" s="199"/>
      <c r="AG473" s="199"/>
      <c r="AH473" s="200"/>
      <c r="AJ473" t="s">
        <v>637</v>
      </c>
      <c r="AK473" s="62"/>
    </row>
    <row r="474" spans="1:37"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J474" t="s">
        <v>637</v>
      </c>
      <c r="AK474" s="63"/>
    </row>
    <row r="475" spans="1:37"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row>
    <row r="476" spans="1:37"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row>
    <row r="477" spans="1:37"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row>
    <row r="478" spans="1:37" x14ac:dyDescent="0.2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row>
    <row r="479" spans="1:37" ht="15" customHeight="1" x14ac:dyDescent="0.25">
      <c r="A479" s="308" t="s">
        <v>95</v>
      </c>
      <c r="B479" s="308"/>
      <c r="C479" s="308"/>
      <c r="D479" s="308"/>
      <c r="E479" s="308"/>
      <c r="F479" s="308"/>
      <c r="G479" s="308"/>
      <c r="H479" s="308"/>
      <c r="I479" s="308"/>
      <c r="J479" s="308"/>
      <c r="K479" s="308"/>
      <c r="L479" s="308"/>
      <c r="M479" s="308"/>
      <c r="N479" s="308"/>
      <c r="O479" s="308"/>
      <c r="P479" s="308"/>
      <c r="Q479" s="308"/>
      <c r="R479" s="308"/>
      <c r="S479" s="308"/>
      <c r="T479" s="308"/>
      <c r="U479" s="308"/>
      <c r="V479" s="308"/>
      <c r="W479" s="308"/>
      <c r="X479" s="308"/>
      <c r="Y479" s="308"/>
      <c r="Z479" s="308"/>
      <c r="AA479" s="308"/>
      <c r="AB479" s="308"/>
      <c r="AC479" s="308"/>
      <c r="AD479" s="308"/>
      <c r="AE479" s="308"/>
      <c r="AF479" s="308"/>
      <c r="AG479" s="308"/>
      <c r="AH479" s="308"/>
    </row>
    <row r="480" spans="1:37" x14ac:dyDescent="0.25">
      <c r="A480" s="308"/>
      <c r="B480" s="308"/>
      <c r="C480" s="308"/>
      <c r="D480" s="308"/>
      <c r="E480" s="308"/>
      <c r="F480" s="308"/>
      <c r="G480" s="308"/>
      <c r="H480" s="308"/>
      <c r="I480" s="308"/>
      <c r="J480" s="308"/>
      <c r="K480" s="308"/>
      <c r="L480" s="308"/>
      <c r="M480" s="308"/>
      <c r="N480" s="308"/>
      <c r="O480" s="308"/>
      <c r="P480" s="308"/>
      <c r="Q480" s="308"/>
      <c r="R480" s="308"/>
      <c r="S480" s="308"/>
      <c r="T480" s="308"/>
      <c r="U480" s="308"/>
      <c r="V480" s="308"/>
      <c r="W480" s="308"/>
      <c r="X480" s="308"/>
      <c r="Y480" s="308"/>
      <c r="Z480" s="308"/>
      <c r="AA480" s="308"/>
      <c r="AB480" s="308"/>
      <c r="AC480" s="308"/>
      <c r="AD480" s="308"/>
      <c r="AE480" s="308"/>
      <c r="AF480" s="308"/>
      <c r="AG480" s="308"/>
      <c r="AH480" s="308"/>
    </row>
    <row r="481" spans="1:34" x14ac:dyDescent="0.2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row>
    <row r="482" spans="1:34" x14ac:dyDescent="0.25">
      <c r="A482" s="525" t="s">
        <v>76</v>
      </c>
      <c r="B482" s="526"/>
      <c r="C482" s="526"/>
      <c r="D482" s="526"/>
      <c r="E482" s="526"/>
      <c r="F482" s="526"/>
      <c r="G482" s="526"/>
      <c r="H482" s="526"/>
      <c r="I482" s="527"/>
      <c r="J482" s="214" t="s">
        <v>96</v>
      </c>
      <c r="K482" s="215"/>
      <c r="L482" s="215"/>
      <c r="M482" s="215"/>
      <c r="N482" s="215"/>
      <c r="O482" s="215"/>
      <c r="P482" s="215"/>
      <c r="Q482" s="215"/>
      <c r="R482" s="215"/>
      <c r="S482" s="215"/>
      <c r="T482" s="215"/>
      <c r="U482" s="215"/>
      <c r="V482" s="215"/>
      <c r="W482" s="215"/>
      <c r="X482" s="215"/>
      <c r="Y482" s="215"/>
      <c r="Z482" s="215"/>
      <c r="AA482" s="215"/>
      <c r="AB482" s="215"/>
      <c r="AC482" s="215"/>
      <c r="AD482" s="215"/>
      <c r="AE482" s="215"/>
      <c r="AF482" s="215"/>
      <c r="AG482" s="215"/>
      <c r="AH482" s="216"/>
    </row>
    <row r="483" spans="1:34" ht="15" customHeight="1" x14ac:dyDescent="0.25">
      <c r="A483" s="528"/>
      <c r="B483" s="529"/>
      <c r="C483" s="529"/>
      <c r="D483" s="529"/>
      <c r="E483" s="529"/>
      <c r="F483" s="529"/>
      <c r="G483" s="529"/>
      <c r="H483" s="529"/>
      <c r="I483" s="530"/>
      <c r="J483" s="285" t="s">
        <v>21</v>
      </c>
      <c r="K483" s="286"/>
      <c r="L483" s="286"/>
      <c r="M483" s="286"/>
      <c r="N483" s="287"/>
      <c r="O483" s="285" t="s">
        <v>22</v>
      </c>
      <c r="P483" s="286"/>
      <c r="Q483" s="286"/>
      <c r="R483" s="286"/>
      <c r="S483" s="287"/>
      <c r="T483" s="285" t="s">
        <v>23</v>
      </c>
      <c r="U483" s="286"/>
      <c r="V483" s="286"/>
      <c r="W483" s="286"/>
      <c r="X483" s="287"/>
      <c r="Y483" s="285" t="s">
        <v>24</v>
      </c>
      <c r="Z483" s="286"/>
      <c r="AA483" s="286"/>
      <c r="AB483" s="286"/>
      <c r="AC483" s="287"/>
      <c r="AD483" s="285" t="s">
        <v>25</v>
      </c>
      <c r="AE483" s="286"/>
      <c r="AF483" s="286"/>
      <c r="AG483" s="286"/>
      <c r="AH483" s="287"/>
    </row>
    <row r="484" spans="1:34" ht="20.25" customHeight="1" x14ac:dyDescent="0.25">
      <c r="A484" s="531"/>
      <c r="B484" s="532"/>
      <c r="C484" s="532"/>
      <c r="D484" s="532"/>
      <c r="E484" s="532"/>
      <c r="F484" s="532"/>
      <c r="G484" s="532"/>
      <c r="H484" s="532"/>
      <c r="I484" s="533"/>
      <c r="J484" s="288"/>
      <c r="K484" s="289"/>
      <c r="L484" s="289"/>
      <c r="M484" s="289"/>
      <c r="N484" s="290"/>
      <c r="O484" s="288"/>
      <c r="P484" s="289"/>
      <c r="Q484" s="289"/>
      <c r="R484" s="289"/>
      <c r="S484" s="290"/>
      <c r="T484" s="288"/>
      <c r="U484" s="289"/>
      <c r="V484" s="289"/>
      <c r="W484" s="289"/>
      <c r="X484" s="290"/>
      <c r="Y484" s="288"/>
      <c r="Z484" s="289"/>
      <c r="AA484" s="289"/>
      <c r="AB484" s="289"/>
      <c r="AC484" s="290"/>
      <c r="AD484" s="288"/>
      <c r="AE484" s="289"/>
      <c r="AF484" s="289"/>
      <c r="AG484" s="289"/>
      <c r="AH484" s="290"/>
    </row>
    <row r="485" spans="1:34" x14ac:dyDescent="0.25">
      <c r="A485" s="214" t="s">
        <v>11</v>
      </c>
      <c r="B485" s="215"/>
      <c r="C485" s="215"/>
      <c r="D485" s="215"/>
      <c r="E485" s="215"/>
      <c r="F485" s="215"/>
      <c r="G485" s="215"/>
      <c r="H485" s="215"/>
      <c r="I485" s="216"/>
      <c r="J485" s="214" t="s">
        <v>12</v>
      </c>
      <c r="K485" s="215"/>
      <c r="L485" s="215"/>
      <c r="M485" s="215"/>
      <c r="N485" s="216"/>
      <c r="O485" s="214" t="s">
        <v>13</v>
      </c>
      <c r="P485" s="215"/>
      <c r="Q485" s="215"/>
      <c r="R485" s="215"/>
      <c r="S485" s="216"/>
      <c r="T485" s="214" t="s">
        <v>14</v>
      </c>
      <c r="U485" s="215"/>
      <c r="V485" s="215"/>
      <c r="W485" s="215"/>
      <c r="X485" s="216"/>
      <c r="Y485" s="214" t="s">
        <v>15</v>
      </c>
      <c r="Z485" s="215"/>
      <c r="AA485" s="215"/>
      <c r="AB485" s="215"/>
      <c r="AC485" s="216"/>
      <c r="AD485" s="214" t="s">
        <v>16</v>
      </c>
      <c r="AE485" s="215"/>
      <c r="AF485" s="215"/>
      <c r="AG485" s="215"/>
      <c r="AH485" s="216"/>
    </row>
    <row r="486" spans="1:34" ht="15" customHeight="1" x14ac:dyDescent="0.25">
      <c r="A486" s="211" t="s">
        <v>77</v>
      </c>
      <c r="B486" s="212"/>
      <c r="C486" s="212"/>
      <c r="D486" s="212"/>
      <c r="E486" s="212"/>
      <c r="F486" s="212"/>
      <c r="G486" s="212"/>
      <c r="H486" s="212"/>
      <c r="I486" s="213"/>
      <c r="J486" s="198">
        <v>19750382</v>
      </c>
      <c r="K486" s="199"/>
      <c r="L486" s="199"/>
      <c r="M486" s="199"/>
      <c r="N486" s="200"/>
      <c r="O486" s="198"/>
      <c r="P486" s="199"/>
      <c r="Q486" s="199"/>
      <c r="R486" s="199"/>
      <c r="S486" s="200"/>
      <c r="T486" s="198"/>
      <c r="U486" s="199"/>
      <c r="V486" s="199"/>
      <c r="W486" s="199"/>
      <c r="X486" s="200"/>
      <c r="Y486" s="198"/>
      <c r="Z486" s="199"/>
      <c r="AA486" s="199"/>
      <c r="AB486" s="199"/>
      <c r="AC486" s="200"/>
      <c r="AD486" s="198">
        <f t="shared" ref="AD486:AD503" si="116">J486+O486-T486+Y486</f>
        <v>19750382</v>
      </c>
      <c r="AE486" s="199"/>
      <c r="AF486" s="199"/>
      <c r="AG486" s="199"/>
      <c r="AH486" s="200"/>
    </row>
    <row r="487" spans="1:34" ht="31.5" customHeight="1" x14ac:dyDescent="0.25">
      <c r="A487" s="211" t="s">
        <v>78</v>
      </c>
      <c r="B487" s="212"/>
      <c r="C487" s="212"/>
      <c r="D487" s="212"/>
      <c r="E487" s="212"/>
      <c r="F487" s="212"/>
      <c r="G487" s="212"/>
      <c r="H487" s="212"/>
      <c r="I487" s="213"/>
      <c r="J487" s="198"/>
      <c r="K487" s="199"/>
      <c r="L487" s="199"/>
      <c r="M487" s="199"/>
      <c r="N487" s="200"/>
      <c r="O487" s="198"/>
      <c r="P487" s="199"/>
      <c r="Q487" s="199"/>
      <c r="R487" s="199"/>
      <c r="S487" s="200"/>
      <c r="T487" s="198"/>
      <c r="U487" s="199"/>
      <c r="V487" s="199"/>
      <c r="W487" s="199"/>
      <c r="X487" s="200"/>
      <c r="Y487" s="198"/>
      <c r="Z487" s="199"/>
      <c r="AA487" s="199"/>
      <c r="AB487" s="199"/>
      <c r="AC487" s="200"/>
      <c r="AD487" s="198">
        <f t="shared" si="116"/>
        <v>0</v>
      </c>
      <c r="AE487" s="199"/>
      <c r="AF487" s="199"/>
      <c r="AG487" s="199"/>
      <c r="AH487" s="200"/>
    </row>
    <row r="488" spans="1:34" ht="15" customHeight="1" x14ac:dyDescent="0.25">
      <c r="A488" s="211" t="s">
        <v>79</v>
      </c>
      <c r="B488" s="212"/>
      <c r="C488" s="212"/>
      <c r="D488" s="212"/>
      <c r="E488" s="212"/>
      <c r="F488" s="212"/>
      <c r="G488" s="212"/>
      <c r="H488" s="212"/>
      <c r="I488" s="213"/>
      <c r="J488" s="198"/>
      <c r="K488" s="199"/>
      <c r="L488" s="199"/>
      <c r="M488" s="199"/>
      <c r="N488" s="200"/>
      <c r="O488" s="198"/>
      <c r="P488" s="199"/>
      <c r="Q488" s="199"/>
      <c r="R488" s="199"/>
      <c r="S488" s="200"/>
      <c r="T488" s="198"/>
      <c r="U488" s="199"/>
      <c r="V488" s="199"/>
      <c r="W488" s="199"/>
      <c r="X488" s="200"/>
      <c r="Y488" s="198"/>
      <c r="Z488" s="199"/>
      <c r="AA488" s="199"/>
      <c r="AB488" s="199"/>
      <c r="AC488" s="200"/>
      <c r="AD488" s="198">
        <f t="shared" si="116"/>
        <v>0</v>
      </c>
      <c r="AE488" s="199"/>
      <c r="AF488" s="199"/>
      <c r="AG488" s="199"/>
      <c r="AH488" s="200"/>
    </row>
    <row r="489" spans="1:34" ht="24.75" customHeight="1" x14ac:dyDescent="0.25">
      <c r="A489" s="211" t="s">
        <v>80</v>
      </c>
      <c r="B489" s="212"/>
      <c r="C489" s="212"/>
      <c r="D489" s="212"/>
      <c r="E489" s="212"/>
      <c r="F489" s="212"/>
      <c r="G489" s="212"/>
      <c r="H489" s="212"/>
      <c r="I489" s="213"/>
      <c r="J489" s="198"/>
      <c r="K489" s="199"/>
      <c r="L489" s="199"/>
      <c r="M489" s="199"/>
      <c r="N489" s="200"/>
      <c r="O489" s="198"/>
      <c r="P489" s="199"/>
      <c r="Q489" s="199"/>
      <c r="R489" s="199"/>
      <c r="S489" s="200"/>
      <c r="T489" s="198"/>
      <c r="U489" s="199"/>
      <c r="V489" s="199"/>
      <c r="W489" s="199"/>
      <c r="X489" s="200"/>
      <c r="Y489" s="198"/>
      <c r="Z489" s="199"/>
      <c r="AA489" s="199"/>
      <c r="AB489" s="199"/>
      <c r="AC489" s="200"/>
      <c r="AD489" s="198">
        <f t="shared" si="116"/>
        <v>0</v>
      </c>
      <c r="AE489" s="199"/>
      <c r="AF489" s="199"/>
      <c r="AG489" s="199"/>
      <c r="AH489" s="200"/>
    </row>
    <row r="490" spans="1:34" ht="15" customHeight="1" x14ac:dyDescent="0.25">
      <c r="A490" s="211" t="s">
        <v>81</v>
      </c>
      <c r="B490" s="212"/>
      <c r="C490" s="212"/>
      <c r="D490" s="212"/>
      <c r="E490" s="212"/>
      <c r="F490" s="212"/>
      <c r="G490" s="212"/>
      <c r="H490" s="212"/>
      <c r="I490" s="213"/>
      <c r="J490" s="198"/>
      <c r="K490" s="199"/>
      <c r="L490" s="199"/>
      <c r="M490" s="199"/>
      <c r="N490" s="200"/>
      <c r="O490" s="198"/>
      <c r="P490" s="199"/>
      <c r="Q490" s="199"/>
      <c r="R490" s="199"/>
      <c r="S490" s="200"/>
      <c r="T490" s="198"/>
      <c r="U490" s="199"/>
      <c r="V490" s="199"/>
      <c r="W490" s="199"/>
      <c r="X490" s="200"/>
      <c r="Y490" s="198"/>
      <c r="Z490" s="199"/>
      <c r="AA490" s="199"/>
      <c r="AB490" s="199"/>
      <c r="AC490" s="200"/>
      <c r="AD490" s="198">
        <f t="shared" si="116"/>
        <v>0</v>
      </c>
      <c r="AE490" s="199"/>
      <c r="AF490" s="199"/>
      <c r="AG490" s="199"/>
      <c r="AH490" s="200"/>
    </row>
    <row r="491" spans="1:34" ht="15" customHeight="1" x14ac:dyDescent="0.25">
      <c r="A491" s="211" t="s">
        <v>82</v>
      </c>
      <c r="B491" s="212"/>
      <c r="C491" s="212"/>
      <c r="D491" s="212"/>
      <c r="E491" s="212"/>
      <c r="F491" s="212"/>
      <c r="G491" s="212"/>
      <c r="H491" s="212"/>
      <c r="I491" s="213"/>
      <c r="J491" s="198"/>
      <c r="K491" s="199"/>
      <c r="L491" s="199"/>
      <c r="M491" s="199"/>
      <c r="N491" s="200"/>
      <c r="O491" s="198"/>
      <c r="P491" s="199"/>
      <c r="Q491" s="199"/>
      <c r="R491" s="199"/>
      <c r="S491" s="200"/>
      <c r="T491" s="198"/>
      <c r="U491" s="199"/>
      <c r="V491" s="199"/>
      <c r="W491" s="199"/>
      <c r="X491" s="200"/>
      <c r="Y491" s="198"/>
      <c r="Z491" s="199"/>
      <c r="AA491" s="199"/>
      <c r="AB491" s="199"/>
      <c r="AC491" s="200"/>
      <c r="AD491" s="198">
        <f t="shared" si="116"/>
        <v>0</v>
      </c>
      <c r="AE491" s="199"/>
      <c r="AF491" s="199"/>
      <c r="AG491" s="199"/>
      <c r="AH491" s="200"/>
    </row>
    <row r="492" spans="1:34" ht="36.75" customHeight="1" x14ac:dyDescent="0.25">
      <c r="A492" s="211" t="s">
        <v>83</v>
      </c>
      <c r="B492" s="212"/>
      <c r="C492" s="212"/>
      <c r="D492" s="212"/>
      <c r="E492" s="212"/>
      <c r="F492" s="212"/>
      <c r="G492" s="212"/>
      <c r="H492" s="212"/>
      <c r="I492" s="213"/>
      <c r="J492" s="198"/>
      <c r="K492" s="199"/>
      <c r="L492" s="199"/>
      <c r="M492" s="199"/>
      <c r="N492" s="200"/>
      <c r="O492" s="198"/>
      <c r="P492" s="199"/>
      <c r="Q492" s="199"/>
      <c r="R492" s="199"/>
      <c r="S492" s="200"/>
      <c r="T492" s="198"/>
      <c r="U492" s="199"/>
      <c r="V492" s="199"/>
      <c r="W492" s="199"/>
      <c r="X492" s="200"/>
      <c r="Y492" s="198"/>
      <c r="Z492" s="199"/>
      <c r="AA492" s="199"/>
      <c r="AB492" s="199"/>
      <c r="AC492" s="200"/>
      <c r="AD492" s="198">
        <f t="shared" si="116"/>
        <v>0</v>
      </c>
      <c r="AE492" s="199"/>
      <c r="AF492" s="199"/>
      <c r="AG492" s="199"/>
      <c r="AH492" s="200"/>
    </row>
    <row r="493" spans="1:34" ht="27" customHeight="1" x14ac:dyDescent="0.25">
      <c r="A493" s="211" t="s">
        <v>84</v>
      </c>
      <c r="B493" s="212"/>
      <c r="C493" s="212"/>
      <c r="D493" s="212"/>
      <c r="E493" s="212"/>
      <c r="F493" s="212"/>
      <c r="G493" s="212"/>
      <c r="H493" s="212"/>
      <c r="I493" s="213"/>
      <c r="J493" s="198"/>
      <c r="K493" s="199"/>
      <c r="L493" s="199"/>
      <c r="M493" s="199"/>
      <c r="N493" s="200"/>
      <c r="O493" s="198"/>
      <c r="P493" s="199"/>
      <c r="Q493" s="199"/>
      <c r="R493" s="199"/>
      <c r="S493" s="200"/>
      <c r="T493" s="198"/>
      <c r="U493" s="199"/>
      <c r="V493" s="199"/>
      <c r="W493" s="199"/>
      <c r="X493" s="200"/>
      <c r="Y493" s="198"/>
      <c r="Z493" s="199"/>
      <c r="AA493" s="199"/>
      <c r="AB493" s="199"/>
      <c r="AC493" s="200"/>
      <c r="AD493" s="198">
        <f t="shared" si="116"/>
        <v>0</v>
      </c>
      <c r="AE493" s="199"/>
      <c r="AF493" s="199"/>
      <c r="AG493" s="199"/>
      <c r="AH493" s="200"/>
    </row>
    <row r="494" spans="1:34" ht="26.25" customHeight="1" x14ac:dyDescent="0.25">
      <c r="A494" s="211" t="s">
        <v>85</v>
      </c>
      <c r="B494" s="212"/>
      <c r="C494" s="212"/>
      <c r="D494" s="212"/>
      <c r="E494" s="212"/>
      <c r="F494" s="212"/>
      <c r="G494" s="212"/>
      <c r="H494" s="212"/>
      <c r="I494" s="213"/>
      <c r="J494" s="198"/>
      <c r="K494" s="199"/>
      <c r="L494" s="199"/>
      <c r="M494" s="199"/>
      <c r="N494" s="200"/>
      <c r="O494" s="198"/>
      <c r="P494" s="199"/>
      <c r="Q494" s="199"/>
      <c r="R494" s="199"/>
      <c r="S494" s="200"/>
      <c r="T494" s="198"/>
      <c r="U494" s="199"/>
      <c r="V494" s="199"/>
      <c r="W494" s="199"/>
      <c r="X494" s="200"/>
      <c r="Y494" s="198"/>
      <c r="Z494" s="199"/>
      <c r="AA494" s="199"/>
      <c r="AB494" s="199"/>
      <c r="AC494" s="200"/>
      <c r="AD494" s="198">
        <f t="shared" si="116"/>
        <v>0</v>
      </c>
      <c r="AE494" s="199"/>
      <c r="AF494" s="199"/>
      <c r="AG494" s="199"/>
      <c r="AH494" s="200"/>
    </row>
    <row r="495" spans="1:34" ht="29.25" customHeight="1" x14ac:dyDescent="0.25">
      <c r="A495" s="211" t="s">
        <v>86</v>
      </c>
      <c r="B495" s="212"/>
      <c r="C495" s="212"/>
      <c r="D495" s="212"/>
      <c r="E495" s="212"/>
      <c r="F495" s="212"/>
      <c r="G495" s="212"/>
      <c r="H495" s="212"/>
      <c r="I495" s="213"/>
      <c r="J495" s="198"/>
      <c r="K495" s="199"/>
      <c r="L495" s="199"/>
      <c r="M495" s="199"/>
      <c r="N495" s="200"/>
      <c r="O495" s="198"/>
      <c r="P495" s="199"/>
      <c r="Q495" s="199"/>
      <c r="R495" s="199"/>
      <c r="S495" s="200"/>
      <c r="T495" s="198"/>
      <c r="U495" s="199"/>
      <c r="V495" s="199"/>
      <c r="W495" s="199"/>
      <c r="X495" s="200"/>
      <c r="Y495" s="198"/>
      <c r="Z495" s="199"/>
      <c r="AA495" s="199"/>
      <c r="AB495" s="199"/>
      <c r="AC495" s="200"/>
      <c r="AD495" s="198">
        <f t="shared" si="116"/>
        <v>0</v>
      </c>
      <c r="AE495" s="199"/>
      <c r="AF495" s="199"/>
      <c r="AG495" s="199"/>
      <c r="AH495" s="200"/>
    </row>
    <row r="496" spans="1:34" ht="15" customHeight="1" x14ac:dyDescent="0.25">
      <c r="A496" s="211" t="s">
        <v>87</v>
      </c>
      <c r="B496" s="212"/>
      <c r="C496" s="212"/>
      <c r="D496" s="212"/>
      <c r="E496" s="212"/>
      <c r="F496" s="212"/>
      <c r="G496" s="212"/>
      <c r="H496" s="212"/>
      <c r="I496" s="213"/>
      <c r="J496" s="198">
        <v>332</v>
      </c>
      <c r="K496" s="199"/>
      <c r="L496" s="199"/>
      <c r="M496" s="199"/>
      <c r="N496" s="200"/>
      <c r="O496" s="198"/>
      <c r="P496" s="199"/>
      <c r="Q496" s="199"/>
      <c r="R496" s="199"/>
      <c r="S496" s="200"/>
      <c r="T496" s="198"/>
      <c r="U496" s="199"/>
      <c r="V496" s="199"/>
      <c r="W496" s="199"/>
      <c r="X496" s="200"/>
      <c r="Y496" s="198">
        <v>9022</v>
      </c>
      <c r="Z496" s="199"/>
      <c r="AA496" s="199"/>
      <c r="AB496" s="199"/>
      <c r="AC496" s="200"/>
      <c r="AD496" s="198">
        <f t="shared" si="116"/>
        <v>9354</v>
      </c>
      <c r="AE496" s="199"/>
      <c r="AF496" s="199"/>
      <c r="AG496" s="199"/>
      <c r="AH496" s="200"/>
    </row>
    <row r="497" spans="1:36" ht="15" customHeight="1" x14ac:dyDescent="0.25">
      <c r="A497" s="211" t="s">
        <v>88</v>
      </c>
      <c r="B497" s="212"/>
      <c r="C497" s="212"/>
      <c r="D497" s="212"/>
      <c r="E497" s="212"/>
      <c r="F497" s="212"/>
      <c r="G497" s="212"/>
      <c r="H497" s="212"/>
      <c r="I497" s="213"/>
      <c r="J497" s="198"/>
      <c r="K497" s="199"/>
      <c r="L497" s="199"/>
      <c r="M497" s="199"/>
      <c r="N497" s="200"/>
      <c r="O497" s="198"/>
      <c r="P497" s="199"/>
      <c r="Q497" s="199"/>
      <c r="R497" s="199"/>
      <c r="S497" s="200"/>
      <c r="T497" s="198"/>
      <c r="U497" s="199"/>
      <c r="V497" s="199"/>
      <c r="W497" s="199"/>
      <c r="X497" s="200"/>
      <c r="Y497" s="198"/>
      <c r="Z497" s="199"/>
      <c r="AA497" s="199"/>
      <c r="AB497" s="199"/>
      <c r="AC497" s="200"/>
      <c r="AD497" s="198">
        <f t="shared" si="116"/>
        <v>0</v>
      </c>
      <c r="AE497" s="199"/>
      <c r="AF497" s="199"/>
      <c r="AG497" s="199"/>
      <c r="AH497" s="200"/>
    </row>
    <row r="498" spans="1:36" ht="15" customHeight="1" x14ac:dyDescent="0.25">
      <c r="A498" s="211" t="s">
        <v>89</v>
      </c>
      <c r="B498" s="212"/>
      <c r="C498" s="212"/>
      <c r="D498" s="212"/>
      <c r="E498" s="212"/>
      <c r="F498" s="212"/>
      <c r="G498" s="212"/>
      <c r="H498" s="212"/>
      <c r="I498" s="213"/>
      <c r="J498" s="198"/>
      <c r="K498" s="199"/>
      <c r="L498" s="199"/>
      <c r="M498" s="199"/>
      <c r="N498" s="200"/>
      <c r="O498" s="198"/>
      <c r="P498" s="199"/>
      <c r="Q498" s="199"/>
      <c r="R498" s="199"/>
      <c r="S498" s="200"/>
      <c r="T498" s="198"/>
      <c r="U498" s="199"/>
      <c r="V498" s="199"/>
      <c r="W498" s="199"/>
      <c r="X498" s="200"/>
      <c r="Y498" s="198"/>
      <c r="Z498" s="199"/>
      <c r="AA498" s="199"/>
      <c r="AB498" s="199"/>
      <c r="AC498" s="200"/>
      <c r="AD498" s="198">
        <f t="shared" si="116"/>
        <v>0</v>
      </c>
      <c r="AE498" s="199"/>
      <c r="AF498" s="199"/>
      <c r="AG498" s="199"/>
      <c r="AH498" s="200"/>
    </row>
    <row r="499" spans="1:36" ht="15" customHeight="1" x14ac:dyDescent="0.25">
      <c r="A499" s="211" t="s">
        <v>90</v>
      </c>
      <c r="B499" s="212"/>
      <c r="C499" s="212"/>
      <c r="D499" s="212"/>
      <c r="E499" s="212"/>
      <c r="F499" s="212"/>
      <c r="G499" s="212"/>
      <c r="H499" s="212"/>
      <c r="I499" s="213"/>
      <c r="J499" s="198"/>
      <c r="K499" s="199"/>
      <c r="L499" s="199"/>
      <c r="M499" s="199"/>
      <c r="N499" s="200"/>
      <c r="O499" s="198"/>
      <c r="P499" s="199"/>
      <c r="Q499" s="199"/>
      <c r="R499" s="199"/>
      <c r="S499" s="200"/>
      <c r="T499" s="198"/>
      <c r="U499" s="199"/>
      <c r="V499" s="199"/>
      <c r="W499" s="199"/>
      <c r="X499" s="200"/>
      <c r="Y499" s="198"/>
      <c r="Z499" s="199"/>
      <c r="AA499" s="199"/>
      <c r="AB499" s="199"/>
      <c r="AC499" s="200"/>
      <c r="AD499" s="198">
        <f t="shared" si="116"/>
        <v>0</v>
      </c>
      <c r="AE499" s="199"/>
      <c r="AF499" s="199"/>
      <c r="AG499" s="199"/>
      <c r="AH499" s="200"/>
    </row>
    <row r="500" spans="1:36" ht="15" customHeight="1" x14ac:dyDescent="0.25">
      <c r="A500" s="211" t="s">
        <v>91</v>
      </c>
      <c r="B500" s="212"/>
      <c r="C500" s="212"/>
      <c r="D500" s="212"/>
      <c r="E500" s="212"/>
      <c r="F500" s="212"/>
      <c r="G500" s="212"/>
      <c r="H500" s="212"/>
      <c r="I500" s="213"/>
      <c r="J500" s="198">
        <v>-8949409</v>
      </c>
      <c r="K500" s="199"/>
      <c r="L500" s="199"/>
      <c r="M500" s="199"/>
      <c r="N500" s="200"/>
      <c r="O500" s="198"/>
      <c r="P500" s="199"/>
      <c r="Q500" s="199"/>
      <c r="R500" s="199"/>
      <c r="S500" s="200"/>
      <c r="T500" s="198"/>
      <c r="U500" s="199"/>
      <c r="V500" s="199"/>
      <c r="W500" s="199"/>
      <c r="X500" s="200"/>
      <c r="Y500" s="198">
        <v>171424</v>
      </c>
      <c r="Z500" s="199"/>
      <c r="AA500" s="199"/>
      <c r="AB500" s="199"/>
      <c r="AC500" s="200"/>
      <c r="AD500" s="198">
        <f t="shared" si="116"/>
        <v>-8777985</v>
      </c>
      <c r="AE500" s="199"/>
      <c r="AF500" s="199"/>
      <c r="AG500" s="199"/>
      <c r="AH500" s="200"/>
    </row>
    <row r="501" spans="1:36" ht="27.75" customHeight="1" x14ac:dyDescent="0.25">
      <c r="A501" s="211" t="s">
        <v>92</v>
      </c>
      <c r="B501" s="212"/>
      <c r="C501" s="212"/>
      <c r="D501" s="212"/>
      <c r="E501" s="212"/>
      <c r="F501" s="212"/>
      <c r="G501" s="212"/>
      <c r="H501" s="212"/>
      <c r="I501" s="213"/>
      <c r="J501" s="198">
        <v>180446</v>
      </c>
      <c r="K501" s="199"/>
      <c r="L501" s="199"/>
      <c r="M501" s="199"/>
      <c r="N501" s="200"/>
      <c r="O501" s="198">
        <v>709440</v>
      </c>
      <c r="P501" s="199"/>
      <c r="Q501" s="199"/>
      <c r="R501" s="199"/>
      <c r="S501" s="200"/>
      <c r="T501" s="198"/>
      <c r="U501" s="199"/>
      <c r="V501" s="199"/>
      <c r="W501" s="199"/>
      <c r="X501" s="200"/>
      <c r="Y501" s="198">
        <v>-180446</v>
      </c>
      <c r="Z501" s="199"/>
      <c r="AA501" s="199"/>
      <c r="AB501" s="199"/>
      <c r="AC501" s="200"/>
      <c r="AD501" s="198">
        <f t="shared" si="116"/>
        <v>709440</v>
      </c>
      <c r="AE501" s="199"/>
      <c r="AF501" s="199"/>
      <c r="AG501" s="199"/>
      <c r="AH501" s="200"/>
    </row>
    <row r="502" spans="1:36" ht="15" customHeight="1" x14ac:dyDescent="0.25">
      <c r="A502" s="211" t="s">
        <v>93</v>
      </c>
      <c r="B502" s="212"/>
      <c r="C502" s="212"/>
      <c r="D502" s="212"/>
      <c r="E502" s="212"/>
      <c r="F502" s="212"/>
      <c r="G502" s="212"/>
      <c r="H502" s="212"/>
      <c r="I502" s="213"/>
      <c r="J502" s="198"/>
      <c r="K502" s="199"/>
      <c r="L502" s="199"/>
      <c r="M502" s="199"/>
      <c r="N502" s="200"/>
      <c r="O502" s="198"/>
      <c r="P502" s="199"/>
      <c r="Q502" s="199"/>
      <c r="R502" s="199"/>
      <c r="S502" s="200"/>
      <c r="T502" s="198"/>
      <c r="U502" s="199"/>
      <c r="V502" s="199"/>
      <c r="W502" s="199"/>
      <c r="X502" s="200"/>
      <c r="Y502" s="198"/>
      <c r="Z502" s="199"/>
      <c r="AA502" s="199"/>
      <c r="AB502" s="199"/>
      <c r="AC502" s="200"/>
      <c r="AD502" s="198">
        <f t="shared" si="116"/>
        <v>0</v>
      </c>
      <c r="AE502" s="199"/>
      <c r="AF502" s="199"/>
      <c r="AG502" s="199"/>
      <c r="AH502" s="200"/>
    </row>
    <row r="503" spans="1:36" ht="27" customHeight="1" x14ac:dyDescent="0.25">
      <c r="A503" s="211" t="s">
        <v>94</v>
      </c>
      <c r="B503" s="212"/>
      <c r="C503" s="212"/>
      <c r="D503" s="212"/>
      <c r="E503" s="212"/>
      <c r="F503" s="212"/>
      <c r="G503" s="212"/>
      <c r="H503" s="212"/>
      <c r="I503" s="213"/>
      <c r="J503" s="198"/>
      <c r="K503" s="199"/>
      <c r="L503" s="199"/>
      <c r="M503" s="199"/>
      <c r="N503" s="200"/>
      <c r="O503" s="198"/>
      <c r="P503" s="199"/>
      <c r="Q503" s="199"/>
      <c r="R503" s="199"/>
      <c r="S503" s="200"/>
      <c r="T503" s="198"/>
      <c r="U503" s="199"/>
      <c r="V503" s="199"/>
      <c r="W503" s="199"/>
      <c r="X503" s="200"/>
      <c r="Y503" s="198"/>
      <c r="Z503" s="199"/>
      <c r="AA503" s="199"/>
      <c r="AB503" s="199"/>
      <c r="AC503" s="200"/>
      <c r="AD503" s="198">
        <f t="shared" si="116"/>
        <v>0</v>
      </c>
      <c r="AE503" s="199"/>
      <c r="AF503" s="199"/>
      <c r="AG503" s="199"/>
      <c r="AH503" s="200"/>
    </row>
    <row r="504" spans="1:36" ht="15" customHeight="1" x14ac:dyDescent="0.25">
      <c r="A504" s="211" t="s">
        <v>10</v>
      </c>
      <c r="B504" s="212"/>
      <c r="C504" s="212"/>
      <c r="D504" s="212"/>
      <c r="E504" s="212"/>
      <c r="F504" s="212"/>
      <c r="G504" s="212"/>
      <c r="H504" s="212"/>
      <c r="I504" s="213"/>
      <c r="J504" s="198">
        <f>SUM(J486:N503)</f>
        <v>10981751</v>
      </c>
      <c r="K504" s="199"/>
      <c r="L504" s="199"/>
      <c r="M504" s="199"/>
      <c r="N504" s="200"/>
      <c r="O504" s="198">
        <f>SUM(O486:S503)</f>
        <v>709440</v>
      </c>
      <c r="P504" s="199"/>
      <c r="Q504" s="199"/>
      <c r="R504" s="199"/>
      <c r="S504" s="200"/>
      <c r="T504" s="198">
        <f>SUM(T486:X503)</f>
        <v>0</v>
      </c>
      <c r="U504" s="199"/>
      <c r="V504" s="199"/>
      <c r="W504" s="199"/>
      <c r="X504" s="200"/>
      <c r="Y504" s="198">
        <f>SUM(Y486:AC503)</f>
        <v>0</v>
      </c>
      <c r="Z504" s="199"/>
      <c r="AA504" s="199"/>
      <c r="AB504" s="199"/>
      <c r="AC504" s="200"/>
      <c r="AD504" s="198">
        <f>SUM(AD486:AH503)</f>
        <v>11691191</v>
      </c>
      <c r="AE504" s="199"/>
      <c r="AF504" s="199"/>
      <c r="AG504" s="199"/>
      <c r="AH504" s="200"/>
      <c r="AJ504" t="s">
        <v>637</v>
      </c>
    </row>
    <row r="505" spans="1:36"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row>
    <row r="506" spans="1:36" x14ac:dyDescent="0.25">
      <c r="A506" s="5" t="s">
        <v>744</v>
      </c>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row>
    <row r="507" spans="1:36" x14ac:dyDescent="0.2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row>
    <row r="508" spans="1:36" ht="15" customHeight="1" x14ac:dyDescent="0.25">
      <c r="A508" s="307" t="s">
        <v>743</v>
      </c>
      <c r="B508" s="307"/>
      <c r="C508" s="307"/>
      <c r="D508" s="307"/>
      <c r="E508" s="307"/>
      <c r="F508" s="307"/>
      <c r="G508" s="307"/>
      <c r="H508" s="307"/>
      <c r="I508" s="307"/>
      <c r="J508" s="307"/>
      <c r="K508" s="307"/>
      <c r="L508" s="307"/>
      <c r="M508" s="307"/>
      <c r="N508" s="307"/>
      <c r="O508" s="307"/>
      <c r="P508" s="307"/>
      <c r="Q508" s="307"/>
      <c r="R508" s="307"/>
      <c r="S508" s="307"/>
      <c r="T508" s="307"/>
      <c r="U508" s="307"/>
      <c r="V508" s="307"/>
      <c r="W508" s="307"/>
      <c r="X508" s="307"/>
      <c r="Y508" s="307"/>
      <c r="Z508" s="307"/>
      <c r="AA508" s="307"/>
      <c r="AB508" s="307"/>
      <c r="AC508" s="307"/>
      <c r="AD508" s="307"/>
      <c r="AE508" s="307"/>
      <c r="AF508" s="307"/>
      <c r="AG508" s="307"/>
      <c r="AH508" s="307"/>
    </row>
    <row r="509" spans="1:36" x14ac:dyDescent="0.25">
      <c r="A509" s="307"/>
      <c r="B509" s="307"/>
      <c r="C509" s="307"/>
      <c r="D509" s="307"/>
      <c r="E509" s="307"/>
      <c r="F509" s="307"/>
      <c r="G509" s="307"/>
      <c r="H509" s="307"/>
      <c r="I509" s="307"/>
      <c r="J509" s="307"/>
      <c r="K509" s="307"/>
      <c r="L509" s="307"/>
      <c r="M509" s="307"/>
      <c r="N509" s="307"/>
      <c r="O509" s="307"/>
      <c r="P509" s="307"/>
      <c r="Q509" s="307"/>
      <c r="R509" s="307"/>
      <c r="S509" s="307"/>
      <c r="T509" s="307"/>
      <c r="U509" s="307"/>
      <c r="V509" s="307"/>
      <c r="W509" s="307"/>
      <c r="X509" s="307"/>
      <c r="Y509" s="307"/>
      <c r="Z509" s="307"/>
      <c r="AA509" s="307"/>
      <c r="AB509" s="307"/>
      <c r="AC509" s="307"/>
      <c r="AD509" s="307"/>
      <c r="AE509" s="307"/>
      <c r="AF509" s="307"/>
      <c r="AG509" s="307"/>
      <c r="AH509" s="307"/>
    </row>
    <row r="510" spans="1:36" x14ac:dyDescent="0.2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row>
    <row r="511" spans="1:36" ht="33" customHeight="1" x14ac:dyDescent="0.25">
      <c r="A511" s="261" t="s">
        <v>769</v>
      </c>
      <c r="B511" s="261"/>
      <c r="C511" s="261"/>
      <c r="D511" s="261"/>
      <c r="E511" s="261"/>
      <c r="F511" s="261"/>
      <c r="G511" s="261"/>
      <c r="H511" s="261"/>
      <c r="I511" s="261"/>
      <c r="J511" s="261"/>
      <c r="K511" s="261"/>
      <c r="L511" s="261"/>
      <c r="M511" s="261"/>
      <c r="N511" s="261"/>
      <c r="O511" s="261"/>
      <c r="P511" s="261"/>
      <c r="Q511" s="261"/>
      <c r="R511" s="261"/>
      <c r="S511" s="261"/>
      <c r="T511" s="261"/>
      <c r="U511" s="261"/>
      <c r="V511" s="261"/>
      <c r="W511" s="261"/>
      <c r="X511" s="261"/>
      <c r="Y511" s="261"/>
      <c r="Z511" s="261"/>
      <c r="AA511" s="261"/>
      <c r="AB511" s="261"/>
      <c r="AC511" s="261"/>
      <c r="AD511" s="261"/>
      <c r="AE511" s="261"/>
      <c r="AF511" s="261"/>
      <c r="AG511" s="261"/>
      <c r="AH511" s="261"/>
    </row>
    <row r="512" spans="1:36" x14ac:dyDescent="0.2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row>
    <row r="513" spans="1:36" x14ac:dyDescent="0.25">
      <c r="A513" s="10" t="s">
        <v>97</v>
      </c>
      <c r="B513" s="9"/>
      <c r="C513" s="9"/>
      <c r="D513" s="9" t="s">
        <v>257</v>
      </c>
      <c r="E513" s="9"/>
      <c r="F513" s="9"/>
      <c r="G513" s="9"/>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row>
    <row r="514" spans="1:36" x14ac:dyDescent="0.2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row>
    <row r="515" spans="1:36" x14ac:dyDescent="0.25">
      <c r="A515" s="4" t="s">
        <v>98</v>
      </c>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row>
    <row r="516" spans="1:36" x14ac:dyDescent="0.2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row>
    <row r="517" spans="1:36" x14ac:dyDescent="0.25">
      <c r="A517" s="276" t="s">
        <v>61</v>
      </c>
      <c r="B517" s="277"/>
      <c r="C517" s="277"/>
      <c r="D517" s="277"/>
      <c r="E517" s="277"/>
      <c r="F517" s="277"/>
      <c r="G517" s="277"/>
      <c r="H517" s="277"/>
      <c r="I517" s="278"/>
      <c r="J517" s="214" t="s">
        <v>29</v>
      </c>
      <c r="K517" s="215"/>
      <c r="L517" s="215"/>
      <c r="M517" s="215"/>
      <c r="N517" s="215"/>
      <c r="O517" s="215"/>
      <c r="P517" s="215"/>
      <c r="Q517" s="215"/>
      <c r="R517" s="215"/>
      <c r="S517" s="215"/>
      <c r="T517" s="215"/>
      <c r="U517" s="215"/>
      <c r="V517" s="215"/>
      <c r="W517" s="215"/>
      <c r="X517" s="215"/>
      <c r="Y517" s="215"/>
      <c r="Z517" s="215"/>
      <c r="AA517" s="215"/>
      <c r="AB517" s="215"/>
      <c r="AC517" s="215"/>
      <c r="AD517" s="215"/>
      <c r="AE517" s="215"/>
      <c r="AF517" s="215"/>
      <c r="AG517" s="215"/>
      <c r="AH517" s="216"/>
    </row>
    <row r="518" spans="1:36" ht="15" customHeight="1" x14ac:dyDescent="0.25">
      <c r="A518" s="279"/>
      <c r="B518" s="280"/>
      <c r="C518" s="280"/>
      <c r="D518" s="280"/>
      <c r="E518" s="280"/>
      <c r="F518" s="280"/>
      <c r="G518" s="280"/>
      <c r="H518" s="280"/>
      <c r="I518" s="281"/>
      <c r="J518" s="285" t="s">
        <v>21</v>
      </c>
      <c r="K518" s="286"/>
      <c r="L518" s="286"/>
      <c r="M518" s="286"/>
      <c r="N518" s="287"/>
      <c r="O518" s="285" t="s">
        <v>99</v>
      </c>
      <c r="P518" s="286"/>
      <c r="Q518" s="286"/>
      <c r="R518" s="286"/>
      <c r="S518" s="287"/>
      <c r="T518" s="285" t="s">
        <v>100</v>
      </c>
      <c r="U518" s="286"/>
      <c r="V518" s="286"/>
      <c r="W518" s="286"/>
      <c r="X518" s="287"/>
      <c r="Y518" s="285" t="s">
        <v>101</v>
      </c>
      <c r="Z518" s="286"/>
      <c r="AA518" s="286"/>
      <c r="AB518" s="286"/>
      <c r="AC518" s="287"/>
      <c r="AD518" s="285" t="s">
        <v>25</v>
      </c>
      <c r="AE518" s="286"/>
      <c r="AF518" s="286"/>
      <c r="AG518" s="286"/>
      <c r="AH518" s="287"/>
    </row>
    <row r="519" spans="1:36" x14ac:dyDescent="0.25">
      <c r="A519" s="282"/>
      <c r="B519" s="283"/>
      <c r="C519" s="283"/>
      <c r="D519" s="283"/>
      <c r="E519" s="283"/>
      <c r="F519" s="283"/>
      <c r="G519" s="283"/>
      <c r="H519" s="283"/>
      <c r="I519" s="284"/>
      <c r="J519" s="288"/>
      <c r="K519" s="289"/>
      <c r="L519" s="289"/>
      <c r="M519" s="289"/>
      <c r="N519" s="290"/>
      <c r="O519" s="288"/>
      <c r="P519" s="289"/>
      <c r="Q519" s="289"/>
      <c r="R519" s="289"/>
      <c r="S519" s="290"/>
      <c r="T519" s="288"/>
      <c r="U519" s="289"/>
      <c r="V519" s="289"/>
      <c r="W519" s="289"/>
      <c r="X519" s="290"/>
      <c r="Y519" s="288"/>
      <c r="Z519" s="289"/>
      <c r="AA519" s="289"/>
      <c r="AB519" s="289"/>
      <c r="AC519" s="290"/>
      <c r="AD519" s="288"/>
      <c r="AE519" s="289"/>
      <c r="AF519" s="289"/>
      <c r="AG519" s="289"/>
      <c r="AH519" s="290"/>
    </row>
    <row r="520" spans="1:36" x14ac:dyDescent="0.25">
      <c r="A520" s="214" t="s">
        <v>11</v>
      </c>
      <c r="B520" s="215"/>
      <c r="C520" s="215"/>
      <c r="D520" s="215"/>
      <c r="E520" s="215"/>
      <c r="F520" s="215"/>
      <c r="G520" s="215"/>
      <c r="H520" s="215"/>
      <c r="I520" s="216"/>
      <c r="J520" s="214" t="s">
        <v>12</v>
      </c>
      <c r="K520" s="215"/>
      <c r="L520" s="215"/>
      <c r="M520" s="215"/>
      <c r="N520" s="216"/>
      <c r="O520" s="214" t="s">
        <v>13</v>
      </c>
      <c r="P520" s="215"/>
      <c r="Q520" s="215"/>
      <c r="R520" s="215"/>
      <c r="S520" s="216"/>
      <c r="T520" s="214" t="s">
        <v>14</v>
      </c>
      <c r="U520" s="215"/>
      <c r="V520" s="215"/>
      <c r="W520" s="215"/>
      <c r="X520" s="216"/>
      <c r="Y520" s="214" t="s">
        <v>15</v>
      </c>
      <c r="Z520" s="215"/>
      <c r="AA520" s="215"/>
      <c r="AB520" s="215"/>
      <c r="AC520" s="216"/>
      <c r="AD520" s="214" t="s">
        <v>16</v>
      </c>
      <c r="AE520" s="215"/>
      <c r="AF520" s="215"/>
      <c r="AG520" s="215"/>
      <c r="AH520" s="216"/>
    </row>
    <row r="521" spans="1:36" x14ac:dyDescent="0.25">
      <c r="A521" s="180" t="s">
        <v>102</v>
      </c>
      <c r="B521" s="181"/>
      <c r="C521" s="181"/>
      <c r="D521" s="181"/>
      <c r="E521" s="181"/>
      <c r="F521" s="181"/>
      <c r="G521" s="181"/>
      <c r="H521" s="181"/>
      <c r="I521" s="182"/>
      <c r="J521" s="198">
        <f>SUM(J522:N526)</f>
        <v>208702</v>
      </c>
      <c r="K521" s="199"/>
      <c r="L521" s="199"/>
      <c r="M521" s="199"/>
      <c r="N521" s="200"/>
      <c r="O521" s="198">
        <f>SUM(O522:S526)</f>
        <v>0</v>
      </c>
      <c r="P521" s="199"/>
      <c r="Q521" s="199"/>
      <c r="R521" s="199"/>
      <c r="S521" s="200"/>
      <c r="T521" s="198">
        <f t="shared" ref="T521" si="117">SUM(T522:X526)</f>
        <v>-5438</v>
      </c>
      <c r="U521" s="199"/>
      <c r="V521" s="199"/>
      <c r="W521" s="199"/>
      <c r="X521" s="200"/>
      <c r="Y521" s="198">
        <f>SUM(Y522:AC526)</f>
        <v>-3356</v>
      </c>
      <c r="Z521" s="199"/>
      <c r="AA521" s="199"/>
      <c r="AB521" s="199"/>
      <c r="AC521" s="200"/>
      <c r="AD521" s="198">
        <f>SUM(AD522:AH526)</f>
        <v>199908</v>
      </c>
      <c r="AE521" s="199"/>
      <c r="AF521" s="199"/>
      <c r="AG521" s="199"/>
      <c r="AH521" s="200"/>
      <c r="AJ521" t="s">
        <v>637</v>
      </c>
    </row>
    <row r="522" spans="1:36" x14ac:dyDescent="0.25">
      <c r="A522" s="180" t="s">
        <v>683</v>
      </c>
      <c r="B522" s="181"/>
      <c r="C522" s="181"/>
      <c r="D522" s="181"/>
      <c r="E522" s="181"/>
      <c r="F522" s="181"/>
      <c r="G522" s="181"/>
      <c r="H522" s="181"/>
      <c r="I522" s="182"/>
      <c r="J522" s="198">
        <v>113767</v>
      </c>
      <c r="K522" s="199"/>
      <c r="L522" s="199"/>
      <c r="M522" s="199"/>
      <c r="N522" s="200"/>
      <c r="O522" s="198">
        <v>0</v>
      </c>
      <c r="P522" s="199"/>
      <c r="Q522" s="199"/>
      <c r="R522" s="199"/>
      <c r="S522" s="200"/>
      <c r="T522" s="198">
        <v>-5438</v>
      </c>
      <c r="U522" s="199"/>
      <c r="V522" s="199"/>
      <c r="W522" s="199"/>
      <c r="X522" s="200"/>
      <c r="Y522" s="198">
        <v>-3356</v>
      </c>
      <c r="Z522" s="199"/>
      <c r="AA522" s="199"/>
      <c r="AB522" s="199"/>
      <c r="AC522" s="200"/>
      <c r="AD522" s="198">
        <f>J522+O522+T522+Y522</f>
        <v>104973</v>
      </c>
      <c r="AE522" s="199"/>
      <c r="AF522" s="199"/>
      <c r="AG522" s="199"/>
      <c r="AH522" s="200"/>
      <c r="AJ522" t="s">
        <v>637</v>
      </c>
    </row>
    <row r="523" spans="1:36" x14ac:dyDescent="0.25">
      <c r="A523" s="180" t="s">
        <v>742</v>
      </c>
      <c r="B523" s="181"/>
      <c r="C523" s="181"/>
      <c r="D523" s="181"/>
      <c r="E523" s="181"/>
      <c r="F523" s="181"/>
      <c r="G523" s="181"/>
      <c r="H523" s="181"/>
      <c r="I523" s="182"/>
      <c r="J523" s="198">
        <v>94935</v>
      </c>
      <c r="K523" s="199"/>
      <c r="L523" s="199"/>
      <c r="M523" s="199"/>
      <c r="N523" s="200"/>
      <c r="O523" s="198">
        <v>0</v>
      </c>
      <c r="P523" s="199"/>
      <c r="Q523" s="199"/>
      <c r="R523" s="199"/>
      <c r="S523" s="200"/>
      <c r="T523" s="198">
        <v>0</v>
      </c>
      <c r="U523" s="199"/>
      <c r="V523" s="199"/>
      <c r="W523" s="199"/>
      <c r="X523" s="200"/>
      <c r="Y523" s="198">
        <v>0</v>
      </c>
      <c r="Z523" s="199"/>
      <c r="AA523" s="199"/>
      <c r="AB523" s="199"/>
      <c r="AC523" s="200"/>
      <c r="AD523" s="198">
        <f>J523+O523+T523+Y523</f>
        <v>94935</v>
      </c>
      <c r="AE523" s="199"/>
      <c r="AF523" s="199"/>
      <c r="AG523" s="199"/>
      <c r="AH523" s="200"/>
    </row>
    <row r="524" spans="1:36" x14ac:dyDescent="0.25">
      <c r="A524" s="180"/>
      <c r="B524" s="181"/>
      <c r="C524" s="181"/>
      <c r="D524" s="181"/>
      <c r="E524" s="181"/>
      <c r="F524" s="181"/>
      <c r="G524" s="181"/>
      <c r="H524" s="181"/>
      <c r="I524" s="182"/>
      <c r="J524" s="198"/>
      <c r="K524" s="199"/>
      <c r="L524" s="199"/>
      <c r="M524" s="199"/>
      <c r="N524" s="200"/>
      <c r="O524" s="198"/>
      <c r="P524" s="199"/>
      <c r="Q524" s="199"/>
      <c r="R524" s="199"/>
      <c r="S524" s="200"/>
      <c r="T524" s="198"/>
      <c r="U524" s="199"/>
      <c r="V524" s="199"/>
      <c r="W524" s="199"/>
      <c r="X524" s="200"/>
      <c r="Y524" s="198"/>
      <c r="Z524" s="199"/>
      <c r="AA524" s="199"/>
      <c r="AB524" s="199"/>
      <c r="AC524" s="200"/>
      <c r="AD524" s="198">
        <f>J524+O524+T524+Y524</f>
        <v>0</v>
      </c>
      <c r="AE524" s="199"/>
      <c r="AF524" s="199"/>
      <c r="AG524" s="199"/>
      <c r="AH524" s="200"/>
    </row>
    <row r="525" spans="1:36" x14ac:dyDescent="0.25">
      <c r="A525" s="180"/>
      <c r="B525" s="181"/>
      <c r="C525" s="181"/>
      <c r="D525" s="181"/>
      <c r="E525" s="181"/>
      <c r="F525" s="181"/>
      <c r="G525" s="181"/>
      <c r="H525" s="181"/>
      <c r="I525" s="182"/>
      <c r="J525" s="198"/>
      <c r="K525" s="199"/>
      <c r="L525" s="199"/>
      <c r="M525" s="199"/>
      <c r="N525" s="200"/>
      <c r="O525" s="198"/>
      <c r="P525" s="199"/>
      <c r="Q525" s="199"/>
      <c r="R525" s="199"/>
      <c r="S525" s="200"/>
      <c r="T525" s="198"/>
      <c r="U525" s="199"/>
      <c r="V525" s="199"/>
      <c r="W525" s="199"/>
      <c r="X525" s="200"/>
      <c r="Y525" s="198"/>
      <c r="Z525" s="199"/>
      <c r="AA525" s="199"/>
      <c r="AB525" s="199"/>
      <c r="AC525" s="200"/>
      <c r="AD525" s="198">
        <f>J525+O525+T525+Y525</f>
        <v>0</v>
      </c>
      <c r="AE525" s="199"/>
      <c r="AF525" s="199"/>
      <c r="AG525" s="199"/>
      <c r="AH525" s="200"/>
    </row>
    <row r="526" spans="1:36" x14ac:dyDescent="0.25">
      <c r="A526" s="180"/>
      <c r="B526" s="181"/>
      <c r="C526" s="181"/>
      <c r="D526" s="181"/>
      <c r="E526" s="181"/>
      <c r="F526" s="181"/>
      <c r="G526" s="181"/>
      <c r="H526" s="181"/>
      <c r="I526" s="182"/>
      <c r="J526" s="198"/>
      <c r="K526" s="199"/>
      <c r="L526" s="199"/>
      <c r="M526" s="199"/>
      <c r="N526" s="200"/>
      <c r="O526" s="198"/>
      <c r="P526" s="199"/>
      <c r="Q526" s="199"/>
      <c r="R526" s="199"/>
      <c r="S526" s="200"/>
      <c r="T526" s="198"/>
      <c r="U526" s="199"/>
      <c r="V526" s="199"/>
      <c r="W526" s="199"/>
      <c r="X526" s="200"/>
      <c r="Y526" s="198"/>
      <c r="Z526" s="199"/>
      <c r="AA526" s="199"/>
      <c r="AB526" s="199"/>
      <c r="AC526" s="200"/>
      <c r="AD526" s="198">
        <f>J526+O526+T526+Y526</f>
        <v>0</v>
      </c>
      <c r="AE526" s="199"/>
      <c r="AF526" s="199"/>
      <c r="AG526" s="199"/>
      <c r="AH526" s="200"/>
    </row>
    <row r="527" spans="1:36" x14ac:dyDescent="0.25">
      <c r="A527" s="180" t="s">
        <v>103</v>
      </c>
      <c r="B527" s="181"/>
      <c r="C527" s="181"/>
      <c r="D527" s="181"/>
      <c r="E527" s="181"/>
      <c r="F527" s="181"/>
      <c r="G527" s="181"/>
      <c r="H527" s="181"/>
      <c r="I527" s="182"/>
      <c r="J527" s="198">
        <f>SUM(J528:N532)</f>
        <v>116171</v>
      </c>
      <c r="K527" s="199"/>
      <c r="L527" s="199"/>
      <c r="M527" s="199"/>
      <c r="N527" s="200"/>
      <c r="O527" s="198">
        <f t="shared" ref="O527" si="118">SUM(O528:S532)</f>
        <v>93628</v>
      </c>
      <c r="P527" s="199"/>
      <c r="Q527" s="199"/>
      <c r="R527" s="199"/>
      <c r="S527" s="200"/>
      <c r="T527" s="198">
        <f t="shared" ref="T527" si="119">SUM(T528:X532)</f>
        <v>-43137</v>
      </c>
      <c r="U527" s="199"/>
      <c r="V527" s="199"/>
      <c r="W527" s="199"/>
      <c r="X527" s="200"/>
      <c r="Y527" s="198">
        <f t="shared" ref="Y527" si="120">SUM(Y528:AC532)</f>
        <v>-6576</v>
      </c>
      <c r="Z527" s="199"/>
      <c r="AA527" s="199"/>
      <c r="AB527" s="199"/>
      <c r="AC527" s="200"/>
      <c r="AD527" s="198">
        <f>J527+O527+T527+Y527</f>
        <v>160086</v>
      </c>
      <c r="AE527" s="199"/>
      <c r="AF527" s="199"/>
      <c r="AG527" s="199"/>
      <c r="AH527" s="200"/>
      <c r="AJ527" t="s">
        <v>637</v>
      </c>
    </row>
    <row r="528" spans="1:36" x14ac:dyDescent="0.25">
      <c r="A528" s="214" t="s">
        <v>684</v>
      </c>
      <c r="B528" s="215"/>
      <c r="C528" s="215"/>
      <c r="D528" s="215"/>
      <c r="E528" s="215"/>
      <c r="F528" s="215"/>
      <c r="G528" s="215"/>
      <c r="H528" s="215"/>
      <c r="I528" s="216"/>
      <c r="J528" s="198">
        <v>13648</v>
      </c>
      <c r="K528" s="199"/>
      <c r="L528" s="199"/>
      <c r="M528" s="199"/>
      <c r="N528" s="200"/>
      <c r="O528" s="198">
        <v>19819</v>
      </c>
      <c r="P528" s="199"/>
      <c r="Q528" s="199"/>
      <c r="R528" s="199"/>
      <c r="S528" s="200"/>
      <c r="T528" s="198">
        <v>-7350</v>
      </c>
      <c r="U528" s="199"/>
      <c r="V528" s="199"/>
      <c r="W528" s="199"/>
      <c r="X528" s="200"/>
      <c r="Y528" s="198">
        <v>-6298</v>
      </c>
      <c r="Z528" s="199"/>
      <c r="AA528" s="199"/>
      <c r="AB528" s="199"/>
      <c r="AC528" s="200"/>
      <c r="AD528" s="198">
        <f>J528+O528+T528+Y528</f>
        <v>19819</v>
      </c>
      <c r="AE528" s="199"/>
      <c r="AF528" s="199"/>
      <c r="AG528" s="199"/>
      <c r="AH528" s="200"/>
      <c r="AJ528" t="s">
        <v>637</v>
      </c>
    </row>
    <row r="529" spans="1:34" x14ac:dyDescent="0.25">
      <c r="A529" s="214" t="s">
        <v>685</v>
      </c>
      <c r="B529" s="215"/>
      <c r="C529" s="215"/>
      <c r="D529" s="215"/>
      <c r="E529" s="215"/>
      <c r="F529" s="215"/>
      <c r="G529" s="215"/>
      <c r="H529" s="215"/>
      <c r="I529" s="216"/>
      <c r="J529" s="198">
        <v>93351</v>
      </c>
      <c r="K529" s="199"/>
      <c r="L529" s="199"/>
      <c r="M529" s="199"/>
      <c r="N529" s="200"/>
      <c r="O529" s="198">
        <v>64996</v>
      </c>
      <c r="P529" s="199"/>
      <c r="Q529" s="199"/>
      <c r="R529" s="199"/>
      <c r="S529" s="200"/>
      <c r="T529" s="198">
        <v>-26615</v>
      </c>
      <c r="U529" s="199"/>
      <c r="V529" s="199"/>
      <c r="W529" s="199"/>
      <c r="X529" s="200"/>
      <c r="Y529" s="198">
        <v>-278</v>
      </c>
      <c r="Z529" s="199"/>
      <c r="AA529" s="199"/>
      <c r="AB529" s="199"/>
      <c r="AC529" s="200"/>
      <c r="AD529" s="198">
        <f>J529+O529+T529+Y529</f>
        <v>131454</v>
      </c>
      <c r="AE529" s="199"/>
      <c r="AF529" s="199"/>
      <c r="AG529" s="199"/>
      <c r="AH529" s="200"/>
    </row>
    <row r="530" spans="1:34" x14ac:dyDescent="0.25">
      <c r="A530" s="214" t="s">
        <v>697</v>
      </c>
      <c r="B530" s="215"/>
      <c r="C530" s="215"/>
      <c r="D530" s="215"/>
      <c r="E530" s="215"/>
      <c r="F530" s="215"/>
      <c r="G530" s="215"/>
      <c r="H530" s="215"/>
      <c r="I530" s="216"/>
      <c r="J530" s="198">
        <f>22820-13648</f>
        <v>9172</v>
      </c>
      <c r="K530" s="199"/>
      <c r="L530" s="199"/>
      <c r="M530" s="199"/>
      <c r="N530" s="200"/>
      <c r="O530" s="198">
        <v>8813</v>
      </c>
      <c r="P530" s="199"/>
      <c r="Q530" s="199"/>
      <c r="R530" s="199"/>
      <c r="S530" s="200"/>
      <c r="T530" s="198">
        <v>-9172</v>
      </c>
      <c r="U530" s="199"/>
      <c r="V530" s="199"/>
      <c r="W530" s="199"/>
      <c r="X530" s="200"/>
      <c r="Y530" s="198"/>
      <c r="Z530" s="199"/>
      <c r="AA530" s="199"/>
      <c r="AB530" s="199"/>
      <c r="AC530" s="200"/>
      <c r="AD530" s="198">
        <f>J530+O530+T530+Y530</f>
        <v>8813</v>
      </c>
      <c r="AE530" s="199"/>
      <c r="AF530" s="199"/>
      <c r="AG530" s="199"/>
      <c r="AH530" s="200"/>
    </row>
    <row r="531" spans="1:34" x14ac:dyDescent="0.25">
      <c r="A531" s="214"/>
      <c r="B531" s="215"/>
      <c r="C531" s="215"/>
      <c r="D531" s="215"/>
      <c r="E531" s="215"/>
      <c r="F531" s="215"/>
      <c r="G531" s="215"/>
      <c r="H531" s="215"/>
      <c r="I531" s="216"/>
      <c r="J531" s="198"/>
      <c r="K531" s="199"/>
      <c r="L531" s="199"/>
      <c r="M531" s="199"/>
      <c r="N531" s="200"/>
      <c r="O531" s="198"/>
      <c r="P531" s="199"/>
      <c r="Q531" s="199"/>
      <c r="R531" s="199"/>
      <c r="S531" s="200"/>
      <c r="T531" s="198"/>
      <c r="U531" s="199"/>
      <c r="V531" s="199"/>
      <c r="W531" s="199"/>
      <c r="X531" s="200"/>
      <c r="Y531" s="198"/>
      <c r="Z531" s="199"/>
      <c r="AA531" s="199"/>
      <c r="AB531" s="199"/>
      <c r="AC531" s="200"/>
      <c r="AD531" s="198">
        <f>J531+O531+T531+Y531</f>
        <v>0</v>
      </c>
      <c r="AE531" s="199"/>
      <c r="AF531" s="199"/>
      <c r="AG531" s="199"/>
      <c r="AH531" s="200"/>
    </row>
    <row r="532" spans="1:34" x14ac:dyDescent="0.25">
      <c r="A532" s="214"/>
      <c r="B532" s="215"/>
      <c r="C532" s="215"/>
      <c r="D532" s="215"/>
      <c r="E532" s="215"/>
      <c r="F532" s="215"/>
      <c r="G532" s="215"/>
      <c r="H532" s="215"/>
      <c r="I532" s="216"/>
      <c r="J532" s="198"/>
      <c r="K532" s="199"/>
      <c r="L532" s="199"/>
      <c r="M532" s="199"/>
      <c r="N532" s="200"/>
      <c r="O532" s="198"/>
      <c r="P532" s="199"/>
      <c r="Q532" s="199"/>
      <c r="R532" s="199"/>
      <c r="S532" s="200"/>
      <c r="T532" s="198"/>
      <c r="U532" s="199"/>
      <c r="V532" s="199"/>
      <c r="W532" s="199"/>
      <c r="X532" s="200"/>
      <c r="Y532" s="198"/>
      <c r="Z532" s="199"/>
      <c r="AA532" s="199"/>
      <c r="AB532" s="199"/>
      <c r="AC532" s="200"/>
      <c r="AD532" s="198">
        <f>J532+O532+T532+Y532</f>
        <v>0</v>
      </c>
      <c r="AE532" s="199"/>
      <c r="AF532" s="199"/>
      <c r="AG532" s="199"/>
      <c r="AH532" s="200"/>
    </row>
    <row r="533" spans="1:34"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row>
    <row r="534" spans="1:34" ht="15" customHeight="1" x14ac:dyDescent="0.25">
      <c r="A534" s="275" t="s">
        <v>696</v>
      </c>
      <c r="B534" s="275"/>
      <c r="C534" s="275"/>
      <c r="D534" s="275"/>
      <c r="E534" s="275"/>
      <c r="F534" s="275"/>
      <c r="G534" s="275"/>
      <c r="H534" s="275"/>
      <c r="I534" s="275"/>
      <c r="J534" s="275"/>
      <c r="K534" s="275"/>
      <c r="L534" s="275"/>
      <c r="M534" s="275"/>
      <c r="N534" s="275"/>
      <c r="O534" s="275"/>
      <c r="P534" s="275"/>
      <c r="Q534" s="275"/>
      <c r="R534" s="275"/>
      <c r="S534" s="275"/>
      <c r="T534" s="275"/>
      <c r="U534" s="275"/>
      <c r="V534" s="275"/>
      <c r="W534" s="275"/>
      <c r="X534" s="275"/>
      <c r="Y534" s="275"/>
      <c r="Z534" s="275"/>
      <c r="AA534" s="275"/>
      <c r="AB534" s="275"/>
      <c r="AC534" s="275"/>
      <c r="AD534" s="275"/>
      <c r="AE534" s="275"/>
      <c r="AF534" s="275"/>
      <c r="AG534" s="275"/>
      <c r="AH534" s="275"/>
    </row>
    <row r="535" spans="1:34" x14ac:dyDescent="0.25">
      <c r="A535" s="275"/>
      <c r="B535" s="275"/>
      <c r="C535" s="275"/>
      <c r="D535" s="275"/>
      <c r="E535" s="275"/>
      <c r="F535" s="275"/>
      <c r="G535" s="275"/>
      <c r="H535" s="275"/>
      <c r="I535" s="275"/>
      <c r="J535" s="275"/>
      <c r="K535" s="275"/>
      <c r="L535" s="275"/>
      <c r="M535" s="275"/>
      <c r="N535" s="275"/>
      <c r="O535" s="275"/>
      <c r="P535" s="275"/>
      <c r="Q535" s="275"/>
      <c r="R535" s="275"/>
      <c r="S535" s="275"/>
      <c r="T535" s="275"/>
      <c r="U535" s="275"/>
      <c r="V535" s="275"/>
      <c r="W535" s="275"/>
      <c r="X535" s="275"/>
      <c r="Y535" s="275"/>
      <c r="Z535" s="275"/>
      <c r="AA535" s="275"/>
      <c r="AB535" s="275"/>
      <c r="AC535" s="275"/>
      <c r="AD535" s="275"/>
      <c r="AE535" s="275"/>
      <c r="AF535" s="275"/>
      <c r="AG535" s="275"/>
      <c r="AH535" s="275"/>
    </row>
    <row r="536" spans="1:34" x14ac:dyDescent="0.25">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c r="AA536" s="77"/>
      <c r="AB536" s="77"/>
      <c r="AC536" s="77"/>
      <c r="AD536" s="77"/>
      <c r="AE536" s="77"/>
      <c r="AF536" s="77"/>
      <c r="AG536" s="77"/>
      <c r="AH536" s="77"/>
    </row>
    <row r="537" spans="1:34" ht="15" customHeight="1" x14ac:dyDescent="0.25">
      <c r="A537" s="261" t="s">
        <v>105</v>
      </c>
      <c r="B537" s="261"/>
      <c r="C537" s="261"/>
      <c r="D537" s="261"/>
      <c r="E537" s="261"/>
      <c r="F537" s="261"/>
      <c r="G537" s="261"/>
      <c r="H537" s="261"/>
      <c r="I537" s="261"/>
      <c r="J537" s="261"/>
      <c r="K537" s="261"/>
      <c r="L537" s="261"/>
      <c r="M537" s="261"/>
      <c r="N537" s="261"/>
      <c r="O537" s="261"/>
      <c r="P537" s="261"/>
      <c r="Q537" s="261"/>
      <c r="R537" s="261"/>
      <c r="S537" s="261"/>
      <c r="T537" s="261"/>
      <c r="U537" s="261"/>
      <c r="V537" s="261"/>
      <c r="W537" s="261"/>
      <c r="X537" s="261"/>
      <c r="Y537" s="261"/>
      <c r="Z537" s="261"/>
      <c r="AA537" s="261"/>
      <c r="AB537" s="261"/>
      <c r="AC537" s="261"/>
      <c r="AD537" s="261"/>
      <c r="AE537" s="261"/>
      <c r="AF537" s="261"/>
      <c r="AG537" s="261"/>
      <c r="AH537" s="261"/>
    </row>
    <row r="538" spans="1:34" x14ac:dyDescent="0.25">
      <c r="A538" s="261"/>
      <c r="B538" s="261"/>
      <c r="C538" s="261"/>
      <c r="D538" s="261"/>
      <c r="E538" s="261"/>
      <c r="F538" s="261"/>
      <c r="G538" s="261"/>
      <c r="H538" s="261"/>
      <c r="I538" s="261"/>
      <c r="J538" s="261"/>
      <c r="K538" s="261"/>
      <c r="L538" s="261"/>
      <c r="M538" s="261"/>
      <c r="N538" s="261"/>
      <c r="O538" s="261"/>
      <c r="P538" s="261"/>
      <c r="Q538" s="261"/>
      <c r="R538" s="261"/>
      <c r="S538" s="261"/>
      <c r="T538" s="261"/>
      <c r="U538" s="261"/>
      <c r="V538" s="261"/>
      <c r="W538" s="261"/>
      <c r="X538" s="261"/>
      <c r="Y538" s="261"/>
      <c r="Z538" s="261"/>
      <c r="AA538" s="261"/>
      <c r="AB538" s="261"/>
      <c r="AC538" s="261"/>
      <c r="AD538" s="261"/>
      <c r="AE538" s="261"/>
      <c r="AF538" s="261"/>
      <c r="AG538" s="261"/>
      <c r="AH538" s="261"/>
    </row>
    <row r="539" spans="1:34" x14ac:dyDescent="0.2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row>
    <row r="540" spans="1:34" ht="15" customHeight="1" x14ac:dyDescent="0.25">
      <c r="A540" s="275" t="s">
        <v>104</v>
      </c>
      <c r="B540" s="275"/>
      <c r="C540" s="275"/>
      <c r="D540" s="275"/>
      <c r="E540" s="275"/>
      <c r="F540" s="275"/>
      <c r="G540" s="275"/>
      <c r="H540" s="275"/>
      <c r="I540" s="275"/>
      <c r="J540" s="275"/>
      <c r="K540" s="275"/>
      <c r="L540" s="275"/>
      <c r="M540" s="275"/>
      <c r="N540" s="275"/>
      <c r="O540" s="275"/>
      <c r="P540" s="275"/>
      <c r="Q540" s="275"/>
      <c r="R540" s="275"/>
      <c r="S540" s="275"/>
      <c r="T540" s="275"/>
      <c r="U540" s="275"/>
      <c r="V540" s="275"/>
      <c r="W540" s="275"/>
      <c r="X540" s="275"/>
      <c r="Y540" s="275"/>
      <c r="Z540" s="275"/>
      <c r="AA540" s="275"/>
      <c r="AB540" s="275"/>
      <c r="AC540" s="275"/>
      <c r="AD540" s="275"/>
      <c r="AE540" s="275"/>
      <c r="AF540" s="275"/>
      <c r="AG540" s="275"/>
      <c r="AH540" s="275"/>
    </row>
    <row r="541" spans="1:34" x14ac:dyDescent="0.25">
      <c r="A541" s="275"/>
      <c r="B541" s="275"/>
      <c r="C541" s="275"/>
      <c r="D541" s="275"/>
      <c r="E541" s="275"/>
      <c r="F541" s="275"/>
      <c r="G541" s="275"/>
      <c r="H541" s="275"/>
      <c r="I541" s="275"/>
      <c r="J541" s="275"/>
      <c r="K541" s="275"/>
      <c r="L541" s="275"/>
      <c r="M541" s="275"/>
      <c r="N541" s="275"/>
      <c r="O541" s="275"/>
      <c r="P541" s="275"/>
      <c r="Q541" s="275"/>
      <c r="R541" s="275"/>
      <c r="S541" s="275"/>
      <c r="T541" s="275"/>
      <c r="U541" s="275"/>
      <c r="V541" s="275"/>
      <c r="W541" s="275"/>
      <c r="X541" s="275"/>
      <c r="Y541" s="275"/>
      <c r="Z541" s="275"/>
      <c r="AA541" s="275"/>
      <c r="AB541" s="275"/>
      <c r="AC541" s="275"/>
      <c r="AD541" s="275"/>
      <c r="AE541" s="275"/>
      <c r="AF541" s="275"/>
      <c r="AG541" s="275"/>
      <c r="AH541" s="275"/>
    </row>
    <row r="542" spans="1:34"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row>
    <row r="543" spans="1:34" x14ac:dyDescent="0.25">
      <c r="A543" s="276" t="s">
        <v>61</v>
      </c>
      <c r="B543" s="277"/>
      <c r="C543" s="277"/>
      <c r="D543" s="277"/>
      <c r="E543" s="277"/>
      <c r="F543" s="277"/>
      <c r="G543" s="277"/>
      <c r="H543" s="277"/>
      <c r="I543" s="278"/>
      <c r="J543" s="214" t="s">
        <v>42</v>
      </c>
      <c r="K543" s="215"/>
      <c r="L543" s="215"/>
      <c r="M543" s="215"/>
      <c r="N543" s="215"/>
      <c r="O543" s="215"/>
      <c r="P543" s="215"/>
      <c r="Q543" s="215"/>
      <c r="R543" s="215"/>
      <c r="S543" s="215"/>
      <c r="T543" s="215"/>
      <c r="U543" s="215"/>
      <c r="V543" s="215"/>
      <c r="W543" s="215"/>
      <c r="X543" s="215"/>
      <c r="Y543" s="215"/>
      <c r="Z543" s="215"/>
      <c r="AA543" s="215"/>
      <c r="AB543" s="215"/>
      <c r="AC543" s="215"/>
      <c r="AD543" s="215"/>
      <c r="AE543" s="215"/>
      <c r="AF543" s="215"/>
      <c r="AG543" s="215"/>
      <c r="AH543" s="216"/>
    </row>
    <row r="544" spans="1:34" ht="15" customHeight="1" x14ac:dyDescent="0.25">
      <c r="A544" s="279"/>
      <c r="B544" s="280"/>
      <c r="C544" s="280"/>
      <c r="D544" s="280"/>
      <c r="E544" s="280"/>
      <c r="F544" s="280"/>
      <c r="G544" s="280"/>
      <c r="H544" s="280"/>
      <c r="I544" s="281"/>
      <c r="J544" s="285" t="s">
        <v>21</v>
      </c>
      <c r="K544" s="286"/>
      <c r="L544" s="286"/>
      <c r="M544" s="286"/>
      <c r="N544" s="287"/>
      <c r="O544" s="285" t="s">
        <v>99</v>
      </c>
      <c r="P544" s="286"/>
      <c r="Q544" s="286"/>
      <c r="R544" s="286"/>
      <c r="S544" s="287"/>
      <c r="T544" s="285" t="s">
        <v>100</v>
      </c>
      <c r="U544" s="286"/>
      <c r="V544" s="286"/>
      <c r="W544" s="286"/>
      <c r="X544" s="287"/>
      <c r="Y544" s="285" t="s">
        <v>101</v>
      </c>
      <c r="Z544" s="286"/>
      <c r="AA544" s="286"/>
      <c r="AB544" s="286"/>
      <c r="AC544" s="287"/>
      <c r="AD544" s="285" t="s">
        <v>25</v>
      </c>
      <c r="AE544" s="286"/>
      <c r="AF544" s="286"/>
      <c r="AG544" s="286"/>
      <c r="AH544" s="287"/>
    </row>
    <row r="545" spans="1:36" x14ac:dyDescent="0.25">
      <c r="A545" s="282"/>
      <c r="B545" s="283"/>
      <c r="C545" s="283"/>
      <c r="D545" s="283"/>
      <c r="E545" s="283"/>
      <c r="F545" s="283"/>
      <c r="G545" s="283"/>
      <c r="H545" s="283"/>
      <c r="I545" s="284"/>
      <c r="J545" s="288"/>
      <c r="K545" s="289"/>
      <c r="L545" s="289"/>
      <c r="M545" s="289"/>
      <c r="N545" s="290"/>
      <c r="O545" s="288"/>
      <c r="P545" s="289"/>
      <c r="Q545" s="289"/>
      <c r="R545" s="289"/>
      <c r="S545" s="290"/>
      <c r="T545" s="288"/>
      <c r="U545" s="289"/>
      <c r="V545" s="289"/>
      <c r="W545" s="289"/>
      <c r="X545" s="290"/>
      <c r="Y545" s="288"/>
      <c r="Z545" s="289"/>
      <c r="AA545" s="289"/>
      <c r="AB545" s="289"/>
      <c r="AC545" s="290"/>
      <c r="AD545" s="288"/>
      <c r="AE545" s="289"/>
      <c r="AF545" s="289"/>
      <c r="AG545" s="289"/>
      <c r="AH545" s="290"/>
    </row>
    <row r="546" spans="1:36" x14ac:dyDescent="0.25">
      <c r="A546" s="214" t="s">
        <v>11</v>
      </c>
      <c r="B546" s="215"/>
      <c r="C546" s="215"/>
      <c r="D546" s="215"/>
      <c r="E546" s="215"/>
      <c r="F546" s="215"/>
      <c r="G546" s="215"/>
      <c r="H546" s="215"/>
      <c r="I546" s="216"/>
      <c r="J546" s="214" t="s">
        <v>12</v>
      </c>
      <c r="K546" s="215"/>
      <c r="L546" s="215"/>
      <c r="M546" s="215"/>
      <c r="N546" s="216"/>
      <c r="O546" s="214" t="s">
        <v>13</v>
      </c>
      <c r="P546" s="215"/>
      <c r="Q546" s="215"/>
      <c r="R546" s="215"/>
      <c r="S546" s="216"/>
      <c r="T546" s="214" t="s">
        <v>14</v>
      </c>
      <c r="U546" s="215"/>
      <c r="V546" s="215"/>
      <c r="W546" s="215"/>
      <c r="X546" s="216"/>
      <c r="Y546" s="214" t="s">
        <v>15</v>
      </c>
      <c r="Z546" s="215"/>
      <c r="AA546" s="215"/>
      <c r="AB546" s="215"/>
      <c r="AC546" s="216"/>
      <c r="AD546" s="214" t="s">
        <v>16</v>
      </c>
      <c r="AE546" s="215"/>
      <c r="AF546" s="215"/>
      <c r="AG546" s="215"/>
      <c r="AH546" s="216"/>
    </row>
    <row r="547" spans="1:36" x14ac:dyDescent="0.25">
      <c r="A547" s="180" t="s">
        <v>102</v>
      </c>
      <c r="B547" s="181"/>
      <c r="C547" s="181"/>
      <c r="D547" s="181"/>
      <c r="E547" s="181"/>
      <c r="F547" s="181"/>
      <c r="G547" s="181"/>
      <c r="H547" s="181"/>
      <c r="I547" s="182"/>
      <c r="J547" s="198">
        <f>SUM(J548:N552)</f>
        <v>175742</v>
      </c>
      <c r="K547" s="199"/>
      <c r="L547" s="199"/>
      <c r="M547" s="199"/>
      <c r="N547" s="200"/>
      <c r="O547" s="198">
        <f t="shared" ref="O547" si="121">SUM(O548:S552)</f>
        <v>35740</v>
      </c>
      <c r="P547" s="199"/>
      <c r="Q547" s="199"/>
      <c r="R547" s="199"/>
      <c r="S547" s="200"/>
      <c r="T547" s="198">
        <f t="shared" ref="T547" si="122">SUM(T548:X552)</f>
        <v>-2780</v>
      </c>
      <c r="U547" s="199"/>
      <c r="V547" s="199"/>
      <c r="W547" s="199"/>
      <c r="X547" s="200"/>
      <c r="Y547" s="198">
        <f t="shared" ref="Y547" si="123">SUM(Y548:AC552)</f>
        <v>0</v>
      </c>
      <c r="Z547" s="199"/>
      <c r="AA547" s="199"/>
      <c r="AB547" s="199"/>
      <c r="AC547" s="200"/>
      <c r="AD547" s="198">
        <f t="shared" ref="AD547" si="124">SUM(AD548:AH552)</f>
        <v>208702</v>
      </c>
      <c r="AE547" s="199"/>
      <c r="AF547" s="199"/>
      <c r="AG547" s="199"/>
      <c r="AH547" s="200"/>
      <c r="AJ547" t="s">
        <v>637</v>
      </c>
    </row>
    <row r="548" spans="1:36" x14ac:dyDescent="0.25">
      <c r="A548" s="180" t="s">
        <v>686</v>
      </c>
      <c r="B548" s="181"/>
      <c r="C548" s="181"/>
      <c r="D548" s="181"/>
      <c r="E548" s="181"/>
      <c r="F548" s="181"/>
      <c r="G548" s="181"/>
      <c r="H548" s="181"/>
      <c r="I548" s="182"/>
      <c r="J548" s="198">
        <v>105807</v>
      </c>
      <c r="K548" s="199"/>
      <c r="L548" s="199"/>
      <c r="M548" s="199"/>
      <c r="N548" s="200"/>
      <c r="O548" s="198">
        <v>10740</v>
      </c>
      <c r="P548" s="199"/>
      <c r="Q548" s="199"/>
      <c r="R548" s="199"/>
      <c r="S548" s="200"/>
      <c r="T548" s="198">
        <v>-2780</v>
      </c>
      <c r="U548" s="199"/>
      <c r="V548" s="199"/>
      <c r="W548" s="199"/>
      <c r="X548" s="200"/>
      <c r="Y548" s="198"/>
      <c r="Z548" s="199"/>
      <c r="AA548" s="199"/>
      <c r="AB548" s="199"/>
      <c r="AC548" s="200"/>
      <c r="AD548" s="198">
        <f>J548+O548+T548+Y548</f>
        <v>113767</v>
      </c>
      <c r="AE548" s="199"/>
      <c r="AF548" s="199"/>
      <c r="AG548" s="199"/>
      <c r="AH548" s="200"/>
    </row>
    <row r="549" spans="1:36" x14ac:dyDescent="0.25">
      <c r="A549" s="180" t="s">
        <v>742</v>
      </c>
      <c r="B549" s="181"/>
      <c r="C549" s="181"/>
      <c r="D549" s="181"/>
      <c r="E549" s="181"/>
      <c r="F549" s="181"/>
      <c r="G549" s="181"/>
      <c r="H549" s="181"/>
      <c r="I549" s="182"/>
      <c r="J549" s="198">
        <v>69935</v>
      </c>
      <c r="K549" s="199"/>
      <c r="L549" s="199"/>
      <c r="M549" s="199"/>
      <c r="N549" s="200"/>
      <c r="O549" s="198">
        <v>25000</v>
      </c>
      <c r="P549" s="199"/>
      <c r="Q549" s="199"/>
      <c r="R549" s="199"/>
      <c r="S549" s="200"/>
      <c r="T549" s="198"/>
      <c r="U549" s="199"/>
      <c r="V549" s="199"/>
      <c r="W549" s="199"/>
      <c r="X549" s="200"/>
      <c r="Y549" s="198"/>
      <c r="Z549" s="199"/>
      <c r="AA549" s="199"/>
      <c r="AB549" s="199"/>
      <c r="AC549" s="200"/>
      <c r="AD549" s="198">
        <f>J549+O549+T549+Y549</f>
        <v>94935</v>
      </c>
      <c r="AE549" s="199"/>
      <c r="AF549" s="199"/>
      <c r="AG549" s="199"/>
      <c r="AH549" s="200"/>
    </row>
    <row r="550" spans="1:36" x14ac:dyDescent="0.25">
      <c r="A550" s="180"/>
      <c r="B550" s="181"/>
      <c r="C550" s="181"/>
      <c r="D550" s="181"/>
      <c r="E550" s="181"/>
      <c r="F550" s="181"/>
      <c r="G550" s="181"/>
      <c r="H550" s="181"/>
      <c r="I550" s="182"/>
      <c r="J550" s="198"/>
      <c r="K550" s="199"/>
      <c r="L550" s="199"/>
      <c r="M550" s="199"/>
      <c r="N550" s="200"/>
      <c r="O550" s="198"/>
      <c r="P550" s="199"/>
      <c r="Q550" s="199"/>
      <c r="R550" s="199"/>
      <c r="S550" s="200"/>
      <c r="T550" s="198"/>
      <c r="U550" s="199"/>
      <c r="V550" s="199"/>
      <c r="W550" s="199"/>
      <c r="X550" s="200"/>
      <c r="Y550" s="198"/>
      <c r="Z550" s="199"/>
      <c r="AA550" s="199"/>
      <c r="AB550" s="199"/>
      <c r="AC550" s="200"/>
      <c r="AD550" s="198">
        <f>J550+O550+T550+Y550</f>
        <v>0</v>
      </c>
      <c r="AE550" s="199"/>
      <c r="AF550" s="199"/>
      <c r="AG550" s="199"/>
      <c r="AH550" s="200"/>
    </row>
    <row r="551" spans="1:36" x14ac:dyDescent="0.25">
      <c r="A551" s="180"/>
      <c r="B551" s="181"/>
      <c r="C551" s="181"/>
      <c r="D551" s="181"/>
      <c r="E551" s="181"/>
      <c r="F551" s="181"/>
      <c r="G551" s="181"/>
      <c r="H551" s="181"/>
      <c r="I551" s="182"/>
      <c r="J551" s="198"/>
      <c r="K551" s="199"/>
      <c r="L551" s="199"/>
      <c r="M551" s="199"/>
      <c r="N551" s="200"/>
      <c r="O551" s="198"/>
      <c r="P551" s="199"/>
      <c r="Q551" s="199"/>
      <c r="R551" s="199"/>
      <c r="S551" s="200"/>
      <c r="T551" s="198"/>
      <c r="U551" s="199"/>
      <c r="V551" s="199"/>
      <c r="W551" s="199"/>
      <c r="X551" s="200"/>
      <c r="Y551" s="198"/>
      <c r="Z551" s="199"/>
      <c r="AA551" s="199"/>
      <c r="AB551" s="199"/>
      <c r="AC551" s="200"/>
      <c r="AD551" s="198">
        <f>J551+O551+T551+Y551</f>
        <v>0</v>
      </c>
      <c r="AE551" s="199"/>
      <c r="AF551" s="199"/>
      <c r="AG551" s="199"/>
      <c r="AH551" s="200"/>
    </row>
    <row r="552" spans="1:36" x14ac:dyDescent="0.25">
      <c r="A552" s="180"/>
      <c r="B552" s="181"/>
      <c r="C552" s="181"/>
      <c r="D552" s="181"/>
      <c r="E552" s="181"/>
      <c r="F552" s="181"/>
      <c r="G552" s="181"/>
      <c r="H552" s="181"/>
      <c r="I552" s="182"/>
      <c r="J552" s="198"/>
      <c r="K552" s="199"/>
      <c r="L552" s="199"/>
      <c r="M552" s="199"/>
      <c r="N552" s="200"/>
      <c r="O552" s="198"/>
      <c r="P552" s="199"/>
      <c r="Q552" s="199"/>
      <c r="R552" s="199"/>
      <c r="S552" s="200"/>
      <c r="T552" s="198"/>
      <c r="U552" s="199"/>
      <c r="V552" s="199"/>
      <c r="W552" s="199"/>
      <c r="X552" s="200"/>
      <c r="Y552" s="198"/>
      <c r="Z552" s="199"/>
      <c r="AA552" s="199"/>
      <c r="AB552" s="199"/>
      <c r="AC552" s="200"/>
      <c r="AD552" s="198">
        <f>J552+O552+T552+Y552</f>
        <v>0</v>
      </c>
      <c r="AE552" s="199"/>
      <c r="AF552" s="199"/>
      <c r="AG552" s="199"/>
      <c r="AH552" s="200"/>
    </row>
    <row r="553" spans="1:36" x14ac:dyDescent="0.25">
      <c r="A553" s="180" t="s">
        <v>103</v>
      </c>
      <c r="B553" s="181"/>
      <c r="C553" s="181"/>
      <c r="D553" s="181"/>
      <c r="E553" s="181"/>
      <c r="F553" s="181"/>
      <c r="G553" s="181"/>
      <c r="H553" s="181"/>
      <c r="I553" s="182"/>
      <c r="J553" s="198">
        <f>SUM(J554:N557)</f>
        <v>163883</v>
      </c>
      <c r="K553" s="199"/>
      <c r="L553" s="199"/>
      <c r="M553" s="199"/>
      <c r="N553" s="200"/>
      <c r="O553" s="198">
        <f>SUM(O554:S557)</f>
        <v>49714</v>
      </c>
      <c r="P553" s="199"/>
      <c r="Q553" s="199"/>
      <c r="R553" s="199"/>
      <c r="S553" s="200"/>
      <c r="T553" s="198">
        <f>SUM(T554:X557)</f>
        <v>-97426</v>
      </c>
      <c r="U553" s="199"/>
      <c r="V553" s="199"/>
      <c r="W553" s="199"/>
      <c r="X553" s="200"/>
      <c r="Y553" s="198">
        <f>SUM(Y554:AC557)</f>
        <v>0</v>
      </c>
      <c r="Z553" s="199"/>
      <c r="AA553" s="199"/>
      <c r="AB553" s="199"/>
      <c r="AC553" s="200"/>
      <c r="AD553" s="198">
        <f>SUM(AD554:AH557)</f>
        <v>116171</v>
      </c>
      <c r="AE553" s="199"/>
      <c r="AF553" s="199"/>
      <c r="AG553" s="199"/>
      <c r="AH553" s="200"/>
      <c r="AJ553" t="s">
        <v>637</v>
      </c>
    </row>
    <row r="554" spans="1:36" x14ac:dyDescent="0.25">
      <c r="A554" s="214" t="s">
        <v>687</v>
      </c>
      <c r="B554" s="215"/>
      <c r="C554" s="215"/>
      <c r="D554" s="215"/>
      <c r="E554" s="215"/>
      <c r="F554" s="215"/>
      <c r="G554" s="215"/>
      <c r="H554" s="215"/>
      <c r="I554" s="216"/>
      <c r="J554" s="198">
        <v>37710</v>
      </c>
      <c r="K554" s="199"/>
      <c r="L554" s="199"/>
      <c r="M554" s="199"/>
      <c r="N554" s="200"/>
      <c r="O554" s="198">
        <v>13648</v>
      </c>
      <c r="P554" s="199"/>
      <c r="Q554" s="199"/>
      <c r="R554" s="199"/>
      <c r="S554" s="200"/>
      <c r="T554" s="198">
        <v>-37710</v>
      </c>
      <c r="U554" s="199"/>
      <c r="V554" s="199"/>
      <c r="W554" s="199"/>
      <c r="X554" s="200"/>
      <c r="Y554" s="198"/>
      <c r="Z554" s="199"/>
      <c r="AA554" s="199"/>
      <c r="AB554" s="199"/>
      <c r="AC554" s="200"/>
      <c r="AD554" s="198">
        <f>J554+O554+T554+Y554</f>
        <v>13648</v>
      </c>
      <c r="AE554" s="199"/>
      <c r="AF554" s="199"/>
      <c r="AG554" s="199"/>
      <c r="AH554" s="200"/>
    </row>
    <row r="555" spans="1:36" x14ac:dyDescent="0.25">
      <c r="A555" s="214" t="s">
        <v>688</v>
      </c>
      <c r="B555" s="215"/>
      <c r="C555" s="215"/>
      <c r="D555" s="215"/>
      <c r="E555" s="215"/>
      <c r="F555" s="215"/>
      <c r="G555" s="215"/>
      <c r="H555" s="215"/>
      <c r="I555" s="216"/>
      <c r="J555" s="198">
        <v>8290</v>
      </c>
      <c r="K555" s="199"/>
      <c r="L555" s="199"/>
      <c r="M555" s="199"/>
      <c r="N555" s="200"/>
      <c r="O555" s="198">
        <v>9172</v>
      </c>
      <c r="P555" s="199"/>
      <c r="Q555" s="199"/>
      <c r="R555" s="199"/>
      <c r="S555" s="200"/>
      <c r="T555" s="198">
        <v>-8290</v>
      </c>
      <c r="U555" s="199"/>
      <c r="V555" s="199"/>
      <c r="W555" s="199"/>
      <c r="X555" s="200"/>
      <c r="Y555" s="198"/>
      <c r="Z555" s="199"/>
      <c r="AA555" s="199"/>
      <c r="AB555" s="199"/>
      <c r="AC555" s="200"/>
      <c r="AD555" s="198">
        <f>J555+O555+T555+Y555</f>
        <v>9172</v>
      </c>
      <c r="AE555" s="199"/>
      <c r="AF555" s="199"/>
      <c r="AG555" s="199"/>
      <c r="AH555" s="200"/>
    </row>
    <row r="556" spans="1:36" x14ac:dyDescent="0.25">
      <c r="A556" s="214" t="s">
        <v>689</v>
      </c>
      <c r="B556" s="215"/>
      <c r="C556" s="215"/>
      <c r="D556" s="215"/>
      <c r="E556" s="215"/>
      <c r="F556" s="215"/>
      <c r="G556" s="215"/>
      <c r="H556" s="215"/>
      <c r="I556" s="216"/>
      <c r="J556" s="198">
        <v>50495</v>
      </c>
      <c r="K556" s="199"/>
      <c r="L556" s="199"/>
      <c r="M556" s="199"/>
      <c r="N556" s="200"/>
      <c r="O556" s="198">
        <v>26894</v>
      </c>
      <c r="P556" s="199"/>
      <c r="Q556" s="199"/>
      <c r="R556" s="199"/>
      <c r="S556" s="200"/>
      <c r="T556" s="198">
        <v>-50495</v>
      </c>
      <c r="U556" s="199"/>
      <c r="V556" s="199"/>
      <c r="W556" s="199"/>
      <c r="X556" s="200"/>
      <c r="Y556" s="198"/>
      <c r="Z556" s="199"/>
      <c r="AA556" s="199"/>
      <c r="AB556" s="199"/>
      <c r="AC556" s="200"/>
      <c r="AD556" s="198">
        <f>J556+O556+T556+Y556</f>
        <v>26894</v>
      </c>
      <c r="AE556" s="199"/>
      <c r="AF556" s="199"/>
      <c r="AG556" s="199"/>
      <c r="AH556" s="200"/>
    </row>
    <row r="557" spans="1:36" x14ac:dyDescent="0.25">
      <c r="A557" s="214" t="s">
        <v>690</v>
      </c>
      <c r="B557" s="215"/>
      <c r="C557" s="215"/>
      <c r="D557" s="215"/>
      <c r="E557" s="215"/>
      <c r="F557" s="215"/>
      <c r="G557" s="215"/>
      <c r="H557" s="215"/>
      <c r="I557" s="216"/>
      <c r="J557" s="198">
        <v>67388</v>
      </c>
      <c r="K557" s="199"/>
      <c r="L557" s="199"/>
      <c r="M557" s="199"/>
      <c r="N557" s="200"/>
      <c r="O557" s="198"/>
      <c r="P557" s="199"/>
      <c r="Q557" s="199"/>
      <c r="R557" s="199"/>
      <c r="S557" s="200"/>
      <c r="T557" s="198">
        <v>-931</v>
      </c>
      <c r="U557" s="199"/>
      <c r="V557" s="199"/>
      <c r="W557" s="199"/>
      <c r="X557" s="200"/>
      <c r="Y557" s="198"/>
      <c r="Z557" s="199"/>
      <c r="AA557" s="199"/>
      <c r="AB557" s="199"/>
      <c r="AC557" s="200"/>
      <c r="AD557" s="198">
        <f>J557+O557+T557+Y557</f>
        <v>66457</v>
      </c>
      <c r="AE557" s="199"/>
      <c r="AF557" s="199"/>
      <c r="AG557" s="199"/>
      <c r="AH557" s="200"/>
    </row>
    <row r="558" spans="1:36" x14ac:dyDescent="0.2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row>
    <row r="560" spans="1:36" ht="15" customHeight="1" x14ac:dyDescent="0.25">
      <c r="A560" s="10" t="s">
        <v>646</v>
      </c>
      <c r="B560" s="9"/>
      <c r="C560" s="9"/>
      <c r="D560" s="9" t="s">
        <v>645</v>
      </c>
      <c r="E560" s="9"/>
      <c r="F560" s="9"/>
      <c r="G560" s="9"/>
      <c r="H560" s="9"/>
      <c r="I560" s="9"/>
      <c r="J560" s="9"/>
      <c r="K560" s="9"/>
      <c r="L560" s="9"/>
      <c r="M560" s="9"/>
      <c r="N560" s="9"/>
      <c r="O560" s="9"/>
      <c r="P560" s="9"/>
      <c r="Q560" s="9"/>
      <c r="R560" s="9"/>
      <c r="S560" s="9"/>
      <c r="T560" s="4"/>
      <c r="U560" s="4"/>
      <c r="V560" s="4"/>
      <c r="W560" s="4"/>
      <c r="X560" s="4"/>
      <c r="Y560" s="4"/>
      <c r="Z560" s="4"/>
      <c r="AA560" s="4"/>
      <c r="AB560" s="4"/>
      <c r="AC560" s="4"/>
      <c r="AD560" s="4"/>
      <c r="AE560" s="4"/>
      <c r="AF560" s="4"/>
      <c r="AG560" s="4"/>
      <c r="AH560" s="4"/>
    </row>
    <row r="561" spans="1:36" x14ac:dyDescent="0.25">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row>
    <row r="562" spans="1:36" ht="15" customHeight="1" x14ac:dyDescent="0.25">
      <c r="A562" s="111" t="s">
        <v>588</v>
      </c>
      <c r="B562" s="111"/>
      <c r="C562" s="111"/>
      <c r="D562" s="111"/>
      <c r="E562" s="111"/>
      <c r="F562" s="111"/>
      <c r="G562" s="111"/>
      <c r="H562" s="111"/>
      <c r="I562" s="111"/>
      <c r="J562" s="111"/>
      <c r="K562" s="111"/>
      <c r="L562" s="111"/>
      <c r="M562" s="111"/>
      <c r="N562" s="111"/>
      <c r="O562" s="111"/>
      <c r="P562" s="111"/>
      <c r="Q562" s="111"/>
      <c r="R562" s="111"/>
      <c r="S562" s="111"/>
      <c r="T562" s="111"/>
      <c r="U562" s="111"/>
      <c r="V562" s="111"/>
      <c r="W562" s="111"/>
      <c r="X562" s="111"/>
      <c r="Y562" s="111"/>
      <c r="Z562" s="111"/>
      <c r="AA562" s="111"/>
      <c r="AB562" s="111"/>
      <c r="AC562" s="111"/>
      <c r="AD562" s="111"/>
      <c r="AE562" s="111"/>
      <c r="AF562" s="111"/>
      <c r="AG562" s="111"/>
      <c r="AH562" s="111"/>
    </row>
    <row r="563" spans="1:36" x14ac:dyDescent="0.25">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row>
    <row r="564" spans="1:36" ht="15" customHeight="1" x14ac:dyDescent="0.25">
      <c r="A564" s="142" t="s">
        <v>61</v>
      </c>
      <c r="B564" s="427"/>
      <c r="C564" s="427"/>
      <c r="D564" s="427"/>
      <c r="E564" s="427"/>
      <c r="F564" s="427"/>
      <c r="G564" s="427"/>
      <c r="H564" s="427"/>
      <c r="I564" s="427"/>
      <c r="J564" s="427"/>
      <c r="K564" s="427"/>
      <c r="L564" s="427"/>
      <c r="M564" s="427"/>
      <c r="N564" s="143"/>
      <c r="O564" s="142" t="s">
        <v>29</v>
      </c>
      <c r="P564" s="427"/>
      <c r="Q564" s="427"/>
      <c r="R564" s="427"/>
      <c r="S564" s="427"/>
      <c r="T564" s="427"/>
      <c r="U564" s="427"/>
      <c r="V564" s="427"/>
      <c r="W564" s="427"/>
      <c r="X564" s="143"/>
      <c r="Y564" s="142" t="s">
        <v>30</v>
      </c>
      <c r="Z564" s="427"/>
      <c r="AA564" s="427"/>
      <c r="AB564" s="427"/>
      <c r="AC564" s="427"/>
      <c r="AD564" s="427"/>
      <c r="AE564" s="427"/>
      <c r="AF564" s="427"/>
      <c r="AG564" s="427"/>
      <c r="AH564" s="143"/>
    </row>
    <row r="565" spans="1:36" x14ac:dyDescent="0.25">
      <c r="A565" s="144"/>
      <c r="B565" s="431"/>
      <c r="C565" s="431"/>
      <c r="D565" s="431"/>
      <c r="E565" s="431"/>
      <c r="F565" s="431"/>
      <c r="G565" s="431"/>
      <c r="H565" s="431"/>
      <c r="I565" s="431"/>
      <c r="J565" s="431"/>
      <c r="K565" s="431"/>
      <c r="L565" s="431"/>
      <c r="M565" s="431"/>
      <c r="N565" s="145"/>
      <c r="O565" s="144"/>
      <c r="P565" s="431"/>
      <c r="Q565" s="431"/>
      <c r="R565" s="431"/>
      <c r="S565" s="431"/>
      <c r="T565" s="431"/>
      <c r="U565" s="431"/>
      <c r="V565" s="431"/>
      <c r="W565" s="431"/>
      <c r="X565" s="145"/>
      <c r="Y565" s="144"/>
      <c r="Z565" s="431"/>
      <c r="AA565" s="431"/>
      <c r="AB565" s="431"/>
      <c r="AC565" s="431"/>
      <c r="AD565" s="431"/>
      <c r="AE565" s="431"/>
      <c r="AF565" s="431"/>
      <c r="AG565" s="431"/>
      <c r="AH565" s="145"/>
    </row>
    <row r="566" spans="1:36" ht="15" customHeight="1" x14ac:dyDescent="0.25">
      <c r="A566" s="406" t="s">
        <v>582</v>
      </c>
      <c r="B566" s="407"/>
      <c r="C566" s="407"/>
      <c r="D566" s="407"/>
      <c r="E566" s="407"/>
      <c r="F566" s="407"/>
      <c r="G566" s="407"/>
      <c r="H566" s="407"/>
      <c r="I566" s="407"/>
      <c r="J566" s="407"/>
      <c r="K566" s="407"/>
      <c r="L566" s="407"/>
      <c r="M566" s="407"/>
      <c r="N566" s="408"/>
      <c r="O566" s="412">
        <f>SUM(O568+O570)</f>
        <v>5525</v>
      </c>
      <c r="P566" s="413"/>
      <c r="Q566" s="413"/>
      <c r="R566" s="413"/>
      <c r="S566" s="413"/>
      <c r="T566" s="413"/>
      <c r="U566" s="413"/>
      <c r="V566" s="413"/>
      <c r="W566" s="413"/>
      <c r="X566" s="414"/>
      <c r="Y566" s="412">
        <f>SUM(Y568+Y570)</f>
        <v>3628</v>
      </c>
      <c r="Z566" s="413"/>
      <c r="AA566" s="413"/>
      <c r="AB566" s="413"/>
      <c r="AC566" s="413"/>
      <c r="AD566" s="413"/>
      <c r="AE566" s="413"/>
      <c r="AF566" s="413"/>
      <c r="AG566" s="413"/>
      <c r="AH566" s="414"/>
    </row>
    <row r="567" spans="1:36" x14ac:dyDescent="0.25">
      <c r="A567" s="409"/>
      <c r="B567" s="410"/>
      <c r="C567" s="410"/>
      <c r="D567" s="410"/>
      <c r="E567" s="410"/>
      <c r="F567" s="410"/>
      <c r="G567" s="410"/>
      <c r="H567" s="410"/>
      <c r="I567" s="410"/>
      <c r="J567" s="410"/>
      <c r="K567" s="410"/>
      <c r="L567" s="410"/>
      <c r="M567" s="410"/>
      <c r="N567" s="411"/>
      <c r="O567" s="415"/>
      <c r="P567" s="416"/>
      <c r="Q567" s="416"/>
      <c r="R567" s="416"/>
      <c r="S567" s="416"/>
      <c r="T567" s="416"/>
      <c r="U567" s="416"/>
      <c r="V567" s="416"/>
      <c r="W567" s="416"/>
      <c r="X567" s="417"/>
      <c r="Y567" s="415"/>
      <c r="Z567" s="416"/>
      <c r="AA567" s="416"/>
      <c r="AB567" s="416"/>
      <c r="AC567" s="416"/>
      <c r="AD567" s="416"/>
      <c r="AE567" s="416"/>
      <c r="AF567" s="416"/>
      <c r="AG567" s="416"/>
      <c r="AH567" s="417"/>
    </row>
    <row r="568" spans="1:36" ht="15" customHeight="1" x14ac:dyDescent="0.25">
      <c r="A568" s="376" t="s">
        <v>583</v>
      </c>
      <c r="B568" s="377"/>
      <c r="C568" s="377"/>
      <c r="D568" s="377"/>
      <c r="E568" s="377"/>
      <c r="F568" s="377"/>
      <c r="G568" s="377"/>
      <c r="H568" s="377"/>
      <c r="I568" s="377"/>
      <c r="J568" s="377"/>
      <c r="K568" s="377"/>
      <c r="L568" s="377"/>
      <c r="M568" s="377"/>
      <c r="N568" s="378"/>
      <c r="O568" s="444"/>
      <c r="P568" s="445"/>
      <c r="Q568" s="445"/>
      <c r="R568" s="445"/>
      <c r="S568" s="445"/>
      <c r="T568" s="445"/>
      <c r="U568" s="445"/>
      <c r="V568" s="445"/>
      <c r="W568" s="445"/>
      <c r="X568" s="446"/>
      <c r="Y568" s="444"/>
      <c r="Z568" s="445"/>
      <c r="AA568" s="445"/>
      <c r="AB568" s="445"/>
      <c r="AC568" s="445"/>
      <c r="AD568" s="445"/>
      <c r="AE568" s="445"/>
      <c r="AF568" s="445"/>
      <c r="AG568" s="445"/>
      <c r="AH568" s="446"/>
    </row>
    <row r="569" spans="1:36" x14ac:dyDescent="0.25">
      <c r="A569" s="379"/>
      <c r="B569" s="380"/>
      <c r="C569" s="380"/>
      <c r="D569" s="380"/>
      <c r="E569" s="380"/>
      <c r="F569" s="380"/>
      <c r="G569" s="380"/>
      <c r="H569" s="380"/>
      <c r="I569" s="380"/>
      <c r="J569" s="380"/>
      <c r="K569" s="380"/>
      <c r="L569" s="380"/>
      <c r="M569" s="380"/>
      <c r="N569" s="381"/>
      <c r="O569" s="447"/>
      <c r="P569" s="448"/>
      <c r="Q569" s="448"/>
      <c r="R569" s="448"/>
      <c r="S569" s="448"/>
      <c r="T569" s="448"/>
      <c r="U569" s="448"/>
      <c r="V569" s="448"/>
      <c r="W569" s="448"/>
      <c r="X569" s="449"/>
      <c r="Y569" s="447"/>
      <c r="Z569" s="448"/>
      <c r="AA569" s="448"/>
      <c r="AB569" s="448"/>
      <c r="AC569" s="448"/>
      <c r="AD569" s="448"/>
      <c r="AE569" s="448"/>
      <c r="AF569" s="448"/>
      <c r="AG569" s="448"/>
      <c r="AH569" s="449"/>
    </row>
    <row r="570" spans="1:36" ht="15" customHeight="1" x14ac:dyDescent="0.25">
      <c r="A570" s="376" t="s">
        <v>584</v>
      </c>
      <c r="B570" s="377"/>
      <c r="C570" s="377"/>
      <c r="D570" s="377"/>
      <c r="E570" s="377"/>
      <c r="F570" s="377"/>
      <c r="G570" s="377"/>
      <c r="H570" s="377"/>
      <c r="I570" s="377"/>
      <c r="J570" s="377"/>
      <c r="K570" s="377"/>
      <c r="L570" s="377"/>
      <c r="M570" s="377"/>
      <c r="N570" s="378"/>
      <c r="O570" s="444">
        <v>5525</v>
      </c>
      <c r="P570" s="445"/>
      <c r="Q570" s="445"/>
      <c r="R570" s="445"/>
      <c r="S570" s="445"/>
      <c r="T570" s="445"/>
      <c r="U570" s="445"/>
      <c r="V570" s="445"/>
      <c r="W570" s="445"/>
      <c r="X570" s="446"/>
      <c r="Y570" s="444">
        <v>3628</v>
      </c>
      <c r="Z570" s="445"/>
      <c r="AA570" s="445"/>
      <c r="AB570" s="445"/>
      <c r="AC570" s="445"/>
      <c r="AD570" s="445"/>
      <c r="AE570" s="445"/>
      <c r="AF570" s="445"/>
      <c r="AG570" s="445"/>
      <c r="AH570" s="446"/>
      <c r="AI570" s="2"/>
      <c r="AJ570" t="s">
        <v>637</v>
      </c>
    </row>
    <row r="571" spans="1:36" x14ac:dyDescent="0.25">
      <c r="A571" s="379"/>
      <c r="B571" s="380"/>
      <c r="C571" s="380"/>
      <c r="D571" s="380"/>
      <c r="E571" s="380"/>
      <c r="F571" s="380"/>
      <c r="G571" s="380"/>
      <c r="H571" s="380"/>
      <c r="I571" s="380"/>
      <c r="J571" s="380"/>
      <c r="K571" s="380"/>
      <c r="L571" s="380"/>
      <c r="M571" s="380"/>
      <c r="N571" s="381"/>
      <c r="O571" s="447"/>
      <c r="P571" s="448"/>
      <c r="Q571" s="448"/>
      <c r="R571" s="448"/>
      <c r="S571" s="448"/>
      <c r="T571" s="448"/>
      <c r="U571" s="448"/>
      <c r="V571" s="448"/>
      <c r="W571" s="448"/>
      <c r="X571" s="449"/>
      <c r="Y571" s="447"/>
      <c r="Z571" s="448"/>
      <c r="AA571" s="448"/>
      <c r="AB571" s="448"/>
      <c r="AC571" s="448"/>
      <c r="AD571" s="448"/>
      <c r="AE571" s="448"/>
      <c r="AF571" s="448"/>
      <c r="AG571" s="448"/>
      <c r="AH571" s="449"/>
      <c r="AI571" s="2"/>
      <c r="AJ571" t="s">
        <v>637</v>
      </c>
    </row>
    <row r="572" spans="1:36" ht="15" customHeight="1" x14ac:dyDescent="0.25">
      <c r="A572" s="406" t="s">
        <v>585</v>
      </c>
      <c r="B572" s="407"/>
      <c r="C572" s="407"/>
      <c r="D572" s="407"/>
      <c r="E572" s="407"/>
      <c r="F572" s="407"/>
      <c r="G572" s="407"/>
      <c r="H572" s="407"/>
      <c r="I572" s="407"/>
      <c r="J572" s="407"/>
      <c r="K572" s="407"/>
      <c r="L572" s="407"/>
      <c r="M572" s="407"/>
      <c r="N572" s="408"/>
      <c r="O572" s="534">
        <f>SUM(O574:X577)</f>
        <v>3820443</v>
      </c>
      <c r="P572" s="535"/>
      <c r="Q572" s="535"/>
      <c r="R572" s="535"/>
      <c r="S572" s="535"/>
      <c r="T572" s="535"/>
      <c r="U572" s="535"/>
      <c r="V572" s="535"/>
      <c r="W572" s="535"/>
      <c r="X572" s="536"/>
      <c r="Y572" s="534">
        <f>SUM(Y574:AH577)</f>
        <v>3057632</v>
      </c>
      <c r="Z572" s="535"/>
      <c r="AA572" s="535"/>
      <c r="AB572" s="535"/>
      <c r="AC572" s="535"/>
      <c r="AD572" s="535"/>
      <c r="AE572" s="535"/>
      <c r="AF572" s="535"/>
      <c r="AG572" s="535"/>
      <c r="AH572" s="536"/>
      <c r="AI572" s="2"/>
    </row>
    <row r="573" spans="1:36" x14ac:dyDescent="0.25">
      <c r="A573" s="409"/>
      <c r="B573" s="410"/>
      <c r="C573" s="410"/>
      <c r="D573" s="410"/>
      <c r="E573" s="410"/>
      <c r="F573" s="410"/>
      <c r="G573" s="410"/>
      <c r="H573" s="410"/>
      <c r="I573" s="410"/>
      <c r="J573" s="410"/>
      <c r="K573" s="410"/>
      <c r="L573" s="410"/>
      <c r="M573" s="410"/>
      <c r="N573" s="411"/>
      <c r="O573" s="537"/>
      <c r="P573" s="538"/>
      <c r="Q573" s="538"/>
      <c r="R573" s="538"/>
      <c r="S573" s="538"/>
      <c r="T573" s="538"/>
      <c r="U573" s="538"/>
      <c r="V573" s="538"/>
      <c r="W573" s="538"/>
      <c r="X573" s="539"/>
      <c r="Y573" s="537"/>
      <c r="Z573" s="538"/>
      <c r="AA573" s="538"/>
      <c r="AB573" s="538"/>
      <c r="AC573" s="538"/>
      <c r="AD573" s="538"/>
      <c r="AE573" s="538"/>
      <c r="AF573" s="538"/>
      <c r="AG573" s="538"/>
      <c r="AH573" s="539"/>
      <c r="AI573" s="2"/>
    </row>
    <row r="574" spans="1:36" ht="15" customHeight="1" x14ac:dyDescent="0.25">
      <c r="A574" s="376" t="s">
        <v>586</v>
      </c>
      <c r="B574" s="377"/>
      <c r="C574" s="377"/>
      <c r="D574" s="377"/>
      <c r="E574" s="377"/>
      <c r="F574" s="377"/>
      <c r="G574" s="377"/>
      <c r="H574" s="377"/>
      <c r="I574" s="377"/>
      <c r="J574" s="377"/>
      <c r="K574" s="377"/>
      <c r="L574" s="377"/>
      <c r="M574" s="377"/>
      <c r="N574" s="378"/>
      <c r="O574" s="540">
        <v>3464105</v>
      </c>
      <c r="P574" s="541"/>
      <c r="Q574" s="541"/>
      <c r="R574" s="541"/>
      <c r="S574" s="541"/>
      <c r="T574" s="541"/>
      <c r="U574" s="541"/>
      <c r="V574" s="541"/>
      <c r="W574" s="541"/>
      <c r="X574" s="542"/>
      <c r="Y574" s="540">
        <v>2438417</v>
      </c>
      <c r="Z574" s="541"/>
      <c r="AA574" s="541"/>
      <c r="AB574" s="541"/>
      <c r="AC574" s="541"/>
      <c r="AD574" s="541"/>
      <c r="AE574" s="541"/>
      <c r="AF574" s="541"/>
      <c r="AG574" s="541"/>
      <c r="AH574" s="542"/>
      <c r="AI574" s="2"/>
    </row>
    <row r="575" spans="1:36" x14ac:dyDescent="0.25">
      <c r="A575" s="379"/>
      <c r="B575" s="380"/>
      <c r="C575" s="380"/>
      <c r="D575" s="380"/>
      <c r="E575" s="380"/>
      <c r="F575" s="380"/>
      <c r="G575" s="380"/>
      <c r="H575" s="380"/>
      <c r="I575" s="380"/>
      <c r="J575" s="380"/>
      <c r="K575" s="380"/>
      <c r="L575" s="380"/>
      <c r="M575" s="380"/>
      <c r="N575" s="381"/>
      <c r="O575" s="543"/>
      <c r="P575" s="544"/>
      <c r="Q575" s="544"/>
      <c r="R575" s="544"/>
      <c r="S575" s="544"/>
      <c r="T575" s="544"/>
      <c r="U575" s="544"/>
      <c r="V575" s="544"/>
      <c r="W575" s="544"/>
      <c r="X575" s="545"/>
      <c r="Y575" s="543"/>
      <c r="Z575" s="544"/>
      <c r="AA575" s="544"/>
      <c r="AB575" s="544"/>
      <c r="AC575" s="544"/>
      <c r="AD575" s="544"/>
      <c r="AE575" s="544"/>
      <c r="AF575" s="544"/>
      <c r="AG575" s="544"/>
      <c r="AH575" s="545"/>
      <c r="AI575" s="2"/>
    </row>
    <row r="576" spans="1:36" ht="15" customHeight="1" x14ac:dyDescent="0.25">
      <c r="A576" s="376" t="s">
        <v>587</v>
      </c>
      <c r="B576" s="377"/>
      <c r="C576" s="377"/>
      <c r="D576" s="377"/>
      <c r="E576" s="377"/>
      <c r="F576" s="377"/>
      <c r="G576" s="377"/>
      <c r="H576" s="377"/>
      <c r="I576" s="377"/>
      <c r="J576" s="377"/>
      <c r="K576" s="377"/>
      <c r="L576" s="377"/>
      <c r="M576" s="377"/>
      <c r="N576" s="378"/>
      <c r="O576" s="444">
        <v>356338</v>
      </c>
      <c r="P576" s="445"/>
      <c r="Q576" s="445"/>
      <c r="R576" s="445"/>
      <c r="S576" s="445"/>
      <c r="T576" s="445"/>
      <c r="U576" s="445"/>
      <c r="V576" s="445"/>
      <c r="W576" s="445"/>
      <c r="X576" s="446"/>
      <c r="Y576" s="444">
        <v>619215</v>
      </c>
      <c r="Z576" s="445"/>
      <c r="AA576" s="445"/>
      <c r="AB576" s="445"/>
      <c r="AC576" s="445"/>
      <c r="AD576" s="445"/>
      <c r="AE576" s="445"/>
      <c r="AF576" s="445"/>
      <c r="AG576" s="445"/>
      <c r="AH576" s="446"/>
      <c r="AI576" s="2"/>
      <c r="AJ576" t="s">
        <v>637</v>
      </c>
    </row>
    <row r="577" spans="1:38" x14ac:dyDescent="0.25">
      <c r="A577" s="379"/>
      <c r="B577" s="380"/>
      <c r="C577" s="380"/>
      <c r="D577" s="380"/>
      <c r="E577" s="380"/>
      <c r="F577" s="380"/>
      <c r="G577" s="380"/>
      <c r="H577" s="380"/>
      <c r="I577" s="380"/>
      <c r="J577" s="380"/>
      <c r="K577" s="380"/>
      <c r="L577" s="380"/>
      <c r="M577" s="380"/>
      <c r="N577" s="381"/>
      <c r="O577" s="447"/>
      <c r="P577" s="448"/>
      <c r="Q577" s="448"/>
      <c r="R577" s="448"/>
      <c r="S577" s="448"/>
      <c r="T577" s="448"/>
      <c r="U577" s="448"/>
      <c r="V577" s="448"/>
      <c r="W577" s="448"/>
      <c r="X577" s="449"/>
      <c r="Y577" s="447"/>
      <c r="Z577" s="448"/>
      <c r="AA577" s="448"/>
      <c r="AB577" s="448"/>
      <c r="AC577" s="448"/>
      <c r="AD577" s="448"/>
      <c r="AE577" s="448"/>
      <c r="AF577" s="448"/>
      <c r="AG577" s="448"/>
      <c r="AH577" s="449"/>
      <c r="AI577" s="2"/>
      <c r="AJ577" t="s">
        <v>637</v>
      </c>
    </row>
    <row r="578" spans="1:38" x14ac:dyDescent="0.25">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row>
    <row r="579" spans="1:38" x14ac:dyDescent="0.25">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row>
    <row r="580" spans="1:38" ht="15" customHeight="1" x14ac:dyDescent="0.25">
      <c r="A580" s="546" t="s">
        <v>777</v>
      </c>
      <c r="B580" s="546"/>
      <c r="C580" s="546"/>
      <c r="D580" s="546"/>
      <c r="E580" s="546"/>
      <c r="F580" s="546"/>
      <c r="G580" s="546"/>
      <c r="H580" s="546"/>
      <c r="I580" s="546"/>
      <c r="J580" s="546"/>
      <c r="K580" s="546"/>
      <c r="L580" s="546"/>
      <c r="M580" s="546"/>
      <c r="N580" s="546"/>
      <c r="O580" s="546"/>
      <c r="P580" s="546"/>
      <c r="Q580" s="546"/>
      <c r="R580" s="546"/>
      <c r="S580" s="546"/>
      <c r="T580" s="546"/>
      <c r="U580" s="546"/>
      <c r="V580" s="546"/>
      <c r="W580" s="546"/>
      <c r="X580" s="546"/>
      <c r="Y580" s="546"/>
      <c r="Z580" s="546"/>
      <c r="AA580" s="546"/>
      <c r="AB580" s="546"/>
      <c r="AC580" s="546"/>
      <c r="AD580" s="546"/>
      <c r="AE580" s="546"/>
      <c r="AF580" s="546"/>
      <c r="AG580" s="546"/>
      <c r="AH580" s="546"/>
    </row>
    <row r="581" spans="1:38" x14ac:dyDescent="0.25">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53"/>
      <c r="AJ581" s="36"/>
      <c r="AK581" s="36"/>
      <c r="AL581" s="36"/>
    </row>
    <row r="582" spans="1:38" ht="15" customHeight="1" x14ac:dyDescent="0.25">
      <c r="A582" s="113" t="s">
        <v>581</v>
      </c>
      <c r="B582" s="113"/>
      <c r="C582" s="113"/>
      <c r="D582" s="113"/>
      <c r="E582" s="113"/>
      <c r="F582" s="113"/>
      <c r="G582" s="113"/>
      <c r="H582" s="113"/>
      <c r="I582" s="113"/>
      <c r="J582" s="113"/>
      <c r="K582" s="113"/>
      <c r="L582" s="113"/>
      <c r="M582" s="113"/>
      <c r="N582" s="113"/>
      <c r="O582" s="113"/>
      <c r="P582" s="113"/>
      <c r="Q582" s="113"/>
      <c r="R582" s="113"/>
      <c r="S582" s="113"/>
      <c r="T582" s="113"/>
      <c r="U582" s="113"/>
      <c r="V582" s="113"/>
      <c r="W582" s="113"/>
      <c r="X582" s="113"/>
      <c r="Y582" s="113"/>
      <c r="Z582" s="113"/>
      <c r="AA582" s="113"/>
      <c r="AB582" s="113"/>
      <c r="AC582" s="113"/>
      <c r="AD582" s="113"/>
      <c r="AE582" s="113"/>
      <c r="AF582" s="113"/>
      <c r="AG582" s="113"/>
      <c r="AH582" s="113"/>
    </row>
    <row r="583" spans="1:38" ht="15" customHeight="1" x14ac:dyDescent="0.25">
      <c r="A583" s="76"/>
      <c r="B583" s="76"/>
      <c r="C583" s="76"/>
      <c r="D583" s="76"/>
      <c r="E583" s="76"/>
      <c r="F583" s="76"/>
      <c r="G583" s="76"/>
      <c r="H583" s="76"/>
      <c r="I583" s="76"/>
      <c r="J583" s="76"/>
      <c r="K583" s="76"/>
      <c r="L583" s="76"/>
      <c r="M583" s="76"/>
      <c r="N583" s="76"/>
      <c r="O583" s="76"/>
      <c r="P583" s="76"/>
      <c r="Q583" s="76"/>
      <c r="R583" s="76"/>
      <c r="S583" s="76"/>
      <c r="T583" s="76"/>
      <c r="U583" s="76"/>
      <c r="V583" s="76"/>
      <c r="W583" s="76"/>
      <c r="X583" s="76"/>
      <c r="Y583" s="76"/>
      <c r="Z583" s="76"/>
      <c r="AA583" s="76"/>
      <c r="AB583" s="76"/>
      <c r="AC583" s="76"/>
      <c r="AD583" s="76"/>
      <c r="AE583" s="76"/>
      <c r="AF583" s="76"/>
      <c r="AG583" s="76"/>
      <c r="AH583" s="76"/>
    </row>
    <row r="584" spans="1:38"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row>
    <row r="585" spans="1:38" ht="15" customHeight="1" x14ac:dyDescent="0.25">
      <c r="A585" s="383" t="s">
        <v>61</v>
      </c>
      <c r="B585" s="384"/>
      <c r="C585" s="384"/>
      <c r="D585" s="384"/>
      <c r="E585" s="384"/>
      <c r="F585" s="384"/>
      <c r="G585" s="384"/>
      <c r="H585" s="384"/>
      <c r="I585" s="384"/>
      <c r="J585" s="384"/>
      <c r="K585" s="384"/>
      <c r="L585" s="384"/>
      <c r="M585" s="384"/>
      <c r="N585" s="385"/>
      <c r="O585" s="383" t="s">
        <v>29</v>
      </c>
      <c r="P585" s="384"/>
      <c r="Q585" s="384"/>
      <c r="R585" s="384"/>
      <c r="S585" s="384"/>
      <c r="T585" s="384"/>
      <c r="U585" s="384"/>
      <c r="V585" s="384"/>
      <c r="W585" s="384"/>
      <c r="X585" s="385"/>
      <c r="Y585" s="383" t="s">
        <v>30</v>
      </c>
      <c r="Z585" s="384"/>
      <c r="AA585" s="384"/>
      <c r="AB585" s="384"/>
      <c r="AC585" s="384"/>
      <c r="AD585" s="384"/>
      <c r="AE585" s="384"/>
      <c r="AF585" s="384"/>
      <c r="AG585" s="384"/>
      <c r="AH585" s="385"/>
    </row>
    <row r="586" spans="1:38" x14ac:dyDescent="0.25">
      <c r="A586" s="389"/>
      <c r="B586" s="390"/>
      <c r="C586" s="390"/>
      <c r="D586" s="390"/>
      <c r="E586" s="390"/>
      <c r="F586" s="390"/>
      <c r="G586" s="390"/>
      <c r="H586" s="390"/>
      <c r="I586" s="390"/>
      <c r="J586" s="390"/>
      <c r="K586" s="390"/>
      <c r="L586" s="390"/>
      <c r="M586" s="390"/>
      <c r="N586" s="391"/>
      <c r="O586" s="389"/>
      <c r="P586" s="390"/>
      <c r="Q586" s="390"/>
      <c r="R586" s="390"/>
      <c r="S586" s="390"/>
      <c r="T586" s="390"/>
      <c r="U586" s="390"/>
      <c r="V586" s="390"/>
      <c r="W586" s="390"/>
      <c r="X586" s="391"/>
      <c r="Y586" s="389"/>
      <c r="Z586" s="390"/>
      <c r="AA586" s="390"/>
      <c r="AB586" s="390"/>
      <c r="AC586" s="390"/>
      <c r="AD586" s="390"/>
      <c r="AE586" s="390"/>
      <c r="AF586" s="390"/>
      <c r="AG586" s="390"/>
      <c r="AH586" s="391"/>
    </row>
    <row r="587" spans="1:38" ht="15" customHeight="1" x14ac:dyDescent="0.25">
      <c r="A587" s="406" t="s">
        <v>580</v>
      </c>
      <c r="B587" s="407"/>
      <c r="C587" s="407"/>
      <c r="D587" s="407"/>
      <c r="E587" s="407"/>
      <c r="F587" s="407"/>
      <c r="G587" s="407"/>
      <c r="H587" s="407"/>
      <c r="I587" s="407"/>
      <c r="J587" s="407"/>
      <c r="K587" s="407"/>
      <c r="L587" s="407"/>
      <c r="M587" s="407"/>
      <c r="N587" s="408"/>
      <c r="O587" s="444">
        <v>3628</v>
      </c>
      <c r="P587" s="445"/>
      <c r="Q587" s="445"/>
      <c r="R587" s="445"/>
      <c r="S587" s="445"/>
      <c r="T587" s="445"/>
      <c r="U587" s="445"/>
      <c r="V587" s="445"/>
      <c r="W587" s="445"/>
      <c r="X587" s="446"/>
      <c r="Y587" s="444">
        <v>9632</v>
      </c>
      <c r="Z587" s="445"/>
      <c r="AA587" s="445"/>
      <c r="AB587" s="445"/>
      <c r="AC587" s="445"/>
      <c r="AD587" s="445"/>
      <c r="AE587" s="445"/>
      <c r="AF587" s="445"/>
      <c r="AG587" s="445"/>
      <c r="AH587" s="446"/>
    </row>
    <row r="588" spans="1:38" x14ac:dyDescent="0.25">
      <c r="A588" s="409"/>
      <c r="B588" s="410"/>
      <c r="C588" s="410"/>
      <c r="D588" s="410"/>
      <c r="E588" s="410"/>
      <c r="F588" s="410"/>
      <c r="G588" s="410"/>
      <c r="H588" s="410"/>
      <c r="I588" s="410"/>
      <c r="J588" s="410"/>
      <c r="K588" s="410"/>
      <c r="L588" s="410"/>
      <c r="M588" s="410"/>
      <c r="N588" s="411"/>
      <c r="O588" s="447"/>
      <c r="P588" s="448"/>
      <c r="Q588" s="448"/>
      <c r="R588" s="448"/>
      <c r="S588" s="448"/>
      <c r="T588" s="448"/>
      <c r="U588" s="448"/>
      <c r="V588" s="448"/>
      <c r="W588" s="448"/>
      <c r="X588" s="449"/>
      <c r="Y588" s="447"/>
      <c r="Z588" s="448"/>
      <c r="AA588" s="448"/>
      <c r="AB588" s="448"/>
      <c r="AC588" s="448"/>
      <c r="AD588" s="448"/>
      <c r="AE588" s="448"/>
      <c r="AF588" s="448"/>
      <c r="AG588" s="448"/>
      <c r="AH588" s="449"/>
    </row>
    <row r="589" spans="1:38" ht="15" customHeight="1" x14ac:dyDescent="0.25">
      <c r="A589" s="376" t="s">
        <v>579</v>
      </c>
      <c r="B589" s="377"/>
      <c r="C589" s="377"/>
      <c r="D589" s="377"/>
      <c r="E589" s="377"/>
      <c r="F589" s="377"/>
      <c r="G589" s="377"/>
      <c r="H589" s="377"/>
      <c r="I589" s="377"/>
      <c r="J589" s="377"/>
      <c r="K589" s="377"/>
      <c r="L589" s="377"/>
      <c r="M589" s="377"/>
      <c r="N589" s="378"/>
      <c r="O589" s="444">
        <v>32899</v>
      </c>
      <c r="P589" s="445"/>
      <c r="Q589" s="445"/>
      <c r="R589" s="445"/>
      <c r="S589" s="445"/>
      <c r="T589" s="445"/>
      <c r="U589" s="445"/>
      <c r="V589" s="445"/>
      <c r="W589" s="445"/>
      <c r="X589" s="446"/>
      <c r="Y589" s="444">
        <v>27414</v>
      </c>
      <c r="Z589" s="445"/>
      <c r="AA589" s="445"/>
      <c r="AB589" s="445"/>
      <c r="AC589" s="445"/>
      <c r="AD589" s="445"/>
      <c r="AE589" s="445"/>
      <c r="AF589" s="445"/>
      <c r="AG589" s="445"/>
      <c r="AH589" s="446"/>
    </row>
    <row r="590" spans="1:38" x14ac:dyDescent="0.25">
      <c r="A590" s="379"/>
      <c r="B590" s="380"/>
      <c r="C590" s="380"/>
      <c r="D590" s="380"/>
      <c r="E590" s="380"/>
      <c r="F590" s="380"/>
      <c r="G590" s="380"/>
      <c r="H590" s="380"/>
      <c r="I590" s="380"/>
      <c r="J590" s="380"/>
      <c r="K590" s="380"/>
      <c r="L590" s="380"/>
      <c r="M590" s="380"/>
      <c r="N590" s="381"/>
      <c r="O590" s="447"/>
      <c r="P590" s="448"/>
      <c r="Q590" s="448"/>
      <c r="R590" s="448"/>
      <c r="S590" s="448"/>
      <c r="T590" s="448"/>
      <c r="U590" s="448"/>
      <c r="V590" s="448"/>
      <c r="W590" s="448"/>
      <c r="X590" s="449"/>
      <c r="Y590" s="447"/>
      <c r="Z590" s="448"/>
      <c r="AA590" s="448"/>
      <c r="AB590" s="448"/>
      <c r="AC590" s="448"/>
      <c r="AD590" s="448"/>
      <c r="AE590" s="448"/>
      <c r="AF590" s="448"/>
      <c r="AG590" s="448"/>
      <c r="AH590" s="449"/>
    </row>
    <row r="591" spans="1:38" ht="15" customHeight="1" x14ac:dyDescent="0.25">
      <c r="A591" s="376" t="s">
        <v>578</v>
      </c>
      <c r="B591" s="377"/>
      <c r="C591" s="377"/>
      <c r="D591" s="377"/>
      <c r="E591" s="377"/>
      <c r="F591" s="377"/>
      <c r="G591" s="377"/>
      <c r="H591" s="377"/>
      <c r="I591" s="377"/>
      <c r="J591" s="377"/>
      <c r="K591" s="377"/>
      <c r="L591" s="377"/>
      <c r="M591" s="377"/>
      <c r="N591" s="378"/>
      <c r="O591" s="444"/>
      <c r="P591" s="445"/>
      <c r="Q591" s="445"/>
      <c r="R591" s="445"/>
      <c r="S591" s="445"/>
      <c r="T591" s="445"/>
      <c r="U591" s="445"/>
      <c r="V591" s="445"/>
      <c r="W591" s="445"/>
      <c r="X591" s="446"/>
      <c r="Y591" s="444"/>
      <c r="Z591" s="445"/>
      <c r="AA591" s="445"/>
      <c r="AB591" s="445"/>
      <c r="AC591" s="445"/>
      <c r="AD591" s="445"/>
      <c r="AE591" s="445"/>
      <c r="AF591" s="445"/>
      <c r="AG591" s="445"/>
      <c r="AH591" s="446"/>
    </row>
    <row r="592" spans="1:38" x14ac:dyDescent="0.25">
      <c r="A592" s="379"/>
      <c r="B592" s="380"/>
      <c r="C592" s="380"/>
      <c r="D592" s="380"/>
      <c r="E592" s="380"/>
      <c r="F592" s="380"/>
      <c r="G592" s="380"/>
      <c r="H592" s="380"/>
      <c r="I592" s="380"/>
      <c r="J592" s="380"/>
      <c r="K592" s="380"/>
      <c r="L592" s="380"/>
      <c r="M592" s="380"/>
      <c r="N592" s="381"/>
      <c r="O592" s="447"/>
      <c r="P592" s="448"/>
      <c r="Q592" s="448"/>
      <c r="R592" s="448"/>
      <c r="S592" s="448"/>
      <c r="T592" s="448"/>
      <c r="U592" s="448"/>
      <c r="V592" s="448"/>
      <c r="W592" s="448"/>
      <c r="X592" s="449"/>
      <c r="Y592" s="447"/>
      <c r="Z592" s="448"/>
      <c r="AA592" s="448"/>
      <c r="AB592" s="448"/>
      <c r="AC592" s="448"/>
      <c r="AD592" s="448"/>
      <c r="AE592" s="448"/>
      <c r="AF592" s="448"/>
      <c r="AG592" s="448"/>
      <c r="AH592" s="449"/>
    </row>
    <row r="593" spans="1:36" ht="15" customHeight="1" x14ac:dyDescent="0.25">
      <c r="A593" s="376" t="s">
        <v>577</v>
      </c>
      <c r="B593" s="377"/>
      <c r="C593" s="377"/>
      <c r="D593" s="377"/>
      <c r="E593" s="377"/>
      <c r="F593" s="377"/>
      <c r="G593" s="377"/>
      <c r="H593" s="377"/>
      <c r="I593" s="377"/>
      <c r="J593" s="377"/>
      <c r="K593" s="377"/>
      <c r="L593" s="377"/>
      <c r="M593" s="377"/>
      <c r="N593" s="378"/>
      <c r="O593" s="444"/>
      <c r="P593" s="445"/>
      <c r="Q593" s="445"/>
      <c r="R593" s="445"/>
      <c r="S593" s="445"/>
      <c r="T593" s="445"/>
      <c r="U593" s="445"/>
      <c r="V593" s="445"/>
      <c r="W593" s="445"/>
      <c r="X593" s="446"/>
      <c r="Y593" s="444"/>
      <c r="Z593" s="445"/>
      <c r="AA593" s="445"/>
      <c r="AB593" s="445"/>
      <c r="AC593" s="445"/>
      <c r="AD593" s="445"/>
      <c r="AE593" s="445"/>
      <c r="AF593" s="445"/>
      <c r="AG593" s="445"/>
      <c r="AH593" s="446"/>
    </row>
    <row r="594" spans="1:36" x14ac:dyDescent="0.25">
      <c r="A594" s="379"/>
      <c r="B594" s="380"/>
      <c r="C594" s="380"/>
      <c r="D594" s="380"/>
      <c r="E594" s="380"/>
      <c r="F594" s="380"/>
      <c r="G594" s="380"/>
      <c r="H594" s="380"/>
      <c r="I594" s="380"/>
      <c r="J594" s="380"/>
      <c r="K594" s="380"/>
      <c r="L594" s="380"/>
      <c r="M594" s="380"/>
      <c r="N594" s="381"/>
      <c r="O594" s="447"/>
      <c r="P594" s="448"/>
      <c r="Q594" s="448"/>
      <c r="R594" s="448"/>
      <c r="S594" s="448"/>
      <c r="T594" s="448"/>
      <c r="U594" s="448"/>
      <c r="V594" s="448"/>
      <c r="W594" s="448"/>
      <c r="X594" s="449"/>
      <c r="Y594" s="447"/>
      <c r="Z594" s="448"/>
      <c r="AA594" s="448"/>
      <c r="AB594" s="448"/>
      <c r="AC594" s="448"/>
      <c r="AD594" s="448"/>
      <c r="AE594" s="448"/>
      <c r="AF594" s="448"/>
      <c r="AG594" s="448"/>
      <c r="AH594" s="449"/>
    </row>
    <row r="595" spans="1:36" ht="15" customHeight="1" x14ac:dyDescent="0.25">
      <c r="A595" s="406" t="s">
        <v>576</v>
      </c>
      <c r="B595" s="407"/>
      <c r="C595" s="407"/>
      <c r="D595" s="407"/>
      <c r="E595" s="407"/>
      <c r="F595" s="407"/>
      <c r="G595" s="407"/>
      <c r="H595" s="407"/>
      <c r="I595" s="407"/>
      <c r="J595" s="407"/>
      <c r="K595" s="407"/>
      <c r="L595" s="407"/>
      <c r="M595" s="407"/>
      <c r="N595" s="408"/>
      <c r="O595" s="412">
        <f>SUM(O589:X594)</f>
        <v>32899</v>
      </c>
      <c r="P595" s="413"/>
      <c r="Q595" s="413"/>
      <c r="R595" s="413"/>
      <c r="S595" s="413"/>
      <c r="T595" s="413"/>
      <c r="U595" s="413"/>
      <c r="V595" s="413"/>
      <c r="W595" s="413"/>
      <c r="X595" s="414"/>
      <c r="Y595" s="412">
        <f>SUM(Y589:AH594)</f>
        <v>27414</v>
      </c>
      <c r="Z595" s="413"/>
      <c r="AA595" s="413"/>
      <c r="AB595" s="413"/>
      <c r="AC595" s="413"/>
      <c r="AD595" s="413"/>
      <c r="AE595" s="413"/>
      <c r="AF595" s="413"/>
      <c r="AG595" s="413"/>
      <c r="AH595" s="414"/>
    </row>
    <row r="596" spans="1:36" x14ac:dyDescent="0.25">
      <c r="A596" s="409"/>
      <c r="B596" s="410"/>
      <c r="C596" s="410"/>
      <c r="D596" s="410"/>
      <c r="E596" s="410"/>
      <c r="F596" s="410"/>
      <c r="G596" s="410"/>
      <c r="H596" s="410"/>
      <c r="I596" s="410"/>
      <c r="J596" s="410"/>
      <c r="K596" s="410"/>
      <c r="L596" s="410"/>
      <c r="M596" s="410"/>
      <c r="N596" s="411"/>
      <c r="O596" s="415"/>
      <c r="P596" s="416"/>
      <c r="Q596" s="416"/>
      <c r="R596" s="416"/>
      <c r="S596" s="416"/>
      <c r="T596" s="416"/>
      <c r="U596" s="416"/>
      <c r="V596" s="416"/>
      <c r="W596" s="416"/>
      <c r="X596" s="417"/>
      <c r="Y596" s="415"/>
      <c r="Z596" s="416"/>
      <c r="AA596" s="416"/>
      <c r="AB596" s="416"/>
      <c r="AC596" s="416"/>
      <c r="AD596" s="416"/>
      <c r="AE596" s="416"/>
      <c r="AF596" s="416"/>
      <c r="AG596" s="416"/>
      <c r="AH596" s="417"/>
    </row>
    <row r="597" spans="1:36" ht="15" customHeight="1" x14ac:dyDescent="0.25">
      <c r="A597" s="406" t="s">
        <v>575</v>
      </c>
      <c r="B597" s="407"/>
      <c r="C597" s="407"/>
      <c r="D597" s="407"/>
      <c r="E597" s="407"/>
      <c r="F597" s="407"/>
      <c r="G597" s="407"/>
      <c r="H597" s="407"/>
      <c r="I597" s="407"/>
      <c r="J597" s="407"/>
      <c r="K597" s="407"/>
      <c r="L597" s="407"/>
      <c r="M597" s="407"/>
      <c r="N597" s="408"/>
      <c r="O597" s="412">
        <v>31002</v>
      </c>
      <c r="P597" s="413"/>
      <c r="Q597" s="413"/>
      <c r="R597" s="413"/>
      <c r="S597" s="413"/>
      <c r="T597" s="413"/>
      <c r="U597" s="413"/>
      <c r="V597" s="413"/>
      <c r="W597" s="413"/>
      <c r="X597" s="414"/>
      <c r="Y597" s="412">
        <v>33418</v>
      </c>
      <c r="Z597" s="413"/>
      <c r="AA597" s="413"/>
      <c r="AB597" s="413"/>
      <c r="AC597" s="413"/>
      <c r="AD597" s="413"/>
      <c r="AE597" s="413"/>
      <c r="AF597" s="413"/>
      <c r="AG597" s="413"/>
      <c r="AH597" s="414"/>
    </row>
    <row r="598" spans="1:36" x14ac:dyDescent="0.25">
      <c r="A598" s="409"/>
      <c r="B598" s="410"/>
      <c r="C598" s="410"/>
      <c r="D598" s="410"/>
      <c r="E598" s="410"/>
      <c r="F598" s="410"/>
      <c r="G598" s="410"/>
      <c r="H598" s="410"/>
      <c r="I598" s="410"/>
      <c r="J598" s="410"/>
      <c r="K598" s="410"/>
      <c r="L598" s="410"/>
      <c r="M598" s="410"/>
      <c r="N598" s="411"/>
      <c r="O598" s="415"/>
      <c r="P598" s="416"/>
      <c r="Q598" s="416"/>
      <c r="R598" s="416"/>
      <c r="S598" s="416"/>
      <c r="T598" s="416"/>
      <c r="U598" s="416"/>
      <c r="V598" s="416"/>
      <c r="W598" s="416"/>
      <c r="X598" s="417"/>
      <c r="Y598" s="415"/>
      <c r="Z598" s="416"/>
      <c r="AA598" s="416"/>
      <c r="AB598" s="416"/>
      <c r="AC598" s="416"/>
      <c r="AD598" s="416"/>
      <c r="AE598" s="416"/>
      <c r="AF598" s="416"/>
      <c r="AG598" s="416"/>
      <c r="AH598" s="417"/>
    </row>
    <row r="599" spans="1:36" ht="15" customHeight="1" x14ac:dyDescent="0.25">
      <c r="A599" s="406" t="s">
        <v>574</v>
      </c>
      <c r="B599" s="407"/>
      <c r="C599" s="407"/>
      <c r="D599" s="407"/>
      <c r="E599" s="407"/>
      <c r="F599" s="407"/>
      <c r="G599" s="407"/>
      <c r="H599" s="407"/>
      <c r="I599" s="407"/>
      <c r="J599" s="407"/>
      <c r="K599" s="407"/>
      <c r="L599" s="407"/>
      <c r="M599" s="407"/>
      <c r="N599" s="408"/>
      <c r="O599" s="412">
        <f>O587+O595-O597</f>
        <v>5525</v>
      </c>
      <c r="P599" s="413"/>
      <c r="Q599" s="413"/>
      <c r="R599" s="413"/>
      <c r="S599" s="413"/>
      <c r="T599" s="413"/>
      <c r="U599" s="413"/>
      <c r="V599" s="413"/>
      <c r="W599" s="413"/>
      <c r="X599" s="414"/>
      <c r="Y599" s="412">
        <f>Y587+Y595-Y597</f>
        <v>3628</v>
      </c>
      <c r="Z599" s="413"/>
      <c r="AA599" s="413"/>
      <c r="AB599" s="413"/>
      <c r="AC599" s="413"/>
      <c r="AD599" s="413"/>
      <c r="AE599" s="413"/>
      <c r="AF599" s="413"/>
      <c r="AG599" s="413"/>
      <c r="AH599" s="414"/>
      <c r="AJ599" t="s">
        <v>637</v>
      </c>
    </row>
    <row r="600" spans="1:36" x14ac:dyDescent="0.25">
      <c r="A600" s="409"/>
      <c r="B600" s="410"/>
      <c r="C600" s="410"/>
      <c r="D600" s="410"/>
      <c r="E600" s="410"/>
      <c r="F600" s="410"/>
      <c r="G600" s="410"/>
      <c r="H600" s="410"/>
      <c r="I600" s="410"/>
      <c r="J600" s="410"/>
      <c r="K600" s="410"/>
      <c r="L600" s="410"/>
      <c r="M600" s="410"/>
      <c r="N600" s="411"/>
      <c r="O600" s="415"/>
      <c r="P600" s="416"/>
      <c r="Q600" s="416"/>
      <c r="R600" s="416"/>
      <c r="S600" s="416"/>
      <c r="T600" s="416"/>
      <c r="U600" s="416"/>
      <c r="V600" s="416"/>
      <c r="W600" s="416"/>
      <c r="X600" s="417"/>
      <c r="Y600" s="415"/>
      <c r="Z600" s="416"/>
      <c r="AA600" s="416"/>
      <c r="AB600" s="416"/>
      <c r="AC600" s="416"/>
      <c r="AD600" s="416"/>
      <c r="AE600" s="416"/>
      <c r="AF600" s="416"/>
      <c r="AG600" s="416"/>
      <c r="AH600" s="417"/>
      <c r="AJ600" t="s">
        <v>637</v>
      </c>
    </row>
    <row r="601" spans="1:36" s="37" customFormat="1" ht="48.75" customHeight="1" x14ac:dyDescent="0.25">
      <c r="A601" s="271" t="s">
        <v>787</v>
      </c>
      <c r="B601" s="271"/>
      <c r="C601" s="271"/>
      <c r="D601" s="271"/>
      <c r="E601" s="271"/>
      <c r="F601" s="271"/>
      <c r="G601" s="271"/>
      <c r="H601" s="271"/>
      <c r="I601" s="271"/>
      <c r="J601" s="271"/>
      <c r="K601" s="271"/>
      <c r="L601" s="271"/>
      <c r="M601" s="271"/>
      <c r="N601" s="271"/>
      <c r="O601" s="271"/>
      <c r="P601" s="271"/>
      <c r="Q601" s="271"/>
      <c r="R601" s="271"/>
      <c r="S601" s="271"/>
      <c r="T601" s="271"/>
      <c r="U601" s="271"/>
      <c r="V601" s="271"/>
      <c r="W601" s="271"/>
      <c r="X601" s="271"/>
      <c r="Y601" s="271"/>
      <c r="Z601" s="271"/>
      <c r="AA601" s="271"/>
      <c r="AB601" s="271"/>
      <c r="AC601" s="271"/>
      <c r="AD601" s="271"/>
      <c r="AE601" s="271"/>
      <c r="AF601" s="271"/>
      <c r="AG601" s="271"/>
      <c r="AH601" s="271"/>
    </row>
    <row r="603" spans="1:36" x14ac:dyDescent="0.25">
      <c r="A603" s="70" t="s">
        <v>106</v>
      </c>
      <c r="B603" s="71"/>
      <c r="C603" s="71"/>
      <c r="D603" s="71" t="s">
        <v>107</v>
      </c>
      <c r="E603" s="71"/>
      <c r="F603" s="71"/>
      <c r="G603" s="71"/>
      <c r="H603" s="71"/>
      <c r="I603" s="71"/>
      <c r="J603" s="71"/>
      <c r="K603" s="71"/>
      <c r="L603" s="71"/>
      <c r="M603" s="71"/>
      <c r="N603" s="71"/>
      <c r="O603" s="71"/>
      <c r="P603" s="71"/>
      <c r="Q603" s="71"/>
      <c r="R603" s="71"/>
      <c r="S603" s="71"/>
      <c r="T603" s="5"/>
      <c r="U603" s="5"/>
      <c r="V603" s="5"/>
      <c r="W603" s="5"/>
      <c r="X603" s="5"/>
      <c r="Y603" s="5"/>
      <c r="Z603" s="5"/>
      <c r="AA603" s="5"/>
      <c r="AB603" s="5"/>
      <c r="AC603" s="5"/>
      <c r="AD603" s="5"/>
      <c r="AE603" s="5"/>
      <c r="AF603" s="5"/>
      <c r="AG603" s="5"/>
      <c r="AH603" s="5"/>
    </row>
    <row r="604" spans="1:36"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row>
    <row r="605" spans="1:36"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row>
    <row r="606" spans="1:36"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row>
    <row r="607" spans="1:36" ht="15" customHeight="1" x14ac:dyDescent="0.25">
      <c r="A607" s="262" t="s">
        <v>61</v>
      </c>
      <c r="B607" s="263"/>
      <c r="C607" s="263"/>
      <c r="D607" s="263"/>
      <c r="E607" s="263"/>
      <c r="F607" s="263"/>
      <c r="G607" s="263"/>
      <c r="H607" s="263"/>
      <c r="I607" s="264"/>
      <c r="J607" s="262" t="s">
        <v>828</v>
      </c>
      <c r="K607" s="263"/>
      <c r="L607" s="263"/>
      <c r="M607" s="263"/>
      <c r="N607" s="264"/>
      <c r="O607" s="262" t="s">
        <v>108</v>
      </c>
      <c r="P607" s="263"/>
      <c r="Q607" s="263"/>
      <c r="R607" s="263"/>
      <c r="S607" s="264"/>
      <c r="T607" s="262" t="s">
        <v>109</v>
      </c>
      <c r="U607" s="263"/>
      <c r="V607" s="263"/>
      <c r="W607" s="263"/>
      <c r="X607" s="264"/>
      <c r="Y607" s="262" t="s">
        <v>827</v>
      </c>
      <c r="Z607" s="263"/>
      <c r="AA607" s="263"/>
      <c r="AB607" s="263"/>
      <c r="AC607" s="264"/>
      <c r="AD607" s="262" t="s">
        <v>663</v>
      </c>
      <c r="AE607" s="263"/>
      <c r="AF607" s="263"/>
      <c r="AG607" s="263"/>
      <c r="AH607" s="264"/>
      <c r="AI607" s="106"/>
    </row>
    <row r="608" spans="1:36" x14ac:dyDescent="0.25">
      <c r="A608" s="547"/>
      <c r="B608" s="548"/>
      <c r="C608" s="548"/>
      <c r="D608" s="548"/>
      <c r="E608" s="548"/>
      <c r="F608" s="548"/>
      <c r="G608" s="548"/>
      <c r="H608" s="548"/>
      <c r="I608" s="549"/>
      <c r="J608" s="547"/>
      <c r="K608" s="548"/>
      <c r="L608" s="548"/>
      <c r="M608" s="548"/>
      <c r="N608" s="549"/>
      <c r="O608" s="547"/>
      <c r="P608" s="548"/>
      <c r="Q608" s="548"/>
      <c r="R608" s="548"/>
      <c r="S608" s="549"/>
      <c r="T608" s="547"/>
      <c r="U608" s="548"/>
      <c r="V608" s="548"/>
      <c r="W608" s="548"/>
      <c r="X608" s="549"/>
      <c r="Y608" s="547"/>
      <c r="Z608" s="548"/>
      <c r="AA608" s="548"/>
      <c r="AB608" s="548"/>
      <c r="AC608" s="549"/>
      <c r="AD608" s="547"/>
      <c r="AE608" s="548"/>
      <c r="AF608" s="548"/>
      <c r="AG608" s="548"/>
      <c r="AH608" s="549"/>
    </row>
    <row r="609" spans="1:41" x14ac:dyDescent="0.25">
      <c r="A609" s="547"/>
      <c r="B609" s="548"/>
      <c r="C609" s="548"/>
      <c r="D609" s="548"/>
      <c r="E609" s="548"/>
      <c r="F609" s="548"/>
      <c r="G609" s="548"/>
      <c r="H609" s="548"/>
      <c r="I609" s="549"/>
      <c r="J609" s="547"/>
      <c r="K609" s="548"/>
      <c r="L609" s="548"/>
      <c r="M609" s="548"/>
      <c r="N609" s="549"/>
      <c r="O609" s="547"/>
      <c r="P609" s="548"/>
      <c r="Q609" s="548"/>
      <c r="R609" s="548"/>
      <c r="S609" s="549"/>
      <c r="T609" s="547"/>
      <c r="U609" s="548"/>
      <c r="V609" s="548"/>
      <c r="W609" s="548"/>
      <c r="X609" s="549"/>
      <c r="Y609" s="547"/>
      <c r="Z609" s="548"/>
      <c r="AA609" s="548"/>
      <c r="AB609" s="548"/>
      <c r="AC609" s="549"/>
      <c r="AD609" s="547"/>
      <c r="AE609" s="548"/>
      <c r="AF609" s="548"/>
      <c r="AG609" s="548"/>
      <c r="AH609" s="549"/>
    </row>
    <row r="610" spans="1:41" x14ac:dyDescent="0.25">
      <c r="A610" s="265"/>
      <c r="B610" s="266"/>
      <c r="C610" s="266"/>
      <c r="D610" s="266"/>
      <c r="E610" s="266"/>
      <c r="F610" s="266"/>
      <c r="G610" s="266"/>
      <c r="H610" s="266"/>
      <c r="I610" s="267"/>
      <c r="J610" s="265"/>
      <c r="K610" s="266"/>
      <c r="L610" s="266"/>
      <c r="M610" s="266"/>
      <c r="N610" s="267"/>
      <c r="O610" s="265"/>
      <c r="P610" s="266"/>
      <c r="Q610" s="266"/>
      <c r="R610" s="266"/>
      <c r="S610" s="267"/>
      <c r="T610" s="265"/>
      <c r="U610" s="266"/>
      <c r="V610" s="266"/>
      <c r="W610" s="266"/>
      <c r="X610" s="267"/>
      <c r="Y610" s="265"/>
      <c r="Z610" s="266"/>
      <c r="AA610" s="266"/>
      <c r="AB610" s="266"/>
      <c r="AC610" s="267"/>
      <c r="AD610" s="265"/>
      <c r="AE610" s="266"/>
      <c r="AF610" s="266"/>
      <c r="AG610" s="266"/>
      <c r="AH610" s="267"/>
    </row>
    <row r="611" spans="1:41" ht="15" hidden="1" customHeight="1" x14ac:dyDescent="0.25">
      <c r="A611" s="550" t="s">
        <v>50</v>
      </c>
      <c r="B611" s="551"/>
      <c r="C611" s="551"/>
      <c r="D611" s="551"/>
      <c r="E611" s="551"/>
      <c r="F611" s="551"/>
      <c r="G611" s="551"/>
      <c r="H611" s="551"/>
      <c r="I611" s="551"/>
      <c r="J611" s="551"/>
      <c r="K611" s="551"/>
      <c r="L611" s="551"/>
      <c r="M611" s="551"/>
      <c r="N611" s="551"/>
      <c r="O611" s="551"/>
      <c r="P611" s="551"/>
      <c r="Q611" s="551"/>
      <c r="R611" s="551"/>
      <c r="S611" s="551"/>
      <c r="T611" s="551"/>
      <c r="U611" s="551"/>
      <c r="V611" s="551"/>
      <c r="W611" s="551"/>
      <c r="X611" s="551"/>
      <c r="Y611" s="551"/>
      <c r="Z611" s="551"/>
      <c r="AA611" s="551"/>
      <c r="AB611" s="551"/>
      <c r="AC611" s="551"/>
      <c r="AD611" s="551"/>
      <c r="AE611" s="551"/>
      <c r="AF611" s="551"/>
      <c r="AG611" s="551"/>
      <c r="AH611" s="552"/>
    </row>
    <row r="612" spans="1:41" hidden="1" x14ac:dyDescent="0.25">
      <c r="A612" s="368"/>
      <c r="B612" s="369"/>
      <c r="C612" s="369"/>
      <c r="D612" s="369"/>
      <c r="E612" s="369"/>
      <c r="F612" s="369"/>
      <c r="G612" s="369"/>
      <c r="H612" s="369"/>
      <c r="I612" s="370"/>
      <c r="J612" s="368">
        <v>0</v>
      </c>
      <c r="K612" s="369"/>
      <c r="L612" s="369"/>
      <c r="M612" s="369"/>
      <c r="N612" s="370"/>
      <c r="O612" s="553"/>
      <c r="P612" s="554"/>
      <c r="Q612" s="554"/>
      <c r="R612" s="554"/>
      <c r="S612" s="555"/>
      <c r="T612" s="556"/>
      <c r="U612" s="557"/>
      <c r="V612" s="557"/>
      <c r="W612" s="557"/>
      <c r="X612" s="558"/>
      <c r="Y612" s="272"/>
      <c r="Z612" s="273"/>
      <c r="AA612" s="273"/>
      <c r="AB612" s="273"/>
      <c r="AC612" s="274"/>
      <c r="AD612" s="198"/>
      <c r="AE612" s="199"/>
      <c r="AF612" s="199"/>
      <c r="AG612" s="199"/>
      <c r="AH612" s="200"/>
    </row>
    <row r="613" spans="1:41" hidden="1" x14ac:dyDescent="0.25">
      <c r="A613" s="368"/>
      <c r="B613" s="369"/>
      <c r="C613" s="369"/>
      <c r="D613" s="369"/>
      <c r="E613" s="369"/>
      <c r="F613" s="369"/>
      <c r="G613" s="369"/>
      <c r="H613" s="369"/>
      <c r="I613" s="370"/>
      <c r="J613" s="368"/>
      <c r="K613" s="369"/>
      <c r="L613" s="369"/>
      <c r="M613" s="369"/>
      <c r="N613" s="370"/>
      <c r="O613" s="553"/>
      <c r="P613" s="554"/>
      <c r="Q613" s="554"/>
      <c r="R613" s="554"/>
      <c r="S613" s="555"/>
      <c r="T613" s="556"/>
      <c r="U613" s="557"/>
      <c r="V613" s="557"/>
      <c r="W613" s="557"/>
      <c r="X613" s="558"/>
      <c r="Y613" s="272"/>
      <c r="Z613" s="273"/>
      <c r="AA613" s="273"/>
      <c r="AB613" s="273"/>
      <c r="AC613" s="274"/>
      <c r="AD613" s="198"/>
      <c r="AE613" s="199"/>
      <c r="AF613" s="199"/>
      <c r="AG613" s="199"/>
      <c r="AH613" s="200"/>
    </row>
    <row r="614" spans="1:41" hidden="1" x14ac:dyDescent="0.25">
      <c r="A614" s="368"/>
      <c r="B614" s="369"/>
      <c r="C614" s="369"/>
      <c r="D614" s="369"/>
      <c r="E614" s="369"/>
      <c r="F614" s="369"/>
      <c r="G614" s="369"/>
      <c r="H614" s="369"/>
      <c r="I614" s="370"/>
      <c r="J614" s="368"/>
      <c r="K614" s="369"/>
      <c r="L614" s="369"/>
      <c r="M614" s="369"/>
      <c r="N614" s="370"/>
      <c r="O614" s="553"/>
      <c r="P614" s="554"/>
      <c r="Q614" s="554"/>
      <c r="R614" s="554"/>
      <c r="S614" s="555"/>
      <c r="T614" s="556"/>
      <c r="U614" s="557"/>
      <c r="V614" s="557"/>
      <c r="W614" s="557"/>
      <c r="X614" s="558"/>
      <c r="Y614" s="272"/>
      <c r="Z614" s="273"/>
      <c r="AA614" s="273"/>
      <c r="AB614" s="273"/>
      <c r="AC614" s="274"/>
      <c r="AD614" s="198"/>
      <c r="AE614" s="199"/>
      <c r="AF614" s="199"/>
      <c r="AG614" s="199"/>
      <c r="AH614" s="200"/>
    </row>
    <row r="615" spans="1:41" hidden="1" x14ac:dyDescent="0.25">
      <c r="A615" s="368"/>
      <c r="B615" s="369"/>
      <c r="C615" s="369"/>
      <c r="D615" s="369"/>
      <c r="E615" s="369"/>
      <c r="F615" s="369"/>
      <c r="G615" s="369"/>
      <c r="H615" s="369"/>
      <c r="I615" s="370"/>
      <c r="J615" s="368"/>
      <c r="K615" s="369"/>
      <c r="L615" s="369"/>
      <c r="M615" s="369"/>
      <c r="N615" s="370"/>
      <c r="O615" s="553"/>
      <c r="P615" s="554"/>
      <c r="Q615" s="554"/>
      <c r="R615" s="554"/>
      <c r="S615" s="555"/>
      <c r="T615" s="556"/>
      <c r="U615" s="557"/>
      <c r="V615" s="557"/>
      <c r="W615" s="557"/>
      <c r="X615" s="558"/>
      <c r="Y615" s="272"/>
      <c r="Z615" s="273"/>
      <c r="AA615" s="273"/>
      <c r="AB615" s="273"/>
      <c r="AC615" s="274"/>
      <c r="AD615" s="198"/>
      <c r="AE615" s="199"/>
      <c r="AF615" s="199"/>
      <c r="AG615" s="199"/>
      <c r="AH615" s="200"/>
    </row>
    <row r="616" spans="1:41" ht="15" customHeight="1" x14ac:dyDescent="0.25">
      <c r="A616" s="224" t="s">
        <v>110</v>
      </c>
      <c r="B616" s="342"/>
      <c r="C616" s="342"/>
      <c r="D616" s="342"/>
      <c r="E616" s="342"/>
      <c r="F616" s="342"/>
      <c r="G616" s="342"/>
      <c r="H616" s="342"/>
      <c r="I616" s="342"/>
      <c r="J616" s="342"/>
      <c r="K616" s="342"/>
      <c r="L616" s="342"/>
      <c r="M616" s="342"/>
      <c r="N616" s="342"/>
      <c r="O616" s="342"/>
      <c r="P616" s="342"/>
      <c r="Q616" s="342"/>
      <c r="R616" s="342"/>
      <c r="S616" s="342"/>
      <c r="T616" s="342"/>
      <c r="U616" s="342"/>
      <c r="V616" s="342"/>
      <c r="W616" s="342"/>
      <c r="X616" s="342"/>
      <c r="Y616" s="342"/>
      <c r="Z616" s="342"/>
      <c r="AA616" s="342"/>
      <c r="AB616" s="342"/>
      <c r="AC616" s="342"/>
      <c r="AD616" s="342"/>
      <c r="AE616" s="342"/>
      <c r="AF616" s="342"/>
      <c r="AG616" s="342"/>
      <c r="AH616" s="343"/>
    </row>
    <row r="617" spans="1:41" x14ac:dyDescent="0.25">
      <c r="A617" s="211" t="s">
        <v>803</v>
      </c>
      <c r="B617" s="212"/>
      <c r="C617" s="212"/>
      <c r="D617" s="212"/>
      <c r="E617" s="212"/>
      <c r="F617" s="212"/>
      <c r="G617" s="212"/>
      <c r="H617" s="212"/>
      <c r="I617" s="213"/>
      <c r="J617" s="559">
        <v>3.49E-2</v>
      </c>
      <c r="K617" s="369"/>
      <c r="L617" s="369"/>
      <c r="M617" s="369"/>
      <c r="N617" s="370"/>
      <c r="O617" s="560">
        <v>41639</v>
      </c>
      <c r="P617" s="561"/>
      <c r="Q617" s="561"/>
      <c r="R617" s="561"/>
      <c r="S617" s="562"/>
      <c r="T617" s="563">
        <v>1550000</v>
      </c>
      <c r="U617" s="564"/>
      <c r="V617" s="564"/>
      <c r="W617" s="564"/>
      <c r="X617" s="565"/>
      <c r="Y617" s="272">
        <v>1550000</v>
      </c>
      <c r="Z617" s="273"/>
      <c r="AA617" s="273"/>
      <c r="AB617" s="273"/>
      <c r="AC617" s="274"/>
      <c r="AD617" s="198">
        <v>1550000</v>
      </c>
      <c r="AE617" s="199"/>
      <c r="AF617" s="199"/>
      <c r="AG617" s="199"/>
      <c r="AH617" s="200"/>
      <c r="AI617" s="2"/>
      <c r="AJ617" s="2"/>
      <c r="AK617" s="2"/>
      <c r="AL617" s="2"/>
      <c r="AM617" s="2"/>
      <c r="AN617" s="2"/>
      <c r="AO617" s="2"/>
    </row>
    <row r="618" spans="1:41" x14ac:dyDescent="0.25">
      <c r="A618" s="368"/>
      <c r="B618" s="369"/>
      <c r="C618" s="369"/>
      <c r="D618" s="369"/>
      <c r="E618" s="369"/>
      <c r="F618" s="369"/>
      <c r="G618" s="369"/>
      <c r="H618" s="369"/>
      <c r="I618" s="370"/>
      <c r="J618" s="368"/>
      <c r="K618" s="369"/>
      <c r="L618" s="369"/>
      <c r="M618" s="369"/>
      <c r="N618" s="370"/>
      <c r="O618" s="553"/>
      <c r="P618" s="554"/>
      <c r="Q618" s="554"/>
      <c r="R618" s="554"/>
      <c r="S618" s="555"/>
      <c r="T618" s="556"/>
      <c r="U618" s="557"/>
      <c r="V618" s="557"/>
      <c r="W618" s="557"/>
      <c r="X618" s="558"/>
      <c r="Y618" s="272"/>
      <c r="Z618" s="273"/>
      <c r="AA618" s="273"/>
      <c r="AB618" s="273"/>
      <c r="AC618" s="274"/>
      <c r="AD618" s="198"/>
      <c r="AE618" s="199"/>
      <c r="AF618" s="199"/>
      <c r="AG618" s="199"/>
      <c r="AH618" s="200"/>
    </row>
    <row r="619" spans="1:41" hidden="1" x14ac:dyDescent="0.25">
      <c r="A619" s="368"/>
      <c r="B619" s="369"/>
      <c r="C619" s="369"/>
      <c r="D619" s="369"/>
      <c r="E619" s="369"/>
      <c r="F619" s="369"/>
      <c r="G619" s="369"/>
      <c r="H619" s="369"/>
      <c r="I619" s="370"/>
      <c r="J619" s="368"/>
      <c r="K619" s="369"/>
      <c r="L619" s="369"/>
      <c r="M619" s="369"/>
      <c r="N619" s="370"/>
      <c r="O619" s="553"/>
      <c r="P619" s="554"/>
      <c r="Q619" s="554"/>
      <c r="R619" s="554"/>
      <c r="S619" s="555"/>
      <c r="T619" s="556"/>
      <c r="U619" s="557"/>
      <c r="V619" s="557"/>
      <c r="W619" s="557"/>
      <c r="X619" s="558"/>
      <c r="Y619" s="272"/>
      <c r="Z619" s="273"/>
      <c r="AA619" s="273"/>
      <c r="AB619" s="273"/>
      <c r="AC619" s="274"/>
      <c r="AD619" s="198"/>
      <c r="AE619" s="199"/>
      <c r="AF619" s="199"/>
      <c r="AG619" s="199"/>
      <c r="AH619" s="200"/>
    </row>
    <row r="620" spans="1:41" hidden="1" x14ac:dyDescent="0.25">
      <c r="A620" s="368"/>
      <c r="B620" s="369"/>
      <c r="C620" s="369"/>
      <c r="D620" s="369"/>
      <c r="E620" s="369"/>
      <c r="F620" s="369"/>
      <c r="G620" s="369"/>
      <c r="H620" s="369"/>
      <c r="I620" s="370"/>
      <c r="J620" s="368"/>
      <c r="K620" s="369"/>
      <c r="L620" s="369"/>
      <c r="M620" s="369"/>
      <c r="N620" s="370"/>
      <c r="O620" s="553"/>
      <c r="P620" s="554"/>
      <c r="Q620" s="554"/>
      <c r="R620" s="554"/>
      <c r="S620" s="555"/>
      <c r="T620" s="556"/>
      <c r="U620" s="557"/>
      <c r="V620" s="557"/>
      <c r="W620" s="557"/>
      <c r="X620" s="558"/>
      <c r="Y620" s="272"/>
      <c r="Z620" s="273"/>
      <c r="AA620" s="273"/>
      <c r="AB620" s="273"/>
      <c r="AC620" s="274"/>
      <c r="AD620" s="198"/>
      <c r="AE620" s="199"/>
      <c r="AF620" s="199"/>
      <c r="AG620" s="199"/>
      <c r="AH620" s="200"/>
    </row>
    <row r="621" spans="1:41" ht="15" hidden="1" customHeight="1" x14ac:dyDescent="0.25">
      <c r="A621" s="224" t="s">
        <v>111</v>
      </c>
      <c r="B621" s="342"/>
      <c r="C621" s="342"/>
      <c r="D621" s="342"/>
      <c r="E621" s="342"/>
      <c r="F621" s="342"/>
      <c r="G621" s="342"/>
      <c r="H621" s="342"/>
      <c r="I621" s="342"/>
      <c r="J621" s="342"/>
      <c r="K621" s="342"/>
      <c r="L621" s="342"/>
      <c r="M621" s="342"/>
      <c r="N621" s="342"/>
      <c r="O621" s="342"/>
      <c r="P621" s="342"/>
      <c r="Q621" s="342"/>
      <c r="R621" s="342"/>
      <c r="S621" s="342"/>
      <c r="T621" s="342"/>
      <c r="U621" s="342"/>
      <c r="V621" s="342"/>
      <c r="W621" s="342"/>
      <c r="X621" s="342"/>
      <c r="Y621" s="342"/>
      <c r="Z621" s="342"/>
      <c r="AA621" s="342"/>
      <c r="AB621" s="342"/>
      <c r="AC621" s="342"/>
      <c r="AD621" s="342"/>
      <c r="AE621" s="342"/>
      <c r="AF621" s="342"/>
      <c r="AG621" s="342"/>
      <c r="AH621" s="343"/>
    </row>
    <row r="622" spans="1:41" hidden="1" x14ac:dyDescent="0.25">
      <c r="A622" s="368"/>
      <c r="B622" s="369"/>
      <c r="C622" s="369"/>
      <c r="D622" s="369"/>
      <c r="E622" s="369"/>
      <c r="F622" s="369"/>
      <c r="G622" s="369"/>
      <c r="H622" s="369"/>
      <c r="I622" s="370"/>
      <c r="J622" s="368">
        <v>0</v>
      </c>
      <c r="K622" s="369"/>
      <c r="L622" s="369"/>
      <c r="M622" s="369"/>
      <c r="N622" s="370"/>
      <c r="O622" s="553"/>
      <c r="P622" s="554"/>
      <c r="Q622" s="554"/>
      <c r="R622" s="554"/>
      <c r="S622" s="555"/>
      <c r="T622" s="556"/>
      <c r="U622" s="557"/>
      <c r="V622" s="557"/>
      <c r="W622" s="557"/>
      <c r="X622" s="558"/>
      <c r="Y622" s="272"/>
      <c r="Z622" s="273"/>
      <c r="AA622" s="273"/>
      <c r="AB622" s="273"/>
      <c r="AC622" s="274"/>
      <c r="AD622" s="198"/>
      <c r="AE622" s="199"/>
      <c r="AF622" s="199"/>
      <c r="AG622" s="199"/>
      <c r="AH622" s="200"/>
    </row>
    <row r="623" spans="1:41" hidden="1" x14ac:dyDescent="0.25">
      <c r="A623" s="368"/>
      <c r="B623" s="369"/>
      <c r="C623" s="369"/>
      <c r="D623" s="369"/>
      <c r="E623" s="369"/>
      <c r="F623" s="369"/>
      <c r="G623" s="369"/>
      <c r="H623" s="369"/>
      <c r="I623" s="370"/>
      <c r="J623" s="368"/>
      <c r="K623" s="369"/>
      <c r="L623" s="369"/>
      <c r="M623" s="369"/>
      <c r="N623" s="370"/>
      <c r="O623" s="553"/>
      <c r="P623" s="554"/>
      <c r="Q623" s="554"/>
      <c r="R623" s="554"/>
      <c r="S623" s="555"/>
      <c r="T623" s="556"/>
      <c r="U623" s="557"/>
      <c r="V623" s="557"/>
      <c r="W623" s="557"/>
      <c r="X623" s="558"/>
      <c r="Y623" s="272"/>
      <c r="Z623" s="273"/>
      <c r="AA623" s="273"/>
      <c r="AB623" s="273"/>
      <c r="AC623" s="274"/>
      <c r="AD623" s="198"/>
      <c r="AE623" s="199"/>
      <c r="AF623" s="199"/>
      <c r="AG623" s="199"/>
      <c r="AH623" s="200"/>
    </row>
    <row r="624" spans="1:41" hidden="1" x14ac:dyDescent="0.25">
      <c r="A624" s="368"/>
      <c r="B624" s="369"/>
      <c r="C624" s="369"/>
      <c r="D624" s="369"/>
      <c r="E624" s="369"/>
      <c r="F624" s="369"/>
      <c r="G624" s="369"/>
      <c r="H624" s="369"/>
      <c r="I624" s="370"/>
      <c r="J624" s="368"/>
      <c r="K624" s="369"/>
      <c r="L624" s="369"/>
      <c r="M624" s="369"/>
      <c r="N624" s="370"/>
      <c r="O624" s="553"/>
      <c r="P624" s="554"/>
      <c r="Q624" s="554"/>
      <c r="R624" s="554"/>
      <c r="S624" s="555"/>
      <c r="T624" s="556"/>
      <c r="U624" s="557"/>
      <c r="V624" s="557"/>
      <c r="W624" s="557"/>
      <c r="X624" s="558"/>
      <c r="Y624" s="272"/>
      <c r="Z624" s="273"/>
      <c r="AA624" s="273"/>
      <c r="AB624" s="273"/>
      <c r="AC624" s="274"/>
      <c r="AD624" s="198"/>
      <c r="AE624" s="199"/>
      <c r="AF624" s="199"/>
      <c r="AG624" s="199"/>
      <c r="AH624" s="200"/>
    </row>
    <row r="625" spans="1:34" hidden="1" x14ac:dyDescent="0.25">
      <c r="A625" s="368"/>
      <c r="B625" s="369"/>
      <c r="C625" s="369"/>
      <c r="D625" s="369"/>
      <c r="E625" s="369"/>
      <c r="F625" s="369"/>
      <c r="G625" s="369"/>
      <c r="H625" s="369"/>
      <c r="I625" s="370"/>
      <c r="J625" s="368"/>
      <c r="K625" s="369"/>
      <c r="L625" s="369"/>
      <c r="M625" s="369"/>
      <c r="N625" s="370"/>
      <c r="O625" s="553"/>
      <c r="P625" s="554"/>
      <c r="Q625" s="554"/>
      <c r="R625" s="554"/>
      <c r="S625" s="555"/>
      <c r="T625" s="556"/>
      <c r="U625" s="557"/>
      <c r="V625" s="557"/>
      <c r="W625" s="557"/>
      <c r="X625" s="558"/>
      <c r="Y625" s="272"/>
      <c r="Z625" s="273"/>
      <c r="AA625" s="273"/>
      <c r="AB625" s="273"/>
      <c r="AC625" s="274"/>
      <c r="AD625" s="198"/>
      <c r="AE625" s="199"/>
      <c r="AF625" s="199"/>
      <c r="AG625" s="199"/>
      <c r="AH625" s="200"/>
    </row>
    <row r="626" spans="1:34"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row>
    <row r="627" spans="1:34" x14ac:dyDescent="0.25">
      <c r="A627" s="72"/>
      <c r="B627" s="72"/>
      <c r="C627" s="72"/>
      <c r="D627" s="72"/>
      <c r="E627" s="72"/>
      <c r="F627" s="72"/>
      <c r="G627" s="72"/>
      <c r="H627" s="72"/>
      <c r="I627" s="72"/>
      <c r="J627" s="72"/>
      <c r="K627" s="72"/>
      <c r="L627" s="72"/>
      <c r="M627" s="72"/>
      <c r="N627" s="72"/>
      <c r="O627" s="72"/>
      <c r="P627" s="72"/>
      <c r="Q627" s="72"/>
      <c r="R627" s="72"/>
      <c r="S627" s="72"/>
      <c r="T627" s="72"/>
      <c r="U627" s="72"/>
      <c r="V627" s="72"/>
      <c r="W627" s="72"/>
      <c r="X627" s="72"/>
      <c r="Y627" s="72"/>
      <c r="Z627" s="72"/>
      <c r="AA627" s="72"/>
      <c r="AB627" s="72"/>
      <c r="AC627" s="72"/>
      <c r="AD627" s="72"/>
      <c r="AE627" s="72"/>
      <c r="AF627" s="72"/>
      <c r="AG627" s="72"/>
      <c r="AH627" s="72"/>
    </row>
    <row r="628" spans="1:34" x14ac:dyDescent="0.25">
      <c r="A628" s="566" t="s">
        <v>741</v>
      </c>
      <c r="B628" s="566"/>
      <c r="C628" s="566"/>
      <c r="D628" s="566"/>
      <c r="E628" s="566"/>
      <c r="F628" s="566"/>
      <c r="G628" s="566"/>
      <c r="H628" s="566"/>
      <c r="I628" s="566"/>
      <c r="J628" s="566"/>
      <c r="K628" s="566"/>
      <c r="L628" s="566"/>
      <c r="M628" s="566"/>
      <c r="N628" s="566"/>
      <c r="O628" s="566"/>
      <c r="P628" s="566"/>
      <c r="Q628" s="566"/>
      <c r="R628" s="566"/>
      <c r="S628" s="566"/>
      <c r="T628" s="566"/>
      <c r="U628" s="566"/>
      <c r="V628" s="566"/>
      <c r="W628" s="566"/>
      <c r="X628" s="566"/>
      <c r="Y628" s="566"/>
      <c r="Z628" s="566"/>
      <c r="AA628" s="566"/>
      <c r="AB628" s="566"/>
      <c r="AC628" s="566"/>
      <c r="AD628" s="566"/>
      <c r="AE628" s="566"/>
      <c r="AF628" s="566"/>
      <c r="AG628" s="566"/>
      <c r="AH628" s="566"/>
    </row>
    <row r="629" spans="1:34"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row>
    <row r="631" spans="1:34" x14ac:dyDescent="0.25">
      <c r="A631" s="10" t="s">
        <v>114</v>
      </c>
      <c r="B631" s="9"/>
      <c r="C631" s="9"/>
      <c r="D631" s="9" t="s">
        <v>115</v>
      </c>
      <c r="E631" s="9"/>
      <c r="F631" s="9"/>
      <c r="G631" s="9"/>
      <c r="H631" s="9"/>
      <c r="I631" s="9"/>
      <c r="J631" s="9"/>
      <c r="K631" s="9"/>
      <c r="L631" s="9"/>
      <c r="M631" s="9"/>
      <c r="N631" s="4"/>
      <c r="O631" s="4"/>
      <c r="P631" s="4"/>
      <c r="Q631" s="4"/>
      <c r="R631" s="4"/>
      <c r="S631" s="4"/>
      <c r="T631" s="4"/>
      <c r="U631" s="4"/>
      <c r="V631" s="4"/>
      <c r="W631" s="4"/>
      <c r="X631" s="4"/>
      <c r="Y631" s="4"/>
      <c r="Z631" s="4"/>
      <c r="AA631" s="4"/>
      <c r="AB631" s="4"/>
      <c r="AC631" s="4"/>
      <c r="AD631" s="4"/>
      <c r="AE631" s="4"/>
      <c r="AF631" s="4"/>
      <c r="AG631" s="4"/>
      <c r="AH631" s="4"/>
    </row>
    <row r="632" spans="1:34" x14ac:dyDescent="0.2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row>
    <row r="633" spans="1:34" ht="15" customHeight="1" x14ac:dyDescent="0.25">
      <c r="A633" s="261" t="s">
        <v>737</v>
      </c>
      <c r="B633" s="261"/>
      <c r="C633" s="261"/>
      <c r="D633" s="261"/>
      <c r="E633" s="261"/>
      <c r="F633" s="261"/>
      <c r="G633" s="261"/>
      <c r="H633" s="261"/>
      <c r="I633" s="261"/>
      <c r="J633" s="261"/>
      <c r="K633" s="261"/>
      <c r="L633" s="261"/>
      <c r="M633" s="261"/>
      <c r="N633" s="261"/>
      <c r="O633" s="261"/>
      <c r="P633" s="261"/>
      <c r="Q633" s="261"/>
      <c r="R633" s="261"/>
      <c r="S633" s="261"/>
      <c r="T633" s="261"/>
      <c r="U633" s="261"/>
      <c r="V633" s="261"/>
      <c r="W633" s="261"/>
      <c r="X633" s="261"/>
      <c r="Y633" s="261"/>
      <c r="Z633" s="261"/>
      <c r="AA633" s="261"/>
      <c r="AB633" s="261"/>
      <c r="AC633" s="261"/>
      <c r="AD633" s="261"/>
      <c r="AE633" s="261"/>
      <c r="AF633" s="261"/>
      <c r="AG633" s="261"/>
      <c r="AH633" s="261"/>
    </row>
    <row r="634" spans="1:34" x14ac:dyDescent="0.25">
      <c r="A634" s="261"/>
      <c r="B634" s="261"/>
      <c r="C634" s="261"/>
      <c r="D634" s="261"/>
      <c r="E634" s="261"/>
      <c r="F634" s="261"/>
      <c r="G634" s="261"/>
      <c r="H634" s="261"/>
      <c r="I634" s="261"/>
      <c r="J634" s="261"/>
      <c r="K634" s="261"/>
      <c r="L634" s="261"/>
      <c r="M634" s="261"/>
      <c r="N634" s="261"/>
      <c r="O634" s="261"/>
      <c r="P634" s="261"/>
      <c r="Q634" s="261"/>
      <c r="R634" s="261"/>
      <c r="S634" s="261"/>
      <c r="T634" s="261"/>
      <c r="U634" s="261"/>
      <c r="V634" s="261"/>
      <c r="W634" s="261"/>
      <c r="X634" s="261"/>
      <c r="Y634" s="261"/>
      <c r="Z634" s="261"/>
      <c r="AA634" s="261"/>
      <c r="AB634" s="261"/>
      <c r="AC634" s="261"/>
      <c r="AD634" s="261"/>
      <c r="AE634" s="261"/>
      <c r="AF634" s="261"/>
      <c r="AG634" s="261"/>
      <c r="AH634" s="261"/>
    </row>
    <row r="635" spans="1:34" x14ac:dyDescent="0.25">
      <c r="A635" s="261"/>
      <c r="B635" s="261"/>
      <c r="C635" s="261"/>
      <c r="D635" s="261"/>
      <c r="E635" s="261"/>
      <c r="F635" s="261"/>
      <c r="G635" s="261"/>
      <c r="H635" s="261"/>
      <c r="I635" s="261"/>
      <c r="J635" s="261"/>
      <c r="K635" s="261"/>
      <c r="L635" s="261"/>
      <c r="M635" s="261"/>
      <c r="N635" s="261"/>
      <c r="O635" s="261"/>
      <c r="P635" s="261"/>
      <c r="Q635" s="261"/>
      <c r="R635" s="261"/>
      <c r="S635" s="261"/>
      <c r="T635" s="261"/>
      <c r="U635" s="261"/>
      <c r="V635" s="261"/>
      <c r="W635" s="261"/>
      <c r="X635" s="261"/>
      <c r="Y635" s="261"/>
      <c r="Z635" s="261"/>
      <c r="AA635" s="261"/>
      <c r="AB635" s="261"/>
      <c r="AC635" s="261"/>
      <c r="AD635" s="261"/>
      <c r="AE635" s="261"/>
      <c r="AF635" s="261"/>
      <c r="AG635" s="261"/>
      <c r="AH635" s="261"/>
    </row>
    <row r="636" spans="1:34" x14ac:dyDescent="0.25">
      <c r="A636" s="261"/>
      <c r="B636" s="261"/>
      <c r="C636" s="261"/>
      <c r="D636" s="261"/>
      <c r="E636" s="261"/>
      <c r="F636" s="261"/>
      <c r="G636" s="261"/>
      <c r="H636" s="261"/>
      <c r="I636" s="261"/>
      <c r="J636" s="261"/>
      <c r="K636" s="261"/>
      <c r="L636" s="261"/>
      <c r="M636" s="261"/>
      <c r="N636" s="261"/>
      <c r="O636" s="261"/>
      <c r="P636" s="261"/>
      <c r="Q636" s="261"/>
      <c r="R636" s="261"/>
      <c r="S636" s="261"/>
      <c r="T636" s="261"/>
      <c r="U636" s="261"/>
      <c r="V636" s="261"/>
      <c r="W636" s="261"/>
      <c r="X636" s="261"/>
      <c r="Y636" s="261"/>
      <c r="Z636" s="261"/>
      <c r="AA636" s="261"/>
      <c r="AB636" s="261"/>
      <c r="AC636" s="261"/>
      <c r="AD636" s="261"/>
      <c r="AE636" s="261"/>
      <c r="AF636" s="261"/>
      <c r="AG636" s="261"/>
      <c r="AH636" s="261"/>
    </row>
    <row r="637" spans="1:34" x14ac:dyDescent="0.2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row>
    <row r="638" spans="1:34" x14ac:dyDescent="0.25">
      <c r="A638" s="4" t="s">
        <v>116</v>
      </c>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row>
    <row r="639" spans="1:34" x14ac:dyDescent="0.2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row>
    <row r="640" spans="1:34" ht="15" customHeight="1" x14ac:dyDescent="0.25">
      <c r="A640" s="567" t="s">
        <v>61</v>
      </c>
      <c r="B640" s="326"/>
      <c r="C640" s="326"/>
      <c r="D640" s="326"/>
      <c r="E640" s="326"/>
      <c r="F640" s="326"/>
      <c r="G640" s="326"/>
      <c r="H640" s="326"/>
      <c r="I640" s="326"/>
      <c r="J640" s="326"/>
      <c r="K640" s="326"/>
      <c r="L640" s="327"/>
      <c r="M640" s="569" t="s">
        <v>29</v>
      </c>
      <c r="N640" s="570"/>
      <c r="O640" s="570"/>
      <c r="P640" s="570"/>
      <c r="Q640" s="570"/>
      <c r="R640" s="570"/>
      <c r="S640" s="570"/>
      <c r="T640" s="570"/>
      <c r="U640" s="570"/>
      <c r="V640" s="570"/>
      <c r="W640" s="571"/>
      <c r="X640" s="567" t="s">
        <v>96</v>
      </c>
      <c r="Y640" s="326"/>
      <c r="Z640" s="326"/>
      <c r="AA640" s="326"/>
      <c r="AB640" s="326"/>
      <c r="AC640" s="326"/>
      <c r="AD640" s="326"/>
      <c r="AE640" s="326"/>
      <c r="AF640" s="326"/>
      <c r="AG640" s="326"/>
      <c r="AH640" s="327"/>
    </row>
    <row r="641" spans="1:35" x14ac:dyDescent="0.25">
      <c r="A641" s="568"/>
      <c r="B641" s="328"/>
      <c r="C641" s="328"/>
      <c r="D641" s="328"/>
      <c r="E641" s="328"/>
      <c r="F641" s="328"/>
      <c r="G641" s="328"/>
      <c r="H641" s="328"/>
      <c r="I641" s="328"/>
      <c r="J641" s="328"/>
      <c r="K641" s="328"/>
      <c r="L641" s="329"/>
      <c r="M641" s="572"/>
      <c r="N641" s="573"/>
      <c r="O641" s="573"/>
      <c r="P641" s="573"/>
      <c r="Q641" s="573"/>
      <c r="R641" s="573"/>
      <c r="S641" s="573"/>
      <c r="T641" s="573"/>
      <c r="U641" s="573"/>
      <c r="V641" s="573"/>
      <c r="W641" s="574"/>
      <c r="X641" s="568"/>
      <c r="Y641" s="328"/>
      <c r="Z641" s="328"/>
      <c r="AA641" s="328"/>
      <c r="AB641" s="328"/>
      <c r="AC641" s="328"/>
      <c r="AD641" s="328"/>
      <c r="AE641" s="328"/>
      <c r="AF641" s="328"/>
      <c r="AG641" s="328"/>
      <c r="AH641" s="329"/>
    </row>
    <row r="642" spans="1:35" ht="15" customHeight="1" x14ac:dyDescent="0.25">
      <c r="A642" s="575" t="s">
        <v>117</v>
      </c>
      <c r="B642" s="576"/>
      <c r="C642" s="576"/>
      <c r="D642" s="576"/>
      <c r="E642" s="576"/>
      <c r="F642" s="576"/>
      <c r="G642" s="576"/>
      <c r="H642" s="576"/>
      <c r="I642" s="576"/>
      <c r="J642" s="576"/>
      <c r="K642" s="576"/>
      <c r="L642" s="577"/>
      <c r="M642" s="581">
        <v>3815675</v>
      </c>
      <c r="N642" s="582"/>
      <c r="O642" s="582"/>
      <c r="P642" s="582"/>
      <c r="Q642" s="582"/>
      <c r="R642" s="582"/>
      <c r="S642" s="582"/>
      <c r="T642" s="582"/>
      <c r="U642" s="582"/>
      <c r="V642" s="582"/>
      <c r="W642" s="583"/>
      <c r="X642" s="587">
        <f>X644+X645</f>
        <v>3582921</v>
      </c>
      <c r="Y642" s="588"/>
      <c r="Z642" s="588"/>
      <c r="AA642" s="588"/>
      <c r="AB642" s="588"/>
      <c r="AC642" s="588"/>
      <c r="AD642" s="588"/>
      <c r="AE642" s="588"/>
      <c r="AF642" s="588"/>
      <c r="AG642" s="588"/>
      <c r="AH642" s="589"/>
      <c r="AI642" s="2"/>
    </row>
    <row r="643" spans="1:35" ht="26.25" customHeight="1" x14ac:dyDescent="0.25">
      <c r="A643" s="578"/>
      <c r="B643" s="579"/>
      <c r="C643" s="579"/>
      <c r="D643" s="579"/>
      <c r="E643" s="579"/>
      <c r="F643" s="579"/>
      <c r="G643" s="579"/>
      <c r="H643" s="579"/>
      <c r="I643" s="579"/>
      <c r="J643" s="579"/>
      <c r="K643" s="579"/>
      <c r="L643" s="580"/>
      <c r="M643" s="584"/>
      <c r="N643" s="585"/>
      <c r="O643" s="585"/>
      <c r="P643" s="585"/>
      <c r="Q643" s="585"/>
      <c r="R643" s="585"/>
      <c r="S643" s="585"/>
      <c r="T643" s="585"/>
      <c r="U643" s="585"/>
      <c r="V643" s="585"/>
      <c r="W643" s="586"/>
      <c r="X643" s="590"/>
      <c r="Y643" s="591"/>
      <c r="Z643" s="591"/>
      <c r="AA643" s="591"/>
      <c r="AB643" s="591"/>
      <c r="AC643" s="591"/>
      <c r="AD643" s="591"/>
      <c r="AE643" s="591"/>
      <c r="AF643" s="591"/>
      <c r="AG643" s="591"/>
      <c r="AH643" s="592"/>
    </row>
    <row r="644" spans="1:35" ht="15" customHeight="1" x14ac:dyDescent="0.25">
      <c r="A644" s="207" t="s">
        <v>118</v>
      </c>
      <c r="B644" s="208"/>
      <c r="C644" s="208"/>
      <c r="D644" s="208"/>
      <c r="E644" s="208"/>
      <c r="F644" s="208"/>
      <c r="G644" s="208"/>
      <c r="H644" s="208"/>
      <c r="I644" s="208"/>
      <c r="J644" s="208"/>
      <c r="K644" s="208"/>
      <c r="L644" s="209"/>
      <c r="M644" s="593">
        <f>+M642</f>
        <v>3815675</v>
      </c>
      <c r="N644" s="594"/>
      <c r="O644" s="594"/>
      <c r="P644" s="594"/>
      <c r="Q644" s="594"/>
      <c r="R644" s="594"/>
      <c r="S644" s="594"/>
      <c r="T644" s="594"/>
      <c r="U644" s="594"/>
      <c r="V644" s="594"/>
      <c r="W644" s="595"/>
      <c r="X644" s="593">
        <v>3582921</v>
      </c>
      <c r="Y644" s="594"/>
      <c r="Z644" s="594"/>
      <c r="AA644" s="594"/>
      <c r="AB644" s="594"/>
      <c r="AC644" s="594"/>
      <c r="AD644" s="594"/>
      <c r="AE644" s="594"/>
      <c r="AF644" s="594"/>
      <c r="AG644" s="594"/>
      <c r="AH644" s="595"/>
    </row>
    <row r="645" spans="1:35" ht="15" customHeight="1" x14ac:dyDescent="0.25">
      <c r="A645" s="207" t="s">
        <v>119</v>
      </c>
      <c r="B645" s="208"/>
      <c r="C645" s="208"/>
      <c r="D645" s="208"/>
      <c r="E645" s="208"/>
      <c r="F645" s="208"/>
      <c r="G645" s="208"/>
      <c r="H645" s="208"/>
      <c r="I645" s="208"/>
      <c r="J645" s="208"/>
      <c r="K645" s="208"/>
      <c r="L645" s="209"/>
      <c r="M645" s="593"/>
      <c r="N645" s="594"/>
      <c r="O645" s="594"/>
      <c r="P645" s="594"/>
      <c r="Q645" s="594"/>
      <c r="R645" s="594"/>
      <c r="S645" s="594"/>
      <c r="T645" s="594"/>
      <c r="U645" s="594"/>
      <c r="V645" s="594"/>
      <c r="W645" s="595"/>
      <c r="X645" s="593"/>
      <c r="Y645" s="594"/>
      <c r="Z645" s="594"/>
      <c r="AA645" s="594"/>
      <c r="AB645" s="594"/>
      <c r="AC645" s="594"/>
      <c r="AD645" s="594"/>
      <c r="AE645" s="594"/>
      <c r="AF645" s="594"/>
      <c r="AG645" s="594"/>
      <c r="AH645" s="595"/>
    </row>
    <row r="646" spans="1:35" ht="15" customHeight="1" x14ac:dyDescent="0.25">
      <c r="A646" s="575" t="s">
        <v>120</v>
      </c>
      <c r="B646" s="576"/>
      <c r="C646" s="576"/>
      <c r="D646" s="576"/>
      <c r="E646" s="576"/>
      <c r="F646" s="576"/>
      <c r="G646" s="576"/>
      <c r="H646" s="576"/>
      <c r="I646" s="576"/>
      <c r="J646" s="576"/>
      <c r="K646" s="576"/>
      <c r="L646" s="577"/>
      <c r="M646" s="587">
        <f>M648+M649</f>
        <v>331361</v>
      </c>
      <c r="N646" s="588"/>
      <c r="O646" s="588"/>
      <c r="P646" s="588"/>
      <c r="Q646" s="588"/>
      <c r="R646" s="588"/>
      <c r="S646" s="588"/>
      <c r="T646" s="588"/>
      <c r="U646" s="588"/>
      <c r="V646" s="588"/>
      <c r="W646" s="589"/>
      <c r="X646" s="587">
        <f>X648+X649</f>
        <v>302053</v>
      </c>
      <c r="Y646" s="588"/>
      <c r="Z646" s="588"/>
      <c r="AA646" s="588"/>
      <c r="AB646" s="588"/>
      <c r="AC646" s="588"/>
      <c r="AD646" s="588"/>
      <c r="AE646" s="588"/>
      <c r="AF646" s="588"/>
      <c r="AG646" s="588"/>
      <c r="AH646" s="589"/>
    </row>
    <row r="647" spans="1:35" ht="27.75" customHeight="1" x14ac:dyDescent="0.25">
      <c r="A647" s="578"/>
      <c r="B647" s="579"/>
      <c r="C647" s="579"/>
      <c r="D647" s="579"/>
      <c r="E647" s="579"/>
      <c r="F647" s="579"/>
      <c r="G647" s="579"/>
      <c r="H647" s="579"/>
      <c r="I647" s="579"/>
      <c r="J647" s="579"/>
      <c r="K647" s="579"/>
      <c r="L647" s="580"/>
      <c r="M647" s="590"/>
      <c r="N647" s="591"/>
      <c r="O647" s="591"/>
      <c r="P647" s="591"/>
      <c r="Q647" s="591"/>
      <c r="R647" s="591"/>
      <c r="S647" s="591"/>
      <c r="T647" s="591"/>
      <c r="U647" s="591"/>
      <c r="V647" s="591"/>
      <c r="W647" s="592"/>
      <c r="X647" s="590"/>
      <c r="Y647" s="591"/>
      <c r="Z647" s="591"/>
      <c r="AA647" s="591"/>
      <c r="AB647" s="591"/>
      <c r="AC647" s="591"/>
      <c r="AD647" s="591"/>
      <c r="AE647" s="591"/>
      <c r="AF647" s="591"/>
      <c r="AG647" s="591"/>
      <c r="AH647" s="592"/>
    </row>
    <row r="648" spans="1:35" ht="15" customHeight="1" x14ac:dyDescent="0.25">
      <c r="A648" s="207" t="s">
        <v>118</v>
      </c>
      <c r="B648" s="208"/>
      <c r="C648" s="208"/>
      <c r="D648" s="208"/>
      <c r="E648" s="208"/>
      <c r="F648" s="208"/>
      <c r="G648" s="208"/>
      <c r="H648" s="208"/>
      <c r="I648" s="208"/>
      <c r="J648" s="208"/>
      <c r="K648" s="208"/>
      <c r="L648" s="209"/>
      <c r="M648" s="593">
        <v>331361</v>
      </c>
      <c r="N648" s="594"/>
      <c r="O648" s="594"/>
      <c r="P648" s="594"/>
      <c r="Q648" s="594"/>
      <c r="R648" s="594"/>
      <c r="S648" s="594"/>
      <c r="T648" s="594"/>
      <c r="U648" s="594"/>
      <c r="V648" s="594"/>
      <c r="W648" s="595"/>
      <c r="X648" s="593">
        <v>302053</v>
      </c>
      <c r="Y648" s="594"/>
      <c r="Z648" s="594"/>
      <c r="AA648" s="594"/>
      <c r="AB648" s="594"/>
      <c r="AC648" s="594"/>
      <c r="AD648" s="594"/>
      <c r="AE648" s="594"/>
      <c r="AF648" s="594"/>
      <c r="AG648" s="594"/>
      <c r="AH648" s="595"/>
    </row>
    <row r="649" spans="1:35" ht="15" customHeight="1" x14ac:dyDescent="0.25">
      <c r="A649" s="207" t="s">
        <v>119</v>
      </c>
      <c r="B649" s="208"/>
      <c r="C649" s="208"/>
      <c r="D649" s="208"/>
      <c r="E649" s="208"/>
      <c r="F649" s="208"/>
      <c r="G649" s="208"/>
      <c r="H649" s="208"/>
      <c r="I649" s="208"/>
      <c r="J649" s="208"/>
      <c r="K649" s="208"/>
      <c r="L649" s="209"/>
      <c r="M649" s="593"/>
      <c r="N649" s="594"/>
      <c r="O649" s="594"/>
      <c r="P649" s="594"/>
      <c r="Q649" s="594"/>
      <c r="R649" s="594"/>
      <c r="S649" s="594"/>
      <c r="T649" s="594"/>
      <c r="U649" s="594"/>
      <c r="V649" s="594"/>
      <c r="W649" s="595"/>
      <c r="X649" s="593"/>
      <c r="Y649" s="594"/>
      <c r="Z649" s="594"/>
      <c r="AA649" s="594"/>
      <c r="AB649" s="594"/>
      <c r="AC649" s="594"/>
      <c r="AD649" s="594"/>
      <c r="AE649" s="594"/>
      <c r="AF649" s="594"/>
      <c r="AG649" s="594"/>
      <c r="AH649" s="595"/>
    </row>
    <row r="650" spans="1:35" ht="15" customHeight="1" x14ac:dyDescent="0.25">
      <c r="A650" s="207" t="s">
        <v>121</v>
      </c>
      <c r="B650" s="208"/>
      <c r="C650" s="208"/>
      <c r="D650" s="208"/>
      <c r="E650" s="208"/>
      <c r="F650" s="208"/>
      <c r="G650" s="208"/>
      <c r="H650" s="208"/>
      <c r="I650" s="208"/>
      <c r="J650" s="208"/>
      <c r="K650" s="208"/>
      <c r="L650" s="209"/>
      <c r="M650" s="593">
        <v>0</v>
      </c>
      <c r="N650" s="594"/>
      <c r="O650" s="594"/>
      <c r="P650" s="594"/>
      <c r="Q650" s="594"/>
      <c r="R650" s="594"/>
      <c r="S650" s="594"/>
      <c r="T650" s="594"/>
      <c r="U650" s="594"/>
      <c r="V650" s="594"/>
      <c r="W650" s="595"/>
      <c r="X650" s="593">
        <v>54149</v>
      </c>
      <c r="Y650" s="594"/>
      <c r="Z650" s="594"/>
      <c r="AA650" s="594"/>
      <c r="AB650" s="594"/>
      <c r="AC650" s="594"/>
      <c r="AD650" s="594"/>
      <c r="AE650" s="594"/>
      <c r="AF650" s="594"/>
      <c r="AG650" s="594"/>
      <c r="AH650" s="595"/>
    </row>
    <row r="651" spans="1:35" ht="15" customHeight="1" x14ac:dyDescent="0.25">
      <c r="A651" s="208" t="s">
        <v>122</v>
      </c>
      <c r="B651" s="208"/>
      <c r="C651" s="208"/>
      <c r="D651" s="208"/>
      <c r="E651" s="208"/>
      <c r="F651" s="208"/>
      <c r="G651" s="208"/>
      <c r="H651" s="208"/>
      <c r="I651" s="208"/>
      <c r="J651" s="208"/>
      <c r="K651" s="208"/>
      <c r="L651" s="209"/>
      <c r="M651" s="593"/>
      <c r="N651" s="594"/>
      <c r="O651" s="594"/>
      <c r="P651" s="594"/>
      <c r="Q651" s="594"/>
      <c r="R651" s="594"/>
      <c r="S651" s="594"/>
      <c r="T651" s="594"/>
      <c r="U651" s="594"/>
      <c r="V651" s="594"/>
      <c r="W651" s="595"/>
      <c r="X651" s="593"/>
      <c r="Y651" s="594"/>
      <c r="Z651" s="594"/>
      <c r="AA651" s="594"/>
      <c r="AB651" s="594"/>
      <c r="AC651" s="594"/>
      <c r="AD651" s="594"/>
      <c r="AE651" s="594"/>
      <c r="AF651" s="594"/>
      <c r="AG651" s="594"/>
      <c r="AH651" s="595"/>
    </row>
    <row r="652" spans="1:35" ht="15" customHeight="1" x14ac:dyDescent="0.25">
      <c r="A652" s="208" t="s">
        <v>123</v>
      </c>
      <c r="B652" s="208"/>
      <c r="C652" s="208"/>
      <c r="D652" s="208"/>
      <c r="E652" s="208"/>
      <c r="F652" s="208"/>
      <c r="G652" s="208"/>
      <c r="H652" s="208"/>
      <c r="I652" s="208"/>
      <c r="J652" s="208"/>
      <c r="K652" s="208"/>
      <c r="L652" s="209"/>
      <c r="M652" s="593">
        <v>22</v>
      </c>
      <c r="N652" s="594"/>
      <c r="O652" s="594"/>
      <c r="P652" s="594"/>
      <c r="Q652" s="594"/>
      <c r="R652" s="594"/>
      <c r="S652" s="594"/>
      <c r="T652" s="594"/>
      <c r="U652" s="594"/>
      <c r="V652" s="594"/>
      <c r="W652" s="595"/>
      <c r="X652" s="593">
        <v>23</v>
      </c>
      <c r="Y652" s="594"/>
      <c r="Z652" s="594"/>
      <c r="AA652" s="594"/>
      <c r="AB652" s="594"/>
      <c r="AC652" s="594"/>
      <c r="AD652" s="594"/>
      <c r="AE652" s="594"/>
      <c r="AF652" s="594"/>
      <c r="AG652" s="594"/>
      <c r="AH652" s="595"/>
    </row>
    <row r="653" spans="1:35" ht="15" customHeight="1" x14ac:dyDescent="0.25">
      <c r="A653" s="208" t="s">
        <v>124</v>
      </c>
      <c r="B653" s="208"/>
      <c r="C653" s="208"/>
      <c r="D653" s="208"/>
      <c r="E653" s="208"/>
      <c r="F653" s="208"/>
      <c r="G653" s="208"/>
      <c r="H653" s="208"/>
      <c r="I653" s="208"/>
      <c r="J653" s="208"/>
      <c r="K653" s="208"/>
      <c r="L653" s="209"/>
      <c r="M653" s="593">
        <f>(M644+M648)*M652%</f>
        <v>912347.92</v>
      </c>
      <c r="N653" s="594"/>
      <c r="O653" s="594"/>
      <c r="P653" s="594"/>
      <c r="Q653" s="594"/>
      <c r="R653" s="594"/>
      <c r="S653" s="594"/>
      <c r="T653" s="594"/>
      <c r="U653" s="594"/>
      <c r="V653" s="594"/>
      <c r="W653" s="595"/>
      <c r="X653" s="593">
        <f>(X644+X648)*X652%</f>
        <v>893544.02</v>
      </c>
      <c r="Y653" s="594"/>
      <c r="Z653" s="594"/>
      <c r="AA653" s="594"/>
      <c r="AB653" s="594"/>
      <c r="AC653" s="594"/>
      <c r="AD653" s="594"/>
      <c r="AE653" s="594"/>
      <c r="AF653" s="594"/>
      <c r="AG653" s="594"/>
      <c r="AH653" s="595"/>
    </row>
    <row r="654" spans="1:35" ht="15" customHeight="1" x14ac:dyDescent="0.25">
      <c r="A654" s="208" t="s">
        <v>125</v>
      </c>
      <c r="B654" s="208"/>
      <c r="C654" s="208"/>
      <c r="D654" s="208"/>
      <c r="E654" s="208"/>
      <c r="F654" s="208"/>
      <c r="G654" s="208"/>
      <c r="H654" s="208"/>
      <c r="I654" s="208"/>
      <c r="J654" s="208"/>
      <c r="K654" s="208"/>
      <c r="L654" s="209"/>
      <c r="M654" s="593"/>
      <c r="N654" s="594"/>
      <c r="O654" s="594"/>
      <c r="P654" s="594"/>
      <c r="Q654" s="594"/>
      <c r="R654" s="594"/>
      <c r="S654" s="594"/>
      <c r="T654" s="594"/>
      <c r="U654" s="594"/>
      <c r="V654" s="594"/>
      <c r="W654" s="595"/>
      <c r="X654" s="593">
        <v>3264</v>
      </c>
      <c r="Y654" s="594"/>
      <c r="Z654" s="594"/>
      <c r="AA654" s="594"/>
      <c r="AB654" s="594"/>
      <c r="AC654" s="594"/>
      <c r="AD654" s="594"/>
      <c r="AE654" s="594"/>
      <c r="AF654" s="594"/>
      <c r="AG654" s="594"/>
      <c r="AH654" s="595"/>
    </row>
    <row r="655" spans="1:35" ht="15" customHeight="1" x14ac:dyDescent="0.25">
      <c r="A655" s="596" t="s">
        <v>129</v>
      </c>
      <c r="B655" s="596"/>
      <c r="C655" s="596"/>
      <c r="D655" s="596"/>
      <c r="E655" s="596"/>
      <c r="F655" s="596"/>
      <c r="G655" s="596"/>
      <c r="H655" s="596"/>
      <c r="I655" s="596"/>
      <c r="J655" s="596"/>
      <c r="K655" s="596"/>
      <c r="L655" s="597"/>
      <c r="M655" s="598">
        <v>-6350</v>
      </c>
      <c r="N655" s="599"/>
      <c r="O655" s="599"/>
      <c r="P655" s="599"/>
      <c r="Q655" s="599"/>
      <c r="R655" s="599"/>
      <c r="S655" s="599"/>
      <c r="T655" s="599"/>
      <c r="U655" s="599"/>
      <c r="V655" s="599"/>
      <c r="W655" s="600"/>
      <c r="X655" s="593">
        <v>3264</v>
      </c>
      <c r="Y655" s="594"/>
      <c r="Z655" s="594"/>
      <c r="AA655" s="594"/>
      <c r="AB655" s="594"/>
      <c r="AC655" s="594"/>
      <c r="AD655" s="594"/>
      <c r="AE655" s="594"/>
      <c r="AF655" s="594"/>
      <c r="AG655" s="594"/>
      <c r="AH655" s="595"/>
      <c r="AI655" s="2"/>
    </row>
    <row r="656" spans="1:35" ht="15" customHeight="1" x14ac:dyDescent="0.25">
      <c r="A656" s="208" t="s">
        <v>126</v>
      </c>
      <c r="B656" s="208"/>
      <c r="C656" s="208"/>
      <c r="D656" s="208"/>
      <c r="E656" s="208"/>
      <c r="F656" s="208"/>
      <c r="G656" s="208"/>
      <c r="H656" s="208"/>
      <c r="I656" s="208"/>
      <c r="J656" s="208"/>
      <c r="K656" s="208"/>
      <c r="L656" s="209"/>
      <c r="M656" s="593"/>
      <c r="N656" s="594"/>
      <c r="O656" s="594"/>
      <c r="P656" s="594"/>
      <c r="Q656" s="594"/>
      <c r="R656" s="594"/>
      <c r="S656" s="594"/>
      <c r="T656" s="594"/>
      <c r="U656" s="594"/>
      <c r="V656" s="594"/>
      <c r="W656" s="595"/>
      <c r="X656" s="593"/>
      <c r="Y656" s="594"/>
      <c r="Z656" s="594"/>
      <c r="AA656" s="594"/>
      <c r="AB656" s="594"/>
      <c r="AC656" s="594"/>
      <c r="AD656" s="594"/>
      <c r="AE656" s="594"/>
      <c r="AF656" s="594"/>
      <c r="AG656" s="594"/>
      <c r="AH656" s="595"/>
    </row>
    <row r="657" spans="1:36" ht="15" customHeight="1" x14ac:dyDescent="0.25">
      <c r="A657" s="208" t="s">
        <v>127</v>
      </c>
      <c r="B657" s="208"/>
      <c r="C657" s="208"/>
      <c r="D657" s="208"/>
      <c r="E657" s="208"/>
      <c r="F657" s="208"/>
      <c r="G657" s="208"/>
      <c r="H657" s="208"/>
      <c r="I657" s="208"/>
      <c r="J657" s="208"/>
      <c r="K657" s="208"/>
      <c r="L657" s="209"/>
      <c r="M657" s="593"/>
      <c r="N657" s="594"/>
      <c r="O657" s="594"/>
      <c r="P657" s="594"/>
      <c r="Q657" s="594"/>
      <c r="R657" s="594"/>
      <c r="S657" s="594"/>
      <c r="T657" s="594"/>
      <c r="U657" s="594"/>
      <c r="V657" s="594"/>
      <c r="W657" s="595"/>
      <c r="X657" s="593"/>
      <c r="Y657" s="594"/>
      <c r="Z657" s="594"/>
      <c r="AA657" s="594"/>
      <c r="AB657" s="594"/>
      <c r="AC657" s="594"/>
      <c r="AD657" s="594"/>
      <c r="AE657" s="594"/>
      <c r="AF657" s="594"/>
      <c r="AG657" s="594"/>
      <c r="AH657" s="595"/>
    </row>
    <row r="658" spans="1:36" ht="15" customHeight="1" x14ac:dyDescent="0.25">
      <c r="A658" s="208" t="s">
        <v>128</v>
      </c>
      <c r="B658" s="208"/>
      <c r="C658" s="208"/>
      <c r="D658" s="208"/>
      <c r="E658" s="208"/>
      <c r="F658" s="208"/>
      <c r="G658" s="208"/>
      <c r="H658" s="208"/>
      <c r="I658" s="208"/>
      <c r="J658" s="208"/>
      <c r="K658" s="208"/>
      <c r="L658" s="209"/>
      <c r="M658" s="593"/>
      <c r="N658" s="594"/>
      <c r="O658" s="594"/>
      <c r="P658" s="594"/>
      <c r="Q658" s="594"/>
      <c r="R658" s="594"/>
      <c r="S658" s="594"/>
      <c r="T658" s="594"/>
      <c r="U658" s="594"/>
      <c r="V658" s="594"/>
      <c r="W658" s="595"/>
      <c r="X658" s="593"/>
      <c r="Y658" s="594"/>
      <c r="Z658" s="594"/>
      <c r="AA658" s="594"/>
      <c r="AB658" s="594"/>
      <c r="AC658" s="594"/>
      <c r="AD658" s="594"/>
      <c r="AE658" s="594"/>
      <c r="AF658" s="594"/>
      <c r="AG658" s="594"/>
      <c r="AH658" s="595"/>
    </row>
    <row r="659" spans="1:36" ht="15" customHeight="1" x14ac:dyDescent="0.25">
      <c r="A659" s="208" t="s">
        <v>129</v>
      </c>
      <c r="B659" s="208"/>
      <c r="C659" s="208"/>
      <c r="D659" s="208"/>
      <c r="E659" s="208"/>
      <c r="F659" s="208"/>
      <c r="G659" s="208"/>
      <c r="H659" s="208"/>
      <c r="I659" s="208"/>
      <c r="J659" s="208"/>
      <c r="K659" s="208"/>
      <c r="L659" s="209"/>
      <c r="M659" s="593"/>
      <c r="N659" s="594"/>
      <c r="O659" s="594"/>
      <c r="P659" s="594"/>
      <c r="Q659" s="594"/>
      <c r="R659" s="594"/>
      <c r="S659" s="594"/>
      <c r="T659" s="594"/>
      <c r="U659" s="594"/>
      <c r="V659" s="594"/>
      <c r="W659" s="595"/>
      <c r="X659" s="593"/>
      <c r="Y659" s="594"/>
      <c r="Z659" s="594"/>
      <c r="AA659" s="594"/>
      <c r="AB659" s="594"/>
      <c r="AC659" s="594"/>
      <c r="AD659" s="594"/>
      <c r="AE659" s="594"/>
      <c r="AF659" s="594"/>
      <c r="AG659" s="594"/>
      <c r="AH659" s="595"/>
    </row>
    <row r="660" spans="1:36" ht="15" customHeight="1" x14ac:dyDescent="0.25">
      <c r="A660" s="207" t="s">
        <v>126</v>
      </c>
      <c r="B660" s="208"/>
      <c r="C660" s="208"/>
      <c r="D660" s="208"/>
      <c r="E660" s="208"/>
      <c r="F660" s="208"/>
      <c r="G660" s="208"/>
      <c r="H660" s="208"/>
      <c r="I660" s="208"/>
      <c r="J660" s="208"/>
      <c r="K660" s="208"/>
      <c r="L660" s="209"/>
      <c r="M660" s="593"/>
      <c r="N660" s="594"/>
      <c r="O660" s="594"/>
      <c r="P660" s="594"/>
      <c r="Q660" s="594"/>
      <c r="R660" s="594"/>
      <c r="S660" s="594"/>
      <c r="T660" s="594"/>
      <c r="U660" s="594"/>
      <c r="V660" s="594"/>
      <c r="W660" s="595"/>
      <c r="X660" s="593"/>
      <c r="Y660" s="594"/>
      <c r="Z660" s="594"/>
      <c r="AA660" s="594"/>
      <c r="AB660" s="594"/>
      <c r="AC660" s="594"/>
      <c r="AD660" s="594"/>
      <c r="AE660" s="594"/>
      <c r="AF660" s="594"/>
      <c r="AG660" s="594"/>
      <c r="AH660" s="595"/>
    </row>
    <row r="661" spans="1:36" x14ac:dyDescent="0.2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row>
    <row r="662" spans="1:36" x14ac:dyDescent="0.2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row>
    <row r="663" spans="1:36" x14ac:dyDescent="0.2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row>
    <row r="664" spans="1:36" x14ac:dyDescent="0.25">
      <c r="A664" s="10" t="s">
        <v>130</v>
      </c>
      <c r="B664" s="9"/>
      <c r="C664" s="9"/>
      <c r="D664" s="9" t="s">
        <v>131</v>
      </c>
      <c r="E664" s="9"/>
      <c r="F664" s="9"/>
      <c r="G664" s="9"/>
      <c r="H664" s="9"/>
      <c r="I664" s="9"/>
      <c r="J664" s="9"/>
      <c r="K664" s="9"/>
      <c r="L664" s="4"/>
      <c r="M664" s="4"/>
      <c r="N664" s="4"/>
      <c r="O664" s="4"/>
      <c r="P664" s="4"/>
      <c r="Q664" s="4"/>
      <c r="R664" s="4"/>
      <c r="S664" s="4"/>
      <c r="T664" s="4"/>
      <c r="U664" s="4"/>
      <c r="V664" s="4"/>
      <c r="W664" s="4"/>
      <c r="X664" s="4"/>
      <c r="Y664" s="4"/>
      <c r="Z664" s="4"/>
      <c r="AA664" s="4"/>
      <c r="AB664" s="4"/>
      <c r="AC664" s="4"/>
      <c r="AD664" s="4"/>
      <c r="AE664" s="4"/>
      <c r="AF664" s="4"/>
      <c r="AG664" s="4"/>
      <c r="AH664" s="4"/>
    </row>
    <row r="665" spans="1:36" x14ac:dyDescent="0.2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row>
    <row r="666" spans="1:36" x14ac:dyDescent="0.25">
      <c r="A666" s="4" t="s">
        <v>132</v>
      </c>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row>
    <row r="667" spans="1:36" x14ac:dyDescent="0.2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row>
    <row r="668" spans="1:36" ht="15" customHeight="1" x14ac:dyDescent="0.25">
      <c r="A668" s="362" t="s">
        <v>61</v>
      </c>
      <c r="B668" s="363"/>
      <c r="C668" s="363"/>
      <c r="D668" s="363"/>
      <c r="E668" s="363"/>
      <c r="F668" s="363"/>
      <c r="G668" s="363"/>
      <c r="H668" s="363"/>
      <c r="I668" s="363"/>
      <c r="J668" s="363"/>
      <c r="K668" s="363"/>
      <c r="L668" s="363"/>
      <c r="M668" s="363"/>
      <c r="N668" s="363"/>
      <c r="O668" s="363"/>
      <c r="P668" s="364"/>
      <c r="Q668" s="362" t="s">
        <v>29</v>
      </c>
      <c r="R668" s="363"/>
      <c r="S668" s="363"/>
      <c r="T668" s="363"/>
      <c r="U668" s="363"/>
      <c r="V668" s="363"/>
      <c r="W668" s="363"/>
      <c r="X668" s="363"/>
      <c r="Y668" s="364"/>
      <c r="Z668" s="262" t="s">
        <v>30</v>
      </c>
      <c r="AA668" s="263"/>
      <c r="AB668" s="263"/>
      <c r="AC668" s="263"/>
      <c r="AD668" s="263"/>
      <c r="AE668" s="263"/>
      <c r="AF668" s="263"/>
      <c r="AG668" s="263"/>
      <c r="AH668" s="264"/>
    </row>
    <row r="669" spans="1:36" x14ac:dyDescent="0.25">
      <c r="A669" s="365"/>
      <c r="B669" s="366"/>
      <c r="C669" s="366"/>
      <c r="D669" s="366"/>
      <c r="E669" s="366"/>
      <c r="F669" s="366"/>
      <c r="G669" s="366"/>
      <c r="H669" s="366"/>
      <c r="I669" s="366"/>
      <c r="J669" s="366"/>
      <c r="K669" s="366"/>
      <c r="L669" s="366"/>
      <c r="M669" s="366"/>
      <c r="N669" s="366"/>
      <c r="O669" s="366"/>
      <c r="P669" s="367"/>
      <c r="Q669" s="365"/>
      <c r="R669" s="366"/>
      <c r="S669" s="366"/>
      <c r="T669" s="366"/>
      <c r="U669" s="366"/>
      <c r="V669" s="366"/>
      <c r="W669" s="366"/>
      <c r="X669" s="366"/>
      <c r="Y669" s="367"/>
      <c r="Z669" s="265"/>
      <c r="AA669" s="266"/>
      <c r="AB669" s="266"/>
      <c r="AC669" s="266"/>
      <c r="AD669" s="266"/>
      <c r="AE669" s="266"/>
      <c r="AF669" s="266"/>
      <c r="AG669" s="266"/>
      <c r="AH669" s="267"/>
    </row>
    <row r="670" spans="1:36" ht="15" customHeight="1" x14ac:dyDescent="0.25">
      <c r="A670" s="224" t="s">
        <v>134</v>
      </c>
      <c r="B670" s="342"/>
      <c r="C670" s="342"/>
      <c r="D670" s="342"/>
      <c r="E670" s="342"/>
      <c r="F670" s="342"/>
      <c r="G670" s="342"/>
      <c r="H670" s="342"/>
      <c r="I670" s="342"/>
      <c r="J670" s="342"/>
      <c r="K670" s="342"/>
      <c r="L670" s="342"/>
      <c r="M670" s="342"/>
      <c r="N670" s="342"/>
      <c r="O670" s="342"/>
      <c r="P670" s="343"/>
      <c r="Q670" s="333">
        <f>SUM(Q671:Y672)</f>
        <v>0</v>
      </c>
      <c r="R670" s="334"/>
      <c r="S670" s="334"/>
      <c r="T670" s="334"/>
      <c r="U670" s="334"/>
      <c r="V670" s="334"/>
      <c r="W670" s="334"/>
      <c r="X670" s="334"/>
      <c r="Y670" s="335"/>
      <c r="Z670" s="333">
        <f>SUM(Z671:AH672)</f>
        <v>0</v>
      </c>
      <c r="AA670" s="334"/>
      <c r="AB670" s="334"/>
      <c r="AC670" s="334"/>
      <c r="AD670" s="334"/>
      <c r="AE670" s="334"/>
      <c r="AF670" s="334"/>
      <c r="AG670" s="334"/>
      <c r="AH670" s="335"/>
      <c r="AJ670" t="s">
        <v>637</v>
      </c>
    </row>
    <row r="671" spans="1:36" x14ac:dyDescent="0.25">
      <c r="A671" s="211"/>
      <c r="B671" s="212"/>
      <c r="C671" s="212"/>
      <c r="D671" s="212"/>
      <c r="E671" s="212"/>
      <c r="F671" s="212"/>
      <c r="G671" s="212"/>
      <c r="H671" s="212"/>
      <c r="I671" s="212"/>
      <c r="J671" s="212"/>
      <c r="K671" s="212"/>
      <c r="L671" s="212"/>
      <c r="M671" s="212"/>
      <c r="N671" s="212"/>
      <c r="O671" s="212"/>
      <c r="P671" s="213"/>
      <c r="Q671" s="333"/>
      <c r="R671" s="334"/>
      <c r="S671" s="334"/>
      <c r="T671" s="334"/>
      <c r="U671" s="334"/>
      <c r="V671" s="334"/>
      <c r="W671" s="334"/>
      <c r="X671" s="334"/>
      <c r="Y671" s="335"/>
      <c r="Z671" s="333"/>
      <c r="AA671" s="334"/>
      <c r="AB671" s="334"/>
      <c r="AC671" s="334"/>
      <c r="AD671" s="334"/>
      <c r="AE671" s="334"/>
      <c r="AF671" s="334"/>
      <c r="AG671" s="334"/>
      <c r="AH671" s="335"/>
      <c r="AJ671" t="s">
        <v>637</v>
      </c>
    </row>
    <row r="672" spans="1:36" x14ac:dyDescent="0.25">
      <c r="A672" s="211"/>
      <c r="B672" s="212"/>
      <c r="C672" s="212"/>
      <c r="D672" s="212"/>
      <c r="E672" s="212"/>
      <c r="F672" s="212"/>
      <c r="G672" s="212"/>
      <c r="H672" s="212"/>
      <c r="I672" s="212"/>
      <c r="J672" s="212"/>
      <c r="K672" s="212"/>
      <c r="L672" s="212"/>
      <c r="M672" s="212"/>
      <c r="N672" s="212"/>
      <c r="O672" s="212"/>
      <c r="P672" s="213"/>
      <c r="Q672" s="333"/>
      <c r="R672" s="334"/>
      <c r="S672" s="334"/>
      <c r="T672" s="334"/>
      <c r="U672" s="334"/>
      <c r="V672" s="334"/>
      <c r="W672" s="334"/>
      <c r="X672" s="334"/>
      <c r="Y672" s="335"/>
      <c r="Z672" s="333"/>
      <c r="AA672" s="334"/>
      <c r="AB672" s="334"/>
      <c r="AC672" s="334"/>
      <c r="AD672" s="334"/>
      <c r="AE672" s="334"/>
      <c r="AF672" s="334"/>
      <c r="AG672" s="334"/>
      <c r="AH672" s="335"/>
    </row>
    <row r="673" spans="1:36" ht="15" customHeight="1" x14ac:dyDescent="0.25">
      <c r="A673" s="224" t="s">
        <v>133</v>
      </c>
      <c r="B673" s="342"/>
      <c r="C673" s="342"/>
      <c r="D673" s="342"/>
      <c r="E673" s="342"/>
      <c r="F673" s="342"/>
      <c r="G673" s="342"/>
      <c r="H673" s="342"/>
      <c r="I673" s="342"/>
      <c r="J673" s="342"/>
      <c r="K673" s="342"/>
      <c r="L673" s="342"/>
      <c r="M673" s="342"/>
      <c r="N673" s="342"/>
      <c r="O673" s="342"/>
      <c r="P673" s="343"/>
      <c r="Q673" s="333">
        <f>SUM(Q674:Y675)</f>
        <v>1199</v>
      </c>
      <c r="R673" s="334"/>
      <c r="S673" s="334"/>
      <c r="T673" s="334"/>
      <c r="U673" s="334"/>
      <c r="V673" s="334"/>
      <c r="W673" s="334"/>
      <c r="X673" s="334"/>
      <c r="Y673" s="335"/>
      <c r="Z673" s="333">
        <f>SUM(Z674:AH675)</f>
        <v>683</v>
      </c>
      <c r="AA673" s="334"/>
      <c r="AB673" s="334"/>
      <c r="AC673" s="334"/>
      <c r="AD673" s="334"/>
      <c r="AE673" s="334"/>
      <c r="AF673" s="334"/>
      <c r="AG673" s="334"/>
      <c r="AH673" s="335"/>
      <c r="AJ673" t="s">
        <v>637</v>
      </c>
    </row>
    <row r="674" spans="1:36" x14ac:dyDescent="0.25">
      <c r="A674" s="211" t="s">
        <v>804</v>
      </c>
      <c r="B674" s="212"/>
      <c r="C674" s="212"/>
      <c r="D674" s="212"/>
      <c r="E674" s="212"/>
      <c r="F674" s="212"/>
      <c r="G674" s="212"/>
      <c r="H674" s="212"/>
      <c r="I674" s="212"/>
      <c r="J674" s="212"/>
      <c r="K674" s="212"/>
      <c r="L674" s="212"/>
      <c r="M674" s="212"/>
      <c r="N674" s="212"/>
      <c r="O674" s="212"/>
      <c r="P674" s="213"/>
      <c r="Q674" s="333">
        <v>1199</v>
      </c>
      <c r="R674" s="334"/>
      <c r="S674" s="334"/>
      <c r="T674" s="334"/>
      <c r="U674" s="334"/>
      <c r="V674" s="334"/>
      <c r="W674" s="334"/>
      <c r="X674" s="334"/>
      <c r="Y674" s="335"/>
      <c r="Z674" s="333">
        <v>683</v>
      </c>
      <c r="AA674" s="334"/>
      <c r="AB674" s="334"/>
      <c r="AC674" s="334"/>
      <c r="AD674" s="334"/>
      <c r="AE674" s="334"/>
      <c r="AF674" s="334"/>
      <c r="AG674" s="334"/>
      <c r="AH674" s="335"/>
      <c r="AJ674" t="s">
        <v>637</v>
      </c>
    </row>
    <row r="675" spans="1:36" x14ac:dyDescent="0.25">
      <c r="A675" s="211"/>
      <c r="B675" s="212"/>
      <c r="C675" s="212"/>
      <c r="D675" s="212"/>
      <c r="E675" s="212"/>
      <c r="F675" s="212"/>
      <c r="G675" s="212"/>
      <c r="H675" s="212"/>
      <c r="I675" s="212"/>
      <c r="J675" s="212"/>
      <c r="K675" s="212"/>
      <c r="L675" s="212"/>
      <c r="M675" s="212"/>
      <c r="N675" s="212"/>
      <c r="O675" s="212"/>
      <c r="P675" s="213"/>
      <c r="Q675" s="333"/>
      <c r="R675" s="334"/>
      <c r="S675" s="334"/>
      <c r="T675" s="334"/>
      <c r="U675" s="334"/>
      <c r="V675" s="334"/>
      <c r="W675" s="334"/>
      <c r="X675" s="334"/>
      <c r="Y675" s="335"/>
      <c r="Z675" s="333"/>
      <c r="AA675" s="334"/>
      <c r="AB675" s="334"/>
      <c r="AC675" s="334"/>
      <c r="AD675" s="334"/>
      <c r="AE675" s="334"/>
      <c r="AF675" s="334"/>
      <c r="AG675" s="334"/>
      <c r="AH675" s="335"/>
    </row>
    <row r="676" spans="1:36" ht="15" customHeight="1" x14ac:dyDescent="0.25">
      <c r="A676" s="224" t="s">
        <v>135</v>
      </c>
      <c r="B676" s="342"/>
      <c r="C676" s="342"/>
      <c r="D676" s="342"/>
      <c r="E676" s="342"/>
      <c r="F676" s="342"/>
      <c r="G676" s="342"/>
      <c r="H676" s="342"/>
      <c r="I676" s="342"/>
      <c r="J676" s="342"/>
      <c r="K676" s="342"/>
      <c r="L676" s="342"/>
      <c r="M676" s="342"/>
      <c r="N676" s="342"/>
      <c r="O676" s="342"/>
      <c r="P676" s="343"/>
      <c r="Q676" s="333">
        <f>SUM(Q677:Y678)</f>
        <v>295565</v>
      </c>
      <c r="R676" s="334"/>
      <c r="S676" s="334"/>
      <c r="T676" s="334"/>
      <c r="U676" s="334"/>
      <c r="V676" s="334"/>
      <c r="W676" s="334"/>
      <c r="X676" s="334"/>
      <c r="Y676" s="335"/>
      <c r="Z676" s="333">
        <f>SUM(Z677:AH678)</f>
        <v>332129</v>
      </c>
      <c r="AA676" s="334"/>
      <c r="AB676" s="334"/>
      <c r="AC676" s="334"/>
      <c r="AD676" s="334"/>
      <c r="AE676" s="334"/>
      <c r="AF676" s="334"/>
      <c r="AG676" s="334"/>
      <c r="AH676" s="335"/>
      <c r="AJ676" t="s">
        <v>637</v>
      </c>
    </row>
    <row r="677" spans="1:36" ht="23.25" customHeight="1" x14ac:dyDescent="0.25">
      <c r="A677" s="211" t="s">
        <v>692</v>
      </c>
      <c r="B677" s="212"/>
      <c r="C677" s="212"/>
      <c r="D677" s="212"/>
      <c r="E677" s="212"/>
      <c r="F677" s="212"/>
      <c r="G677" s="212"/>
      <c r="H677" s="212"/>
      <c r="I677" s="212"/>
      <c r="J677" s="212"/>
      <c r="K677" s="212"/>
      <c r="L677" s="212"/>
      <c r="M677" s="212"/>
      <c r="N677" s="212"/>
      <c r="O677" s="212"/>
      <c r="P677" s="213"/>
      <c r="Q677" s="333">
        <v>295565</v>
      </c>
      <c r="R677" s="334"/>
      <c r="S677" s="334"/>
      <c r="T677" s="334"/>
      <c r="U677" s="334"/>
      <c r="V677" s="334"/>
      <c r="W677" s="334"/>
      <c r="X677" s="334"/>
      <c r="Y677" s="335"/>
      <c r="Z677" s="333">
        <v>332129</v>
      </c>
      <c r="AA677" s="334"/>
      <c r="AB677" s="334"/>
      <c r="AC677" s="334"/>
      <c r="AD677" s="334"/>
      <c r="AE677" s="334"/>
      <c r="AF677" s="334"/>
      <c r="AG677" s="334"/>
      <c r="AH677" s="335"/>
      <c r="AJ677" t="s">
        <v>637</v>
      </c>
    </row>
    <row r="678" spans="1:36" x14ac:dyDescent="0.25">
      <c r="A678" s="211"/>
      <c r="B678" s="212"/>
      <c r="C678" s="212"/>
      <c r="D678" s="212"/>
      <c r="E678" s="212"/>
      <c r="F678" s="212"/>
      <c r="G678" s="212"/>
      <c r="H678" s="212"/>
      <c r="I678" s="212"/>
      <c r="J678" s="212"/>
      <c r="K678" s="212"/>
      <c r="L678" s="212"/>
      <c r="M678" s="212"/>
      <c r="N678" s="212"/>
      <c r="O678" s="212"/>
      <c r="P678" s="213"/>
      <c r="Q678" s="333"/>
      <c r="R678" s="334"/>
      <c r="S678" s="334"/>
      <c r="T678" s="334"/>
      <c r="U678" s="334"/>
      <c r="V678" s="334"/>
      <c r="W678" s="334"/>
      <c r="X678" s="334"/>
      <c r="Y678" s="335"/>
      <c r="Z678" s="333"/>
      <c r="AA678" s="334"/>
      <c r="AB678" s="334"/>
      <c r="AC678" s="334"/>
      <c r="AD678" s="334"/>
      <c r="AE678" s="334"/>
      <c r="AF678" s="334"/>
      <c r="AG678" s="334"/>
      <c r="AH678" s="335"/>
    </row>
    <row r="679" spans="1:36" ht="15" customHeight="1" x14ac:dyDescent="0.25">
      <c r="A679" s="224" t="s">
        <v>136</v>
      </c>
      <c r="B679" s="342"/>
      <c r="C679" s="342"/>
      <c r="D679" s="342"/>
      <c r="E679" s="342"/>
      <c r="F679" s="342"/>
      <c r="G679" s="342"/>
      <c r="H679" s="342"/>
      <c r="I679" s="342"/>
      <c r="J679" s="342"/>
      <c r="K679" s="342"/>
      <c r="L679" s="342"/>
      <c r="M679" s="342"/>
      <c r="N679" s="342"/>
      <c r="O679" s="342"/>
      <c r="P679" s="343"/>
      <c r="Q679" s="333">
        <f>SUM(Q680:Y681)</f>
        <v>36565</v>
      </c>
      <c r="R679" s="334"/>
      <c r="S679" s="334"/>
      <c r="T679" s="334"/>
      <c r="U679" s="334"/>
      <c r="V679" s="334"/>
      <c r="W679" s="334"/>
      <c r="X679" s="334"/>
      <c r="Y679" s="335"/>
      <c r="Z679" s="333">
        <f>SUM(Z680:AH681)</f>
        <v>36565</v>
      </c>
      <c r="AA679" s="334"/>
      <c r="AB679" s="334"/>
      <c r="AC679" s="334"/>
      <c r="AD679" s="334"/>
      <c r="AE679" s="334"/>
      <c r="AF679" s="334"/>
      <c r="AG679" s="334"/>
      <c r="AH679" s="335"/>
      <c r="AJ679" t="s">
        <v>637</v>
      </c>
    </row>
    <row r="680" spans="1:36" x14ac:dyDescent="0.25">
      <c r="A680" s="211" t="s">
        <v>691</v>
      </c>
      <c r="B680" s="212"/>
      <c r="C680" s="212"/>
      <c r="D680" s="212"/>
      <c r="E680" s="212"/>
      <c r="F680" s="212"/>
      <c r="G680" s="212"/>
      <c r="H680" s="212"/>
      <c r="I680" s="212"/>
      <c r="J680" s="212"/>
      <c r="K680" s="212"/>
      <c r="L680" s="212"/>
      <c r="M680" s="212"/>
      <c r="N680" s="212"/>
      <c r="O680" s="212"/>
      <c r="P680" s="213"/>
      <c r="Q680" s="333">
        <v>36565</v>
      </c>
      <c r="R680" s="334"/>
      <c r="S680" s="334"/>
      <c r="T680" s="334"/>
      <c r="U680" s="334"/>
      <c r="V680" s="334"/>
      <c r="W680" s="334"/>
      <c r="X680" s="334"/>
      <c r="Y680" s="335"/>
      <c r="Z680" s="333">
        <v>36565</v>
      </c>
      <c r="AA680" s="334"/>
      <c r="AB680" s="334"/>
      <c r="AC680" s="334"/>
      <c r="AD680" s="334"/>
      <c r="AE680" s="334"/>
      <c r="AF680" s="334"/>
      <c r="AG680" s="334"/>
      <c r="AH680" s="335"/>
      <c r="AJ680" t="s">
        <v>637</v>
      </c>
    </row>
    <row r="681" spans="1:36" x14ac:dyDescent="0.25">
      <c r="A681" s="211"/>
      <c r="B681" s="212"/>
      <c r="C681" s="212"/>
      <c r="D681" s="212"/>
      <c r="E681" s="212"/>
      <c r="F681" s="212"/>
      <c r="G681" s="212"/>
      <c r="H681" s="212"/>
      <c r="I681" s="212"/>
      <c r="J681" s="212"/>
      <c r="K681" s="212"/>
      <c r="L681" s="212"/>
      <c r="M681" s="212"/>
      <c r="N681" s="212"/>
      <c r="O681" s="212"/>
      <c r="P681" s="213"/>
      <c r="Q681" s="333"/>
      <c r="R681" s="334"/>
      <c r="S681" s="334"/>
      <c r="T681" s="334"/>
      <c r="U681" s="334"/>
      <c r="V681" s="334"/>
      <c r="W681" s="334"/>
      <c r="X681" s="334"/>
      <c r="Y681" s="335"/>
      <c r="Z681" s="333"/>
      <c r="AA681" s="334"/>
      <c r="AB681" s="334"/>
      <c r="AC681" s="334"/>
      <c r="AD681" s="334"/>
      <c r="AE681" s="334"/>
      <c r="AF681" s="334"/>
      <c r="AG681" s="334"/>
      <c r="AH681" s="335"/>
    </row>
    <row r="682" spans="1:36" x14ac:dyDescent="0.2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row>
    <row r="683" spans="1:36" x14ac:dyDescent="0.2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row>
    <row r="684" spans="1:36" ht="15" hidden="1" customHeight="1" x14ac:dyDescent="0.25">
      <c r="A684" s="9" t="s">
        <v>137</v>
      </c>
      <c r="B684" s="9"/>
      <c r="C684" s="9"/>
      <c r="D684" s="9" t="s">
        <v>138</v>
      </c>
      <c r="E684" s="9"/>
      <c r="F684" s="9"/>
      <c r="G684" s="9"/>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row>
    <row r="685" spans="1:36" ht="15" hidden="1" customHeight="1" x14ac:dyDescent="0.2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row>
    <row r="686" spans="1:36" ht="15" hidden="1" customHeight="1" x14ac:dyDescent="0.25">
      <c r="A686" s="308" t="s">
        <v>661</v>
      </c>
      <c r="B686" s="308"/>
      <c r="C686" s="308"/>
      <c r="D686" s="308"/>
      <c r="E686" s="308"/>
      <c r="F686" s="308"/>
      <c r="G686" s="308"/>
      <c r="H686" s="308"/>
      <c r="I686" s="308"/>
      <c r="J686" s="308"/>
      <c r="K686" s="308"/>
      <c r="L686" s="308"/>
      <c r="M686" s="308"/>
      <c r="N686" s="308"/>
      <c r="O686" s="308"/>
      <c r="P686" s="308"/>
      <c r="Q686" s="308"/>
      <c r="R686" s="308"/>
      <c r="S686" s="308"/>
      <c r="T686" s="308"/>
      <c r="U686" s="308"/>
      <c r="V686" s="308"/>
      <c r="W686" s="308"/>
      <c r="X686" s="308"/>
      <c r="Y686" s="308"/>
      <c r="Z686" s="308"/>
      <c r="AA686" s="308"/>
      <c r="AB686" s="308"/>
      <c r="AC686" s="308"/>
      <c r="AD686" s="308"/>
      <c r="AE686" s="308"/>
      <c r="AF686" s="308"/>
      <c r="AG686" s="308"/>
      <c r="AH686" s="308"/>
    </row>
    <row r="687" spans="1:36" ht="15" hidden="1" customHeight="1" x14ac:dyDescent="0.25">
      <c r="A687" s="308"/>
      <c r="B687" s="308"/>
      <c r="C687" s="308"/>
      <c r="D687" s="308"/>
      <c r="E687" s="308"/>
      <c r="F687" s="308"/>
      <c r="G687" s="308"/>
      <c r="H687" s="308"/>
      <c r="I687" s="308"/>
      <c r="J687" s="308"/>
      <c r="K687" s="308"/>
      <c r="L687" s="308"/>
      <c r="M687" s="308"/>
      <c r="N687" s="308"/>
      <c r="O687" s="308"/>
      <c r="P687" s="308"/>
      <c r="Q687" s="308"/>
      <c r="R687" s="308"/>
      <c r="S687" s="308"/>
      <c r="T687" s="308"/>
      <c r="U687" s="308"/>
      <c r="V687" s="308"/>
      <c r="W687" s="308"/>
      <c r="X687" s="308"/>
      <c r="Y687" s="308"/>
      <c r="Z687" s="308"/>
      <c r="AA687" s="308"/>
      <c r="AB687" s="308"/>
      <c r="AC687" s="308"/>
      <c r="AD687" s="308"/>
      <c r="AE687" s="308"/>
      <c r="AF687" s="308"/>
      <c r="AG687" s="308"/>
      <c r="AH687" s="308"/>
    </row>
    <row r="688" spans="1:36" ht="15" hidden="1" customHeight="1" x14ac:dyDescent="0.25">
      <c r="A688" s="308"/>
      <c r="B688" s="308"/>
      <c r="C688" s="308"/>
      <c r="D688" s="308"/>
      <c r="E688" s="308"/>
      <c r="F688" s="308"/>
      <c r="G688" s="308"/>
      <c r="H688" s="308"/>
      <c r="I688" s="308"/>
      <c r="J688" s="308"/>
      <c r="K688" s="308"/>
      <c r="L688" s="308"/>
      <c r="M688" s="308"/>
      <c r="N688" s="308"/>
      <c r="O688" s="308"/>
      <c r="P688" s="308"/>
      <c r="Q688" s="308"/>
      <c r="R688" s="308"/>
      <c r="S688" s="308"/>
      <c r="T688" s="308"/>
      <c r="U688" s="308"/>
      <c r="V688" s="308"/>
      <c r="W688" s="308"/>
      <c r="X688" s="308"/>
      <c r="Y688" s="308"/>
      <c r="Z688" s="308"/>
      <c r="AA688" s="308"/>
      <c r="AB688" s="308"/>
      <c r="AC688" s="308"/>
      <c r="AD688" s="308"/>
      <c r="AE688" s="308"/>
      <c r="AF688" s="308"/>
      <c r="AG688" s="308"/>
      <c r="AH688" s="308"/>
    </row>
    <row r="689" spans="1:34" ht="15" hidden="1" customHeight="1" x14ac:dyDescent="0.25">
      <c r="A689" s="308"/>
      <c r="B689" s="308"/>
      <c r="C689" s="308"/>
      <c r="D689" s="308"/>
      <c r="E689" s="308"/>
      <c r="F689" s="308"/>
      <c r="G689" s="308"/>
      <c r="H689" s="308"/>
      <c r="I689" s="308"/>
      <c r="J689" s="308"/>
      <c r="K689" s="308"/>
      <c r="L689" s="308"/>
      <c r="M689" s="308"/>
      <c r="N689" s="308"/>
      <c r="O689" s="308"/>
      <c r="P689" s="308"/>
      <c r="Q689" s="308"/>
      <c r="R689" s="308"/>
      <c r="S689" s="308"/>
      <c r="T689" s="308"/>
      <c r="U689" s="308"/>
      <c r="V689" s="308"/>
      <c r="W689" s="308"/>
      <c r="X689" s="308"/>
      <c r="Y689" s="308"/>
      <c r="Z689" s="308"/>
      <c r="AA689" s="308"/>
      <c r="AB689" s="308"/>
      <c r="AC689" s="308"/>
      <c r="AD689" s="308"/>
      <c r="AE689" s="308"/>
      <c r="AF689" s="308"/>
      <c r="AG689" s="308"/>
      <c r="AH689" s="308"/>
    </row>
    <row r="690" spans="1:34" ht="15" hidden="1" customHeight="1" x14ac:dyDescent="0.2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row>
    <row r="691" spans="1:34" ht="15" hidden="1" customHeight="1" x14ac:dyDescent="0.25">
      <c r="A691" s="4" t="s">
        <v>139</v>
      </c>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row>
    <row r="692" spans="1:34" ht="15" hidden="1" customHeight="1" x14ac:dyDescent="0.2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row>
    <row r="693" spans="1:34" ht="15" hidden="1" customHeight="1" x14ac:dyDescent="0.25">
      <c r="A693" s="569" t="s">
        <v>61</v>
      </c>
      <c r="B693" s="570"/>
      <c r="C693" s="570"/>
      <c r="D693" s="570"/>
      <c r="E693" s="570"/>
      <c r="F693" s="570"/>
      <c r="G693" s="570"/>
      <c r="H693" s="570"/>
      <c r="I693" s="570"/>
      <c r="J693" s="570"/>
      <c r="K693" s="570"/>
      <c r="L693" s="571"/>
      <c r="M693" s="601" t="s">
        <v>140</v>
      </c>
      <c r="N693" s="602"/>
      <c r="O693" s="602"/>
      <c r="P693" s="602"/>
      <c r="Q693" s="602"/>
      <c r="R693" s="602"/>
      <c r="S693" s="602"/>
      <c r="T693" s="602"/>
      <c r="U693" s="602"/>
      <c r="V693" s="602"/>
      <c r="W693" s="602"/>
      <c r="X693" s="602"/>
      <c r="Y693" s="602"/>
      <c r="Z693" s="603"/>
      <c r="AA693" s="567" t="s">
        <v>143</v>
      </c>
      <c r="AB693" s="326"/>
      <c r="AC693" s="326"/>
      <c r="AD693" s="326"/>
      <c r="AE693" s="326"/>
      <c r="AF693" s="326"/>
      <c r="AG693" s="326"/>
      <c r="AH693" s="327"/>
    </row>
    <row r="694" spans="1:34" ht="15" hidden="1" customHeight="1" x14ac:dyDescent="0.25">
      <c r="A694" s="572"/>
      <c r="B694" s="573"/>
      <c r="C694" s="573"/>
      <c r="D694" s="573"/>
      <c r="E694" s="573"/>
      <c r="F694" s="573"/>
      <c r="G694" s="573"/>
      <c r="H694" s="573"/>
      <c r="I694" s="573"/>
      <c r="J694" s="573"/>
      <c r="K694" s="573"/>
      <c r="L694" s="574"/>
      <c r="M694" s="601" t="s">
        <v>141</v>
      </c>
      <c r="N694" s="602"/>
      <c r="O694" s="602"/>
      <c r="P694" s="602"/>
      <c r="Q694" s="602"/>
      <c r="R694" s="602"/>
      <c r="S694" s="603"/>
      <c r="T694" s="601" t="s">
        <v>142</v>
      </c>
      <c r="U694" s="602"/>
      <c r="V694" s="602"/>
      <c r="W694" s="602"/>
      <c r="X694" s="602"/>
      <c r="Y694" s="602"/>
      <c r="Z694" s="603"/>
      <c r="AA694" s="568"/>
      <c r="AB694" s="328"/>
      <c r="AC694" s="328"/>
      <c r="AD694" s="328"/>
      <c r="AE694" s="328"/>
      <c r="AF694" s="328"/>
      <c r="AG694" s="328"/>
      <c r="AH694" s="329"/>
    </row>
    <row r="695" spans="1:34" ht="15" hidden="1" customHeight="1" x14ac:dyDescent="0.25">
      <c r="A695" s="323" t="s">
        <v>11</v>
      </c>
      <c r="B695" s="324"/>
      <c r="C695" s="324"/>
      <c r="D695" s="324"/>
      <c r="E695" s="324"/>
      <c r="F695" s="324"/>
      <c r="G695" s="324"/>
      <c r="H695" s="324"/>
      <c r="I695" s="324"/>
      <c r="J695" s="324"/>
      <c r="K695" s="324"/>
      <c r="L695" s="325"/>
      <c r="M695" s="323" t="s">
        <v>12</v>
      </c>
      <c r="N695" s="324"/>
      <c r="O695" s="324"/>
      <c r="P695" s="324"/>
      <c r="Q695" s="324"/>
      <c r="R695" s="324"/>
      <c r="S695" s="325"/>
      <c r="T695" s="323" t="s">
        <v>13</v>
      </c>
      <c r="U695" s="324"/>
      <c r="V695" s="324"/>
      <c r="W695" s="324"/>
      <c r="X695" s="324"/>
      <c r="Y695" s="324"/>
      <c r="Z695" s="325"/>
      <c r="AA695" s="323" t="s">
        <v>144</v>
      </c>
      <c r="AB695" s="324"/>
      <c r="AC695" s="324"/>
      <c r="AD695" s="324"/>
      <c r="AE695" s="324"/>
      <c r="AF695" s="324"/>
      <c r="AG695" s="324"/>
      <c r="AH695" s="325"/>
    </row>
    <row r="696" spans="1:34" ht="15" hidden="1" customHeight="1" x14ac:dyDescent="0.25">
      <c r="A696" s="604" t="s">
        <v>145</v>
      </c>
      <c r="B696" s="605"/>
      <c r="C696" s="605"/>
      <c r="D696" s="605"/>
      <c r="E696" s="605"/>
      <c r="F696" s="605"/>
      <c r="G696" s="605"/>
      <c r="H696" s="605"/>
      <c r="I696" s="605"/>
      <c r="J696" s="605"/>
      <c r="K696" s="605"/>
      <c r="L696" s="606"/>
      <c r="M696" s="607">
        <f>SUM(M697:S699)</f>
        <v>0</v>
      </c>
      <c r="N696" s="608"/>
      <c r="O696" s="608"/>
      <c r="P696" s="608"/>
      <c r="Q696" s="608"/>
      <c r="R696" s="608"/>
      <c r="S696" s="609"/>
      <c r="T696" s="607">
        <f>SUM(T697:Z699)</f>
        <v>0</v>
      </c>
      <c r="U696" s="608"/>
      <c r="V696" s="608"/>
      <c r="W696" s="608"/>
      <c r="X696" s="608"/>
      <c r="Y696" s="608"/>
      <c r="Z696" s="609"/>
      <c r="AA696" s="607">
        <f>SUM(AA697:AH699)</f>
        <v>0</v>
      </c>
      <c r="AB696" s="608"/>
      <c r="AC696" s="608"/>
      <c r="AD696" s="608"/>
      <c r="AE696" s="608"/>
      <c r="AF696" s="608"/>
      <c r="AG696" s="608"/>
      <c r="AH696" s="609"/>
    </row>
    <row r="697" spans="1:34" ht="15" hidden="1" customHeight="1" x14ac:dyDescent="0.25">
      <c r="A697" s="218"/>
      <c r="B697" s="219"/>
      <c r="C697" s="219"/>
      <c r="D697" s="219"/>
      <c r="E697" s="219"/>
      <c r="F697" s="219"/>
      <c r="G697" s="219"/>
      <c r="H697" s="219"/>
      <c r="I697" s="219"/>
      <c r="J697" s="219"/>
      <c r="K697" s="219"/>
      <c r="L697" s="220"/>
      <c r="M697" s="607"/>
      <c r="N697" s="608"/>
      <c r="O697" s="608"/>
      <c r="P697" s="608"/>
      <c r="Q697" s="608"/>
      <c r="R697" s="608"/>
      <c r="S697" s="609"/>
      <c r="T697" s="607"/>
      <c r="U697" s="608"/>
      <c r="V697" s="608"/>
      <c r="W697" s="608"/>
      <c r="X697" s="608"/>
      <c r="Y697" s="608"/>
      <c r="Z697" s="609"/>
      <c r="AA697" s="607"/>
      <c r="AB697" s="608"/>
      <c r="AC697" s="608"/>
      <c r="AD697" s="608"/>
      <c r="AE697" s="608"/>
      <c r="AF697" s="608"/>
      <c r="AG697" s="608"/>
      <c r="AH697" s="609"/>
    </row>
    <row r="698" spans="1:34" ht="15" hidden="1" customHeight="1" x14ac:dyDescent="0.25">
      <c r="A698" s="218"/>
      <c r="B698" s="219"/>
      <c r="C698" s="219"/>
      <c r="D698" s="219"/>
      <c r="E698" s="219"/>
      <c r="F698" s="219"/>
      <c r="G698" s="219"/>
      <c r="H698" s="219"/>
      <c r="I698" s="219"/>
      <c r="J698" s="219"/>
      <c r="K698" s="219"/>
      <c r="L698" s="220"/>
      <c r="M698" s="607"/>
      <c r="N698" s="608"/>
      <c r="O698" s="608"/>
      <c r="P698" s="608"/>
      <c r="Q698" s="608"/>
      <c r="R698" s="608"/>
      <c r="S698" s="609"/>
      <c r="T698" s="607"/>
      <c r="U698" s="608"/>
      <c r="V698" s="608"/>
      <c r="W698" s="608"/>
      <c r="X698" s="608"/>
      <c r="Y698" s="608"/>
      <c r="Z698" s="609"/>
      <c r="AA698" s="607"/>
      <c r="AB698" s="608"/>
      <c r="AC698" s="608"/>
      <c r="AD698" s="608"/>
      <c r="AE698" s="608"/>
      <c r="AF698" s="608"/>
      <c r="AG698" s="608"/>
      <c r="AH698" s="609"/>
    </row>
    <row r="699" spans="1:34" ht="15" hidden="1" customHeight="1" x14ac:dyDescent="0.25">
      <c r="A699" s="218"/>
      <c r="B699" s="219"/>
      <c r="C699" s="219"/>
      <c r="D699" s="219"/>
      <c r="E699" s="219"/>
      <c r="F699" s="219"/>
      <c r="G699" s="219"/>
      <c r="H699" s="219"/>
      <c r="I699" s="219"/>
      <c r="J699" s="219"/>
      <c r="K699" s="219"/>
      <c r="L699" s="220"/>
      <c r="M699" s="607"/>
      <c r="N699" s="608"/>
      <c r="O699" s="608"/>
      <c r="P699" s="608"/>
      <c r="Q699" s="608"/>
      <c r="R699" s="608"/>
      <c r="S699" s="609"/>
      <c r="T699" s="607"/>
      <c r="U699" s="608"/>
      <c r="V699" s="608"/>
      <c r="W699" s="608"/>
      <c r="X699" s="608"/>
      <c r="Y699" s="608"/>
      <c r="Z699" s="609"/>
      <c r="AA699" s="607"/>
      <c r="AB699" s="608"/>
      <c r="AC699" s="608"/>
      <c r="AD699" s="608"/>
      <c r="AE699" s="608"/>
      <c r="AF699" s="608"/>
      <c r="AG699" s="608"/>
      <c r="AH699" s="609"/>
    </row>
    <row r="700" spans="1:34" ht="15" hidden="1" customHeight="1" x14ac:dyDescent="0.25">
      <c r="A700" s="604" t="s">
        <v>146</v>
      </c>
      <c r="B700" s="605"/>
      <c r="C700" s="605"/>
      <c r="D700" s="605"/>
      <c r="E700" s="605"/>
      <c r="F700" s="605"/>
      <c r="G700" s="605"/>
      <c r="H700" s="605"/>
      <c r="I700" s="605"/>
      <c r="J700" s="605"/>
      <c r="K700" s="605"/>
      <c r="L700" s="606"/>
      <c r="M700" s="607">
        <f>SUM(M701:S703)</f>
        <v>0</v>
      </c>
      <c r="N700" s="608"/>
      <c r="O700" s="608"/>
      <c r="P700" s="608"/>
      <c r="Q700" s="608"/>
      <c r="R700" s="608"/>
      <c r="S700" s="609"/>
      <c r="T700" s="607">
        <f>SUM(T701:Z703)</f>
        <v>0</v>
      </c>
      <c r="U700" s="608"/>
      <c r="V700" s="608"/>
      <c r="W700" s="608"/>
      <c r="X700" s="608"/>
      <c r="Y700" s="608"/>
      <c r="Z700" s="609"/>
      <c r="AA700" s="607">
        <f>SUM(AA701:AH703)</f>
        <v>0</v>
      </c>
      <c r="AB700" s="608"/>
      <c r="AC700" s="608"/>
      <c r="AD700" s="608"/>
      <c r="AE700" s="608"/>
      <c r="AF700" s="608"/>
      <c r="AG700" s="608"/>
      <c r="AH700" s="609"/>
    </row>
    <row r="701" spans="1:34" ht="15" hidden="1" customHeight="1" x14ac:dyDescent="0.25">
      <c r="A701" s="218"/>
      <c r="B701" s="219"/>
      <c r="C701" s="219"/>
      <c r="D701" s="219"/>
      <c r="E701" s="219"/>
      <c r="F701" s="219"/>
      <c r="G701" s="219"/>
      <c r="H701" s="219"/>
      <c r="I701" s="219"/>
      <c r="J701" s="219"/>
      <c r="K701" s="219"/>
      <c r="L701" s="220"/>
      <c r="M701" s="607"/>
      <c r="N701" s="608"/>
      <c r="O701" s="608"/>
      <c r="P701" s="608"/>
      <c r="Q701" s="608"/>
      <c r="R701" s="608"/>
      <c r="S701" s="609"/>
      <c r="T701" s="607"/>
      <c r="U701" s="608"/>
      <c r="V701" s="608"/>
      <c r="W701" s="608"/>
      <c r="X701" s="608"/>
      <c r="Y701" s="608"/>
      <c r="Z701" s="609"/>
      <c r="AA701" s="607"/>
      <c r="AB701" s="608"/>
      <c r="AC701" s="608"/>
      <c r="AD701" s="608"/>
      <c r="AE701" s="608"/>
      <c r="AF701" s="608"/>
      <c r="AG701" s="608"/>
      <c r="AH701" s="609"/>
    </row>
    <row r="702" spans="1:34" ht="15" hidden="1" customHeight="1" x14ac:dyDescent="0.25">
      <c r="A702" s="218"/>
      <c r="B702" s="219"/>
      <c r="C702" s="219"/>
      <c r="D702" s="219"/>
      <c r="E702" s="219"/>
      <c r="F702" s="219"/>
      <c r="G702" s="219"/>
      <c r="H702" s="219"/>
      <c r="I702" s="219"/>
      <c r="J702" s="219"/>
      <c r="K702" s="219"/>
      <c r="L702" s="220"/>
      <c r="M702" s="607"/>
      <c r="N702" s="608"/>
      <c r="O702" s="608"/>
      <c r="P702" s="608"/>
      <c r="Q702" s="608"/>
      <c r="R702" s="608"/>
      <c r="S702" s="609"/>
      <c r="T702" s="607"/>
      <c r="U702" s="608"/>
      <c r="V702" s="608"/>
      <c r="W702" s="608"/>
      <c r="X702" s="608"/>
      <c r="Y702" s="608"/>
      <c r="Z702" s="609"/>
      <c r="AA702" s="607"/>
      <c r="AB702" s="608"/>
      <c r="AC702" s="608"/>
      <c r="AD702" s="608"/>
      <c r="AE702" s="608"/>
      <c r="AF702" s="608"/>
      <c r="AG702" s="608"/>
      <c r="AH702" s="609"/>
    </row>
    <row r="703" spans="1:34" ht="15" hidden="1" customHeight="1" x14ac:dyDescent="0.25">
      <c r="A703" s="218"/>
      <c r="B703" s="219"/>
      <c r="C703" s="219"/>
      <c r="D703" s="219"/>
      <c r="E703" s="219"/>
      <c r="F703" s="219"/>
      <c r="G703" s="219"/>
      <c r="H703" s="219"/>
      <c r="I703" s="219"/>
      <c r="J703" s="219"/>
      <c r="K703" s="219"/>
      <c r="L703" s="220"/>
      <c r="M703" s="607"/>
      <c r="N703" s="608"/>
      <c r="O703" s="608"/>
      <c r="P703" s="608"/>
      <c r="Q703" s="608"/>
      <c r="R703" s="608"/>
      <c r="S703" s="609"/>
      <c r="T703" s="607"/>
      <c r="U703" s="608"/>
      <c r="V703" s="608"/>
      <c r="W703" s="608"/>
      <c r="X703" s="608"/>
      <c r="Y703" s="608"/>
      <c r="Z703" s="609"/>
      <c r="AA703" s="607"/>
      <c r="AB703" s="608"/>
      <c r="AC703" s="608"/>
      <c r="AD703" s="608"/>
      <c r="AE703" s="608"/>
      <c r="AF703" s="608"/>
      <c r="AG703" s="608"/>
      <c r="AH703" s="609"/>
    </row>
    <row r="704" spans="1:34" ht="15" hidden="1" customHeight="1" x14ac:dyDescent="0.2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row>
    <row r="705" spans="1:34" ht="15" hidden="1" customHeight="1" x14ac:dyDescent="0.2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row>
    <row r="706" spans="1:34" ht="15" hidden="1" customHeight="1" x14ac:dyDescent="0.25">
      <c r="A706" s="567" t="s">
        <v>61</v>
      </c>
      <c r="B706" s="326"/>
      <c r="C706" s="326"/>
      <c r="D706" s="326"/>
      <c r="E706" s="326"/>
      <c r="F706" s="326"/>
      <c r="G706" s="326"/>
      <c r="H706" s="326"/>
      <c r="I706" s="326"/>
      <c r="J706" s="326"/>
      <c r="K706" s="326"/>
      <c r="L706" s="326"/>
      <c r="M706" s="326"/>
      <c r="N706" s="327"/>
      <c r="O706" s="569" t="s">
        <v>29</v>
      </c>
      <c r="P706" s="570"/>
      <c r="Q706" s="570"/>
      <c r="R706" s="570"/>
      <c r="S706" s="570"/>
      <c r="T706" s="570"/>
      <c r="U706" s="570"/>
      <c r="V706" s="570"/>
      <c r="W706" s="570"/>
      <c r="X706" s="571"/>
      <c r="Y706" s="567" t="s">
        <v>30</v>
      </c>
      <c r="Z706" s="326"/>
      <c r="AA706" s="326"/>
      <c r="AB706" s="326"/>
      <c r="AC706" s="326"/>
      <c r="AD706" s="326"/>
      <c r="AE706" s="326"/>
      <c r="AF706" s="326"/>
      <c r="AG706" s="326"/>
      <c r="AH706" s="327"/>
    </row>
    <row r="707" spans="1:34" ht="15" hidden="1" customHeight="1" x14ac:dyDescent="0.25">
      <c r="A707" s="610"/>
      <c r="B707" s="611"/>
      <c r="C707" s="611"/>
      <c r="D707" s="611"/>
      <c r="E707" s="611"/>
      <c r="F707" s="611"/>
      <c r="G707" s="611"/>
      <c r="H707" s="611"/>
      <c r="I707" s="611"/>
      <c r="J707" s="611"/>
      <c r="K707" s="611"/>
      <c r="L707" s="611"/>
      <c r="M707" s="611"/>
      <c r="N707" s="612"/>
      <c r="O707" s="572"/>
      <c r="P707" s="573"/>
      <c r="Q707" s="573"/>
      <c r="R707" s="573"/>
      <c r="S707" s="573"/>
      <c r="T707" s="573"/>
      <c r="U707" s="573"/>
      <c r="V707" s="573"/>
      <c r="W707" s="573"/>
      <c r="X707" s="574"/>
      <c r="Y707" s="568"/>
      <c r="Z707" s="328"/>
      <c r="AA707" s="328"/>
      <c r="AB707" s="328"/>
      <c r="AC707" s="328"/>
      <c r="AD707" s="328"/>
      <c r="AE707" s="328"/>
      <c r="AF707" s="328"/>
      <c r="AG707" s="328"/>
      <c r="AH707" s="329"/>
    </row>
    <row r="708" spans="1:34" ht="15" hidden="1" customHeight="1" x14ac:dyDescent="0.25">
      <c r="A708" s="610"/>
      <c r="B708" s="611"/>
      <c r="C708" s="611"/>
      <c r="D708" s="611"/>
      <c r="E708" s="611"/>
      <c r="F708" s="611"/>
      <c r="G708" s="611"/>
      <c r="H708" s="611"/>
      <c r="I708" s="611"/>
      <c r="J708" s="611"/>
      <c r="K708" s="611"/>
      <c r="L708" s="611"/>
      <c r="M708" s="611"/>
      <c r="N708" s="612"/>
      <c r="O708" s="567" t="s">
        <v>147</v>
      </c>
      <c r="P708" s="326"/>
      <c r="Q708" s="326"/>
      <c r="R708" s="326"/>
      <c r="S708" s="326"/>
      <c r="T708" s="326"/>
      <c r="U708" s="326"/>
      <c r="V708" s="326"/>
      <c r="W708" s="326"/>
      <c r="X708" s="327"/>
      <c r="Y708" s="567" t="s">
        <v>148</v>
      </c>
      <c r="Z708" s="326"/>
      <c r="AA708" s="326"/>
      <c r="AB708" s="326"/>
      <c r="AC708" s="326"/>
      <c r="AD708" s="326"/>
      <c r="AE708" s="326"/>
      <c r="AF708" s="326"/>
      <c r="AG708" s="326"/>
      <c r="AH708" s="327"/>
    </row>
    <row r="709" spans="1:34" ht="15" hidden="1" customHeight="1" x14ac:dyDescent="0.25">
      <c r="A709" s="610"/>
      <c r="B709" s="611"/>
      <c r="C709" s="611"/>
      <c r="D709" s="611"/>
      <c r="E709" s="611"/>
      <c r="F709" s="611"/>
      <c r="G709" s="611"/>
      <c r="H709" s="611"/>
      <c r="I709" s="611"/>
      <c r="J709" s="611"/>
      <c r="K709" s="611"/>
      <c r="L709" s="611"/>
      <c r="M709" s="611"/>
      <c r="N709" s="612"/>
      <c r="O709" s="568"/>
      <c r="P709" s="328"/>
      <c r="Q709" s="328"/>
      <c r="R709" s="328"/>
      <c r="S709" s="328"/>
      <c r="T709" s="328"/>
      <c r="U709" s="328"/>
      <c r="V709" s="328"/>
      <c r="W709" s="328"/>
      <c r="X709" s="329"/>
      <c r="Y709" s="568"/>
      <c r="Z709" s="328"/>
      <c r="AA709" s="328"/>
      <c r="AB709" s="328"/>
      <c r="AC709" s="328"/>
      <c r="AD709" s="328"/>
      <c r="AE709" s="328"/>
      <c r="AF709" s="328"/>
      <c r="AG709" s="328"/>
      <c r="AH709" s="329"/>
    </row>
    <row r="710" spans="1:34" ht="15" hidden="1" customHeight="1" x14ac:dyDescent="0.25">
      <c r="A710" s="610"/>
      <c r="B710" s="611"/>
      <c r="C710" s="611"/>
      <c r="D710" s="611"/>
      <c r="E710" s="611"/>
      <c r="F710" s="611"/>
      <c r="G710" s="611"/>
      <c r="H710" s="611"/>
      <c r="I710" s="611"/>
      <c r="J710" s="611"/>
      <c r="K710" s="611"/>
      <c r="L710" s="611"/>
      <c r="M710" s="611"/>
      <c r="N710" s="612"/>
      <c r="O710" s="567" t="s">
        <v>149</v>
      </c>
      <c r="P710" s="326"/>
      <c r="Q710" s="326"/>
      <c r="R710" s="326"/>
      <c r="S710" s="327"/>
      <c r="T710" s="567" t="s">
        <v>150</v>
      </c>
      <c r="U710" s="326"/>
      <c r="V710" s="326"/>
      <c r="W710" s="326"/>
      <c r="X710" s="327"/>
      <c r="Y710" s="567" t="s">
        <v>149</v>
      </c>
      <c r="Z710" s="326"/>
      <c r="AA710" s="326"/>
      <c r="AB710" s="326"/>
      <c r="AC710" s="327"/>
      <c r="AD710" s="567" t="s">
        <v>151</v>
      </c>
      <c r="AE710" s="326"/>
      <c r="AF710" s="326"/>
      <c r="AG710" s="326"/>
      <c r="AH710" s="327"/>
    </row>
    <row r="711" spans="1:34" ht="15" hidden="1" customHeight="1" x14ac:dyDescent="0.25">
      <c r="A711" s="568"/>
      <c r="B711" s="328"/>
      <c r="C711" s="328"/>
      <c r="D711" s="328"/>
      <c r="E711" s="328"/>
      <c r="F711" s="328"/>
      <c r="G711" s="328"/>
      <c r="H711" s="328"/>
      <c r="I711" s="328"/>
      <c r="J711" s="328"/>
      <c r="K711" s="328"/>
      <c r="L711" s="328"/>
      <c r="M711" s="328"/>
      <c r="N711" s="329"/>
      <c r="O711" s="568"/>
      <c r="P711" s="328"/>
      <c r="Q711" s="328"/>
      <c r="R711" s="328"/>
      <c r="S711" s="329"/>
      <c r="T711" s="568"/>
      <c r="U711" s="328"/>
      <c r="V711" s="328"/>
      <c r="W711" s="328"/>
      <c r="X711" s="329"/>
      <c r="Y711" s="568"/>
      <c r="Z711" s="328"/>
      <c r="AA711" s="328"/>
      <c r="AB711" s="328"/>
      <c r="AC711" s="329"/>
      <c r="AD711" s="568"/>
      <c r="AE711" s="328"/>
      <c r="AF711" s="328"/>
      <c r="AG711" s="328"/>
      <c r="AH711" s="329"/>
    </row>
    <row r="712" spans="1:34" ht="15" hidden="1" customHeight="1" x14ac:dyDescent="0.25">
      <c r="A712" s="323" t="s">
        <v>11</v>
      </c>
      <c r="B712" s="324"/>
      <c r="C712" s="324"/>
      <c r="D712" s="324"/>
      <c r="E712" s="324"/>
      <c r="F712" s="324"/>
      <c r="G712" s="324"/>
      <c r="H712" s="324"/>
      <c r="I712" s="324"/>
      <c r="J712" s="324"/>
      <c r="K712" s="324"/>
      <c r="L712" s="324"/>
      <c r="M712" s="324"/>
      <c r="N712" s="325"/>
      <c r="O712" s="323" t="s">
        <v>49</v>
      </c>
      <c r="P712" s="324"/>
      <c r="Q712" s="324"/>
      <c r="R712" s="324"/>
      <c r="S712" s="325"/>
      <c r="T712" s="323" t="s">
        <v>13</v>
      </c>
      <c r="U712" s="324"/>
      <c r="V712" s="324"/>
      <c r="W712" s="324"/>
      <c r="X712" s="325"/>
      <c r="Y712" s="323" t="s">
        <v>14</v>
      </c>
      <c r="Z712" s="324"/>
      <c r="AA712" s="324"/>
      <c r="AB712" s="324"/>
      <c r="AC712" s="325"/>
      <c r="AD712" s="323" t="s">
        <v>15</v>
      </c>
      <c r="AE712" s="324"/>
      <c r="AF712" s="324"/>
      <c r="AG712" s="324"/>
      <c r="AH712" s="325"/>
    </row>
    <row r="713" spans="1:34" ht="15" hidden="1" customHeight="1" x14ac:dyDescent="0.25">
      <c r="A713" s="320" t="s">
        <v>152</v>
      </c>
      <c r="B713" s="321"/>
      <c r="C713" s="321"/>
      <c r="D713" s="321"/>
      <c r="E713" s="321"/>
      <c r="F713" s="321"/>
      <c r="G713" s="321"/>
      <c r="H713" s="321"/>
      <c r="I713" s="321"/>
      <c r="J713" s="321"/>
      <c r="K713" s="321"/>
      <c r="L713" s="321"/>
      <c r="M713" s="321"/>
      <c r="N713" s="322"/>
      <c r="O713" s="607">
        <f>SUM(O714:S717)</f>
        <v>0</v>
      </c>
      <c r="P713" s="608"/>
      <c r="Q713" s="608"/>
      <c r="R713" s="608"/>
      <c r="S713" s="609"/>
      <c r="T713" s="607">
        <f t="shared" ref="T713" si="125">SUM(T714:X717)</f>
        <v>0</v>
      </c>
      <c r="U713" s="608"/>
      <c r="V713" s="608"/>
      <c r="W713" s="608"/>
      <c r="X713" s="609"/>
      <c r="Y713" s="607">
        <f t="shared" ref="Y713" si="126">SUM(Y714:AC717)</f>
        <v>0</v>
      </c>
      <c r="Z713" s="608"/>
      <c r="AA713" s="608"/>
      <c r="AB713" s="608"/>
      <c r="AC713" s="609"/>
      <c r="AD713" s="607">
        <f t="shared" ref="AD713" si="127">SUM(AD714:AH717)</f>
        <v>0</v>
      </c>
      <c r="AE713" s="608"/>
      <c r="AF713" s="608"/>
      <c r="AG713" s="608"/>
      <c r="AH713" s="609"/>
    </row>
    <row r="714" spans="1:34" ht="15" hidden="1" customHeight="1" x14ac:dyDescent="0.25">
      <c r="A714" s="613"/>
      <c r="B714" s="614"/>
      <c r="C714" s="614"/>
      <c r="D714" s="614"/>
      <c r="E714" s="614"/>
      <c r="F714" s="614"/>
      <c r="G714" s="614"/>
      <c r="H714" s="614"/>
      <c r="I714" s="614"/>
      <c r="J714" s="614"/>
      <c r="K714" s="614"/>
      <c r="L714" s="614"/>
      <c r="M714" s="614"/>
      <c r="N714" s="615"/>
      <c r="O714" s="607"/>
      <c r="P714" s="608"/>
      <c r="Q714" s="608"/>
      <c r="R714" s="608"/>
      <c r="S714" s="609"/>
      <c r="T714" s="607"/>
      <c r="U714" s="608"/>
      <c r="V714" s="608"/>
      <c r="W714" s="608"/>
      <c r="X714" s="609"/>
      <c r="Y714" s="607"/>
      <c r="Z714" s="608"/>
      <c r="AA714" s="608"/>
      <c r="AB714" s="608"/>
      <c r="AC714" s="609"/>
      <c r="AD714" s="607"/>
      <c r="AE714" s="608"/>
      <c r="AF714" s="608"/>
      <c r="AG714" s="608"/>
      <c r="AH714" s="609"/>
    </row>
    <row r="715" spans="1:34" ht="15" hidden="1" customHeight="1" x14ac:dyDescent="0.25">
      <c r="A715" s="613"/>
      <c r="B715" s="614"/>
      <c r="C715" s="614"/>
      <c r="D715" s="614"/>
      <c r="E715" s="614"/>
      <c r="F715" s="614"/>
      <c r="G715" s="614"/>
      <c r="H715" s="614"/>
      <c r="I715" s="614"/>
      <c r="J715" s="614"/>
      <c r="K715" s="614"/>
      <c r="L715" s="614"/>
      <c r="M715" s="614"/>
      <c r="N715" s="615"/>
      <c r="O715" s="607"/>
      <c r="P715" s="608"/>
      <c r="Q715" s="608"/>
      <c r="R715" s="608"/>
      <c r="S715" s="609"/>
      <c r="T715" s="607"/>
      <c r="U715" s="608"/>
      <c r="V715" s="608"/>
      <c r="W715" s="608"/>
      <c r="X715" s="609"/>
      <c r="Y715" s="607"/>
      <c r="Z715" s="608"/>
      <c r="AA715" s="608"/>
      <c r="AB715" s="608"/>
      <c r="AC715" s="609"/>
      <c r="AD715" s="607"/>
      <c r="AE715" s="608"/>
      <c r="AF715" s="608"/>
      <c r="AG715" s="608"/>
      <c r="AH715" s="609"/>
    </row>
    <row r="716" spans="1:34" ht="15" hidden="1" customHeight="1" x14ac:dyDescent="0.25">
      <c r="A716" s="613"/>
      <c r="B716" s="614"/>
      <c r="C716" s="614"/>
      <c r="D716" s="614"/>
      <c r="E716" s="614"/>
      <c r="F716" s="614"/>
      <c r="G716" s="614"/>
      <c r="H716" s="614"/>
      <c r="I716" s="614"/>
      <c r="J716" s="614"/>
      <c r="K716" s="614"/>
      <c r="L716" s="614"/>
      <c r="M716" s="614"/>
      <c r="N716" s="615"/>
      <c r="O716" s="607"/>
      <c r="P716" s="608"/>
      <c r="Q716" s="608"/>
      <c r="R716" s="608"/>
      <c r="S716" s="609"/>
      <c r="T716" s="607"/>
      <c r="U716" s="608"/>
      <c r="V716" s="608"/>
      <c r="W716" s="608"/>
      <c r="X716" s="609"/>
      <c r="Y716" s="607"/>
      <c r="Z716" s="608"/>
      <c r="AA716" s="608"/>
      <c r="AB716" s="608"/>
      <c r="AC716" s="609"/>
      <c r="AD716" s="607"/>
      <c r="AE716" s="608"/>
      <c r="AF716" s="608"/>
      <c r="AG716" s="608"/>
      <c r="AH716" s="609"/>
    </row>
    <row r="717" spans="1:34" ht="15" hidden="1" customHeight="1" x14ac:dyDescent="0.25">
      <c r="A717" s="613"/>
      <c r="B717" s="614"/>
      <c r="C717" s="614"/>
      <c r="D717" s="614"/>
      <c r="E717" s="614"/>
      <c r="F717" s="614"/>
      <c r="G717" s="614"/>
      <c r="H717" s="614"/>
      <c r="I717" s="614"/>
      <c r="J717" s="614"/>
      <c r="K717" s="614"/>
      <c r="L717" s="614"/>
      <c r="M717" s="614"/>
      <c r="N717" s="615"/>
      <c r="O717" s="607"/>
      <c r="P717" s="608"/>
      <c r="Q717" s="608"/>
      <c r="R717" s="608"/>
      <c r="S717" s="609"/>
      <c r="T717" s="607"/>
      <c r="U717" s="608"/>
      <c r="V717" s="608"/>
      <c r="W717" s="608"/>
      <c r="X717" s="609"/>
      <c r="Y717" s="607"/>
      <c r="Z717" s="608"/>
      <c r="AA717" s="608"/>
      <c r="AB717" s="608"/>
      <c r="AC717" s="609"/>
      <c r="AD717" s="607"/>
      <c r="AE717" s="608"/>
      <c r="AF717" s="608"/>
      <c r="AG717" s="608"/>
      <c r="AH717" s="609"/>
    </row>
    <row r="718" spans="1:34" ht="15" hidden="1" customHeight="1" x14ac:dyDescent="0.25">
      <c r="A718" s="320" t="s">
        <v>153</v>
      </c>
      <c r="B718" s="321"/>
      <c r="C718" s="321"/>
      <c r="D718" s="321"/>
      <c r="E718" s="321"/>
      <c r="F718" s="321"/>
      <c r="G718" s="321"/>
      <c r="H718" s="321"/>
      <c r="I718" s="321"/>
      <c r="J718" s="321"/>
      <c r="K718" s="321"/>
      <c r="L718" s="321"/>
      <c r="M718" s="321"/>
      <c r="N718" s="322"/>
      <c r="O718" s="607">
        <f>SUM(O719:S720)</f>
        <v>0</v>
      </c>
      <c r="P718" s="608"/>
      <c r="Q718" s="608"/>
      <c r="R718" s="608"/>
      <c r="S718" s="609"/>
      <c r="T718" s="607">
        <f>SUM(T719:X720)</f>
        <v>0</v>
      </c>
      <c r="U718" s="608"/>
      <c r="V718" s="608"/>
      <c r="W718" s="608"/>
      <c r="X718" s="609"/>
      <c r="Y718" s="607">
        <f>SUM(Y719:AC720)</f>
        <v>0</v>
      </c>
      <c r="Z718" s="608"/>
      <c r="AA718" s="608"/>
      <c r="AB718" s="608"/>
      <c r="AC718" s="609"/>
      <c r="AD718" s="607">
        <f>SUM(AD719:AH720)</f>
        <v>0</v>
      </c>
      <c r="AE718" s="608"/>
      <c r="AF718" s="608"/>
      <c r="AG718" s="608"/>
      <c r="AH718" s="609"/>
    </row>
    <row r="719" spans="1:34" ht="15" hidden="1" customHeight="1" x14ac:dyDescent="0.25">
      <c r="A719" s="613"/>
      <c r="B719" s="614"/>
      <c r="C719" s="614"/>
      <c r="D719" s="614"/>
      <c r="E719" s="614"/>
      <c r="F719" s="614"/>
      <c r="G719" s="614"/>
      <c r="H719" s="614"/>
      <c r="I719" s="614"/>
      <c r="J719" s="614"/>
      <c r="K719" s="614"/>
      <c r="L719" s="614"/>
      <c r="M719" s="614"/>
      <c r="N719" s="615"/>
      <c r="O719" s="607"/>
      <c r="P719" s="608"/>
      <c r="Q719" s="608"/>
      <c r="R719" s="608"/>
      <c r="S719" s="609"/>
      <c r="T719" s="607"/>
      <c r="U719" s="608"/>
      <c r="V719" s="608"/>
      <c r="W719" s="608"/>
      <c r="X719" s="609"/>
      <c r="Y719" s="607"/>
      <c r="Z719" s="608"/>
      <c r="AA719" s="608"/>
      <c r="AB719" s="608"/>
      <c r="AC719" s="609"/>
      <c r="AD719" s="607"/>
      <c r="AE719" s="608"/>
      <c r="AF719" s="608"/>
      <c r="AG719" s="608"/>
      <c r="AH719" s="609"/>
    </row>
    <row r="720" spans="1:34" ht="15" hidden="1" customHeight="1" x14ac:dyDescent="0.25">
      <c r="A720" s="613"/>
      <c r="B720" s="614"/>
      <c r="C720" s="614"/>
      <c r="D720" s="614"/>
      <c r="E720" s="614"/>
      <c r="F720" s="614"/>
      <c r="G720" s="614"/>
      <c r="H720" s="614"/>
      <c r="I720" s="614"/>
      <c r="J720" s="614"/>
      <c r="K720" s="614"/>
      <c r="L720" s="614"/>
      <c r="M720" s="614"/>
      <c r="N720" s="615"/>
      <c r="O720" s="607"/>
      <c r="P720" s="608"/>
      <c r="Q720" s="608"/>
      <c r="R720" s="608"/>
      <c r="S720" s="609"/>
      <c r="T720" s="607"/>
      <c r="U720" s="608"/>
      <c r="V720" s="608"/>
      <c r="W720" s="608"/>
      <c r="X720" s="609"/>
      <c r="Y720" s="607"/>
      <c r="Z720" s="608"/>
      <c r="AA720" s="608"/>
      <c r="AB720" s="608"/>
      <c r="AC720" s="609"/>
      <c r="AD720" s="607"/>
      <c r="AE720" s="608"/>
      <c r="AF720" s="608"/>
      <c r="AG720" s="608"/>
      <c r="AH720" s="609"/>
    </row>
    <row r="721" spans="1:34" ht="15" hidden="1" customHeight="1" x14ac:dyDescent="0.2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row>
    <row r="722" spans="1:34" ht="15" hidden="1" customHeight="1" x14ac:dyDescent="0.25">
      <c r="A722" s="631" t="s">
        <v>154</v>
      </c>
      <c r="B722" s="631"/>
      <c r="C722" s="631"/>
      <c r="D722" s="631"/>
      <c r="E722" s="631"/>
      <c r="F722" s="631"/>
      <c r="G722" s="631"/>
      <c r="H722" s="631"/>
      <c r="I722" s="631"/>
      <c r="J722" s="631"/>
      <c r="K722" s="631"/>
      <c r="L722" s="631"/>
      <c r="M722" s="631"/>
      <c r="N722" s="631"/>
      <c r="O722" s="631"/>
      <c r="P722" s="631"/>
      <c r="Q722" s="631"/>
      <c r="R722" s="631"/>
      <c r="S722" s="631"/>
      <c r="T722" s="631"/>
      <c r="U722" s="631"/>
      <c r="V722" s="631"/>
      <c r="W722" s="631"/>
      <c r="X722" s="631"/>
      <c r="Y722" s="631"/>
      <c r="Z722" s="631"/>
      <c r="AA722" s="631"/>
      <c r="AB722" s="631"/>
      <c r="AC722" s="631"/>
      <c r="AD722" s="631"/>
      <c r="AE722" s="631"/>
      <c r="AF722" s="631"/>
      <c r="AG722" s="631"/>
      <c r="AH722" s="631"/>
    </row>
    <row r="723" spans="1:34" ht="15" hidden="1" customHeight="1" x14ac:dyDescent="0.25">
      <c r="A723" s="631"/>
      <c r="B723" s="631"/>
      <c r="C723" s="631"/>
      <c r="D723" s="631"/>
      <c r="E723" s="631"/>
      <c r="F723" s="631"/>
      <c r="G723" s="631"/>
      <c r="H723" s="631"/>
      <c r="I723" s="631"/>
      <c r="J723" s="631"/>
      <c r="K723" s="631"/>
      <c r="L723" s="631"/>
      <c r="M723" s="631"/>
      <c r="N723" s="631"/>
      <c r="O723" s="631"/>
      <c r="P723" s="631"/>
      <c r="Q723" s="631"/>
      <c r="R723" s="631"/>
      <c r="S723" s="631"/>
      <c r="T723" s="631"/>
      <c r="U723" s="631"/>
      <c r="V723" s="631"/>
      <c r="W723" s="631"/>
      <c r="X723" s="631"/>
      <c r="Y723" s="631"/>
      <c r="Z723" s="631"/>
      <c r="AA723" s="631"/>
      <c r="AB723" s="631"/>
      <c r="AC723" s="631"/>
      <c r="AD723" s="631"/>
      <c r="AE723" s="631"/>
      <c r="AF723" s="631"/>
      <c r="AG723" s="631"/>
      <c r="AH723" s="631"/>
    </row>
    <row r="724" spans="1:34" ht="15" hidden="1" customHeight="1" x14ac:dyDescent="0.25">
      <c r="A724" s="631"/>
      <c r="B724" s="631"/>
      <c r="C724" s="631"/>
      <c r="D724" s="631"/>
      <c r="E724" s="631"/>
      <c r="F724" s="631"/>
      <c r="G724" s="631"/>
      <c r="H724" s="631"/>
      <c r="I724" s="631"/>
      <c r="J724" s="631"/>
      <c r="K724" s="631"/>
      <c r="L724" s="631"/>
      <c r="M724" s="631"/>
      <c r="N724" s="631"/>
      <c r="O724" s="631"/>
      <c r="P724" s="631"/>
      <c r="Q724" s="631"/>
      <c r="R724" s="631"/>
      <c r="S724" s="631"/>
      <c r="T724" s="631"/>
      <c r="U724" s="631"/>
      <c r="V724" s="631"/>
      <c r="W724" s="631"/>
      <c r="X724" s="631"/>
      <c r="Y724" s="631"/>
      <c r="Z724" s="631"/>
      <c r="AA724" s="631"/>
      <c r="AB724" s="631"/>
      <c r="AC724" s="631"/>
      <c r="AD724" s="631"/>
      <c r="AE724" s="631"/>
      <c r="AF724" s="631"/>
      <c r="AG724" s="631"/>
      <c r="AH724" s="631"/>
    </row>
    <row r="725" spans="1:34" ht="15" hidden="1" customHeight="1" x14ac:dyDescent="0.2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row>
    <row r="726" spans="1:34" ht="15" hidden="1" customHeight="1" x14ac:dyDescent="0.25">
      <c r="A726" s="4" t="s">
        <v>155</v>
      </c>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row>
    <row r="727" spans="1:34" ht="15" hidden="1" customHeight="1" x14ac:dyDescent="0.2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row>
    <row r="728" spans="1:34" ht="15" hidden="1" customHeight="1" x14ac:dyDescent="0.25">
      <c r="A728" s="567" t="s">
        <v>156</v>
      </c>
      <c r="B728" s="326"/>
      <c r="C728" s="326"/>
      <c r="D728" s="326"/>
      <c r="E728" s="326"/>
      <c r="F728" s="326"/>
      <c r="G728" s="326"/>
      <c r="H728" s="326"/>
      <c r="I728" s="326"/>
      <c r="J728" s="326"/>
      <c r="K728" s="326"/>
      <c r="L728" s="326"/>
      <c r="M728" s="326"/>
      <c r="N728" s="327"/>
      <c r="O728" s="330" t="s">
        <v>157</v>
      </c>
      <c r="P728" s="331"/>
      <c r="Q728" s="331"/>
      <c r="R728" s="331"/>
      <c r="S728" s="331"/>
      <c r="T728" s="331"/>
      <c r="U728" s="331"/>
      <c r="V728" s="331"/>
      <c r="W728" s="331"/>
      <c r="X728" s="331"/>
      <c r="Y728" s="331"/>
      <c r="Z728" s="331"/>
      <c r="AA728" s="331"/>
      <c r="AB728" s="331"/>
      <c r="AC728" s="331"/>
      <c r="AD728" s="331"/>
      <c r="AE728" s="331"/>
      <c r="AF728" s="331"/>
      <c r="AG728" s="331"/>
      <c r="AH728" s="332"/>
    </row>
    <row r="729" spans="1:34" ht="15" hidden="1" customHeight="1" x14ac:dyDescent="0.25">
      <c r="A729" s="610"/>
      <c r="B729" s="611"/>
      <c r="C729" s="611"/>
      <c r="D729" s="611"/>
      <c r="E729" s="611"/>
      <c r="F729" s="611"/>
      <c r="G729" s="611"/>
      <c r="H729" s="611"/>
      <c r="I729" s="611"/>
      <c r="J729" s="611"/>
      <c r="K729" s="611"/>
      <c r="L729" s="611"/>
      <c r="M729" s="611"/>
      <c r="N729" s="612"/>
      <c r="O729" s="567" t="s">
        <v>29</v>
      </c>
      <c r="P729" s="326"/>
      <c r="Q729" s="326"/>
      <c r="R729" s="326"/>
      <c r="S729" s="326"/>
      <c r="T729" s="326"/>
      <c r="U729" s="326"/>
      <c r="V729" s="326"/>
      <c r="W729" s="326"/>
      <c r="X729" s="327"/>
      <c r="Y729" s="567" t="s">
        <v>30</v>
      </c>
      <c r="Z729" s="326"/>
      <c r="AA729" s="326"/>
      <c r="AB729" s="326"/>
      <c r="AC729" s="326"/>
      <c r="AD729" s="326"/>
      <c r="AE729" s="326"/>
      <c r="AF729" s="326"/>
      <c r="AG729" s="326"/>
      <c r="AH729" s="327"/>
    </row>
    <row r="730" spans="1:34" ht="15" hidden="1" customHeight="1" x14ac:dyDescent="0.25">
      <c r="A730" s="568"/>
      <c r="B730" s="328"/>
      <c r="C730" s="328"/>
      <c r="D730" s="328"/>
      <c r="E730" s="328"/>
      <c r="F730" s="328"/>
      <c r="G730" s="328"/>
      <c r="H730" s="328"/>
      <c r="I730" s="328"/>
      <c r="J730" s="328"/>
      <c r="K730" s="328"/>
      <c r="L730" s="328"/>
      <c r="M730" s="328"/>
      <c r="N730" s="329"/>
      <c r="O730" s="568"/>
      <c r="P730" s="328"/>
      <c r="Q730" s="328"/>
      <c r="R730" s="328"/>
      <c r="S730" s="328"/>
      <c r="T730" s="328"/>
      <c r="U730" s="328"/>
      <c r="V730" s="328"/>
      <c r="W730" s="328"/>
      <c r="X730" s="329"/>
      <c r="Y730" s="568"/>
      <c r="Z730" s="328"/>
      <c r="AA730" s="328"/>
      <c r="AB730" s="328"/>
      <c r="AC730" s="328"/>
      <c r="AD730" s="328"/>
      <c r="AE730" s="328"/>
      <c r="AF730" s="328"/>
      <c r="AG730" s="328"/>
      <c r="AH730" s="329"/>
    </row>
    <row r="731" spans="1:34" ht="15" hidden="1" customHeight="1" x14ac:dyDescent="0.25">
      <c r="A731" s="601" t="s">
        <v>11</v>
      </c>
      <c r="B731" s="602"/>
      <c r="C731" s="602"/>
      <c r="D731" s="602"/>
      <c r="E731" s="602"/>
      <c r="F731" s="602"/>
      <c r="G731" s="602"/>
      <c r="H731" s="602"/>
      <c r="I731" s="602"/>
      <c r="J731" s="602"/>
      <c r="K731" s="602"/>
      <c r="L731" s="602"/>
      <c r="M731" s="602"/>
      <c r="N731" s="603"/>
      <c r="O731" s="601" t="s">
        <v>12</v>
      </c>
      <c r="P731" s="602"/>
      <c r="Q731" s="602"/>
      <c r="R731" s="602"/>
      <c r="S731" s="602"/>
      <c r="T731" s="602"/>
      <c r="U731" s="602"/>
      <c r="V731" s="602"/>
      <c r="W731" s="602"/>
      <c r="X731" s="603"/>
      <c r="Y731" s="601" t="s">
        <v>13</v>
      </c>
      <c r="Z731" s="602"/>
      <c r="AA731" s="602"/>
      <c r="AB731" s="602"/>
      <c r="AC731" s="602"/>
      <c r="AD731" s="602"/>
      <c r="AE731" s="602"/>
      <c r="AF731" s="602"/>
      <c r="AG731" s="602"/>
      <c r="AH731" s="603"/>
    </row>
    <row r="732" spans="1:34" ht="15" hidden="1" customHeight="1" x14ac:dyDescent="0.25">
      <c r="A732" s="207" t="s">
        <v>158</v>
      </c>
      <c r="B732" s="208"/>
      <c r="C732" s="208"/>
      <c r="D732" s="208"/>
      <c r="E732" s="208"/>
      <c r="F732" s="208"/>
      <c r="G732" s="208"/>
      <c r="H732" s="208"/>
      <c r="I732" s="208"/>
      <c r="J732" s="208"/>
      <c r="K732" s="208"/>
      <c r="L732" s="208"/>
      <c r="M732" s="208"/>
      <c r="N732" s="209"/>
      <c r="O732" s="183"/>
      <c r="P732" s="184"/>
      <c r="Q732" s="184"/>
      <c r="R732" s="184"/>
      <c r="S732" s="184"/>
      <c r="T732" s="184"/>
      <c r="U732" s="184"/>
      <c r="V732" s="184"/>
      <c r="W732" s="184"/>
      <c r="X732" s="185"/>
      <c r="Y732" s="183"/>
      <c r="Z732" s="184"/>
      <c r="AA732" s="184"/>
      <c r="AB732" s="184"/>
      <c r="AC732" s="184"/>
      <c r="AD732" s="184"/>
      <c r="AE732" s="184"/>
      <c r="AF732" s="184"/>
      <c r="AG732" s="184"/>
      <c r="AH732" s="185"/>
    </row>
    <row r="733" spans="1:34" ht="15" hidden="1" customHeight="1" x14ac:dyDescent="0.25">
      <c r="A733" s="207" t="s">
        <v>159</v>
      </c>
      <c r="B733" s="208"/>
      <c r="C733" s="208"/>
      <c r="D733" s="208"/>
      <c r="E733" s="208"/>
      <c r="F733" s="208"/>
      <c r="G733" s="208"/>
      <c r="H733" s="208"/>
      <c r="I733" s="208"/>
      <c r="J733" s="208"/>
      <c r="K733" s="208"/>
      <c r="L733" s="208"/>
      <c r="M733" s="208"/>
      <c r="N733" s="209"/>
      <c r="O733" s="183"/>
      <c r="P733" s="184"/>
      <c r="Q733" s="184"/>
      <c r="R733" s="184"/>
      <c r="S733" s="184"/>
      <c r="T733" s="184"/>
      <c r="U733" s="184"/>
      <c r="V733" s="184"/>
      <c r="W733" s="184"/>
      <c r="X733" s="185"/>
      <c r="Y733" s="183"/>
      <c r="Z733" s="184"/>
      <c r="AA733" s="184"/>
      <c r="AB733" s="184"/>
      <c r="AC733" s="184"/>
      <c r="AD733" s="184"/>
      <c r="AE733" s="184"/>
      <c r="AF733" s="184"/>
      <c r="AG733" s="184"/>
      <c r="AH733" s="185"/>
    </row>
    <row r="734" spans="1:34" ht="15" hidden="1" customHeight="1" x14ac:dyDescent="0.25">
      <c r="A734" s="207" t="s">
        <v>160</v>
      </c>
      <c r="B734" s="208"/>
      <c r="C734" s="208"/>
      <c r="D734" s="208"/>
      <c r="E734" s="208"/>
      <c r="F734" s="208"/>
      <c r="G734" s="208"/>
      <c r="H734" s="208"/>
      <c r="I734" s="208"/>
      <c r="J734" s="208"/>
      <c r="K734" s="208"/>
      <c r="L734" s="208"/>
      <c r="M734" s="208"/>
      <c r="N734" s="209"/>
      <c r="O734" s="183"/>
      <c r="P734" s="184"/>
      <c r="Q734" s="184"/>
      <c r="R734" s="184"/>
      <c r="S734" s="184"/>
      <c r="T734" s="184"/>
      <c r="U734" s="184"/>
      <c r="V734" s="184"/>
      <c r="W734" s="184"/>
      <c r="X734" s="185"/>
      <c r="Y734" s="183"/>
      <c r="Z734" s="184"/>
      <c r="AA734" s="184"/>
      <c r="AB734" s="184"/>
      <c r="AC734" s="184"/>
      <c r="AD734" s="184"/>
      <c r="AE734" s="184"/>
      <c r="AF734" s="184"/>
      <c r="AG734" s="184"/>
      <c r="AH734" s="185"/>
    </row>
    <row r="735" spans="1:34" ht="27" hidden="1" customHeight="1" x14ac:dyDescent="0.25">
      <c r="A735" s="207" t="s">
        <v>161</v>
      </c>
      <c r="B735" s="208"/>
      <c r="C735" s="208"/>
      <c r="D735" s="208"/>
      <c r="E735" s="208"/>
      <c r="F735" s="208"/>
      <c r="G735" s="208"/>
      <c r="H735" s="208"/>
      <c r="I735" s="208"/>
      <c r="J735" s="208"/>
      <c r="K735" s="208"/>
      <c r="L735" s="208"/>
      <c r="M735" s="208"/>
      <c r="N735" s="209"/>
      <c r="O735" s="183"/>
      <c r="P735" s="184"/>
      <c r="Q735" s="184"/>
      <c r="R735" s="184"/>
      <c r="S735" s="184"/>
      <c r="T735" s="184"/>
      <c r="U735" s="184"/>
      <c r="V735" s="184"/>
      <c r="W735" s="184"/>
      <c r="X735" s="185"/>
      <c r="Y735" s="183"/>
      <c r="Z735" s="184"/>
      <c r="AA735" s="184"/>
      <c r="AB735" s="184"/>
      <c r="AC735" s="184"/>
      <c r="AD735" s="184"/>
      <c r="AE735" s="184"/>
      <c r="AF735" s="184"/>
      <c r="AG735" s="184"/>
      <c r="AH735" s="185"/>
    </row>
    <row r="736" spans="1:34" ht="15" hidden="1" customHeight="1" x14ac:dyDescent="0.25">
      <c r="A736" s="616" t="s">
        <v>10</v>
      </c>
      <c r="B736" s="617"/>
      <c r="C736" s="617"/>
      <c r="D736" s="617"/>
      <c r="E736" s="617"/>
      <c r="F736" s="617"/>
      <c r="G736" s="617"/>
      <c r="H736" s="617"/>
      <c r="I736" s="617"/>
      <c r="J736" s="617"/>
      <c r="K736" s="617"/>
      <c r="L736" s="617"/>
      <c r="M736" s="617"/>
      <c r="N736" s="618"/>
      <c r="O736" s="619">
        <f>SUM(O732:X735)</f>
        <v>0</v>
      </c>
      <c r="P736" s="620"/>
      <c r="Q736" s="620"/>
      <c r="R736" s="620"/>
      <c r="S736" s="620"/>
      <c r="T736" s="620"/>
      <c r="U736" s="620"/>
      <c r="V736" s="620"/>
      <c r="W736" s="620"/>
      <c r="X736" s="621"/>
      <c r="Y736" s="619">
        <f>SUM(Y732:AH735)</f>
        <v>0</v>
      </c>
      <c r="Z736" s="620"/>
      <c r="AA736" s="620"/>
      <c r="AB736" s="620"/>
      <c r="AC736" s="620"/>
      <c r="AD736" s="620"/>
      <c r="AE736" s="620"/>
      <c r="AF736" s="620"/>
      <c r="AG736" s="620"/>
      <c r="AH736" s="621"/>
    </row>
    <row r="737" spans="1:35" ht="15" hidden="1" customHeight="1" x14ac:dyDescent="0.2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row>
    <row r="738" spans="1:35" ht="15" hidden="1" customHeight="1" x14ac:dyDescent="0.2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row>
    <row r="739" spans="1:35" x14ac:dyDescent="0.25">
      <c r="A739" s="69"/>
      <c r="B739" s="69"/>
      <c r="C739" s="69"/>
      <c r="D739" s="69"/>
      <c r="E739" s="69"/>
      <c r="F739" s="69"/>
      <c r="G739" s="69"/>
      <c r="H739" s="69"/>
      <c r="I739" s="69"/>
      <c r="J739" s="69"/>
      <c r="K739" s="69"/>
      <c r="L739" s="69"/>
      <c r="M739" s="69"/>
      <c r="N739" s="69"/>
      <c r="O739" s="69"/>
      <c r="P739" s="69"/>
      <c r="Q739" s="69"/>
      <c r="R739" s="69"/>
      <c r="S739" s="69"/>
      <c r="T739" s="69"/>
      <c r="U739" s="69"/>
      <c r="V739" s="69"/>
      <c r="W739" s="69"/>
      <c r="X739" s="69"/>
      <c r="Y739" s="69"/>
      <c r="Z739" s="69"/>
      <c r="AA739" s="69"/>
      <c r="AB739" s="69"/>
      <c r="AC739" s="69"/>
      <c r="AD739" s="69"/>
      <c r="AE739" s="69"/>
      <c r="AF739" s="69"/>
      <c r="AG739" s="69"/>
      <c r="AH739" s="69"/>
    </row>
    <row r="740" spans="1:35" ht="15" hidden="1" customHeight="1" x14ac:dyDescent="0.25">
      <c r="A740" s="628" t="s">
        <v>163</v>
      </c>
      <c r="B740" s="629"/>
      <c r="C740" s="629"/>
      <c r="D740" s="629"/>
      <c r="E740" s="629"/>
      <c r="F740" s="629"/>
      <c r="G740" s="629"/>
      <c r="H740" s="629"/>
      <c r="I740" s="629"/>
      <c r="J740" s="629"/>
      <c r="K740" s="629"/>
      <c r="L740" s="629"/>
      <c r="M740" s="629"/>
      <c r="N740" s="629"/>
      <c r="O740" s="629"/>
      <c r="P740" s="629"/>
      <c r="Q740" s="629"/>
      <c r="R740" s="629"/>
      <c r="S740" s="630"/>
      <c r="T740" s="625" t="s">
        <v>162</v>
      </c>
      <c r="U740" s="626"/>
      <c r="V740" s="626"/>
      <c r="W740" s="626"/>
      <c r="X740" s="626"/>
      <c r="Y740" s="626"/>
      <c r="Z740" s="626"/>
      <c r="AA740" s="626"/>
      <c r="AB740" s="626"/>
      <c r="AC740" s="626"/>
      <c r="AD740" s="626"/>
      <c r="AE740" s="626"/>
      <c r="AF740" s="626"/>
      <c r="AG740" s="626"/>
      <c r="AH740" s="627"/>
      <c r="AI740" t="s">
        <v>822</v>
      </c>
    </row>
    <row r="741" spans="1:35" hidden="1" x14ac:dyDescent="0.25">
      <c r="A741" s="622"/>
      <c r="B741" s="623"/>
      <c r="C741" s="623"/>
      <c r="D741" s="623"/>
      <c r="E741" s="623"/>
      <c r="F741" s="623"/>
      <c r="G741" s="623"/>
      <c r="H741" s="623"/>
      <c r="I741" s="623"/>
      <c r="J741" s="623"/>
      <c r="K741" s="623"/>
      <c r="L741" s="623"/>
      <c r="M741" s="623"/>
      <c r="N741" s="623"/>
      <c r="O741" s="623"/>
      <c r="P741" s="623"/>
      <c r="Q741" s="623"/>
      <c r="R741" s="623"/>
      <c r="S741" s="624"/>
      <c r="T741" s="625"/>
      <c r="U741" s="626"/>
      <c r="V741" s="626"/>
      <c r="W741" s="626"/>
      <c r="X741" s="626"/>
      <c r="Y741" s="626"/>
      <c r="Z741" s="626"/>
      <c r="AA741" s="626"/>
      <c r="AB741" s="626"/>
      <c r="AC741" s="626"/>
      <c r="AD741" s="626"/>
      <c r="AE741" s="626"/>
      <c r="AF741" s="626"/>
      <c r="AG741" s="626"/>
      <c r="AH741" s="627"/>
    </row>
    <row r="742" spans="1:35" hidden="1" x14ac:dyDescent="0.25">
      <c r="A742" s="622"/>
      <c r="B742" s="623"/>
      <c r="C742" s="623"/>
      <c r="D742" s="623"/>
      <c r="E742" s="623"/>
      <c r="F742" s="623"/>
      <c r="G742" s="623"/>
      <c r="H742" s="623"/>
      <c r="I742" s="623"/>
      <c r="J742" s="623"/>
      <c r="K742" s="623"/>
      <c r="L742" s="623"/>
      <c r="M742" s="623"/>
      <c r="N742" s="623"/>
      <c r="O742" s="623"/>
      <c r="P742" s="623"/>
      <c r="Q742" s="623"/>
      <c r="R742" s="623"/>
      <c r="S742" s="624"/>
      <c r="T742" s="625"/>
      <c r="U742" s="626"/>
      <c r="V742" s="626"/>
      <c r="W742" s="626"/>
      <c r="X742" s="626"/>
      <c r="Y742" s="626"/>
      <c r="Z742" s="626"/>
      <c r="AA742" s="626"/>
      <c r="AB742" s="626"/>
      <c r="AC742" s="626"/>
      <c r="AD742" s="626"/>
      <c r="AE742" s="626"/>
      <c r="AF742" s="626"/>
      <c r="AG742" s="626"/>
      <c r="AH742" s="627"/>
    </row>
    <row r="743" spans="1:35" hidden="1" x14ac:dyDescent="0.25">
      <c r="A743" s="622"/>
      <c r="B743" s="623"/>
      <c r="C743" s="623"/>
      <c r="D743" s="623"/>
      <c r="E743" s="623"/>
      <c r="F743" s="623"/>
      <c r="G743" s="623"/>
      <c r="H743" s="623"/>
      <c r="I743" s="623"/>
      <c r="J743" s="623"/>
      <c r="K743" s="623"/>
      <c r="L743" s="623"/>
      <c r="M743" s="623"/>
      <c r="N743" s="623"/>
      <c r="O743" s="623"/>
      <c r="P743" s="623"/>
      <c r="Q743" s="623"/>
      <c r="R743" s="623"/>
      <c r="S743" s="624"/>
      <c r="T743" s="625"/>
      <c r="U743" s="626"/>
      <c r="V743" s="626"/>
      <c r="W743" s="626"/>
      <c r="X743" s="626"/>
      <c r="Y743" s="626"/>
      <c r="Z743" s="626"/>
      <c r="AA743" s="626"/>
      <c r="AB743" s="626"/>
      <c r="AC743" s="626"/>
      <c r="AD743" s="626"/>
      <c r="AE743" s="626"/>
      <c r="AF743" s="626"/>
      <c r="AG743" s="626"/>
      <c r="AH743" s="627"/>
    </row>
    <row r="744" spans="1:35" x14ac:dyDescent="0.2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row>
    <row r="745" spans="1:35" x14ac:dyDescent="0.2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row>
    <row r="746" spans="1:35" x14ac:dyDescent="0.25">
      <c r="A746" s="10" t="s">
        <v>164</v>
      </c>
      <c r="B746" s="9"/>
      <c r="C746" s="9"/>
      <c r="D746" s="9" t="s">
        <v>173</v>
      </c>
      <c r="E746" s="9"/>
      <c r="F746" s="9"/>
      <c r="G746" s="9"/>
      <c r="H746" s="9"/>
      <c r="I746" s="9"/>
      <c r="J746" s="9"/>
      <c r="K746" s="9"/>
      <c r="L746" s="9"/>
      <c r="M746" s="9"/>
      <c r="N746" s="9"/>
      <c r="O746" s="9"/>
      <c r="P746" s="9"/>
      <c r="Q746" s="9"/>
      <c r="R746" s="9"/>
      <c r="S746" s="9"/>
      <c r="T746" s="9"/>
      <c r="U746" s="9"/>
      <c r="V746" s="9"/>
      <c r="W746" s="9"/>
      <c r="X746" s="9"/>
      <c r="Y746" s="9"/>
      <c r="Z746" s="9"/>
      <c r="AA746" s="4"/>
      <c r="AB746" s="4"/>
      <c r="AC746" s="4"/>
      <c r="AD746" s="4"/>
      <c r="AE746" s="4"/>
      <c r="AF746" s="4"/>
      <c r="AG746" s="4"/>
      <c r="AH746" s="4"/>
    </row>
    <row r="747" spans="1:35" hidden="1" x14ac:dyDescent="0.2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row>
    <row r="748" spans="1:35" hidden="1" x14ac:dyDescent="0.2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row>
    <row r="749" spans="1:35" hidden="1" x14ac:dyDescent="0.2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row>
    <row r="750" spans="1:35" hidden="1" x14ac:dyDescent="0.2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row>
    <row r="751" spans="1:35" x14ac:dyDescent="0.25">
      <c r="A751" s="59"/>
      <c r="B751" s="59"/>
      <c r="C751" s="59"/>
      <c r="D751" s="59"/>
      <c r="E751" s="59"/>
      <c r="F751" s="59"/>
      <c r="G751" s="59"/>
      <c r="H751" s="59"/>
      <c r="I751" s="59"/>
      <c r="J751" s="59"/>
      <c r="K751" s="59"/>
      <c r="L751" s="59"/>
      <c r="M751" s="59"/>
      <c r="N751" s="59"/>
      <c r="O751" s="59"/>
      <c r="P751" s="59"/>
      <c r="Q751" s="59"/>
      <c r="R751" s="59"/>
      <c r="S751" s="59"/>
      <c r="T751" s="59"/>
      <c r="U751" s="59"/>
      <c r="V751" s="59"/>
      <c r="W751" s="59"/>
      <c r="X751" s="59"/>
      <c r="Y751" s="59"/>
      <c r="Z751" s="59"/>
      <c r="AA751" s="59"/>
      <c r="AB751" s="59"/>
      <c r="AC751" s="59"/>
      <c r="AD751" s="59"/>
      <c r="AE751" s="59"/>
      <c r="AF751" s="59"/>
      <c r="AG751" s="59"/>
      <c r="AH751" s="59"/>
    </row>
    <row r="752" spans="1:35" x14ac:dyDescent="0.25">
      <c r="A752" s="4" t="s">
        <v>174</v>
      </c>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row>
    <row r="753" spans="1:35" x14ac:dyDescent="0.2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row>
    <row r="754" spans="1:35" ht="15" customHeight="1" x14ac:dyDescent="0.25">
      <c r="A754" s="192" t="s">
        <v>61</v>
      </c>
      <c r="B754" s="193"/>
      <c r="C754" s="193"/>
      <c r="D754" s="193"/>
      <c r="E754" s="193"/>
      <c r="F754" s="193"/>
      <c r="G754" s="193"/>
      <c r="H754" s="193"/>
      <c r="I754" s="193"/>
      <c r="J754" s="193"/>
      <c r="K754" s="193"/>
      <c r="L754" s="193"/>
      <c r="M754" s="193"/>
      <c r="N754" s="193"/>
      <c r="O754" s="193"/>
      <c r="P754" s="193"/>
      <c r="Q754" s="193"/>
      <c r="R754" s="194"/>
      <c r="S754" s="192" t="s">
        <v>29</v>
      </c>
      <c r="T754" s="193"/>
      <c r="U754" s="193"/>
      <c r="V754" s="193"/>
      <c r="W754" s="193"/>
      <c r="X754" s="193"/>
      <c r="Y754" s="193"/>
      <c r="Z754" s="194"/>
      <c r="AA754" s="192" t="s">
        <v>30</v>
      </c>
      <c r="AB754" s="193"/>
      <c r="AC754" s="193"/>
      <c r="AD754" s="193"/>
      <c r="AE754" s="193"/>
      <c r="AF754" s="193"/>
      <c r="AG754" s="193"/>
      <c r="AH754" s="194"/>
    </row>
    <row r="755" spans="1:35" x14ac:dyDescent="0.25">
      <c r="A755" s="245"/>
      <c r="B755" s="246"/>
      <c r="C755" s="246"/>
      <c r="D755" s="246"/>
      <c r="E755" s="246"/>
      <c r="F755" s="246"/>
      <c r="G755" s="246"/>
      <c r="H755" s="246"/>
      <c r="I755" s="246"/>
      <c r="J755" s="246"/>
      <c r="K755" s="246"/>
      <c r="L755" s="246"/>
      <c r="M755" s="246"/>
      <c r="N755" s="246"/>
      <c r="O755" s="246"/>
      <c r="P755" s="246"/>
      <c r="Q755" s="246"/>
      <c r="R755" s="247"/>
      <c r="S755" s="245"/>
      <c r="T755" s="246"/>
      <c r="U755" s="246"/>
      <c r="V755" s="246"/>
      <c r="W755" s="246"/>
      <c r="X755" s="246"/>
      <c r="Y755" s="246"/>
      <c r="Z755" s="247"/>
      <c r="AA755" s="245"/>
      <c r="AB755" s="246"/>
      <c r="AC755" s="246"/>
      <c r="AD755" s="246"/>
      <c r="AE755" s="246"/>
      <c r="AF755" s="246"/>
      <c r="AG755" s="246"/>
      <c r="AH755" s="247"/>
    </row>
    <row r="756" spans="1:35" x14ac:dyDescent="0.25">
      <c r="A756" s="218" t="s">
        <v>165</v>
      </c>
      <c r="B756" s="219"/>
      <c r="C756" s="219"/>
      <c r="D756" s="219"/>
      <c r="E756" s="219"/>
      <c r="F756" s="219"/>
      <c r="G756" s="219"/>
      <c r="H756" s="219"/>
      <c r="I756" s="219"/>
      <c r="J756" s="219"/>
      <c r="K756" s="219"/>
      <c r="L756" s="219"/>
      <c r="M756" s="219"/>
      <c r="N756" s="219"/>
      <c r="O756" s="219"/>
      <c r="P756" s="219"/>
      <c r="Q756" s="219"/>
      <c r="R756" s="220"/>
      <c r="S756" s="183">
        <v>0</v>
      </c>
      <c r="T756" s="184"/>
      <c r="U756" s="184"/>
      <c r="V756" s="184"/>
      <c r="W756" s="184"/>
      <c r="X756" s="184"/>
      <c r="Y756" s="184"/>
      <c r="Z756" s="185"/>
      <c r="AA756" s="183">
        <v>0</v>
      </c>
      <c r="AB756" s="184"/>
      <c r="AC756" s="184"/>
      <c r="AD756" s="184"/>
      <c r="AE756" s="184"/>
      <c r="AF756" s="184"/>
      <c r="AG756" s="184"/>
      <c r="AH756" s="185"/>
    </row>
    <row r="757" spans="1:35" x14ac:dyDescent="0.25">
      <c r="A757" s="218" t="s">
        <v>823</v>
      </c>
      <c r="B757" s="219"/>
      <c r="C757" s="219"/>
      <c r="D757" s="219"/>
      <c r="E757" s="219"/>
      <c r="F757" s="219"/>
      <c r="G757" s="219"/>
      <c r="H757" s="219"/>
      <c r="I757" s="219"/>
      <c r="J757" s="219"/>
      <c r="K757" s="219"/>
      <c r="L757" s="219"/>
      <c r="M757" s="219"/>
      <c r="N757" s="219"/>
      <c r="O757" s="219"/>
      <c r="P757" s="219"/>
      <c r="Q757" s="219"/>
      <c r="R757" s="220"/>
      <c r="S757" s="183">
        <v>214402</v>
      </c>
      <c r="T757" s="184"/>
      <c r="U757" s="184"/>
      <c r="V757" s="184"/>
      <c r="W757" s="184"/>
      <c r="X757" s="184"/>
      <c r="Y757" s="184"/>
      <c r="Z757" s="185"/>
      <c r="AA757" s="183">
        <v>115755</v>
      </c>
      <c r="AB757" s="184"/>
      <c r="AC757" s="184"/>
      <c r="AD757" s="184"/>
      <c r="AE757" s="184"/>
      <c r="AF757" s="184"/>
      <c r="AG757" s="184"/>
      <c r="AH757" s="185"/>
    </row>
    <row r="758" spans="1:35" x14ac:dyDescent="0.25">
      <c r="A758" s="218" t="s">
        <v>166</v>
      </c>
      <c r="B758" s="219"/>
      <c r="C758" s="219"/>
      <c r="D758" s="219"/>
      <c r="E758" s="219"/>
      <c r="F758" s="219"/>
      <c r="G758" s="219"/>
      <c r="H758" s="219"/>
      <c r="I758" s="219"/>
      <c r="J758" s="219"/>
      <c r="K758" s="219"/>
      <c r="L758" s="219"/>
      <c r="M758" s="219"/>
      <c r="N758" s="219"/>
      <c r="O758" s="219"/>
      <c r="P758" s="219"/>
      <c r="Q758" s="219"/>
      <c r="R758" s="220"/>
      <c r="S758" s="333"/>
      <c r="T758" s="334"/>
      <c r="U758" s="334"/>
      <c r="V758" s="334"/>
      <c r="W758" s="334"/>
      <c r="X758" s="334"/>
      <c r="Y758" s="334"/>
      <c r="Z758" s="335"/>
      <c r="AA758" s="333"/>
      <c r="AB758" s="334"/>
      <c r="AC758" s="334"/>
      <c r="AD758" s="334"/>
      <c r="AE758" s="334"/>
      <c r="AF758" s="334"/>
      <c r="AG758" s="334"/>
      <c r="AH758" s="335"/>
    </row>
    <row r="759" spans="1:35" x14ac:dyDescent="0.25">
      <c r="A759" s="218" t="s">
        <v>167</v>
      </c>
      <c r="B759" s="219"/>
      <c r="C759" s="219"/>
      <c r="D759" s="219"/>
      <c r="E759" s="219"/>
      <c r="F759" s="219"/>
      <c r="G759" s="219"/>
      <c r="H759" s="219"/>
      <c r="I759" s="219"/>
      <c r="J759" s="219"/>
      <c r="K759" s="219"/>
      <c r="L759" s="219"/>
      <c r="M759" s="219"/>
      <c r="N759" s="219"/>
      <c r="O759" s="219"/>
      <c r="P759" s="219"/>
      <c r="Q759" s="219"/>
      <c r="R759" s="220"/>
      <c r="S759" s="333"/>
      <c r="T759" s="334"/>
      <c r="U759" s="334"/>
      <c r="V759" s="334"/>
      <c r="W759" s="334"/>
      <c r="X759" s="334"/>
      <c r="Y759" s="334"/>
      <c r="Z759" s="335"/>
      <c r="AA759" s="333"/>
      <c r="AB759" s="334"/>
      <c r="AC759" s="334"/>
      <c r="AD759" s="334"/>
      <c r="AE759" s="334"/>
      <c r="AF759" s="334"/>
      <c r="AG759" s="334"/>
      <c r="AH759" s="335"/>
    </row>
    <row r="760" spans="1:35" x14ac:dyDescent="0.25">
      <c r="A760" s="218" t="s">
        <v>171</v>
      </c>
      <c r="B760" s="219"/>
      <c r="C760" s="219"/>
      <c r="D760" s="219"/>
      <c r="E760" s="219"/>
      <c r="F760" s="219"/>
      <c r="G760" s="219"/>
      <c r="H760" s="219"/>
      <c r="I760" s="219"/>
      <c r="J760" s="219"/>
      <c r="K760" s="219"/>
      <c r="L760" s="219"/>
      <c r="M760" s="219"/>
      <c r="N760" s="219"/>
      <c r="O760" s="219"/>
      <c r="P760" s="219"/>
      <c r="Q760" s="219"/>
      <c r="R760" s="220"/>
      <c r="S760" s="333"/>
      <c r="T760" s="334"/>
      <c r="U760" s="334"/>
      <c r="V760" s="334"/>
      <c r="W760" s="334"/>
      <c r="X760" s="334"/>
      <c r="Y760" s="334"/>
      <c r="Z760" s="335"/>
      <c r="AA760" s="333"/>
      <c r="AB760" s="334"/>
      <c r="AC760" s="334"/>
      <c r="AD760" s="334"/>
      <c r="AE760" s="334"/>
      <c r="AF760" s="334"/>
      <c r="AG760" s="334"/>
      <c r="AH760" s="335"/>
    </row>
    <row r="761" spans="1:35" x14ac:dyDescent="0.25">
      <c r="A761" s="218" t="s">
        <v>168</v>
      </c>
      <c r="B761" s="219"/>
      <c r="C761" s="219"/>
      <c r="D761" s="219"/>
      <c r="E761" s="219"/>
      <c r="F761" s="219"/>
      <c r="G761" s="219"/>
      <c r="H761" s="219"/>
      <c r="I761" s="219"/>
      <c r="J761" s="219"/>
      <c r="K761" s="219"/>
      <c r="L761" s="219"/>
      <c r="M761" s="219"/>
      <c r="N761" s="219"/>
      <c r="O761" s="219"/>
      <c r="P761" s="219"/>
      <c r="Q761" s="219"/>
      <c r="R761" s="220"/>
      <c r="S761" s="333"/>
      <c r="T761" s="334"/>
      <c r="U761" s="334"/>
      <c r="V761" s="334"/>
      <c r="W761" s="334"/>
      <c r="X761" s="334"/>
      <c r="Y761" s="334"/>
      <c r="Z761" s="335"/>
      <c r="AA761" s="333"/>
      <c r="AB761" s="334"/>
      <c r="AC761" s="334"/>
      <c r="AD761" s="334"/>
      <c r="AE761" s="334"/>
      <c r="AF761" s="334"/>
      <c r="AG761" s="334"/>
      <c r="AH761" s="335"/>
    </row>
    <row r="762" spans="1:35" x14ac:dyDescent="0.25">
      <c r="A762" s="218" t="s">
        <v>169</v>
      </c>
      <c r="B762" s="219"/>
      <c r="C762" s="219"/>
      <c r="D762" s="219"/>
      <c r="E762" s="219"/>
      <c r="F762" s="219"/>
      <c r="G762" s="219"/>
      <c r="H762" s="219"/>
      <c r="I762" s="219"/>
      <c r="J762" s="219"/>
      <c r="K762" s="219"/>
      <c r="L762" s="219"/>
      <c r="M762" s="219"/>
      <c r="N762" s="219"/>
      <c r="O762" s="219"/>
      <c r="P762" s="219"/>
      <c r="Q762" s="219"/>
      <c r="R762" s="220"/>
      <c r="S762" s="333"/>
      <c r="T762" s="334"/>
      <c r="U762" s="334"/>
      <c r="V762" s="334"/>
      <c r="W762" s="334"/>
      <c r="X762" s="334"/>
      <c r="Y762" s="334"/>
      <c r="Z762" s="335"/>
      <c r="AA762" s="333"/>
      <c r="AB762" s="334"/>
      <c r="AC762" s="334"/>
      <c r="AD762" s="334"/>
      <c r="AE762" s="334"/>
      <c r="AF762" s="334"/>
      <c r="AG762" s="334"/>
      <c r="AH762" s="335"/>
    </row>
    <row r="763" spans="1:35" x14ac:dyDescent="0.25">
      <c r="A763" s="218" t="s">
        <v>170</v>
      </c>
      <c r="B763" s="219"/>
      <c r="C763" s="219"/>
      <c r="D763" s="219"/>
      <c r="E763" s="219"/>
      <c r="F763" s="219"/>
      <c r="G763" s="219"/>
      <c r="H763" s="219"/>
      <c r="I763" s="219"/>
      <c r="J763" s="219"/>
      <c r="K763" s="219"/>
      <c r="L763" s="219"/>
      <c r="M763" s="219"/>
      <c r="N763" s="219"/>
      <c r="O763" s="219"/>
      <c r="P763" s="219"/>
      <c r="Q763" s="219"/>
      <c r="R763" s="220"/>
      <c r="S763" s="333"/>
      <c r="T763" s="334"/>
      <c r="U763" s="334"/>
      <c r="V763" s="334"/>
      <c r="W763" s="334"/>
      <c r="X763" s="334"/>
      <c r="Y763" s="334"/>
      <c r="Z763" s="335"/>
      <c r="AA763" s="333"/>
      <c r="AB763" s="334"/>
      <c r="AC763" s="334"/>
      <c r="AD763" s="334"/>
      <c r="AE763" s="334"/>
      <c r="AF763" s="334"/>
      <c r="AG763" s="334"/>
      <c r="AH763" s="335"/>
    </row>
    <row r="764" spans="1:35" x14ac:dyDescent="0.25">
      <c r="A764" s="218" t="s">
        <v>172</v>
      </c>
      <c r="B764" s="219"/>
      <c r="C764" s="219"/>
      <c r="D764" s="219"/>
      <c r="E764" s="219"/>
      <c r="F764" s="219"/>
      <c r="G764" s="219"/>
      <c r="H764" s="219"/>
      <c r="I764" s="219"/>
      <c r="J764" s="219"/>
      <c r="K764" s="219"/>
      <c r="L764" s="219"/>
      <c r="M764" s="219"/>
      <c r="N764" s="219"/>
      <c r="O764" s="219"/>
      <c r="P764" s="219"/>
      <c r="Q764" s="219"/>
      <c r="R764" s="220"/>
      <c r="S764" s="333"/>
      <c r="T764" s="334"/>
      <c r="U764" s="334"/>
      <c r="V764" s="334"/>
      <c r="W764" s="334"/>
      <c r="X764" s="334"/>
      <c r="Y764" s="334"/>
      <c r="Z764" s="335"/>
      <c r="AA764" s="333"/>
      <c r="AB764" s="334"/>
      <c r="AC764" s="334"/>
      <c r="AD764" s="334"/>
      <c r="AE764" s="334"/>
      <c r="AF764" s="334"/>
      <c r="AG764" s="334"/>
      <c r="AH764" s="335"/>
    </row>
    <row r="765" spans="1:35" x14ac:dyDescent="0.2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row>
    <row r="766" spans="1:35" x14ac:dyDescent="0.25">
      <c r="A766" s="107" t="s">
        <v>825</v>
      </c>
      <c r="B766" s="107"/>
      <c r="C766" s="107"/>
      <c r="D766" s="107"/>
      <c r="E766" s="107"/>
      <c r="F766" s="107"/>
      <c r="G766" s="107"/>
      <c r="H766" s="107"/>
      <c r="I766" s="107"/>
      <c r="J766" s="107"/>
      <c r="K766" s="107"/>
      <c r="L766" s="107"/>
      <c r="M766" s="107"/>
      <c r="N766" s="107"/>
      <c r="O766" s="107"/>
      <c r="P766" s="107"/>
      <c r="Q766" s="107"/>
      <c r="R766" s="107"/>
      <c r="S766" s="107"/>
      <c r="T766" s="107"/>
      <c r="U766" s="107"/>
      <c r="V766" s="107"/>
      <c r="W766" s="107"/>
      <c r="X766" s="107"/>
      <c r="Y766" s="107"/>
      <c r="Z766" s="107"/>
      <c r="AA766" s="107"/>
      <c r="AB766" s="107"/>
      <c r="AC766" s="107"/>
      <c r="AD766" s="107"/>
      <c r="AE766" s="107"/>
      <c r="AF766" s="107"/>
      <c r="AG766" s="107"/>
      <c r="AH766" s="107"/>
      <c r="AI766" s="106"/>
    </row>
    <row r="767" spans="1:35" x14ac:dyDescent="0.25">
      <c r="A767" s="107" t="s">
        <v>829</v>
      </c>
      <c r="B767" s="107"/>
      <c r="C767" s="107"/>
      <c r="D767" s="107"/>
      <c r="E767" s="107"/>
      <c r="F767" s="107"/>
      <c r="G767" s="107"/>
      <c r="H767" s="107"/>
      <c r="I767" s="107"/>
      <c r="J767" s="107"/>
      <c r="K767" s="107"/>
      <c r="L767" s="107"/>
      <c r="M767" s="107"/>
      <c r="N767" s="107"/>
      <c r="O767" s="107"/>
      <c r="P767" s="107"/>
      <c r="Q767" s="107"/>
      <c r="R767" s="107"/>
      <c r="S767" s="107"/>
      <c r="T767" s="107"/>
      <c r="U767" s="107"/>
      <c r="V767" s="107"/>
      <c r="W767" s="107"/>
      <c r="X767" s="107"/>
      <c r="Y767" s="107"/>
      <c r="Z767" s="107"/>
      <c r="AA767" s="107"/>
      <c r="AB767" s="107"/>
      <c r="AC767" s="107"/>
      <c r="AD767" s="107"/>
      <c r="AE767" s="107"/>
      <c r="AF767" s="107"/>
      <c r="AG767" s="107"/>
      <c r="AH767" s="107"/>
      <c r="AI767" s="106"/>
    </row>
    <row r="768" spans="1:35" ht="60" customHeight="1" x14ac:dyDescent="0.25">
      <c r="A768" s="374" t="s">
        <v>740</v>
      </c>
      <c r="B768" s="374"/>
      <c r="C768" s="374"/>
      <c r="D768" s="374"/>
      <c r="E768" s="374"/>
      <c r="F768" s="374"/>
      <c r="G768" s="374"/>
      <c r="H768" s="374"/>
      <c r="I768" s="374"/>
      <c r="J768" s="374"/>
      <c r="K768" s="374"/>
      <c r="L768" s="374"/>
      <c r="M768" s="374"/>
      <c r="N768" s="374"/>
      <c r="O768" s="374"/>
      <c r="P768" s="374"/>
      <c r="Q768" s="374"/>
      <c r="R768" s="374"/>
      <c r="S768" s="374"/>
      <c r="T768" s="374"/>
      <c r="U768" s="374"/>
      <c r="V768" s="374"/>
      <c r="W768" s="374"/>
      <c r="X768" s="374"/>
      <c r="Y768" s="374"/>
      <c r="Z768" s="374"/>
      <c r="AA768" s="374"/>
      <c r="AB768" s="374"/>
      <c r="AC768" s="374"/>
      <c r="AD768" s="374"/>
      <c r="AE768" s="374"/>
      <c r="AF768" s="374"/>
      <c r="AG768" s="374"/>
      <c r="AH768" s="374"/>
    </row>
    <row r="769" spans="1:37" x14ac:dyDescent="0.2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row>
    <row r="770" spans="1:37" x14ac:dyDescent="0.2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row>
    <row r="771" spans="1:37" x14ac:dyDescent="0.2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row>
    <row r="772" spans="1:37"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row>
    <row r="773" spans="1:37" x14ac:dyDescent="0.25">
      <c r="A773" s="10" t="s">
        <v>175</v>
      </c>
      <c r="B773" s="9"/>
      <c r="C773" s="9"/>
      <c r="D773" s="9" t="s">
        <v>176</v>
      </c>
      <c r="E773" s="9"/>
      <c r="F773" s="9"/>
      <c r="G773" s="9"/>
      <c r="H773" s="9"/>
      <c r="I773" s="9"/>
      <c r="J773" s="9"/>
      <c r="K773" s="9"/>
      <c r="L773" s="4"/>
      <c r="M773" s="4"/>
      <c r="N773" s="4"/>
      <c r="O773" s="4"/>
      <c r="P773" s="4"/>
      <c r="Q773" s="4"/>
      <c r="R773" s="4"/>
      <c r="S773" s="4"/>
      <c r="T773" s="4"/>
      <c r="U773" s="4"/>
      <c r="V773" s="4"/>
      <c r="W773" s="4"/>
      <c r="X773" s="4"/>
      <c r="Y773" s="4"/>
      <c r="Z773" s="4"/>
      <c r="AA773" s="4"/>
      <c r="AB773" s="4"/>
      <c r="AC773" s="4"/>
      <c r="AD773" s="4"/>
      <c r="AE773" s="4"/>
      <c r="AF773" s="4"/>
      <c r="AG773" s="4"/>
      <c r="AH773" s="4"/>
    </row>
    <row r="774" spans="1:37" x14ac:dyDescent="0.2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row>
    <row r="775" spans="1:37" x14ac:dyDescent="0.25">
      <c r="A775" s="10" t="s">
        <v>177</v>
      </c>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row>
    <row r="776" spans="1:37" x14ac:dyDescent="0.2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row>
    <row r="777" spans="1:37" ht="15" customHeight="1" x14ac:dyDescent="0.25">
      <c r="A777" s="308" t="s">
        <v>178</v>
      </c>
      <c r="B777" s="308"/>
      <c r="C777" s="308"/>
      <c r="D777" s="308"/>
      <c r="E777" s="308"/>
      <c r="F777" s="308"/>
      <c r="G777" s="308"/>
      <c r="H777" s="308"/>
      <c r="I777" s="308"/>
      <c r="J777" s="308"/>
      <c r="K777" s="308"/>
      <c r="L777" s="308"/>
      <c r="M777" s="308"/>
      <c r="N777" s="308"/>
      <c r="O777" s="308"/>
      <c r="P777" s="308"/>
      <c r="Q777" s="308"/>
      <c r="R777" s="308"/>
      <c r="S777" s="308"/>
      <c r="T777" s="308"/>
      <c r="U777" s="308"/>
      <c r="V777" s="308"/>
      <c r="W777" s="308"/>
      <c r="X777" s="308"/>
      <c r="Y777" s="308"/>
      <c r="Z777" s="308"/>
      <c r="AA777" s="308"/>
      <c r="AB777" s="308"/>
      <c r="AC777" s="308"/>
      <c r="AD777" s="308"/>
      <c r="AE777" s="308"/>
      <c r="AF777" s="308"/>
      <c r="AG777" s="308"/>
      <c r="AH777" s="308"/>
    </row>
    <row r="778" spans="1:37" x14ac:dyDescent="0.25">
      <c r="A778" s="308"/>
      <c r="B778" s="308"/>
      <c r="C778" s="308"/>
      <c r="D778" s="308"/>
      <c r="E778" s="308"/>
      <c r="F778" s="308"/>
      <c r="G778" s="308"/>
      <c r="H778" s="308"/>
      <c r="I778" s="308"/>
      <c r="J778" s="308"/>
      <c r="K778" s="308"/>
      <c r="L778" s="308"/>
      <c r="M778" s="308"/>
      <c r="N778" s="308"/>
      <c r="O778" s="308"/>
      <c r="P778" s="308"/>
      <c r="Q778" s="308"/>
      <c r="R778" s="308"/>
      <c r="S778" s="308"/>
      <c r="T778" s="308"/>
      <c r="U778" s="308"/>
      <c r="V778" s="308"/>
      <c r="W778" s="308"/>
      <c r="X778" s="308"/>
      <c r="Y778" s="308"/>
      <c r="Z778" s="308"/>
      <c r="AA778" s="308"/>
      <c r="AB778" s="308"/>
      <c r="AC778" s="308"/>
      <c r="AD778" s="308"/>
      <c r="AE778" s="308"/>
      <c r="AF778" s="308"/>
      <c r="AG778" s="308"/>
      <c r="AH778" s="308"/>
    </row>
    <row r="779" spans="1:37" x14ac:dyDescent="0.2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row>
    <row r="780" spans="1:37" ht="33" customHeight="1" x14ac:dyDescent="0.25">
      <c r="A780" s="262" t="s">
        <v>179</v>
      </c>
      <c r="B780" s="263"/>
      <c r="C780" s="263"/>
      <c r="D780" s="263"/>
      <c r="E780" s="263"/>
      <c r="F780" s="263"/>
      <c r="G780" s="263"/>
      <c r="H780" s="263"/>
      <c r="I780" s="263"/>
      <c r="J780" s="264"/>
      <c r="K780" s="371" t="s">
        <v>778</v>
      </c>
      <c r="L780" s="372"/>
      <c r="M780" s="372"/>
      <c r="N780" s="372"/>
      <c r="O780" s="372"/>
      <c r="P780" s="372"/>
      <c r="Q780" s="372"/>
      <c r="R780" s="373"/>
      <c r="S780" s="371" t="s">
        <v>779</v>
      </c>
      <c r="T780" s="372"/>
      <c r="U780" s="372"/>
      <c r="V780" s="372"/>
      <c r="W780" s="372"/>
      <c r="X780" s="372"/>
      <c r="Y780" s="372"/>
      <c r="Z780" s="373"/>
      <c r="AA780" s="371" t="s">
        <v>780</v>
      </c>
      <c r="AB780" s="372"/>
      <c r="AC780" s="372"/>
      <c r="AD780" s="372"/>
      <c r="AE780" s="372"/>
      <c r="AF780" s="372"/>
      <c r="AG780" s="372"/>
      <c r="AH780" s="373"/>
    </row>
    <row r="781" spans="1:37" ht="60" customHeight="1" x14ac:dyDescent="0.25">
      <c r="A781" s="265"/>
      <c r="B781" s="266"/>
      <c r="C781" s="266"/>
      <c r="D781" s="266"/>
      <c r="E781" s="266"/>
      <c r="F781" s="266"/>
      <c r="G781" s="266"/>
      <c r="H781" s="266"/>
      <c r="I781" s="266"/>
      <c r="J781" s="267"/>
      <c r="K781" s="268" t="s">
        <v>29</v>
      </c>
      <c r="L781" s="269"/>
      <c r="M781" s="269"/>
      <c r="N781" s="270"/>
      <c r="O781" s="268" t="s">
        <v>180</v>
      </c>
      <c r="P781" s="269"/>
      <c r="Q781" s="269"/>
      <c r="R781" s="270"/>
      <c r="S781" s="268" t="s">
        <v>29</v>
      </c>
      <c r="T781" s="269"/>
      <c r="U781" s="269"/>
      <c r="V781" s="270"/>
      <c r="W781" s="268" t="s">
        <v>180</v>
      </c>
      <c r="X781" s="269"/>
      <c r="Y781" s="269"/>
      <c r="Z781" s="270"/>
      <c r="AA781" s="268" t="s">
        <v>29</v>
      </c>
      <c r="AB781" s="269"/>
      <c r="AC781" s="269"/>
      <c r="AD781" s="270"/>
      <c r="AE781" s="268" t="s">
        <v>180</v>
      </c>
      <c r="AF781" s="269"/>
      <c r="AG781" s="269"/>
      <c r="AH781" s="270"/>
    </row>
    <row r="782" spans="1:37" x14ac:dyDescent="0.25">
      <c r="A782" s="214" t="s">
        <v>11</v>
      </c>
      <c r="B782" s="215"/>
      <c r="C782" s="215"/>
      <c r="D782" s="215"/>
      <c r="E782" s="215"/>
      <c r="F782" s="215"/>
      <c r="G782" s="215"/>
      <c r="H782" s="215"/>
      <c r="I782" s="215"/>
      <c r="J782" s="216"/>
      <c r="K782" s="368" t="s">
        <v>49</v>
      </c>
      <c r="L782" s="369"/>
      <c r="M782" s="369"/>
      <c r="N782" s="370"/>
      <c r="O782" s="368" t="s">
        <v>13</v>
      </c>
      <c r="P782" s="369"/>
      <c r="Q782" s="369"/>
      <c r="R782" s="370"/>
      <c r="S782" s="368" t="s">
        <v>14</v>
      </c>
      <c r="T782" s="369"/>
      <c r="U782" s="369"/>
      <c r="V782" s="370"/>
      <c r="W782" s="368" t="s">
        <v>15</v>
      </c>
      <c r="X782" s="369"/>
      <c r="Y782" s="369"/>
      <c r="Z782" s="370"/>
      <c r="AA782" s="368" t="s">
        <v>16</v>
      </c>
      <c r="AB782" s="369"/>
      <c r="AC782" s="369"/>
      <c r="AD782" s="370"/>
      <c r="AE782" s="368" t="s">
        <v>17</v>
      </c>
      <c r="AF782" s="369"/>
      <c r="AG782" s="369"/>
      <c r="AH782" s="370"/>
    </row>
    <row r="783" spans="1:37" x14ac:dyDescent="0.25">
      <c r="A783" s="180" t="s">
        <v>698</v>
      </c>
      <c r="B783" s="181"/>
      <c r="C783" s="181"/>
      <c r="D783" s="181"/>
      <c r="E783" s="181"/>
      <c r="F783" s="181"/>
      <c r="G783" s="181"/>
      <c r="H783" s="181"/>
      <c r="I783" s="181"/>
      <c r="J783" s="182"/>
      <c r="K783" s="198">
        <v>2609495</v>
      </c>
      <c r="L783" s="199"/>
      <c r="M783" s="199"/>
      <c r="N783" s="200"/>
      <c r="O783" s="198">
        <v>2655975</v>
      </c>
      <c r="P783" s="199"/>
      <c r="Q783" s="199"/>
      <c r="R783" s="200"/>
      <c r="S783" s="198">
        <v>1068994</v>
      </c>
      <c r="T783" s="199"/>
      <c r="U783" s="199"/>
      <c r="V783" s="200"/>
      <c r="W783" s="198">
        <v>1163505</v>
      </c>
      <c r="X783" s="199"/>
      <c r="Y783" s="199"/>
      <c r="Z783" s="200"/>
      <c r="AA783" s="198">
        <f>14863+23234</f>
        <v>38097</v>
      </c>
      <c r="AB783" s="199"/>
      <c r="AC783" s="199"/>
      <c r="AD783" s="200"/>
      <c r="AE783" s="198">
        <v>32024</v>
      </c>
      <c r="AF783" s="199"/>
      <c r="AG783" s="199"/>
      <c r="AH783" s="200"/>
    </row>
    <row r="784" spans="1:37" x14ac:dyDescent="0.25">
      <c r="A784" s="180" t="s">
        <v>700</v>
      </c>
      <c r="B784" s="181"/>
      <c r="C784" s="181"/>
      <c r="D784" s="181"/>
      <c r="E784" s="181"/>
      <c r="F784" s="181"/>
      <c r="G784" s="181"/>
      <c r="H784" s="181"/>
      <c r="I784" s="181"/>
      <c r="J784" s="182"/>
      <c r="K784" s="198">
        <v>13339755</v>
      </c>
      <c r="L784" s="199"/>
      <c r="M784" s="199"/>
      <c r="N784" s="200"/>
      <c r="O784" s="198">
        <v>13933368</v>
      </c>
      <c r="P784" s="199"/>
      <c r="Q784" s="199"/>
      <c r="R784" s="200"/>
      <c r="S784" s="198">
        <v>85632</v>
      </c>
      <c r="T784" s="199"/>
      <c r="U784" s="199"/>
      <c r="V784" s="200"/>
      <c r="W784" s="198">
        <v>31598</v>
      </c>
      <c r="X784" s="199"/>
      <c r="Y784" s="199"/>
      <c r="Z784" s="200"/>
      <c r="AA784" s="198">
        <v>418742</v>
      </c>
      <c r="AB784" s="199"/>
      <c r="AC784" s="199"/>
      <c r="AD784" s="200"/>
      <c r="AE784" s="198">
        <v>123200</v>
      </c>
      <c r="AF784" s="199"/>
      <c r="AG784" s="199"/>
      <c r="AH784" s="200"/>
      <c r="AI784" s="2"/>
      <c r="AJ784" s="100"/>
      <c r="AK784" s="2"/>
    </row>
    <row r="785" spans="1:36" x14ac:dyDescent="0.25">
      <c r="A785" s="180" t="s">
        <v>699</v>
      </c>
      <c r="B785" s="181"/>
      <c r="C785" s="181"/>
      <c r="D785" s="181"/>
      <c r="E785" s="181"/>
      <c r="F785" s="181"/>
      <c r="G785" s="181"/>
      <c r="H785" s="181"/>
      <c r="I785" s="181"/>
      <c r="J785" s="182"/>
      <c r="K785" s="198">
        <v>0</v>
      </c>
      <c r="L785" s="199"/>
      <c r="M785" s="199"/>
      <c r="N785" s="200"/>
      <c r="O785" s="198">
        <v>86311</v>
      </c>
      <c r="P785" s="199"/>
      <c r="Q785" s="199"/>
      <c r="R785" s="200"/>
      <c r="S785" s="198">
        <v>0</v>
      </c>
      <c r="T785" s="199"/>
      <c r="U785" s="199"/>
      <c r="V785" s="200"/>
      <c r="W785" s="198">
        <v>4262</v>
      </c>
      <c r="X785" s="199"/>
      <c r="Y785" s="199"/>
      <c r="Z785" s="200"/>
      <c r="AA785" s="198"/>
      <c r="AB785" s="199"/>
      <c r="AC785" s="199"/>
      <c r="AD785" s="200"/>
      <c r="AE785" s="198"/>
      <c r="AF785" s="199"/>
      <c r="AG785" s="199"/>
      <c r="AH785" s="200"/>
    </row>
    <row r="786" spans="1:36" x14ac:dyDescent="0.25">
      <c r="A786" s="180"/>
      <c r="B786" s="181"/>
      <c r="C786" s="181"/>
      <c r="D786" s="181"/>
      <c r="E786" s="181"/>
      <c r="F786" s="181"/>
      <c r="G786" s="181"/>
      <c r="H786" s="181"/>
      <c r="I786" s="181"/>
      <c r="J786" s="182"/>
      <c r="K786" s="198"/>
      <c r="L786" s="199"/>
      <c r="M786" s="199"/>
      <c r="N786" s="200"/>
      <c r="O786" s="198"/>
      <c r="P786" s="199"/>
      <c r="Q786" s="199"/>
      <c r="R786" s="200"/>
      <c r="S786" s="198"/>
      <c r="T786" s="199"/>
      <c r="U786" s="199"/>
      <c r="V786" s="200"/>
      <c r="W786" s="198"/>
      <c r="X786" s="199"/>
      <c r="Y786" s="199"/>
      <c r="Z786" s="200"/>
      <c r="AA786" s="198"/>
      <c r="AB786" s="199"/>
      <c r="AC786" s="199"/>
      <c r="AD786" s="200"/>
      <c r="AE786" s="198"/>
      <c r="AF786" s="199"/>
      <c r="AG786" s="199"/>
      <c r="AH786" s="200"/>
      <c r="AJ786" t="s">
        <v>637</v>
      </c>
    </row>
    <row r="787" spans="1:36" x14ac:dyDescent="0.25">
      <c r="A787" s="180" t="s">
        <v>10</v>
      </c>
      <c r="B787" s="181"/>
      <c r="C787" s="181"/>
      <c r="D787" s="181"/>
      <c r="E787" s="181"/>
      <c r="F787" s="181"/>
      <c r="G787" s="181"/>
      <c r="H787" s="181"/>
      <c r="I787" s="181"/>
      <c r="J787" s="182"/>
      <c r="K787" s="198">
        <f>SUM(K783:N786)</f>
        <v>15949250</v>
      </c>
      <c r="L787" s="199"/>
      <c r="M787" s="199"/>
      <c r="N787" s="200"/>
      <c r="O787" s="198">
        <f t="shared" ref="O787" si="128">SUM(O783:R786)</f>
        <v>16675654</v>
      </c>
      <c r="P787" s="199"/>
      <c r="Q787" s="199"/>
      <c r="R787" s="200"/>
      <c r="S787" s="198">
        <f t="shared" ref="S787" si="129">SUM(S783:V786)</f>
        <v>1154626</v>
      </c>
      <c r="T787" s="199"/>
      <c r="U787" s="199"/>
      <c r="V787" s="200"/>
      <c r="W787" s="198">
        <f t="shared" ref="W787" si="130">SUM(W783:Z786)</f>
        <v>1199365</v>
      </c>
      <c r="X787" s="199"/>
      <c r="Y787" s="199"/>
      <c r="Z787" s="200"/>
      <c r="AA787" s="198">
        <f>SUM(AA783:AD786)</f>
        <v>456839</v>
      </c>
      <c r="AB787" s="199"/>
      <c r="AC787" s="199"/>
      <c r="AD787" s="200"/>
      <c r="AE787" s="198">
        <f t="shared" ref="AE787" si="131">SUM(AE783:AH786)</f>
        <v>155224</v>
      </c>
      <c r="AF787" s="199"/>
      <c r="AG787" s="199"/>
      <c r="AH787" s="200"/>
      <c r="AJ787" t="s">
        <v>637</v>
      </c>
    </row>
    <row r="788" spans="1:36" x14ac:dyDescent="0.2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row>
    <row r="789" spans="1:36" x14ac:dyDescent="0.2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row>
    <row r="790" spans="1:36" x14ac:dyDescent="0.25">
      <c r="A790" s="10" t="s">
        <v>181</v>
      </c>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row>
    <row r="791" spans="1:36" x14ac:dyDescent="0.2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row>
    <row r="792" spans="1:36" x14ac:dyDescent="0.25">
      <c r="A792" s="5" t="s">
        <v>182</v>
      </c>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row>
    <row r="793" spans="1:36"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row>
    <row r="794" spans="1:36" ht="27.75" customHeight="1" x14ac:dyDescent="0.25">
      <c r="A794" s="362" t="s">
        <v>61</v>
      </c>
      <c r="B794" s="363"/>
      <c r="C794" s="363"/>
      <c r="D794" s="363"/>
      <c r="E794" s="363"/>
      <c r="F794" s="363"/>
      <c r="G794" s="363"/>
      <c r="H794" s="363"/>
      <c r="I794" s="364"/>
      <c r="J794" s="268" t="s">
        <v>29</v>
      </c>
      <c r="K794" s="269"/>
      <c r="L794" s="269"/>
      <c r="M794" s="269"/>
      <c r="N794" s="270"/>
      <c r="O794" s="268" t="s">
        <v>30</v>
      </c>
      <c r="P794" s="269"/>
      <c r="Q794" s="269"/>
      <c r="R794" s="269"/>
      <c r="S794" s="269"/>
      <c r="T794" s="269"/>
      <c r="U794" s="269"/>
      <c r="V794" s="269"/>
      <c r="W794" s="269"/>
      <c r="X794" s="270"/>
      <c r="Y794" s="268" t="s">
        <v>183</v>
      </c>
      <c r="Z794" s="269"/>
      <c r="AA794" s="269"/>
      <c r="AB794" s="269"/>
      <c r="AC794" s="269"/>
      <c r="AD794" s="269"/>
      <c r="AE794" s="269"/>
      <c r="AF794" s="269"/>
      <c r="AG794" s="269"/>
      <c r="AH794" s="270"/>
    </row>
    <row r="795" spans="1:36" ht="45" customHeight="1" x14ac:dyDescent="0.25">
      <c r="A795" s="365"/>
      <c r="B795" s="366"/>
      <c r="C795" s="366"/>
      <c r="D795" s="366"/>
      <c r="E795" s="366"/>
      <c r="F795" s="366"/>
      <c r="G795" s="366"/>
      <c r="H795" s="366"/>
      <c r="I795" s="367"/>
      <c r="J795" s="268" t="s">
        <v>184</v>
      </c>
      <c r="K795" s="269"/>
      <c r="L795" s="269"/>
      <c r="M795" s="269"/>
      <c r="N795" s="270"/>
      <c r="O795" s="268" t="s">
        <v>184</v>
      </c>
      <c r="P795" s="269"/>
      <c r="Q795" s="269"/>
      <c r="R795" s="269"/>
      <c r="S795" s="270"/>
      <c r="T795" s="268" t="s">
        <v>185</v>
      </c>
      <c r="U795" s="269"/>
      <c r="V795" s="269"/>
      <c r="W795" s="269"/>
      <c r="X795" s="270"/>
      <c r="Y795" s="268" t="s">
        <v>29</v>
      </c>
      <c r="Z795" s="269"/>
      <c r="AA795" s="269"/>
      <c r="AB795" s="269"/>
      <c r="AC795" s="270"/>
      <c r="AD795" s="268" t="s">
        <v>662</v>
      </c>
      <c r="AE795" s="269"/>
      <c r="AF795" s="269"/>
      <c r="AG795" s="269"/>
      <c r="AH795" s="270"/>
    </row>
    <row r="796" spans="1:36" x14ac:dyDescent="0.25">
      <c r="A796" s="214" t="s">
        <v>11</v>
      </c>
      <c r="B796" s="215"/>
      <c r="C796" s="215"/>
      <c r="D796" s="215"/>
      <c r="E796" s="215"/>
      <c r="F796" s="215"/>
      <c r="G796" s="215"/>
      <c r="H796" s="215"/>
      <c r="I796" s="216"/>
      <c r="J796" s="214" t="s">
        <v>49</v>
      </c>
      <c r="K796" s="215"/>
      <c r="L796" s="215"/>
      <c r="M796" s="215"/>
      <c r="N796" s="216"/>
      <c r="O796" s="214" t="s">
        <v>13</v>
      </c>
      <c r="P796" s="215"/>
      <c r="Q796" s="215"/>
      <c r="R796" s="215"/>
      <c r="S796" s="216"/>
      <c r="T796" s="214" t="s">
        <v>14</v>
      </c>
      <c r="U796" s="215"/>
      <c r="V796" s="215"/>
      <c r="W796" s="215"/>
      <c r="X796" s="216"/>
      <c r="Y796" s="214" t="s">
        <v>15</v>
      </c>
      <c r="Z796" s="215"/>
      <c r="AA796" s="215"/>
      <c r="AB796" s="215"/>
      <c r="AC796" s="216"/>
      <c r="AD796" s="295" t="s">
        <v>16</v>
      </c>
      <c r="AE796" s="296"/>
      <c r="AF796" s="296"/>
      <c r="AG796" s="296"/>
      <c r="AH796" s="297"/>
    </row>
    <row r="797" spans="1:36" ht="27.75" customHeight="1" x14ac:dyDescent="0.25">
      <c r="A797" s="211" t="s">
        <v>186</v>
      </c>
      <c r="B797" s="212"/>
      <c r="C797" s="212"/>
      <c r="D797" s="212"/>
      <c r="E797" s="212"/>
      <c r="F797" s="212"/>
      <c r="G797" s="212"/>
      <c r="H797" s="212"/>
      <c r="I797" s="213"/>
      <c r="J797" s="198">
        <v>393292</v>
      </c>
      <c r="K797" s="199"/>
      <c r="L797" s="199"/>
      <c r="M797" s="199"/>
      <c r="N797" s="200"/>
      <c r="O797" s="198">
        <v>209682</v>
      </c>
      <c r="P797" s="199"/>
      <c r="Q797" s="199"/>
      <c r="R797" s="199"/>
      <c r="S797" s="200"/>
      <c r="T797" s="198">
        <v>195076</v>
      </c>
      <c r="U797" s="199"/>
      <c r="V797" s="199"/>
      <c r="W797" s="199"/>
      <c r="X797" s="200"/>
      <c r="Y797" s="198">
        <f>+J797-O797</f>
        <v>183610</v>
      </c>
      <c r="Z797" s="199"/>
      <c r="AA797" s="199"/>
      <c r="AB797" s="199"/>
      <c r="AC797" s="200"/>
      <c r="AD797" s="350">
        <v>14606</v>
      </c>
      <c r="AE797" s="351"/>
      <c r="AF797" s="351"/>
      <c r="AG797" s="351"/>
      <c r="AH797" s="352"/>
    </row>
    <row r="798" spans="1:36" ht="15" customHeight="1" x14ac:dyDescent="0.25">
      <c r="A798" s="211" t="s">
        <v>187</v>
      </c>
      <c r="B798" s="212"/>
      <c r="C798" s="212"/>
      <c r="D798" s="212"/>
      <c r="E798" s="212"/>
      <c r="F798" s="212"/>
      <c r="G798" s="212"/>
      <c r="H798" s="212"/>
      <c r="I798" s="213"/>
      <c r="J798" s="198">
        <v>1146088</v>
      </c>
      <c r="K798" s="199"/>
      <c r="L798" s="199"/>
      <c r="M798" s="199"/>
      <c r="N798" s="200"/>
      <c r="O798" s="198">
        <v>1413773</v>
      </c>
      <c r="P798" s="199"/>
      <c r="Q798" s="199"/>
      <c r="R798" s="199"/>
      <c r="S798" s="200"/>
      <c r="T798" s="198">
        <v>1192409</v>
      </c>
      <c r="U798" s="199"/>
      <c r="V798" s="199"/>
      <c r="W798" s="199"/>
      <c r="X798" s="200"/>
      <c r="Y798" s="198">
        <f>+J798-O798</f>
        <v>-267685</v>
      </c>
      <c r="Z798" s="199"/>
      <c r="AA798" s="199"/>
      <c r="AB798" s="199"/>
      <c r="AC798" s="200"/>
      <c r="AD798" s="350">
        <v>221364</v>
      </c>
      <c r="AE798" s="351"/>
      <c r="AF798" s="351"/>
      <c r="AG798" s="351"/>
      <c r="AH798" s="352"/>
    </row>
    <row r="799" spans="1:36" ht="15" customHeight="1" x14ac:dyDescent="0.25">
      <c r="A799" s="211" t="s">
        <v>188</v>
      </c>
      <c r="B799" s="212"/>
      <c r="C799" s="212"/>
      <c r="D799" s="212"/>
      <c r="E799" s="212"/>
      <c r="F799" s="212"/>
      <c r="G799" s="212"/>
      <c r="H799" s="212"/>
      <c r="I799" s="213"/>
      <c r="J799" s="198"/>
      <c r="K799" s="199"/>
      <c r="L799" s="199"/>
      <c r="M799" s="199"/>
      <c r="N799" s="200"/>
      <c r="O799" s="198"/>
      <c r="P799" s="199"/>
      <c r="Q799" s="199"/>
      <c r="R799" s="199"/>
      <c r="S799" s="200"/>
      <c r="T799" s="198"/>
      <c r="U799" s="199"/>
      <c r="V799" s="199"/>
      <c r="W799" s="199"/>
      <c r="X799" s="200"/>
      <c r="Y799" s="198"/>
      <c r="Z799" s="199"/>
      <c r="AA799" s="199"/>
      <c r="AB799" s="199"/>
      <c r="AC799" s="200"/>
      <c r="AD799" s="350"/>
      <c r="AE799" s="351"/>
      <c r="AF799" s="351"/>
      <c r="AG799" s="351"/>
      <c r="AH799" s="352"/>
    </row>
    <row r="800" spans="1:36" ht="15" customHeight="1" x14ac:dyDescent="0.25">
      <c r="A800" s="224" t="s">
        <v>10</v>
      </c>
      <c r="B800" s="342"/>
      <c r="C800" s="342"/>
      <c r="D800" s="342"/>
      <c r="E800" s="342"/>
      <c r="F800" s="342"/>
      <c r="G800" s="342"/>
      <c r="H800" s="342"/>
      <c r="I800" s="343"/>
      <c r="J800" s="359">
        <f>SUM(J797:N799)</f>
        <v>1539380</v>
      </c>
      <c r="K800" s="360"/>
      <c r="L800" s="360"/>
      <c r="M800" s="360"/>
      <c r="N800" s="361"/>
      <c r="O800" s="359">
        <f t="shared" ref="O800" si="132">SUM(O797:S799)</f>
        <v>1623455</v>
      </c>
      <c r="P800" s="360"/>
      <c r="Q800" s="360"/>
      <c r="R800" s="360"/>
      <c r="S800" s="361"/>
      <c r="T800" s="359">
        <f t="shared" ref="T800" si="133">SUM(T797:X799)</f>
        <v>1387485</v>
      </c>
      <c r="U800" s="360"/>
      <c r="V800" s="360"/>
      <c r="W800" s="360"/>
      <c r="X800" s="361"/>
      <c r="Y800" s="359">
        <f t="shared" ref="Y800" si="134">SUM(Y797:AC799)</f>
        <v>-84075</v>
      </c>
      <c r="Z800" s="360"/>
      <c r="AA800" s="360"/>
      <c r="AB800" s="360"/>
      <c r="AC800" s="361"/>
      <c r="AD800" s="353">
        <f>SUM(AD797:AH799)</f>
        <v>235970</v>
      </c>
      <c r="AE800" s="354"/>
      <c r="AF800" s="354"/>
      <c r="AG800" s="354"/>
      <c r="AH800" s="355"/>
    </row>
    <row r="801" spans="1:43" ht="15" customHeight="1" x14ac:dyDescent="0.25">
      <c r="A801" s="211" t="s">
        <v>189</v>
      </c>
      <c r="B801" s="212"/>
      <c r="C801" s="212"/>
      <c r="D801" s="212"/>
      <c r="E801" s="212"/>
      <c r="F801" s="212"/>
      <c r="G801" s="212"/>
      <c r="H801" s="212"/>
      <c r="I801" s="213"/>
      <c r="J801" s="214" t="s">
        <v>1</v>
      </c>
      <c r="K801" s="215"/>
      <c r="L801" s="215"/>
      <c r="M801" s="215"/>
      <c r="N801" s="216"/>
      <c r="O801" s="214" t="s">
        <v>1</v>
      </c>
      <c r="P801" s="215"/>
      <c r="Q801" s="215"/>
      <c r="R801" s="215"/>
      <c r="S801" s="216"/>
      <c r="T801" s="214" t="s">
        <v>1</v>
      </c>
      <c r="U801" s="215"/>
      <c r="V801" s="215"/>
      <c r="W801" s="215"/>
      <c r="X801" s="216"/>
      <c r="Y801" s="350">
        <v>4879</v>
      </c>
      <c r="Z801" s="351"/>
      <c r="AA801" s="351"/>
      <c r="AB801" s="351"/>
      <c r="AC801" s="352"/>
      <c r="AD801" s="350">
        <v>31146</v>
      </c>
      <c r="AE801" s="351"/>
      <c r="AF801" s="351"/>
      <c r="AG801" s="351"/>
      <c r="AH801" s="352"/>
      <c r="AI801" s="106"/>
    </row>
    <row r="802" spans="1:43" ht="15" customHeight="1" x14ac:dyDescent="0.25">
      <c r="A802" s="211" t="s">
        <v>190</v>
      </c>
      <c r="B802" s="212"/>
      <c r="C802" s="212"/>
      <c r="D802" s="212"/>
      <c r="E802" s="212"/>
      <c r="F802" s="212"/>
      <c r="G802" s="212"/>
      <c r="H802" s="212"/>
      <c r="I802" s="213"/>
      <c r="J802" s="214" t="s">
        <v>1</v>
      </c>
      <c r="K802" s="215"/>
      <c r="L802" s="215"/>
      <c r="M802" s="215"/>
      <c r="N802" s="216"/>
      <c r="O802" s="214" t="s">
        <v>1</v>
      </c>
      <c r="P802" s="215"/>
      <c r="Q802" s="215"/>
      <c r="R802" s="215"/>
      <c r="S802" s="216"/>
      <c r="T802" s="214" t="s">
        <v>1</v>
      </c>
      <c r="U802" s="215"/>
      <c r="V802" s="215"/>
      <c r="W802" s="215"/>
      <c r="X802" s="216"/>
      <c r="Y802" s="350"/>
      <c r="Z802" s="351"/>
      <c r="AA802" s="351"/>
      <c r="AB802" s="351"/>
      <c r="AC802" s="352"/>
      <c r="AD802" s="350"/>
      <c r="AE802" s="351"/>
      <c r="AF802" s="351"/>
      <c r="AG802" s="351"/>
      <c r="AH802" s="352"/>
      <c r="AI802" s="106"/>
      <c r="AL802" s="106"/>
      <c r="AM802" s="106"/>
      <c r="AN802" s="106"/>
      <c r="AO802" s="106"/>
      <c r="AP802" s="106"/>
      <c r="AQ802" s="106"/>
    </row>
    <row r="803" spans="1:43" x14ac:dyDescent="0.25">
      <c r="A803" s="211" t="s">
        <v>191</v>
      </c>
      <c r="B803" s="212"/>
      <c r="C803" s="212"/>
      <c r="D803" s="212"/>
      <c r="E803" s="212"/>
      <c r="F803" s="212"/>
      <c r="G803" s="212"/>
      <c r="H803" s="212"/>
      <c r="I803" s="213"/>
      <c r="J803" s="214" t="s">
        <v>1</v>
      </c>
      <c r="K803" s="215"/>
      <c r="L803" s="215"/>
      <c r="M803" s="215"/>
      <c r="N803" s="216"/>
      <c r="O803" s="214" t="s">
        <v>1</v>
      </c>
      <c r="P803" s="215"/>
      <c r="Q803" s="215"/>
      <c r="R803" s="215"/>
      <c r="S803" s="216"/>
      <c r="T803" s="214" t="s">
        <v>1</v>
      </c>
      <c r="U803" s="215"/>
      <c r="V803" s="215"/>
      <c r="W803" s="215"/>
      <c r="X803" s="216"/>
      <c r="Y803" s="350"/>
      <c r="Z803" s="351"/>
      <c r="AA803" s="351"/>
      <c r="AB803" s="351"/>
      <c r="AC803" s="352"/>
      <c r="AD803" s="350"/>
      <c r="AE803" s="351"/>
      <c r="AF803" s="351"/>
      <c r="AG803" s="351"/>
      <c r="AH803" s="352"/>
      <c r="AI803" s="106"/>
      <c r="AL803" s="106"/>
      <c r="AM803" s="106"/>
      <c r="AN803" s="106"/>
      <c r="AO803" s="106"/>
      <c r="AP803" s="106"/>
      <c r="AQ803" s="106"/>
    </row>
    <row r="804" spans="1:43" x14ac:dyDescent="0.25">
      <c r="A804" s="211" t="s">
        <v>73</v>
      </c>
      <c r="B804" s="212"/>
      <c r="C804" s="212"/>
      <c r="D804" s="212"/>
      <c r="E804" s="212"/>
      <c r="F804" s="212"/>
      <c r="G804" s="212"/>
      <c r="H804" s="212"/>
      <c r="I804" s="213"/>
      <c r="J804" s="214" t="s">
        <v>1</v>
      </c>
      <c r="K804" s="215"/>
      <c r="L804" s="215"/>
      <c r="M804" s="215"/>
      <c r="N804" s="216"/>
      <c r="O804" s="214" t="s">
        <v>1</v>
      </c>
      <c r="P804" s="215"/>
      <c r="Q804" s="215"/>
      <c r="R804" s="215"/>
      <c r="S804" s="216"/>
      <c r="T804" s="214" t="s">
        <v>1</v>
      </c>
      <c r="U804" s="215"/>
      <c r="V804" s="215"/>
      <c r="W804" s="215"/>
      <c r="X804" s="216"/>
      <c r="Y804" s="350">
        <f>140316+79196</f>
        <v>219512</v>
      </c>
      <c r="Z804" s="351"/>
      <c r="AA804" s="351"/>
      <c r="AB804" s="351"/>
      <c r="AC804" s="352"/>
      <c r="AD804" s="350">
        <v>71199</v>
      </c>
      <c r="AE804" s="351"/>
      <c r="AF804" s="351"/>
      <c r="AG804" s="351"/>
      <c r="AH804" s="352"/>
      <c r="AI804" s="106"/>
      <c r="AJ804" t="s">
        <v>637</v>
      </c>
      <c r="AL804" s="106"/>
      <c r="AM804" s="106"/>
      <c r="AN804" s="106"/>
      <c r="AO804" s="106"/>
      <c r="AP804" s="106"/>
      <c r="AQ804" s="106"/>
    </row>
    <row r="805" spans="1:43" ht="44.25" customHeight="1" x14ac:dyDescent="0.25">
      <c r="A805" s="268" t="s">
        <v>192</v>
      </c>
      <c r="B805" s="269"/>
      <c r="C805" s="269"/>
      <c r="D805" s="269"/>
      <c r="E805" s="269"/>
      <c r="F805" s="269"/>
      <c r="G805" s="269"/>
      <c r="H805" s="269"/>
      <c r="I805" s="270"/>
      <c r="J805" s="214" t="s">
        <v>1</v>
      </c>
      <c r="K805" s="215"/>
      <c r="L805" s="215"/>
      <c r="M805" s="215"/>
      <c r="N805" s="216"/>
      <c r="O805" s="214" t="s">
        <v>1</v>
      </c>
      <c r="P805" s="215"/>
      <c r="Q805" s="215"/>
      <c r="R805" s="215"/>
      <c r="S805" s="216"/>
      <c r="T805" s="214" t="s">
        <v>1</v>
      </c>
      <c r="U805" s="215"/>
      <c r="V805" s="215"/>
      <c r="W805" s="215"/>
      <c r="X805" s="216"/>
      <c r="Y805" s="353">
        <f>SUM(Y800:AC804)</f>
        <v>140316</v>
      </c>
      <c r="Z805" s="354"/>
      <c r="AA805" s="354"/>
      <c r="AB805" s="354"/>
      <c r="AC805" s="355"/>
      <c r="AD805" s="353">
        <f>SUM(AD800:AH804)</f>
        <v>338315</v>
      </c>
      <c r="AE805" s="354"/>
      <c r="AF805" s="354"/>
      <c r="AG805" s="354"/>
      <c r="AH805" s="355"/>
      <c r="AJ805" t="s">
        <v>637</v>
      </c>
      <c r="AL805" s="106"/>
      <c r="AM805" s="106"/>
      <c r="AN805" s="106"/>
      <c r="AO805" s="106"/>
      <c r="AP805" s="106"/>
      <c r="AQ805" s="106"/>
    </row>
    <row r="806" spans="1:43"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62"/>
    </row>
    <row r="807" spans="1:43"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row>
    <row r="808" spans="1:43" x14ac:dyDescent="0.25">
      <c r="A808" s="70" t="s">
        <v>193</v>
      </c>
      <c r="B808" s="70"/>
      <c r="C808" s="70"/>
      <c r="D808" s="70"/>
      <c r="E808" s="70"/>
      <c r="F808" s="70"/>
      <c r="G808" s="70"/>
      <c r="H808" s="70"/>
      <c r="I808" s="70"/>
      <c r="J808" s="70"/>
      <c r="K808" s="70"/>
      <c r="L808" s="70"/>
      <c r="M808" s="70"/>
      <c r="N808" s="70"/>
      <c r="O808" s="70"/>
      <c r="P808" s="70"/>
      <c r="Q808" s="70"/>
      <c r="R808" s="70"/>
      <c r="S808" s="70"/>
      <c r="T808" s="70"/>
      <c r="U808" s="70"/>
      <c r="V808" s="70"/>
      <c r="W808" s="70"/>
      <c r="X808" s="70"/>
      <c r="Y808" s="70"/>
      <c r="Z808" s="70"/>
      <c r="AA808" s="70"/>
      <c r="AB808" s="70"/>
      <c r="AC808" s="70"/>
      <c r="AD808" s="70"/>
      <c r="AE808" s="5"/>
      <c r="AF808" s="5"/>
      <c r="AG808" s="5"/>
      <c r="AH808" s="5"/>
    </row>
    <row r="809" spans="1:43"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row>
    <row r="810" spans="1:43" ht="15" customHeight="1" x14ac:dyDescent="0.25">
      <c r="A810" s="275" t="s">
        <v>194</v>
      </c>
      <c r="B810" s="275"/>
      <c r="C810" s="275"/>
      <c r="D810" s="275"/>
      <c r="E810" s="275"/>
      <c r="F810" s="275"/>
      <c r="G810" s="275"/>
      <c r="H810" s="275"/>
      <c r="I810" s="275"/>
      <c r="J810" s="275"/>
      <c r="K810" s="275"/>
      <c r="L810" s="275"/>
      <c r="M810" s="275"/>
      <c r="N810" s="275"/>
      <c r="O810" s="275"/>
      <c r="P810" s="275"/>
      <c r="Q810" s="275"/>
      <c r="R810" s="275"/>
      <c r="S810" s="275"/>
      <c r="T810" s="275"/>
      <c r="U810" s="275"/>
      <c r="V810" s="275"/>
      <c r="W810" s="275"/>
      <c r="X810" s="275"/>
      <c r="Y810" s="275"/>
      <c r="Z810" s="275"/>
      <c r="AA810" s="275"/>
      <c r="AB810" s="275"/>
      <c r="AC810" s="275"/>
      <c r="AD810" s="275"/>
      <c r="AE810" s="275"/>
      <c r="AF810" s="275"/>
      <c r="AG810" s="275"/>
      <c r="AH810" s="275"/>
    </row>
    <row r="811" spans="1:43" x14ac:dyDescent="0.25">
      <c r="A811" s="275"/>
      <c r="B811" s="275"/>
      <c r="C811" s="275"/>
      <c r="D811" s="275"/>
      <c r="E811" s="275"/>
      <c r="F811" s="275"/>
      <c r="G811" s="275"/>
      <c r="H811" s="275"/>
      <c r="I811" s="275"/>
      <c r="J811" s="275"/>
      <c r="K811" s="275"/>
      <c r="L811" s="275"/>
      <c r="M811" s="275"/>
      <c r="N811" s="275"/>
      <c r="O811" s="275"/>
      <c r="P811" s="275"/>
      <c r="Q811" s="275"/>
      <c r="R811" s="275"/>
      <c r="S811" s="275"/>
      <c r="T811" s="275"/>
      <c r="U811" s="275"/>
      <c r="V811" s="275"/>
      <c r="W811" s="275"/>
      <c r="X811" s="275"/>
      <c r="Y811" s="275"/>
      <c r="Z811" s="275"/>
      <c r="AA811" s="275"/>
      <c r="AB811" s="275"/>
      <c r="AC811" s="275"/>
      <c r="AD811" s="275"/>
      <c r="AE811" s="275"/>
      <c r="AF811" s="275"/>
      <c r="AG811" s="275"/>
      <c r="AH811" s="275"/>
    </row>
    <row r="812" spans="1:43"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row>
    <row r="813" spans="1:43" ht="30.75" customHeight="1" x14ac:dyDescent="0.25">
      <c r="A813" s="268" t="s">
        <v>61</v>
      </c>
      <c r="B813" s="269"/>
      <c r="C813" s="269"/>
      <c r="D813" s="269"/>
      <c r="E813" s="269"/>
      <c r="F813" s="269"/>
      <c r="G813" s="269"/>
      <c r="H813" s="269"/>
      <c r="I813" s="269"/>
      <c r="J813" s="269"/>
      <c r="K813" s="269"/>
      <c r="L813" s="269"/>
      <c r="M813" s="269"/>
      <c r="N813" s="269"/>
      <c r="O813" s="269"/>
      <c r="P813" s="270"/>
      <c r="Q813" s="268" t="s">
        <v>29</v>
      </c>
      <c r="R813" s="269"/>
      <c r="S813" s="269"/>
      <c r="T813" s="269"/>
      <c r="U813" s="269"/>
      <c r="V813" s="269"/>
      <c r="W813" s="269"/>
      <c r="X813" s="269"/>
      <c r="Y813" s="270"/>
      <c r="Z813" s="268" t="s">
        <v>30</v>
      </c>
      <c r="AA813" s="269"/>
      <c r="AB813" s="269"/>
      <c r="AC813" s="269"/>
      <c r="AD813" s="269"/>
      <c r="AE813" s="269"/>
      <c r="AF813" s="269"/>
      <c r="AG813" s="269"/>
      <c r="AH813" s="270"/>
    </row>
    <row r="814" spans="1:43" x14ac:dyDescent="0.25">
      <c r="A814" s="356" t="s">
        <v>195</v>
      </c>
      <c r="B814" s="357"/>
      <c r="C814" s="357"/>
      <c r="D814" s="357"/>
      <c r="E814" s="357"/>
      <c r="F814" s="357"/>
      <c r="G814" s="357"/>
      <c r="H814" s="357"/>
      <c r="I814" s="357"/>
      <c r="J814" s="357"/>
      <c r="K814" s="357"/>
      <c r="L814" s="357"/>
      <c r="M814" s="357"/>
      <c r="N814" s="357"/>
      <c r="O814" s="357"/>
      <c r="P814" s="358"/>
      <c r="Q814" s="198">
        <f>SUM(Q815:Y817)</f>
        <v>188202</v>
      </c>
      <c r="R814" s="199"/>
      <c r="S814" s="199"/>
      <c r="T814" s="199"/>
      <c r="U814" s="199"/>
      <c r="V814" s="199"/>
      <c r="W814" s="199"/>
      <c r="X814" s="199"/>
      <c r="Y814" s="200"/>
      <c r="Z814" s="226">
        <f>SUM(Z815:AH817)</f>
        <v>144177</v>
      </c>
      <c r="AA814" s="228"/>
      <c r="AB814" s="228"/>
      <c r="AC814" s="228"/>
      <c r="AD814" s="228"/>
      <c r="AE814" s="228"/>
      <c r="AF814" s="228"/>
      <c r="AG814" s="228"/>
      <c r="AH814" s="227"/>
      <c r="AJ814" t="s">
        <v>637</v>
      </c>
    </row>
    <row r="815" spans="1:43" x14ac:dyDescent="0.25">
      <c r="A815" s="214" t="s">
        <v>701</v>
      </c>
      <c r="B815" s="215"/>
      <c r="C815" s="215"/>
      <c r="D815" s="215"/>
      <c r="E815" s="215"/>
      <c r="F815" s="215"/>
      <c r="G815" s="215"/>
      <c r="H815" s="215"/>
      <c r="I815" s="215"/>
      <c r="J815" s="215"/>
      <c r="K815" s="215"/>
      <c r="L815" s="215"/>
      <c r="M815" s="215"/>
      <c r="N815" s="215"/>
      <c r="O815" s="215"/>
      <c r="P815" s="216"/>
      <c r="Q815" s="198">
        <v>36831</v>
      </c>
      <c r="R815" s="199"/>
      <c r="S815" s="199"/>
      <c r="T815" s="199"/>
      <c r="U815" s="199"/>
      <c r="V815" s="199"/>
      <c r="W815" s="199"/>
      <c r="X815" s="199"/>
      <c r="Y815" s="200"/>
      <c r="Z815" s="198">
        <v>90778</v>
      </c>
      <c r="AA815" s="199"/>
      <c r="AB815" s="199"/>
      <c r="AC815" s="199"/>
      <c r="AD815" s="199"/>
      <c r="AE815" s="199"/>
      <c r="AF815" s="199"/>
      <c r="AG815" s="199"/>
      <c r="AH815" s="200"/>
      <c r="AJ815" t="s">
        <v>637</v>
      </c>
    </row>
    <row r="816" spans="1:43" x14ac:dyDescent="0.25">
      <c r="A816" s="214" t="s">
        <v>702</v>
      </c>
      <c r="B816" s="215"/>
      <c r="C816" s="215"/>
      <c r="D816" s="215"/>
      <c r="E816" s="215"/>
      <c r="F816" s="215"/>
      <c r="G816" s="215"/>
      <c r="H816" s="215"/>
      <c r="I816" s="215"/>
      <c r="J816" s="215"/>
      <c r="K816" s="215"/>
      <c r="L816" s="215"/>
      <c r="M816" s="215"/>
      <c r="N816" s="215"/>
      <c r="O816" s="215"/>
      <c r="P816" s="216"/>
      <c r="Q816" s="198">
        <v>151371</v>
      </c>
      <c r="R816" s="199"/>
      <c r="S816" s="199"/>
      <c r="T816" s="199"/>
      <c r="U816" s="199"/>
      <c r="V816" s="199"/>
      <c r="W816" s="199"/>
      <c r="X816" s="199"/>
      <c r="Y816" s="200"/>
      <c r="Z816" s="198">
        <v>53399</v>
      </c>
      <c r="AA816" s="199"/>
      <c r="AB816" s="199"/>
      <c r="AC816" s="199"/>
      <c r="AD816" s="199"/>
      <c r="AE816" s="199"/>
      <c r="AF816" s="199"/>
      <c r="AG816" s="199"/>
      <c r="AH816" s="200"/>
    </row>
    <row r="817" spans="1:38" x14ac:dyDescent="0.25">
      <c r="A817" s="214"/>
      <c r="B817" s="215"/>
      <c r="C817" s="215"/>
      <c r="D817" s="215"/>
      <c r="E817" s="215"/>
      <c r="F817" s="215"/>
      <c r="G817" s="215"/>
      <c r="H817" s="215"/>
      <c r="I817" s="215"/>
      <c r="J817" s="215"/>
      <c r="K817" s="215"/>
      <c r="L817" s="215"/>
      <c r="M817" s="215"/>
      <c r="N817" s="215"/>
      <c r="O817" s="215"/>
      <c r="P817" s="216"/>
      <c r="Q817" s="198"/>
      <c r="R817" s="199"/>
      <c r="S817" s="199"/>
      <c r="T817" s="199"/>
      <c r="U817" s="199"/>
      <c r="V817" s="199"/>
      <c r="W817" s="199"/>
      <c r="X817" s="199"/>
      <c r="Y817" s="200"/>
      <c r="Z817" s="198"/>
      <c r="AA817" s="199"/>
      <c r="AB817" s="199"/>
      <c r="AC817" s="199"/>
      <c r="AD817" s="199"/>
      <c r="AE817" s="199"/>
      <c r="AF817" s="199"/>
      <c r="AG817" s="199"/>
      <c r="AH817" s="200"/>
    </row>
    <row r="818" spans="1:38" ht="28.5" customHeight="1" x14ac:dyDescent="0.25">
      <c r="A818" s="211" t="s">
        <v>196</v>
      </c>
      <c r="B818" s="212"/>
      <c r="C818" s="212"/>
      <c r="D818" s="212"/>
      <c r="E818" s="212"/>
      <c r="F818" s="212"/>
      <c r="G818" s="212"/>
      <c r="H818" s="212"/>
      <c r="I818" s="212"/>
      <c r="J818" s="212"/>
      <c r="K818" s="212"/>
      <c r="L818" s="212"/>
      <c r="M818" s="212"/>
      <c r="N818" s="212"/>
      <c r="O818" s="212"/>
      <c r="P818" s="213"/>
      <c r="Q818" s="198">
        <v>102139</v>
      </c>
      <c r="R818" s="199"/>
      <c r="S818" s="199"/>
      <c r="T818" s="199"/>
      <c r="U818" s="199"/>
      <c r="V818" s="199"/>
      <c r="W818" s="199"/>
      <c r="X818" s="199"/>
      <c r="Y818" s="200"/>
      <c r="Z818" s="198">
        <v>120011</v>
      </c>
      <c r="AA818" s="199"/>
      <c r="AB818" s="199"/>
      <c r="AC818" s="199"/>
      <c r="AD818" s="199"/>
      <c r="AE818" s="199"/>
      <c r="AF818" s="199"/>
      <c r="AG818" s="199"/>
      <c r="AH818" s="200"/>
      <c r="AI818" s="36"/>
      <c r="AJ818" s="36" t="s">
        <v>637</v>
      </c>
      <c r="AK818" s="101"/>
      <c r="AL818" s="36"/>
    </row>
    <row r="819" spans="1:38" x14ac:dyDescent="0.25">
      <c r="A819" s="214" t="s">
        <v>703</v>
      </c>
      <c r="B819" s="215"/>
      <c r="C819" s="215"/>
      <c r="D819" s="215"/>
      <c r="E819" s="215"/>
      <c r="F819" s="215"/>
      <c r="G819" s="215"/>
      <c r="H819" s="215"/>
      <c r="I819" s="215"/>
      <c r="J819" s="215"/>
      <c r="K819" s="215"/>
      <c r="L819" s="215"/>
      <c r="M819" s="215"/>
      <c r="N819" s="215"/>
      <c r="O819" s="215"/>
      <c r="P819" s="216"/>
      <c r="Q819" s="198">
        <f>+Z819</f>
        <v>36565</v>
      </c>
      <c r="R819" s="199"/>
      <c r="S819" s="199"/>
      <c r="T819" s="199"/>
      <c r="U819" s="199"/>
      <c r="V819" s="199"/>
      <c r="W819" s="199"/>
      <c r="X819" s="199"/>
      <c r="Y819" s="200"/>
      <c r="Z819" s="198">
        <v>36565</v>
      </c>
      <c r="AA819" s="199"/>
      <c r="AB819" s="199"/>
      <c r="AC819" s="199"/>
      <c r="AD819" s="199"/>
      <c r="AE819" s="199"/>
      <c r="AF819" s="199"/>
      <c r="AG819" s="199"/>
      <c r="AH819" s="200"/>
      <c r="AI819" s="36"/>
      <c r="AJ819" s="36" t="s">
        <v>637</v>
      </c>
      <c r="AK819" s="36"/>
      <c r="AL819" s="36"/>
    </row>
    <row r="820" spans="1:38" x14ac:dyDescent="0.25">
      <c r="A820" s="180" t="s">
        <v>812</v>
      </c>
      <c r="B820" s="181"/>
      <c r="C820" s="181"/>
      <c r="D820" s="181"/>
      <c r="E820" s="181"/>
      <c r="F820" s="181"/>
      <c r="G820" s="181"/>
      <c r="H820" s="181"/>
      <c r="I820" s="181"/>
      <c r="J820" s="181"/>
      <c r="K820" s="181"/>
      <c r="L820" s="181"/>
      <c r="M820" s="181"/>
      <c r="N820" s="181"/>
      <c r="O820" s="181"/>
      <c r="P820" s="182"/>
      <c r="Q820" s="198">
        <v>0</v>
      </c>
      <c r="R820" s="199"/>
      <c r="S820" s="199"/>
      <c r="T820" s="199"/>
      <c r="U820" s="199"/>
      <c r="V820" s="199"/>
      <c r="W820" s="199"/>
      <c r="X820" s="199"/>
      <c r="Y820" s="200"/>
      <c r="Z820" s="198">
        <v>326</v>
      </c>
      <c r="AA820" s="199"/>
      <c r="AB820" s="199"/>
      <c r="AC820" s="199"/>
      <c r="AD820" s="199"/>
      <c r="AE820" s="199"/>
      <c r="AF820" s="199"/>
      <c r="AG820" s="199"/>
      <c r="AH820" s="200"/>
      <c r="AI820" s="36"/>
      <c r="AJ820" s="36"/>
      <c r="AK820" s="36"/>
      <c r="AL820" s="36"/>
    </row>
    <row r="821" spans="1:38" x14ac:dyDescent="0.25">
      <c r="A821" s="180" t="s">
        <v>813</v>
      </c>
      <c r="B821" s="181"/>
      <c r="C821" s="181"/>
      <c r="D821" s="181"/>
      <c r="E821" s="181"/>
      <c r="F821" s="181"/>
      <c r="G821" s="181"/>
      <c r="H821" s="181"/>
      <c r="I821" s="181"/>
      <c r="J821" s="181"/>
      <c r="K821" s="181"/>
      <c r="L821" s="181"/>
      <c r="M821" s="181"/>
      <c r="N821" s="181"/>
      <c r="O821" s="181"/>
      <c r="P821" s="182"/>
      <c r="Q821" s="198">
        <v>7051</v>
      </c>
      <c r="R821" s="199"/>
      <c r="S821" s="199"/>
      <c r="T821" s="199"/>
      <c r="U821" s="199"/>
      <c r="V821" s="199"/>
      <c r="W821" s="199"/>
      <c r="X821" s="199"/>
      <c r="Y821" s="200"/>
      <c r="Z821" s="198">
        <v>1904</v>
      </c>
      <c r="AA821" s="199"/>
      <c r="AB821" s="199"/>
      <c r="AC821" s="199"/>
      <c r="AD821" s="199"/>
      <c r="AE821" s="199"/>
      <c r="AF821" s="199"/>
      <c r="AG821" s="199"/>
      <c r="AH821" s="200"/>
      <c r="AI821" s="36"/>
      <c r="AJ821" s="36"/>
      <c r="AK821" s="36"/>
      <c r="AL821" s="36"/>
    </row>
    <row r="822" spans="1:38" x14ac:dyDescent="0.25">
      <c r="A822" s="180" t="s">
        <v>704</v>
      </c>
      <c r="B822" s="181"/>
      <c r="C822" s="181"/>
      <c r="D822" s="181"/>
      <c r="E822" s="181"/>
      <c r="F822" s="181"/>
      <c r="G822" s="181"/>
      <c r="H822" s="181"/>
      <c r="I822" s="181"/>
      <c r="J822" s="181"/>
      <c r="K822" s="181"/>
      <c r="L822" s="181"/>
      <c r="M822" s="181"/>
      <c r="N822" s="181"/>
      <c r="O822" s="181"/>
      <c r="P822" s="182"/>
      <c r="Q822" s="198">
        <v>0</v>
      </c>
      <c r="R822" s="199"/>
      <c r="S822" s="199"/>
      <c r="T822" s="199"/>
      <c r="U822" s="199"/>
      <c r="V822" s="199"/>
      <c r="W822" s="199"/>
      <c r="X822" s="199"/>
      <c r="Y822" s="200"/>
      <c r="Z822" s="198">
        <v>51492</v>
      </c>
      <c r="AA822" s="199"/>
      <c r="AB822" s="199"/>
      <c r="AC822" s="199"/>
      <c r="AD822" s="199"/>
      <c r="AE822" s="199"/>
      <c r="AF822" s="199"/>
      <c r="AG822" s="199"/>
      <c r="AH822" s="200"/>
      <c r="AI822" s="36"/>
      <c r="AJ822" s="36"/>
      <c r="AK822" s="36"/>
      <c r="AL822" s="36"/>
    </row>
    <row r="823" spans="1:38" x14ac:dyDescent="0.25">
      <c r="A823" s="180" t="s">
        <v>705</v>
      </c>
      <c r="B823" s="181"/>
      <c r="C823" s="181"/>
      <c r="D823" s="181"/>
      <c r="E823" s="181"/>
      <c r="F823" s="181"/>
      <c r="G823" s="181"/>
      <c r="H823" s="181"/>
      <c r="I823" s="181"/>
      <c r="J823" s="181"/>
      <c r="K823" s="181"/>
      <c r="L823" s="181"/>
      <c r="M823" s="181"/>
      <c r="N823" s="181"/>
      <c r="O823" s="181"/>
      <c r="P823" s="182"/>
      <c r="Q823" s="198">
        <v>58523</v>
      </c>
      <c r="R823" s="199"/>
      <c r="S823" s="199"/>
      <c r="T823" s="199"/>
      <c r="U823" s="199"/>
      <c r="V823" s="199"/>
      <c r="W823" s="199"/>
      <c r="X823" s="199"/>
      <c r="Y823" s="200"/>
      <c r="Z823" s="198">
        <v>29724</v>
      </c>
      <c r="AA823" s="199"/>
      <c r="AB823" s="199"/>
      <c r="AC823" s="199"/>
      <c r="AD823" s="199"/>
      <c r="AE823" s="199"/>
      <c r="AF823" s="199"/>
      <c r="AG823" s="199"/>
      <c r="AH823" s="200"/>
      <c r="AI823" s="36"/>
      <c r="AJ823" s="36" t="s">
        <v>637</v>
      </c>
      <c r="AK823" s="36"/>
      <c r="AL823" s="36"/>
    </row>
    <row r="824" spans="1:38" ht="15" customHeight="1" x14ac:dyDescent="0.25">
      <c r="A824" s="211" t="s">
        <v>197</v>
      </c>
      <c r="B824" s="212"/>
      <c r="C824" s="212"/>
      <c r="D824" s="212"/>
      <c r="E824" s="212"/>
      <c r="F824" s="212"/>
      <c r="G824" s="212"/>
      <c r="H824" s="212"/>
      <c r="I824" s="212"/>
      <c r="J824" s="212"/>
      <c r="K824" s="212"/>
      <c r="L824" s="212"/>
      <c r="M824" s="212"/>
      <c r="N824" s="212"/>
      <c r="O824" s="212"/>
      <c r="P824" s="213"/>
      <c r="Q824" s="198">
        <v>1327</v>
      </c>
      <c r="R824" s="199"/>
      <c r="S824" s="199"/>
      <c r="T824" s="199"/>
      <c r="U824" s="199"/>
      <c r="V824" s="199"/>
      <c r="W824" s="199"/>
      <c r="X824" s="199"/>
      <c r="Y824" s="200"/>
      <c r="Z824" s="198">
        <v>1012</v>
      </c>
      <c r="AA824" s="199"/>
      <c r="AB824" s="199"/>
      <c r="AC824" s="199"/>
      <c r="AD824" s="199"/>
      <c r="AE824" s="199"/>
      <c r="AF824" s="199"/>
      <c r="AG824" s="199"/>
      <c r="AH824" s="200"/>
      <c r="AJ824" t="s">
        <v>637</v>
      </c>
    </row>
    <row r="825" spans="1:38" ht="15" customHeight="1" x14ac:dyDescent="0.25">
      <c r="A825" s="336" t="s">
        <v>198</v>
      </c>
      <c r="B825" s="337"/>
      <c r="C825" s="337"/>
      <c r="D825" s="337"/>
      <c r="E825" s="337"/>
      <c r="F825" s="337"/>
      <c r="G825" s="337"/>
      <c r="H825" s="337"/>
      <c r="I825" s="337"/>
      <c r="J825" s="337"/>
      <c r="K825" s="337"/>
      <c r="L825" s="337"/>
      <c r="M825" s="337"/>
      <c r="N825" s="337"/>
      <c r="O825" s="337"/>
      <c r="P825" s="338"/>
      <c r="Q825" s="198">
        <v>949</v>
      </c>
      <c r="R825" s="199"/>
      <c r="S825" s="199"/>
      <c r="T825" s="199"/>
      <c r="U825" s="199"/>
      <c r="V825" s="199"/>
      <c r="W825" s="199"/>
      <c r="X825" s="199"/>
      <c r="Y825" s="200"/>
      <c r="Z825" s="198">
        <v>1008</v>
      </c>
      <c r="AA825" s="199"/>
      <c r="AB825" s="199"/>
      <c r="AC825" s="199"/>
      <c r="AD825" s="199"/>
      <c r="AE825" s="199"/>
      <c r="AF825" s="199"/>
      <c r="AG825" s="199"/>
      <c r="AH825" s="200"/>
    </row>
    <row r="826" spans="1:38" ht="27.75" customHeight="1" x14ac:dyDescent="0.25">
      <c r="A826" s="336" t="s">
        <v>199</v>
      </c>
      <c r="B826" s="337"/>
      <c r="C826" s="337"/>
      <c r="D826" s="337"/>
      <c r="E826" s="337"/>
      <c r="F826" s="337"/>
      <c r="G826" s="337"/>
      <c r="H826" s="337"/>
      <c r="I826" s="337"/>
      <c r="J826" s="337"/>
      <c r="K826" s="337"/>
      <c r="L826" s="337"/>
      <c r="M826" s="337"/>
      <c r="N826" s="337"/>
      <c r="O826" s="337"/>
      <c r="P826" s="338"/>
      <c r="Q826" s="198">
        <v>716</v>
      </c>
      <c r="R826" s="199"/>
      <c r="S826" s="199"/>
      <c r="T826" s="199"/>
      <c r="U826" s="199"/>
      <c r="V826" s="199"/>
      <c r="W826" s="199"/>
      <c r="X826" s="199"/>
      <c r="Y826" s="200"/>
      <c r="Z826" s="198">
        <v>348</v>
      </c>
      <c r="AA826" s="199"/>
      <c r="AB826" s="199"/>
      <c r="AC826" s="199"/>
      <c r="AD826" s="199"/>
      <c r="AE826" s="199"/>
      <c r="AF826" s="199"/>
      <c r="AG826" s="199"/>
      <c r="AH826" s="200"/>
    </row>
    <row r="827" spans="1:38"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row>
    <row r="828" spans="1:38" x14ac:dyDescent="0.25">
      <c r="A828" s="5" t="s">
        <v>200</v>
      </c>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row>
    <row r="829" spans="1:38"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row>
    <row r="830" spans="1:38" ht="29.25" customHeight="1" x14ac:dyDescent="0.25">
      <c r="A830" s="214" t="s">
        <v>61</v>
      </c>
      <c r="B830" s="215"/>
      <c r="C830" s="215"/>
      <c r="D830" s="215"/>
      <c r="E830" s="215"/>
      <c r="F830" s="215"/>
      <c r="G830" s="215"/>
      <c r="H830" s="215"/>
      <c r="I830" s="215"/>
      <c r="J830" s="215"/>
      <c r="K830" s="215"/>
      <c r="L830" s="215"/>
      <c r="M830" s="215"/>
      <c r="N830" s="215"/>
      <c r="O830" s="215"/>
      <c r="P830" s="216"/>
      <c r="Q830" s="344" t="s">
        <v>65</v>
      </c>
      <c r="R830" s="345"/>
      <c r="S830" s="345"/>
      <c r="T830" s="345"/>
      <c r="U830" s="345"/>
      <c r="V830" s="345"/>
      <c r="W830" s="345"/>
      <c r="X830" s="345"/>
      <c r="Y830" s="346"/>
      <c r="Z830" s="347" t="s">
        <v>30</v>
      </c>
      <c r="AA830" s="348"/>
      <c r="AB830" s="348"/>
      <c r="AC830" s="348"/>
      <c r="AD830" s="348"/>
      <c r="AE830" s="348"/>
      <c r="AF830" s="348"/>
      <c r="AG830" s="348"/>
      <c r="AH830" s="349"/>
    </row>
    <row r="831" spans="1:38" x14ac:dyDescent="0.25">
      <c r="A831" s="180" t="s">
        <v>201</v>
      </c>
      <c r="B831" s="181"/>
      <c r="C831" s="181"/>
      <c r="D831" s="181"/>
      <c r="E831" s="181"/>
      <c r="F831" s="181"/>
      <c r="G831" s="181"/>
      <c r="H831" s="181"/>
      <c r="I831" s="181"/>
      <c r="J831" s="181"/>
      <c r="K831" s="181"/>
      <c r="L831" s="181"/>
      <c r="M831" s="181"/>
      <c r="N831" s="181"/>
      <c r="O831" s="181"/>
      <c r="P831" s="182"/>
      <c r="Q831" s="198">
        <v>15940435</v>
      </c>
      <c r="R831" s="199"/>
      <c r="S831" s="199"/>
      <c r="T831" s="199"/>
      <c r="U831" s="199"/>
      <c r="V831" s="199"/>
      <c r="W831" s="199"/>
      <c r="X831" s="199"/>
      <c r="Y831" s="200"/>
      <c r="Z831" s="198">
        <v>16675654</v>
      </c>
      <c r="AA831" s="199"/>
      <c r="AB831" s="199"/>
      <c r="AC831" s="199"/>
      <c r="AD831" s="199"/>
      <c r="AE831" s="199"/>
      <c r="AF831" s="199"/>
      <c r="AG831" s="199"/>
      <c r="AH831" s="200"/>
    </row>
    <row r="832" spans="1:38" x14ac:dyDescent="0.25">
      <c r="A832" s="180" t="s">
        <v>202</v>
      </c>
      <c r="B832" s="181"/>
      <c r="C832" s="181"/>
      <c r="D832" s="181"/>
      <c r="E832" s="181"/>
      <c r="F832" s="181"/>
      <c r="G832" s="181"/>
      <c r="H832" s="181"/>
      <c r="I832" s="181"/>
      <c r="J832" s="181"/>
      <c r="K832" s="181"/>
      <c r="L832" s="181"/>
      <c r="M832" s="181"/>
      <c r="N832" s="181"/>
      <c r="O832" s="181"/>
      <c r="P832" s="182"/>
      <c r="Q832" s="198">
        <v>456839</v>
      </c>
      <c r="R832" s="199"/>
      <c r="S832" s="199"/>
      <c r="T832" s="199"/>
      <c r="U832" s="199"/>
      <c r="V832" s="199"/>
      <c r="W832" s="199"/>
      <c r="X832" s="199"/>
      <c r="Y832" s="200"/>
      <c r="Z832" s="198">
        <v>155224</v>
      </c>
      <c r="AA832" s="199"/>
      <c r="AB832" s="199"/>
      <c r="AC832" s="199"/>
      <c r="AD832" s="199"/>
      <c r="AE832" s="199"/>
      <c r="AF832" s="199"/>
      <c r="AG832" s="199"/>
      <c r="AH832" s="200"/>
    </row>
    <row r="833" spans="1:42" x14ac:dyDescent="0.25">
      <c r="A833" s="180" t="s">
        <v>203</v>
      </c>
      <c r="B833" s="181"/>
      <c r="C833" s="181"/>
      <c r="D833" s="181"/>
      <c r="E833" s="181"/>
      <c r="F833" s="181"/>
      <c r="G833" s="181"/>
      <c r="H833" s="181"/>
      <c r="I833" s="181"/>
      <c r="J833" s="181"/>
      <c r="K833" s="181"/>
      <c r="L833" s="181"/>
      <c r="M833" s="181"/>
      <c r="N833" s="181"/>
      <c r="O833" s="181"/>
      <c r="P833" s="182"/>
      <c r="Q833" s="198">
        <v>1154626</v>
      </c>
      <c r="R833" s="199"/>
      <c r="S833" s="199"/>
      <c r="T833" s="199"/>
      <c r="U833" s="199"/>
      <c r="V833" s="199"/>
      <c r="W833" s="199"/>
      <c r="X833" s="199"/>
      <c r="Y833" s="200"/>
      <c r="Z833" s="198">
        <v>1199365</v>
      </c>
      <c r="AA833" s="199"/>
      <c r="AB833" s="199"/>
      <c r="AC833" s="199"/>
      <c r="AD833" s="199"/>
      <c r="AE833" s="199"/>
      <c r="AF833" s="199"/>
      <c r="AG833" s="199"/>
      <c r="AH833" s="200"/>
    </row>
    <row r="834" spans="1:42" x14ac:dyDescent="0.25">
      <c r="A834" s="180" t="s">
        <v>204</v>
      </c>
      <c r="B834" s="181"/>
      <c r="C834" s="181"/>
      <c r="D834" s="181"/>
      <c r="E834" s="181"/>
      <c r="F834" s="181"/>
      <c r="G834" s="181"/>
      <c r="H834" s="181"/>
      <c r="I834" s="181"/>
      <c r="J834" s="181"/>
      <c r="K834" s="181"/>
      <c r="L834" s="181"/>
      <c r="M834" s="181"/>
      <c r="N834" s="181"/>
      <c r="O834" s="181"/>
      <c r="P834" s="182"/>
      <c r="Q834" s="198"/>
      <c r="R834" s="199"/>
      <c r="S834" s="199"/>
      <c r="T834" s="199"/>
      <c r="U834" s="199"/>
      <c r="V834" s="199"/>
      <c r="W834" s="199"/>
      <c r="X834" s="199"/>
      <c r="Y834" s="200"/>
      <c r="Z834" s="198"/>
      <c r="AA834" s="199"/>
      <c r="AB834" s="199"/>
      <c r="AC834" s="199"/>
      <c r="AD834" s="199"/>
      <c r="AE834" s="199"/>
      <c r="AF834" s="199"/>
      <c r="AG834" s="199"/>
      <c r="AH834" s="200"/>
    </row>
    <row r="835" spans="1:42" x14ac:dyDescent="0.25">
      <c r="A835" s="180" t="s">
        <v>205</v>
      </c>
      <c r="B835" s="181"/>
      <c r="C835" s="181"/>
      <c r="D835" s="181"/>
      <c r="E835" s="181"/>
      <c r="F835" s="181"/>
      <c r="G835" s="181"/>
      <c r="H835" s="181"/>
      <c r="I835" s="181"/>
      <c r="J835" s="181"/>
      <c r="K835" s="181"/>
      <c r="L835" s="181"/>
      <c r="M835" s="181"/>
      <c r="N835" s="181"/>
      <c r="O835" s="181"/>
      <c r="P835" s="182"/>
      <c r="Q835" s="198"/>
      <c r="R835" s="199"/>
      <c r="S835" s="199"/>
      <c r="T835" s="199"/>
      <c r="U835" s="199"/>
      <c r="V835" s="199"/>
      <c r="W835" s="199"/>
      <c r="X835" s="199"/>
      <c r="Y835" s="200"/>
      <c r="Z835" s="198"/>
      <c r="AA835" s="199"/>
      <c r="AB835" s="199"/>
      <c r="AC835" s="199"/>
      <c r="AD835" s="199"/>
      <c r="AE835" s="199"/>
      <c r="AF835" s="199"/>
      <c r="AG835" s="199"/>
      <c r="AH835" s="200"/>
    </row>
    <row r="836" spans="1:42" x14ac:dyDescent="0.25">
      <c r="A836" s="180" t="s">
        <v>206</v>
      </c>
      <c r="B836" s="181"/>
      <c r="C836" s="181"/>
      <c r="D836" s="181"/>
      <c r="E836" s="181"/>
      <c r="F836" s="181"/>
      <c r="G836" s="181"/>
      <c r="H836" s="181"/>
      <c r="I836" s="181"/>
      <c r="J836" s="181"/>
      <c r="K836" s="181"/>
      <c r="L836" s="181"/>
      <c r="M836" s="181"/>
      <c r="N836" s="181"/>
      <c r="O836" s="181"/>
      <c r="P836" s="182"/>
      <c r="Q836" s="198">
        <v>349704</v>
      </c>
      <c r="R836" s="199"/>
      <c r="S836" s="199"/>
      <c r="T836" s="199"/>
      <c r="U836" s="199"/>
      <c r="V836" s="199"/>
      <c r="W836" s="199"/>
      <c r="X836" s="199"/>
      <c r="Y836" s="200"/>
      <c r="Z836" s="198">
        <v>472658</v>
      </c>
      <c r="AA836" s="199"/>
      <c r="AB836" s="199"/>
      <c r="AC836" s="199"/>
      <c r="AD836" s="199"/>
      <c r="AE836" s="199"/>
      <c r="AF836" s="199"/>
      <c r="AG836" s="199"/>
      <c r="AH836" s="200"/>
      <c r="AI836" s="2"/>
      <c r="AJ836" t="s">
        <v>637</v>
      </c>
      <c r="AL836" s="36"/>
    </row>
    <row r="837" spans="1:42" x14ac:dyDescent="0.25">
      <c r="A837" s="229" t="s">
        <v>207</v>
      </c>
      <c r="B837" s="230"/>
      <c r="C837" s="230"/>
      <c r="D837" s="230"/>
      <c r="E837" s="230"/>
      <c r="F837" s="230"/>
      <c r="G837" s="230"/>
      <c r="H837" s="230"/>
      <c r="I837" s="230"/>
      <c r="J837" s="230"/>
      <c r="K837" s="230"/>
      <c r="L837" s="230"/>
      <c r="M837" s="230"/>
      <c r="N837" s="230"/>
      <c r="O837" s="230"/>
      <c r="P837" s="231"/>
      <c r="Q837" s="198">
        <f>SUM(Q831:Y836)</f>
        <v>17901604</v>
      </c>
      <c r="R837" s="199"/>
      <c r="S837" s="199"/>
      <c r="T837" s="199"/>
      <c r="U837" s="199"/>
      <c r="V837" s="199"/>
      <c r="W837" s="199"/>
      <c r="X837" s="199"/>
      <c r="Y837" s="200"/>
      <c r="Z837" s="198">
        <f>SUM(Z831:AH836)</f>
        <v>18502901</v>
      </c>
      <c r="AA837" s="199"/>
      <c r="AB837" s="199"/>
      <c r="AC837" s="199"/>
      <c r="AD837" s="199"/>
      <c r="AE837" s="199"/>
      <c r="AF837" s="199"/>
      <c r="AG837" s="199"/>
      <c r="AH837" s="200"/>
      <c r="AJ837" t="s">
        <v>637</v>
      </c>
    </row>
    <row r="838" spans="1:42"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row>
    <row r="839" spans="1:42" ht="15" customHeight="1" x14ac:dyDescent="0.25">
      <c r="A839" s="275" t="s">
        <v>208</v>
      </c>
      <c r="B839" s="275"/>
      <c r="C839" s="275"/>
      <c r="D839" s="275"/>
      <c r="E839" s="275"/>
      <c r="F839" s="275"/>
      <c r="G839" s="275"/>
      <c r="H839" s="275"/>
      <c r="I839" s="275"/>
      <c r="J839" s="275"/>
      <c r="K839" s="275"/>
      <c r="L839" s="275"/>
      <c r="M839" s="275"/>
      <c r="N839" s="275"/>
      <c r="O839" s="275"/>
      <c r="P839" s="275"/>
      <c r="Q839" s="275"/>
      <c r="R839" s="275"/>
      <c r="S839" s="275"/>
      <c r="T839" s="275"/>
      <c r="U839" s="275"/>
      <c r="V839" s="275"/>
      <c r="W839" s="275"/>
      <c r="X839" s="275"/>
      <c r="Y839" s="275"/>
      <c r="Z839" s="275"/>
      <c r="AA839" s="275"/>
      <c r="AB839" s="275"/>
      <c r="AC839" s="275"/>
      <c r="AD839" s="275"/>
      <c r="AE839" s="275"/>
      <c r="AF839" s="275"/>
      <c r="AG839" s="275"/>
      <c r="AH839" s="275"/>
    </row>
    <row r="840" spans="1:42"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row>
    <row r="841" spans="1:42" x14ac:dyDescent="0.25">
      <c r="A841" s="10" t="s">
        <v>209</v>
      </c>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row>
    <row r="842" spans="1:42" x14ac:dyDescent="0.2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row>
    <row r="843" spans="1:42" ht="15" customHeight="1" x14ac:dyDescent="0.25">
      <c r="A843" s="308" t="s">
        <v>210</v>
      </c>
      <c r="B843" s="308"/>
      <c r="C843" s="308"/>
      <c r="D843" s="308"/>
      <c r="E843" s="308"/>
      <c r="F843" s="308"/>
      <c r="G843" s="308"/>
      <c r="H843" s="308"/>
      <c r="I843" s="308"/>
      <c r="J843" s="308"/>
      <c r="K843" s="308"/>
      <c r="L843" s="308"/>
      <c r="M843" s="308"/>
      <c r="N843" s="308"/>
      <c r="O843" s="308"/>
      <c r="P843" s="308"/>
      <c r="Q843" s="308"/>
      <c r="R843" s="308"/>
      <c r="S843" s="308"/>
      <c r="T843" s="308"/>
      <c r="U843" s="308"/>
      <c r="V843" s="308"/>
      <c r="W843" s="308"/>
      <c r="X843" s="308"/>
      <c r="Y843" s="308"/>
      <c r="Z843" s="308"/>
      <c r="AA843" s="308"/>
      <c r="AB843" s="308"/>
      <c r="AC843" s="308"/>
      <c r="AD843" s="308"/>
      <c r="AE843" s="308"/>
      <c r="AF843" s="308"/>
      <c r="AG843" s="308"/>
      <c r="AH843" s="308"/>
    </row>
    <row r="844" spans="1:42" x14ac:dyDescent="0.25">
      <c r="A844" s="308"/>
      <c r="B844" s="308"/>
      <c r="C844" s="308"/>
      <c r="D844" s="308"/>
      <c r="E844" s="308"/>
      <c r="F844" s="308"/>
      <c r="G844" s="308"/>
      <c r="H844" s="308"/>
      <c r="I844" s="308"/>
      <c r="J844" s="308"/>
      <c r="K844" s="308"/>
      <c r="L844" s="308"/>
      <c r="M844" s="308"/>
      <c r="N844" s="308"/>
      <c r="O844" s="308"/>
      <c r="P844" s="308"/>
      <c r="Q844" s="308"/>
      <c r="R844" s="308"/>
      <c r="S844" s="308"/>
      <c r="T844" s="308"/>
      <c r="U844" s="308"/>
      <c r="V844" s="308"/>
      <c r="W844" s="308"/>
      <c r="X844" s="308"/>
      <c r="Y844" s="308"/>
      <c r="Z844" s="308"/>
      <c r="AA844" s="308"/>
      <c r="AB844" s="308"/>
      <c r="AC844" s="308"/>
      <c r="AD844" s="308"/>
      <c r="AE844" s="308"/>
      <c r="AF844" s="308"/>
      <c r="AG844" s="308"/>
      <c r="AH844" s="308"/>
    </row>
    <row r="845" spans="1:42" x14ac:dyDescent="0.2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row>
    <row r="846" spans="1:42" x14ac:dyDescent="0.25">
      <c r="A846" s="10"/>
      <c r="B846" s="10"/>
      <c r="C846" s="10"/>
      <c r="D846" s="10"/>
      <c r="E846" s="10"/>
      <c r="F846" s="10"/>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row>
    <row r="847" spans="1:42" ht="33.75" customHeight="1" x14ac:dyDescent="0.25">
      <c r="A847" s="268" t="s">
        <v>61</v>
      </c>
      <c r="B847" s="269"/>
      <c r="C847" s="269"/>
      <c r="D847" s="269"/>
      <c r="E847" s="269"/>
      <c r="F847" s="269"/>
      <c r="G847" s="269"/>
      <c r="H847" s="269"/>
      <c r="I847" s="269"/>
      <c r="J847" s="269"/>
      <c r="K847" s="269"/>
      <c r="L847" s="269"/>
      <c r="M847" s="269"/>
      <c r="N847" s="269"/>
      <c r="O847" s="269"/>
      <c r="P847" s="269"/>
      <c r="Q847" s="269"/>
      <c r="R847" s="269"/>
      <c r="S847" s="269"/>
      <c r="T847" s="270"/>
      <c r="U847" s="268" t="s">
        <v>29</v>
      </c>
      <c r="V847" s="269"/>
      <c r="W847" s="269"/>
      <c r="X847" s="269"/>
      <c r="Y847" s="269"/>
      <c r="Z847" s="269"/>
      <c r="AA847" s="270"/>
      <c r="AB847" s="268" t="s">
        <v>30</v>
      </c>
      <c r="AC847" s="269"/>
      <c r="AD847" s="269"/>
      <c r="AE847" s="269"/>
      <c r="AF847" s="269"/>
      <c r="AG847" s="269"/>
      <c r="AH847" s="270"/>
      <c r="AI847" s="106"/>
      <c r="AJ847" s="106"/>
      <c r="AK847" s="106"/>
      <c r="AL847" s="106"/>
      <c r="AM847" s="106"/>
      <c r="AN847" s="106"/>
      <c r="AO847" s="106"/>
      <c r="AP847" s="106"/>
    </row>
    <row r="848" spans="1:42" ht="15" customHeight="1" x14ac:dyDescent="0.25">
      <c r="A848" s="224" t="s">
        <v>211</v>
      </c>
      <c r="B848" s="342"/>
      <c r="C848" s="342"/>
      <c r="D848" s="342"/>
      <c r="E848" s="342"/>
      <c r="F848" s="342"/>
      <c r="G848" s="342"/>
      <c r="H848" s="342"/>
      <c r="I848" s="342"/>
      <c r="J848" s="342"/>
      <c r="K848" s="342"/>
      <c r="L848" s="342"/>
      <c r="M848" s="342"/>
      <c r="N848" s="342"/>
      <c r="O848" s="342"/>
      <c r="P848" s="342"/>
      <c r="Q848" s="342"/>
      <c r="R848" s="342"/>
      <c r="S848" s="342"/>
      <c r="T848" s="343"/>
      <c r="U848" s="339">
        <v>14699</v>
      </c>
      <c r="V848" s="340"/>
      <c r="W848" s="340"/>
      <c r="X848" s="340"/>
      <c r="Y848" s="340"/>
      <c r="Z848" s="340"/>
      <c r="AA848" s="341"/>
      <c r="AB848" s="339">
        <v>14428</v>
      </c>
      <c r="AC848" s="340"/>
      <c r="AD848" s="340"/>
      <c r="AE848" s="340"/>
      <c r="AF848" s="340"/>
      <c r="AG848" s="340"/>
      <c r="AH848" s="341"/>
      <c r="AI848" s="2"/>
      <c r="AJ848" s="2"/>
      <c r="AK848" s="2"/>
      <c r="AL848" s="2"/>
      <c r="AM848" s="2"/>
      <c r="AN848" s="2"/>
    </row>
    <row r="849" spans="1:40" ht="15" customHeight="1" x14ac:dyDescent="0.25">
      <c r="A849" s="336" t="s">
        <v>212</v>
      </c>
      <c r="B849" s="337"/>
      <c r="C849" s="337"/>
      <c r="D849" s="337"/>
      <c r="E849" s="337"/>
      <c r="F849" s="337"/>
      <c r="G849" s="337"/>
      <c r="H849" s="337"/>
      <c r="I849" s="337"/>
      <c r="J849" s="337"/>
      <c r="K849" s="337"/>
      <c r="L849" s="337"/>
      <c r="M849" s="337"/>
      <c r="N849" s="337"/>
      <c r="O849" s="337"/>
      <c r="P849" s="337"/>
      <c r="Q849" s="337"/>
      <c r="R849" s="337"/>
      <c r="S849" s="337"/>
      <c r="T849" s="338"/>
      <c r="U849" s="272">
        <f>5986+8713</f>
        <v>14699</v>
      </c>
      <c r="V849" s="273"/>
      <c r="W849" s="273"/>
      <c r="X849" s="273"/>
      <c r="Y849" s="273"/>
      <c r="Z849" s="273"/>
      <c r="AA849" s="274"/>
      <c r="AB849" s="272">
        <v>14428</v>
      </c>
      <c r="AC849" s="273"/>
      <c r="AD849" s="273"/>
      <c r="AE849" s="273"/>
      <c r="AF849" s="273"/>
      <c r="AG849" s="273"/>
      <c r="AH849" s="274"/>
      <c r="AI849" s="2"/>
      <c r="AJ849" s="2"/>
      <c r="AK849" s="2"/>
      <c r="AL849" s="2"/>
      <c r="AM849" s="2"/>
      <c r="AN849" s="2"/>
    </row>
    <row r="850" spans="1:40" ht="15" customHeight="1" x14ac:dyDescent="0.25">
      <c r="A850" s="336" t="s">
        <v>213</v>
      </c>
      <c r="B850" s="337"/>
      <c r="C850" s="337"/>
      <c r="D850" s="337"/>
      <c r="E850" s="337"/>
      <c r="F850" s="337"/>
      <c r="G850" s="337"/>
      <c r="H850" s="337"/>
      <c r="I850" s="337"/>
      <c r="J850" s="337"/>
      <c r="K850" s="337"/>
      <c r="L850" s="337"/>
      <c r="M850" s="337"/>
      <c r="N850" s="337"/>
      <c r="O850" s="337"/>
      <c r="P850" s="337"/>
      <c r="Q850" s="337"/>
      <c r="R850" s="337"/>
      <c r="S850" s="337"/>
      <c r="T850" s="338"/>
      <c r="U850" s="272"/>
      <c r="V850" s="273"/>
      <c r="W850" s="273"/>
      <c r="X850" s="273"/>
      <c r="Y850" s="273"/>
      <c r="Z850" s="273"/>
      <c r="AA850" s="274"/>
      <c r="AB850" s="272"/>
      <c r="AC850" s="273"/>
      <c r="AD850" s="273"/>
      <c r="AE850" s="273"/>
      <c r="AF850" s="273"/>
      <c r="AG850" s="273"/>
      <c r="AH850" s="274"/>
    </row>
    <row r="851" spans="1:40" ht="15" customHeight="1" x14ac:dyDescent="0.25">
      <c r="A851" s="336" t="s">
        <v>214</v>
      </c>
      <c r="B851" s="337"/>
      <c r="C851" s="337"/>
      <c r="D851" s="337"/>
      <c r="E851" s="337"/>
      <c r="F851" s="337"/>
      <c r="G851" s="337"/>
      <c r="H851" s="337"/>
      <c r="I851" s="337"/>
      <c r="J851" s="337"/>
      <c r="K851" s="337"/>
      <c r="L851" s="337"/>
      <c r="M851" s="337"/>
      <c r="N851" s="337"/>
      <c r="O851" s="337"/>
      <c r="P851" s="337"/>
      <c r="Q851" s="337"/>
      <c r="R851" s="337"/>
      <c r="S851" s="337"/>
      <c r="T851" s="338"/>
      <c r="U851" s="272"/>
      <c r="V851" s="273"/>
      <c r="W851" s="273"/>
      <c r="X851" s="273"/>
      <c r="Y851" s="273"/>
      <c r="Z851" s="273"/>
      <c r="AA851" s="274"/>
      <c r="AB851" s="272"/>
      <c r="AC851" s="273"/>
      <c r="AD851" s="273"/>
      <c r="AE851" s="273"/>
      <c r="AF851" s="273"/>
      <c r="AG851" s="273"/>
      <c r="AH851" s="274"/>
    </row>
    <row r="852" spans="1:40" ht="15" customHeight="1" x14ac:dyDescent="0.25">
      <c r="A852" s="336" t="s">
        <v>215</v>
      </c>
      <c r="B852" s="337"/>
      <c r="C852" s="337"/>
      <c r="D852" s="337"/>
      <c r="E852" s="337"/>
      <c r="F852" s="337"/>
      <c r="G852" s="337"/>
      <c r="H852" s="337"/>
      <c r="I852" s="337"/>
      <c r="J852" s="337"/>
      <c r="K852" s="337"/>
      <c r="L852" s="337"/>
      <c r="M852" s="337"/>
      <c r="N852" s="337"/>
      <c r="O852" s="337"/>
      <c r="P852" s="337"/>
      <c r="Q852" s="337"/>
      <c r="R852" s="337"/>
      <c r="S852" s="337"/>
      <c r="T852" s="338"/>
      <c r="U852" s="272"/>
      <c r="V852" s="273"/>
      <c r="W852" s="273"/>
      <c r="X852" s="273"/>
      <c r="Y852" s="273"/>
      <c r="Z852" s="273"/>
      <c r="AA852" s="274"/>
      <c r="AB852" s="272"/>
      <c r="AC852" s="273"/>
      <c r="AD852" s="273"/>
      <c r="AE852" s="273"/>
      <c r="AF852" s="273"/>
      <c r="AG852" s="273"/>
      <c r="AH852" s="274"/>
    </row>
    <row r="853" spans="1:40" ht="15" customHeight="1" x14ac:dyDescent="0.25">
      <c r="A853" s="336" t="s">
        <v>216</v>
      </c>
      <c r="B853" s="337"/>
      <c r="C853" s="337"/>
      <c r="D853" s="337"/>
      <c r="E853" s="337"/>
      <c r="F853" s="337"/>
      <c r="G853" s="337"/>
      <c r="H853" s="337"/>
      <c r="I853" s="337"/>
      <c r="J853" s="337"/>
      <c r="K853" s="337"/>
      <c r="L853" s="337"/>
      <c r="M853" s="337"/>
      <c r="N853" s="337"/>
      <c r="O853" s="337"/>
      <c r="P853" s="337"/>
      <c r="Q853" s="337"/>
      <c r="R853" s="337"/>
      <c r="S853" s="337"/>
      <c r="T853" s="338"/>
      <c r="U853" s="272"/>
      <c r="V853" s="273"/>
      <c r="W853" s="273"/>
      <c r="X853" s="273"/>
      <c r="Y853" s="273"/>
      <c r="Z853" s="273"/>
      <c r="AA853" s="274"/>
      <c r="AB853" s="272"/>
      <c r="AC853" s="273"/>
      <c r="AD853" s="273"/>
      <c r="AE853" s="273"/>
      <c r="AF853" s="273"/>
      <c r="AG853" s="273"/>
      <c r="AH853" s="274"/>
    </row>
    <row r="854" spans="1:40" ht="15" hidden="1" customHeight="1" x14ac:dyDescent="0.25">
      <c r="A854" s="211" t="s">
        <v>217</v>
      </c>
      <c r="B854" s="212"/>
      <c r="C854" s="212"/>
      <c r="D854" s="212"/>
      <c r="E854" s="212"/>
      <c r="F854" s="212"/>
      <c r="G854" s="212"/>
      <c r="H854" s="212"/>
      <c r="I854" s="212"/>
      <c r="J854" s="212"/>
      <c r="K854" s="212"/>
      <c r="L854" s="212"/>
      <c r="M854" s="212"/>
      <c r="N854" s="212"/>
      <c r="O854" s="212"/>
      <c r="P854" s="212"/>
      <c r="Q854" s="212"/>
      <c r="R854" s="212"/>
      <c r="S854" s="212"/>
      <c r="T854" s="213"/>
      <c r="U854" s="272">
        <f>1644133-14699</f>
        <v>1629434</v>
      </c>
      <c r="V854" s="273"/>
      <c r="W854" s="273"/>
      <c r="X854" s="273"/>
      <c r="Y854" s="273"/>
      <c r="Z854" s="273"/>
      <c r="AA854" s="274"/>
      <c r="AB854" s="272">
        <f>1351928-14428</f>
        <v>1337500</v>
      </c>
      <c r="AC854" s="273"/>
      <c r="AD854" s="273"/>
      <c r="AE854" s="273"/>
      <c r="AF854" s="273"/>
      <c r="AG854" s="273"/>
      <c r="AH854" s="274"/>
    </row>
    <row r="855" spans="1:40" ht="28.5" customHeight="1" x14ac:dyDescent="0.25">
      <c r="A855" s="211"/>
      <c r="B855" s="212"/>
      <c r="C855" s="212"/>
      <c r="D855" s="212"/>
      <c r="E855" s="212"/>
      <c r="F855" s="212"/>
      <c r="G855" s="212"/>
      <c r="H855" s="212"/>
      <c r="I855" s="212"/>
      <c r="J855" s="212"/>
      <c r="K855" s="212"/>
      <c r="L855" s="212"/>
      <c r="M855" s="212"/>
      <c r="N855" s="212"/>
      <c r="O855" s="212"/>
      <c r="P855" s="212"/>
      <c r="Q855" s="212"/>
      <c r="R855" s="212"/>
      <c r="S855" s="212"/>
      <c r="T855" s="213"/>
      <c r="U855" s="272"/>
      <c r="V855" s="273"/>
      <c r="W855" s="273"/>
      <c r="X855" s="273"/>
      <c r="Y855" s="273"/>
      <c r="Z855" s="273"/>
      <c r="AA855" s="274"/>
      <c r="AB855" s="272"/>
      <c r="AC855" s="273"/>
      <c r="AD855" s="273"/>
      <c r="AE855" s="273"/>
      <c r="AF855" s="273"/>
      <c r="AG855" s="273"/>
      <c r="AH855" s="274"/>
    </row>
    <row r="856" spans="1:40" ht="28.5" customHeight="1" x14ac:dyDescent="0.25">
      <c r="A856" s="224" t="s">
        <v>218</v>
      </c>
      <c r="B856" s="342"/>
      <c r="C856" s="342"/>
      <c r="D856" s="342"/>
      <c r="E856" s="342"/>
      <c r="F856" s="342"/>
      <c r="G856" s="342"/>
      <c r="H856" s="342"/>
      <c r="I856" s="342"/>
      <c r="J856" s="342"/>
      <c r="K856" s="342"/>
      <c r="L856" s="342"/>
      <c r="M856" s="342"/>
      <c r="N856" s="342"/>
      <c r="O856" s="342"/>
      <c r="P856" s="342"/>
      <c r="Q856" s="342"/>
      <c r="R856" s="342"/>
      <c r="S856" s="342"/>
      <c r="T856" s="343"/>
      <c r="U856" s="339">
        <v>221077</v>
      </c>
      <c r="V856" s="340"/>
      <c r="W856" s="340"/>
      <c r="X856" s="340"/>
      <c r="Y856" s="340"/>
      <c r="Z856" s="340"/>
      <c r="AA856" s="341"/>
      <c r="AB856" s="339">
        <v>202282</v>
      </c>
      <c r="AC856" s="340"/>
      <c r="AD856" s="340"/>
      <c r="AE856" s="340"/>
      <c r="AF856" s="340"/>
      <c r="AG856" s="340"/>
      <c r="AH856" s="341"/>
    </row>
    <row r="857" spans="1:40" x14ac:dyDescent="0.25">
      <c r="A857" s="211" t="s">
        <v>806</v>
      </c>
      <c r="B857" s="212"/>
      <c r="C857" s="212"/>
      <c r="D857" s="212"/>
      <c r="E857" s="212"/>
      <c r="F857" s="212"/>
      <c r="G857" s="212"/>
      <c r="H857" s="212"/>
      <c r="I857" s="212"/>
      <c r="J857" s="212"/>
      <c r="K857" s="212"/>
      <c r="L857" s="212"/>
      <c r="M857" s="212"/>
      <c r="N857" s="212"/>
      <c r="O857" s="212"/>
      <c r="P857" s="212"/>
      <c r="Q857" s="212"/>
      <c r="R857" s="212"/>
      <c r="S857" s="212"/>
      <c r="T857" s="213"/>
      <c r="U857" s="272"/>
      <c r="V857" s="273"/>
      <c r="W857" s="273"/>
      <c r="X857" s="273"/>
      <c r="Y857" s="273"/>
      <c r="Z857" s="273"/>
      <c r="AA857" s="274"/>
      <c r="AB857" s="272"/>
      <c r="AC857" s="273"/>
      <c r="AD857" s="273"/>
      <c r="AE857" s="273"/>
      <c r="AF857" s="273"/>
      <c r="AG857" s="273"/>
      <c r="AH857" s="274"/>
      <c r="AJ857" t="s">
        <v>637</v>
      </c>
    </row>
    <row r="858" spans="1:40" x14ac:dyDescent="0.25">
      <c r="A858" s="211" t="s">
        <v>807</v>
      </c>
      <c r="B858" s="212"/>
      <c r="C858" s="212"/>
      <c r="D858" s="212"/>
      <c r="E858" s="212"/>
      <c r="F858" s="212"/>
      <c r="G858" s="212"/>
      <c r="H858" s="212"/>
      <c r="I858" s="212"/>
      <c r="J858" s="212"/>
      <c r="K858" s="212"/>
      <c r="L858" s="212"/>
      <c r="M858" s="212"/>
      <c r="N858" s="212"/>
      <c r="O858" s="212"/>
      <c r="P858" s="212"/>
      <c r="Q858" s="212"/>
      <c r="R858" s="212"/>
      <c r="S858" s="212"/>
      <c r="T858" s="213"/>
      <c r="U858" s="272">
        <v>336</v>
      </c>
      <c r="V858" s="273"/>
      <c r="W858" s="273"/>
      <c r="X858" s="273"/>
      <c r="Y858" s="273"/>
      <c r="Z858" s="273"/>
      <c r="AA858" s="274"/>
      <c r="AB858" s="272">
        <v>477</v>
      </c>
      <c r="AC858" s="273"/>
      <c r="AD858" s="273"/>
      <c r="AE858" s="273"/>
      <c r="AF858" s="273"/>
      <c r="AG858" s="273"/>
      <c r="AH858" s="274"/>
    </row>
    <row r="859" spans="1:40" x14ac:dyDescent="0.25">
      <c r="A859" s="211" t="s">
        <v>808</v>
      </c>
      <c r="B859" s="212"/>
      <c r="C859" s="212"/>
      <c r="D859" s="212"/>
      <c r="E859" s="212"/>
      <c r="F859" s="212"/>
      <c r="G859" s="212"/>
      <c r="H859" s="212"/>
      <c r="I859" s="212"/>
      <c r="J859" s="212"/>
      <c r="K859" s="212"/>
      <c r="L859" s="212"/>
      <c r="M859" s="212"/>
      <c r="N859" s="212"/>
      <c r="O859" s="212"/>
      <c r="P859" s="212"/>
      <c r="Q859" s="212"/>
      <c r="R859" s="212"/>
      <c r="S859" s="212"/>
      <c r="T859" s="213"/>
      <c r="U859" s="272">
        <v>4882</v>
      </c>
      <c r="V859" s="273"/>
      <c r="W859" s="273"/>
      <c r="X859" s="273"/>
      <c r="Y859" s="273"/>
      <c r="Z859" s="273"/>
      <c r="AA859" s="274"/>
      <c r="AB859" s="272">
        <v>3936</v>
      </c>
      <c r="AC859" s="273"/>
      <c r="AD859" s="273"/>
      <c r="AE859" s="273"/>
      <c r="AF859" s="273"/>
      <c r="AG859" s="273"/>
      <c r="AH859" s="274"/>
    </row>
    <row r="860" spans="1:40" x14ac:dyDescent="0.25">
      <c r="A860" s="211" t="s">
        <v>809</v>
      </c>
      <c r="B860" s="212"/>
      <c r="C860" s="212"/>
      <c r="D860" s="212"/>
      <c r="E860" s="212"/>
      <c r="F860" s="212"/>
      <c r="G860" s="212"/>
      <c r="H860" s="212"/>
      <c r="I860" s="212"/>
      <c r="J860" s="212"/>
      <c r="K860" s="212"/>
      <c r="L860" s="212"/>
      <c r="M860" s="212"/>
      <c r="N860" s="212"/>
      <c r="O860" s="212"/>
      <c r="P860" s="212"/>
      <c r="Q860" s="212"/>
      <c r="R860" s="212"/>
      <c r="S860" s="212"/>
      <c r="T860" s="213"/>
      <c r="U860" s="272">
        <v>1746</v>
      </c>
      <c r="V860" s="273"/>
      <c r="W860" s="273"/>
      <c r="X860" s="273"/>
      <c r="Y860" s="273"/>
      <c r="Z860" s="273"/>
      <c r="AA860" s="274"/>
      <c r="AB860" s="272">
        <v>64</v>
      </c>
      <c r="AC860" s="273"/>
      <c r="AD860" s="273"/>
      <c r="AE860" s="273"/>
      <c r="AF860" s="273"/>
      <c r="AG860" s="273"/>
      <c r="AH860" s="274"/>
    </row>
    <row r="861" spans="1:40" x14ac:dyDescent="0.25">
      <c r="A861" s="211" t="s">
        <v>189</v>
      </c>
      <c r="B861" s="212"/>
      <c r="C861" s="212"/>
      <c r="D861" s="212"/>
      <c r="E861" s="212"/>
      <c r="F861" s="212"/>
      <c r="G861" s="212"/>
      <c r="H861" s="212"/>
      <c r="I861" s="212"/>
      <c r="J861" s="212"/>
      <c r="K861" s="212"/>
      <c r="L861" s="212"/>
      <c r="M861" s="212"/>
      <c r="N861" s="212"/>
      <c r="O861" s="212"/>
      <c r="P861" s="212"/>
      <c r="Q861" s="212"/>
      <c r="R861" s="212"/>
      <c r="S861" s="212"/>
      <c r="T861" s="213"/>
      <c r="U861" s="272">
        <v>169647</v>
      </c>
      <c r="V861" s="273"/>
      <c r="W861" s="273"/>
      <c r="X861" s="273"/>
      <c r="Y861" s="273"/>
      <c r="Z861" s="273"/>
      <c r="AA861" s="274"/>
      <c r="AB861" s="272">
        <v>138792</v>
      </c>
      <c r="AC861" s="273"/>
      <c r="AD861" s="273"/>
      <c r="AE861" s="273"/>
      <c r="AF861" s="273"/>
      <c r="AG861" s="273"/>
      <c r="AH861" s="274"/>
    </row>
    <row r="862" spans="1:40" x14ac:dyDescent="0.25">
      <c r="A862" s="211" t="s">
        <v>810</v>
      </c>
      <c r="B862" s="212"/>
      <c r="C862" s="212"/>
      <c r="D862" s="212"/>
      <c r="E862" s="212"/>
      <c r="F862" s="212"/>
      <c r="G862" s="212"/>
      <c r="H862" s="212"/>
      <c r="I862" s="212"/>
      <c r="J862" s="212"/>
      <c r="K862" s="212"/>
      <c r="L862" s="212"/>
      <c r="M862" s="212"/>
      <c r="N862" s="212"/>
      <c r="O862" s="212"/>
      <c r="P862" s="212"/>
      <c r="Q862" s="212"/>
      <c r="R862" s="212"/>
      <c r="S862" s="212"/>
      <c r="T862" s="213"/>
      <c r="U862" s="272">
        <v>38394</v>
      </c>
      <c r="V862" s="273"/>
      <c r="W862" s="273"/>
      <c r="X862" s="273"/>
      <c r="Y862" s="273"/>
      <c r="Z862" s="273"/>
      <c r="AA862" s="274"/>
      <c r="AB862" s="272">
        <v>33880</v>
      </c>
      <c r="AC862" s="273"/>
      <c r="AD862" s="273"/>
      <c r="AE862" s="273"/>
      <c r="AF862" s="273"/>
      <c r="AG862" s="273"/>
      <c r="AH862" s="274"/>
    </row>
    <row r="863" spans="1:40" x14ac:dyDescent="0.25">
      <c r="A863" s="211" t="s">
        <v>811</v>
      </c>
      <c r="B863" s="212"/>
      <c r="C863" s="212"/>
      <c r="D863" s="212"/>
      <c r="E863" s="212"/>
      <c r="F863" s="212"/>
      <c r="G863" s="212"/>
      <c r="H863" s="212"/>
      <c r="I863" s="212"/>
      <c r="J863" s="212"/>
      <c r="K863" s="212"/>
      <c r="L863" s="212"/>
      <c r="M863" s="212"/>
      <c r="N863" s="212"/>
      <c r="O863" s="212"/>
      <c r="P863" s="212"/>
      <c r="Q863" s="212"/>
      <c r="R863" s="212"/>
      <c r="S863" s="212"/>
      <c r="T863" s="213"/>
      <c r="U863" s="272">
        <v>6072</v>
      </c>
      <c r="V863" s="273"/>
      <c r="W863" s="273"/>
      <c r="X863" s="273"/>
      <c r="Y863" s="273"/>
      <c r="Z863" s="273"/>
      <c r="AA863" s="274"/>
      <c r="AB863" s="272">
        <v>25133</v>
      </c>
      <c r="AC863" s="273"/>
      <c r="AD863" s="273"/>
      <c r="AE863" s="273"/>
      <c r="AF863" s="273"/>
      <c r="AG863" s="273"/>
      <c r="AH863" s="274"/>
    </row>
    <row r="864" spans="1:40" ht="35.25" customHeight="1" x14ac:dyDescent="0.25">
      <c r="A864" s="268" t="s">
        <v>61</v>
      </c>
      <c r="B864" s="269"/>
      <c r="C864" s="269"/>
      <c r="D864" s="269"/>
      <c r="E864" s="269"/>
      <c r="F864" s="269"/>
      <c r="G864" s="269"/>
      <c r="H864" s="269"/>
      <c r="I864" s="269"/>
      <c r="J864" s="269"/>
      <c r="K864" s="269"/>
      <c r="L864" s="269"/>
      <c r="M864" s="269"/>
      <c r="N864" s="269"/>
      <c r="O864" s="269"/>
      <c r="P864" s="269"/>
      <c r="Q864" s="269"/>
      <c r="R864" s="269"/>
      <c r="S864" s="269"/>
      <c r="T864" s="270"/>
      <c r="U864" s="268" t="s">
        <v>29</v>
      </c>
      <c r="V864" s="269"/>
      <c r="W864" s="269"/>
      <c r="X864" s="269"/>
      <c r="Y864" s="269"/>
      <c r="Z864" s="269"/>
      <c r="AA864" s="270"/>
      <c r="AB864" s="268" t="s">
        <v>30</v>
      </c>
      <c r="AC864" s="269"/>
      <c r="AD864" s="269"/>
      <c r="AE864" s="269"/>
      <c r="AF864" s="269"/>
      <c r="AG864" s="269"/>
      <c r="AH864" s="270"/>
    </row>
    <row r="865" spans="1:36" ht="15" customHeight="1" x14ac:dyDescent="0.25">
      <c r="A865" s="224" t="s">
        <v>219</v>
      </c>
      <c r="B865" s="342"/>
      <c r="C865" s="342"/>
      <c r="D865" s="342"/>
      <c r="E865" s="342"/>
      <c r="F865" s="342"/>
      <c r="G865" s="342"/>
      <c r="H865" s="342"/>
      <c r="I865" s="342"/>
      <c r="J865" s="342"/>
      <c r="K865" s="342"/>
      <c r="L865" s="342"/>
      <c r="M865" s="342"/>
      <c r="N865" s="342"/>
      <c r="O865" s="342"/>
      <c r="P865" s="342"/>
      <c r="Q865" s="342"/>
      <c r="R865" s="342"/>
      <c r="S865" s="342"/>
      <c r="T865" s="343"/>
      <c r="U865" s="339">
        <v>32441</v>
      </c>
      <c r="V865" s="340"/>
      <c r="W865" s="340"/>
      <c r="X865" s="340"/>
      <c r="Y865" s="340"/>
      <c r="Z865" s="340"/>
      <c r="AA865" s="341"/>
      <c r="AB865" s="339">
        <v>37829</v>
      </c>
      <c r="AC865" s="340"/>
      <c r="AD865" s="340"/>
      <c r="AE865" s="340"/>
      <c r="AF865" s="340"/>
      <c r="AG865" s="340"/>
      <c r="AH865" s="341"/>
      <c r="AJ865" t="s">
        <v>637</v>
      </c>
    </row>
    <row r="866" spans="1:36" ht="15" customHeight="1" x14ac:dyDescent="0.25">
      <c r="A866" s="82"/>
      <c r="B866" s="89"/>
      <c r="C866" s="89"/>
      <c r="D866" s="89"/>
      <c r="E866" s="89"/>
      <c r="F866" s="89"/>
      <c r="G866" s="89"/>
      <c r="H866" s="89"/>
      <c r="I866" s="89"/>
      <c r="J866" s="89"/>
      <c r="K866" s="89"/>
      <c r="L866" s="89"/>
      <c r="M866" s="89"/>
      <c r="N866" s="89"/>
      <c r="O866" s="89"/>
      <c r="P866" s="89"/>
      <c r="Q866" s="89"/>
      <c r="R866" s="89"/>
      <c r="S866" s="89"/>
      <c r="T866" s="90"/>
      <c r="U866" s="86"/>
      <c r="V866" s="87"/>
      <c r="W866" s="87"/>
      <c r="X866" s="87"/>
      <c r="Y866" s="87"/>
      <c r="Z866" s="87"/>
      <c r="AA866" s="88"/>
      <c r="AB866" s="86"/>
      <c r="AC866" s="87"/>
      <c r="AD866" s="87"/>
      <c r="AE866" s="87"/>
      <c r="AF866" s="87"/>
      <c r="AG866" s="87"/>
      <c r="AH866" s="88"/>
    </row>
    <row r="867" spans="1:36" ht="15" customHeight="1" x14ac:dyDescent="0.25">
      <c r="A867" s="211" t="s">
        <v>220</v>
      </c>
      <c r="B867" s="212"/>
      <c r="C867" s="212"/>
      <c r="D867" s="212"/>
      <c r="E867" s="212"/>
      <c r="F867" s="212"/>
      <c r="G867" s="212"/>
      <c r="H867" s="212"/>
      <c r="I867" s="212"/>
      <c r="J867" s="212"/>
      <c r="K867" s="212"/>
      <c r="L867" s="212"/>
      <c r="M867" s="212"/>
      <c r="N867" s="212"/>
      <c r="O867" s="212"/>
      <c r="P867" s="212"/>
      <c r="Q867" s="212"/>
      <c r="R867" s="212"/>
      <c r="S867" s="212"/>
      <c r="T867" s="213"/>
      <c r="U867" s="272">
        <v>1422</v>
      </c>
      <c r="V867" s="273"/>
      <c r="W867" s="273"/>
      <c r="X867" s="273"/>
      <c r="Y867" s="273"/>
      <c r="Z867" s="273"/>
      <c r="AA867" s="274"/>
      <c r="AB867" s="272">
        <v>2158</v>
      </c>
      <c r="AC867" s="273"/>
      <c r="AD867" s="273"/>
      <c r="AE867" s="273"/>
      <c r="AF867" s="273"/>
      <c r="AG867" s="273"/>
      <c r="AH867" s="274"/>
      <c r="AJ867" t="s">
        <v>637</v>
      </c>
    </row>
    <row r="868" spans="1:36" ht="15" customHeight="1" x14ac:dyDescent="0.25">
      <c r="A868" s="336" t="s">
        <v>221</v>
      </c>
      <c r="B868" s="337"/>
      <c r="C868" s="337"/>
      <c r="D868" s="337"/>
      <c r="E868" s="337"/>
      <c r="F868" s="337"/>
      <c r="G868" s="337"/>
      <c r="H868" s="337"/>
      <c r="I868" s="337"/>
      <c r="J868" s="337"/>
      <c r="K868" s="337"/>
      <c r="L868" s="337"/>
      <c r="M868" s="337"/>
      <c r="N868" s="337"/>
      <c r="O868" s="337"/>
      <c r="P868" s="337"/>
      <c r="Q868" s="337"/>
      <c r="R868" s="337"/>
      <c r="S868" s="337"/>
      <c r="T868" s="338"/>
      <c r="U868" s="272">
        <v>0</v>
      </c>
      <c r="V868" s="273"/>
      <c r="W868" s="273"/>
      <c r="X868" s="273"/>
      <c r="Y868" s="273"/>
      <c r="Z868" s="273"/>
      <c r="AA868" s="274"/>
      <c r="AB868" s="272">
        <v>9</v>
      </c>
      <c r="AC868" s="273"/>
      <c r="AD868" s="273"/>
      <c r="AE868" s="273"/>
      <c r="AF868" s="273"/>
      <c r="AG868" s="273"/>
      <c r="AH868" s="274"/>
    </row>
    <row r="869" spans="1:36" ht="15" customHeight="1" x14ac:dyDescent="0.25">
      <c r="A869" s="211" t="s">
        <v>222</v>
      </c>
      <c r="B869" s="212"/>
      <c r="C869" s="212"/>
      <c r="D869" s="212"/>
      <c r="E869" s="212"/>
      <c r="F869" s="212"/>
      <c r="G869" s="212"/>
      <c r="H869" s="212"/>
      <c r="I869" s="212"/>
      <c r="J869" s="212"/>
      <c r="K869" s="212"/>
      <c r="L869" s="212"/>
      <c r="M869" s="212"/>
      <c r="N869" s="212"/>
      <c r="O869" s="212"/>
      <c r="P869" s="212"/>
      <c r="Q869" s="212"/>
      <c r="R869" s="212"/>
      <c r="S869" s="212"/>
      <c r="T869" s="213"/>
      <c r="U869" s="339">
        <v>31019</v>
      </c>
      <c r="V869" s="340"/>
      <c r="W869" s="340"/>
      <c r="X869" s="340"/>
      <c r="Y869" s="340"/>
      <c r="Z869" s="340"/>
      <c r="AA869" s="341"/>
      <c r="AB869" s="339">
        <v>35673</v>
      </c>
      <c r="AC869" s="340"/>
      <c r="AD869" s="340"/>
      <c r="AE869" s="340"/>
      <c r="AF869" s="340"/>
      <c r="AG869" s="340"/>
      <c r="AH869" s="341"/>
    </row>
    <row r="870" spans="1:36" x14ac:dyDescent="0.25">
      <c r="A870" s="336" t="s">
        <v>738</v>
      </c>
      <c r="B870" s="337"/>
      <c r="C870" s="337"/>
      <c r="D870" s="337"/>
      <c r="E870" s="337"/>
      <c r="F870" s="337"/>
      <c r="G870" s="337"/>
      <c r="H870" s="337"/>
      <c r="I870" s="337"/>
      <c r="J870" s="337"/>
      <c r="K870" s="337"/>
      <c r="L870" s="337"/>
      <c r="M870" s="337"/>
      <c r="N870" s="337"/>
      <c r="O870" s="337"/>
      <c r="P870" s="337"/>
      <c r="Q870" s="337"/>
      <c r="R870" s="337"/>
      <c r="S870" s="337"/>
      <c r="T870" s="338"/>
      <c r="U870" s="272">
        <v>25625</v>
      </c>
      <c r="V870" s="273"/>
      <c r="W870" s="273"/>
      <c r="X870" s="273"/>
      <c r="Y870" s="273"/>
      <c r="Z870" s="273"/>
      <c r="AA870" s="274"/>
      <c r="AB870" s="272">
        <v>24863</v>
      </c>
      <c r="AC870" s="273"/>
      <c r="AD870" s="273"/>
      <c r="AE870" s="273"/>
      <c r="AF870" s="273"/>
      <c r="AG870" s="273"/>
      <c r="AH870" s="274"/>
    </row>
    <row r="871" spans="1:36" x14ac:dyDescent="0.25">
      <c r="A871" s="211" t="s">
        <v>739</v>
      </c>
      <c r="B871" s="212"/>
      <c r="C871" s="212"/>
      <c r="D871" s="212"/>
      <c r="E871" s="212"/>
      <c r="F871" s="212"/>
      <c r="G871" s="212"/>
      <c r="H871" s="212"/>
      <c r="I871" s="212"/>
      <c r="J871" s="212"/>
      <c r="K871" s="212"/>
      <c r="L871" s="212"/>
      <c r="M871" s="212"/>
      <c r="N871" s="212"/>
      <c r="O871" s="212"/>
      <c r="P871" s="212"/>
      <c r="Q871" s="212"/>
      <c r="R871" s="212"/>
      <c r="S871" s="212"/>
      <c r="T871" s="213"/>
      <c r="U871" s="272">
        <v>5394</v>
      </c>
      <c r="V871" s="273"/>
      <c r="W871" s="273"/>
      <c r="X871" s="273"/>
      <c r="Y871" s="273"/>
      <c r="Z871" s="273"/>
      <c r="AA871" s="274"/>
      <c r="AB871" s="272">
        <v>10808</v>
      </c>
      <c r="AC871" s="273"/>
      <c r="AD871" s="273"/>
      <c r="AE871" s="273"/>
      <c r="AF871" s="273"/>
      <c r="AG871" s="273"/>
      <c r="AH871" s="274"/>
    </row>
    <row r="872" spans="1:36" x14ac:dyDescent="0.25">
      <c r="A872" s="79"/>
      <c r="B872" s="80"/>
      <c r="C872" s="80"/>
      <c r="D872" s="80"/>
      <c r="E872" s="80"/>
      <c r="F872" s="80"/>
      <c r="G872" s="80"/>
      <c r="H872" s="80"/>
      <c r="I872" s="80"/>
      <c r="J872" s="80"/>
      <c r="K872" s="80"/>
      <c r="L872" s="80"/>
      <c r="M872" s="80"/>
      <c r="N872" s="80"/>
      <c r="O872" s="80"/>
      <c r="P872" s="80"/>
      <c r="Q872" s="80"/>
      <c r="R872" s="80"/>
      <c r="S872" s="80"/>
      <c r="T872" s="81"/>
      <c r="U872" s="83"/>
      <c r="V872" s="84"/>
      <c r="W872" s="84"/>
      <c r="X872" s="84"/>
      <c r="Y872" s="84"/>
      <c r="Z872" s="84"/>
      <c r="AA872" s="85"/>
      <c r="AB872" s="83"/>
      <c r="AC872" s="84"/>
      <c r="AD872" s="84"/>
      <c r="AE872" s="84"/>
      <c r="AF872" s="84"/>
      <c r="AG872" s="84"/>
      <c r="AH872" s="85"/>
    </row>
    <row r="873" spans="1:36" ht="15" customHeight="1" x14ac:dyDescent="0.25">
      <c r="A873" s="224" t="s">
        <v>223</v>
      </c>
      <c r="B873" s="342"/>
      <c r="C873" s="342"/>
      <c r="D873" s="342"/>
      <c r="E873" s="342"/>
      <c r="F873" s="342"/>
      <c r="G873" s="342"/>
      <c r="H873" s="342"/>
      <c r="I873" s="342"/>
      <c r="J873" s="342"/>
      <c r="K873" s="342"/>
      <c r="L873" s="342"/>
      <c r="M873" s="342"/>
      <c r="N873" s="342"/>
      <c r="O873" s="342"/>
      <c r="P873" s="342"/>
      <c r="Q873" s="342"/>
      <c r="R873" s="342"/>
      <c r="S873" s="342"/>
      <c r="T873" s="343"/>
      <c r="U873" s="272">
        <v>0</v>
      </c>
      <c r="V873" s="273"/>
      <c r="W873" s="273"/>
      <c r="X873" s="273"/>
      <c r="Y873" s="273"/>
      <c r="Z873" s="273"/>
      <c r="AA873" s="274"/>
      <c r="AB873" s="272">
        <v>0</v>
      </c>
      <c r="AC873" s="273"/>
      <c r="AD873" s="273"/>
      <c r="AE873" s="273"/>
      <c r="AF873" s="273"/>
      <c r="AG873" s="273"/>
      <c r="AH873" s="274"/>
      <c r="AJ873" t="s">
        <v>637</v>
      </c>
    </row>
    <row r="874" spans="1:36" x14ac:dyDescent="0.25">
      <c r="A874" s="211"/>
      <c r="B874" s="212"/>
      <c r="C874" s="212"/>
      <c r="D874" s="212"/>
      <c r="E874" s="212"/>
      <c r="F874" s="212"/>
      <c r="G874" s="212"/>
      <c r="H874" s="212"/>
      <c r="I874" s="212"/>
      <c r="J874" s="212"/>
      <c r="K874" s="212"/>
      <c r="L874" s="212"/>
      <c r="M874" s="212"/>
      <c r="N874" s="212"/>
      <c r="O874" s="212"/>
      <c r="P874" s="212"/>
      <c r="Q874" s="212"/>
      <c r="R874" s="212"/>
      <c r="S874" s="212"/>
      <c r="T874" s="213"/>
      <c r="U874" s="272"/>
      <c r="V874" s="273"/>
      <c r="W874" s="273"/>
      <c r="X874" s="273"/>
      <c r="Y874" s="273"/>
      <c r="Z874" s="273"/>
      <c r="AA874" s="274"/>
      <c r="AB874" s="272"/>
      <c r="AC874" s="273"/>
      <c r="AD874" s="273"/>
      <c r="AE874" s="273"/>
      <c r="AF874" s="273"/>
      <c r="AG874" s="273"/>
      <c r="AH874" s="274"/>
      <c r="AJ874" t="s">
        <v>637</v>
      </c>
    </row>
    <row r="875" spans="1:36" x14ac:dyDescent="0.25">
      <c r="A875" s="211"/>
      <c r="B875" s="212"/>
      <c r="C875" s="212"/>
      <c r="D875" s="212"/>
      <c r="E875" s="212"/>
      <c r="F875" s="212"/>
      <c r="G875" s="212"/>
      <c r="H875" s="212"/>
      <c r="I875" s="212"/>
      <c r="J875" s="212"/>
      <c r="K875" s="212"/>
      <c r="L875" s="212"/>
      <c r="M875" s="212"/>
      <c r="N875" s="212"/>
      <c r="O875" s="212"/>
      <c r="P875" s="212"/>
      <c r="Q875" s="212"/>
      <c r="R875" s="212"/>
      <c r="S875" s="212"/>
      <c r="T875" s="213"/>
      <c r="U875" s="272"/>
      <c r="V875" s="273"/>
      <c r="W875" s="273"/>
      <c r="X875" s="273"/>
      <c r="Y875" s="273"/>
      <c r="Z875" s="273"/>
      <c r="AA875" s="274"/>
      <c r="AB875" s="272"/>
      <c r="AC875" s="273"/>
      <c r="AD875" s="273"/>
      <c r="AE875" s="273"/>
      <c r="AF875" s="273"/>
      <c r="AG875" s="273"/>
      <c r="AH875" s="274"/>
    </row>
    <row r="876" spans="1:36" x14ac:dyDescent="0.2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row>
    <row r="877" spans="1:36" x14ac:dyDescent="0.2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row>
    <row r="878" spans="1:36" x14ac:dyDescent="0.25">
      <c r="A878" s="10" t="s">
        <v>224</v>
      </c>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row>
    <row r="879" spans="1:36" x14ac:dyDescent="0.2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row>
    <row r="880" spans="1:36" ht="33" customHeight="1" x14ac:dyDescent="0.25">
      <c r="A880" s="330" t="s">
        <v>61</v>
      </c>
      <c r="B880" s="331"/>
      <c r="C880" s="331"/>
      <c r="D880" s="331"/>
      <c r="E880" s="331"/>
      <c r="F880" s="331"/>
      <c r="G880" s="331"/>
      <c r="H880" s="331"/>
      <c r="I880" s="331"/>
      <c r="J880" s="331"/>
      <c r="K880" s="331"/>
      <c r="L880" s="331"/>
      <c r="M880" s="331"/>
      <c r="N880" s="331"/>
      <c r="O880" s="331"/>
      <c r="P880" s="331"/>
      <c r="Q880" s="331"/>
      <c r="R880" s="332"/>
      <c r="S880" s="330" t="s">
        <v>29</v>
      </c>
      <c r="T880" s="331"/>
      <c r="U880" s="331"/>
      <c r="V880" s="331"/>
      <c r="W880" s="331"/>
      <c r="X880" s="331"/>
      <c r="Y880" s="331"/>
      <c r="Z880" s="332"/>
      <c r="AA880" s="330" t="s">
        <v>30</v>
      </c>
      <c r="AB880" s="331"/>
      <c r="AC880" s="331"/>
      <c r="AD880" s="331"/>
      <c r="AE880" s="331"/>
      <c r="AF880" s="331"/>
      <c r="AG880" s="331"/>
      <c r="AH880" s="332"/>
    </row>
    <row r="881" spans="1:37" ht="30.75" customHeight="1" x14ac:dyDescent="0.25">
      <c r="A881" s="207" t="s">
        <v>225</v>
      </c>
      <c r="B881" s="208"/>
      <c r="C881" s="208"/>
      <c r="D881" s="208"/>
      <c r="E881" s="208"/>
      <c r="F881" s="208"/>
      <c r="G881" s="208"/>
      <c r="H881" s="208"/>
      <c r="I881" s="208"/>
      <c r="J881" s="208"/>
      <c r="K881" s="208"/>
      <c r="L881" s="208"/>
      <c r="M881" s="208"/>
      <c r="N881" s="208"/>
      <c r="O881" s="208"/>
      <c r="P881" s="208"/>
      <c r="Q881" s="208"/>
      <c r="R881" s="209"/>
      <c r="S881" s="333">
        <v>-37313</v>
      </c>
      <c r="T881" s="334"/>
      <c r="U881" s="334"/>
      <c r="V881" s="334"/>
      <c r="W881" s="334"/>
      <c r="X881" s="334"/>
      <c r="Y881" s="334"/>
      <c r="Z881" s="335"/>
      <c r="AA881" s="189">
        <v>157565</v>
      </c>
      <c r="AB881" s="190"/>
      <c r="AC881" s="190"/>
      <c r="AD881" s="190"/>
      <c r="AE881" s="190"/>
      <c r="AF881" s="190"/>
      <c r="AG881" s="190"/>
      <c r="AH881" s="191"/>
      <c r="AI881" s="2"/>
      <c r="AK881" s="2"/>
    </row>
    <row r="882" spans="1:37" ht="27" customHeight="1" x14ac:dyDescent="0.25">
      <c r="A882" s="207" t="s">
        <v>226</v>
      </c>
      <c r="B882" s="208"/>
      <c r="C882" s="208"/>
      <c r="D882" s="208"/>
      <c r="E882" s="208"/>
      <c r="F882" s="208"/>
      <c r="G882" s="208"/>
      <c r="H882" s="208"/>
      <c r="I882" s="208"/>
      <c r="J882" s="208"/>
      <c r="K882" s="208"/>
      <c r="L882" s="208"/>
      <c r="M882" s="208"/>
      <c r="N882" s="208"/>
      <c r="O882" s="208"/>
      <c r="P882" s="208"/>
      <c r="Q882" s="208"/>
      <c r="R882" s="209"/>
      <c r="S882" s="183"/>
      <c r="T882" s="184"/>
      <c r="U882" s="184"/>
      <c r="V882" s="184"/>
      <c r="W882" s="184"/>
      <c r="X882" s="184"/>
      <c r="Y882" s="184"/>
      <c r="Z882" s="185"/>
      <c r="AA882" s="183"/>
      <c r="AB882" s="184"/>
      <c r="AC882" s="184"/>
      <c r="AD882" s="184"/>
      <c r="AE882" s="184"/>
      <c r="AF882" s="184"/>
      <c r="AG882" s="184"/>
      <c r="AH882" s="185"/>
    </row>
    <row r="883" spans="1:37" ht="56.25" customHeight="1" x14ac:dyDescent="0.25">
      <c r="A883" s="207" t="s">
        <v>227</v>
      </c>
      <c r="B883" s="208"/>
      <c r="C883" s="208"/>
      <c r="D883" s="208"/>
      <c r="E883" s="208"/>
      <c r="F883" s="208"/>
      <c r="G883" s="208"/>
      <c r="H883" s="208"/>
      <c r="I883" s="208"/>
      <c r="J883" s="208"/>
      <c r="K883" s="208"/>
      <c r="L883" s="208"/>
      <c r="M883" s="208"/>
      <c r="N883" s="208"/>
      <c r="O883" s="208"/>
      <c r="P883" s="208"/>
      <c r="Q883" s="208"/>
      <c r="R883" s="209"/>
      <c r="S883" s="183"/>
      <c r="T883" s="184"/>
      <c r="U883" s="184"/>
      <c r="V883" s="184"/>
      <c r="W883" s="184"/>
      <c r="X883" s="184"/>
      <c r="Y883" s="184"/>
      <c r="Z883" s="185"/>
      <c r="AA883" s="183"/>
      <c r="AB883" s="184"/>
      <c r="AC883" s="184"/>
      <c r="AD883" s="184"/>
      <c r="AE883" s="184"/>
      <c r="AF883" s="184"/>
      <c r="AG883" s="184"/>
      <c r="AH883" s="185"/>
    </row>
    <row r="884" spans="1:37" ht="48.75" customHeight="1" x14ac:dyDescent="0.25">
      <c r="A884" s="207" t="s">
        <v>228</v>
      </c>
      <c r="B884" s="208"/>
      <c r="C884" s="208"/>
      <c r="D884" s="208"/>
      <c r="E884" s="208"/>
      <c r="F884" s="208"/>
      <c r="G884" s="208"/>
      <c r="H884" s="208"/>
      <c r="I884" s="208"/>
      <c r="J884" s="208"/>
      <c r="K884" s="208"/>
      <c r="L884" s="208"/>
      <c r="M884" s="208"/>
      <c r="N884" s="208"/>
      <c r="O884" s="208"/>
      <c r="P884" s="208"/>
      <c r="Q884" s="208"/>
      <c r="R884" s="209"/>
      <c r="S884" s="183"/>
      <c r="T884" s="184"/>
      <c r="U884" s="184"/>
      <c r="V884" s="184"/>
      <c r="W884" s="184"/>
      <c r="X884" s="184"/>
      <c r="Y884" s="184"/>
      <c r="Z884" s="185"/>
      <c r="AA884" s="183"/>
      <c r="AB884" s="184"/>
      <c r="AC884" s="184"/>
      <c r="AD884" s="184"/>
      <c r="AE884" s="184"/>
      <c r="AF884" s="184"/>
      <c r="AG884" s="184"/>
      <c r="AH884" s="185"/>
    </row>
    <row r="885" spans="1:37" ht="40.5" customHeight="1" x14ac:dyDescent="0.25">
      <c r="A885" s="207" t="s">
        <v>229</v>
      </c>
      <c r="B885" s="208"/>
      <c r="C885" s="208"/>
      <c r="D885" s="208"/>
      <c r="E885" s="208"/>
      <c r="F885" s="208"/>
      <c r="G885" s="208"/>
      <c r="H885" s="208"/>
      <c r="I885" s="208"/>
      <c r="J885" s="208"/>
      <c r="K885" s="208"/>
      <c r="L885" s="208"/>
      <c r="M885" s="208"/>
      <c r="N885" s="208"/>
      <c r="O885" s="208"/>
      <c r="P885" s="208"/>
      <c r="Q885" s="208"/>
      <c r="R885" s="209"/>
      <c r="S885" s="183"/>
      <c r="T885" s="184"/>
      <c r="U885" s="184"/>
      <c r="V885" s="184"/>
      <c r="W885" s="184"/>
      <c r="X885" s="184"/>
      <c r="Y885" s="184"/>
      <c r="Z885" s="185"/>
      <c r="AA885" s="183"/>
      <c r="AB885" s="184"/>
      <c r="AC885" s="184"/>
      <c r="AD885" s="184"/>
      <c r="AE885" s="184"/>
      <c r="AF885" s="184"/>
      <c r="AG885" s="184"/>
      <c r="AH885" s="185"/>
    </row>
    <row r="886" spans="1:37" ht="33" customHeight="1" x14ac:dyDescent="0.25">
      <c r="A886" s="207" t="s">
        <v>230</v>
      </c>
      <c r="B886" s="208"/>
      <c r="C886" s="208"/>
      <c r="D886" s="208"/>
      <c r="E886" s="208"/>
      <c r="F886" s="208"/>
      <c r="G886" s="208"/>
      <c r="H886" s="208"/>
      <c r="I886" s="208"/>
      <c r="J886" s="208"/>
      <c r="K886" s="208"/>
      <c r="L886" s="208"/>
      <c r="M886" s="208"/>
      <c r="N886" s="208"/>
      <c r="O886" s="208"/>
      <c r="P886" s="208"/>
      <c r="Q886" s="208"/>
      <c r="R886" s="209"/>
      <c r="S886" s="183"/>
      <c r="T886" s="184"/>
      <c r="U886" s="184"/>
      <c r="V886" s="184"/>
      <c r="W886" s="184"/>
      <c r="X886" s="184"/>
      <c r="Y886" s="184"/>
      <c r="Z886" s="185"/>
      <c r="AA886" s="183"/>
      <c r="AB886" s="184"/>
      <c r="AC886" s="184"/>
      <c r="AD886" s="184"/>
      <c r="AE886" s="184"/>
      <c r="AF886" s="184"/>
      <c r="AG886" s="184"/>
      <c r="AH886" s="185"/>
    </row>
    <row r="887" spans="1:37" ht="13.5" customHeight="1" x14ac:dyDescent="0.2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row>
    <row r="888" spans="1:37" ht="13.5" customHeight="1" x14ac:dyDescent="0.25">
      <c r="A888" s="68" t="s">
        <v>732</v>
      </c>
      <c r="B888" s="68"/>
      <c r="C888" s="68"/>
      <c r="D888" s="68"/>
      <c r="E888" s="68"/>
      <c r="F888" s="68"/>
      <c r="G888" s="68"/>
      <c r="H888" s="68"/>
      <c r="I888" s="68"/>
      <c r="J888" s="68"/>
      <c r="K888" s="68"/>
      <c r="L888" s="68"/>
      <c r="M888" s="68"/>
      <c r="N888" s="68"/>
      <c r="O888" s="68"/>
      <c r="P888" s="4"/>
      <c r="Q888" s="4"/>
      <c r="R888" s="4"/>
      <c r="S888" s="4"/>
      <c r="T888" s="4"/>
      <c r="U888" s="4"/>
      <c r="V888" s="4"/>
      <c r="W888" s="4"/>
      <c r="X888" s="4"/>
      <c r="Y888" s="4"/>
      <c r="Z888" s="4"/>
      <c r="AA888" s="4"/>
      <c r="AB888" s="4"/>
      <c r="AC888" s="4"/>
      <c r="AD888" s="4"/>
      <c r="AE888" s="4"/>
      <c r="AF888" s="4"/>
      <c r="AG888" s="4"/>
      <c r="AH888" s="4"/>
    </row>
    <row r="889" spans="1:37" ht="13.5" customHeight="1" x14ac:dyDescent="0.2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row>
    <row r="890" spans="1:37" x14ac:dyDescent="0.25">
      <c r="A890" s="10" t="s">
        <v>231</v>
      </c>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row>
    <row r="891" spans="1:37" x14ac:dyDescent="0.2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row>
    <row r="892" spans="1:37" x14ac:dyDescent="0.25">
      <c r="A892" s="4" t="s">
        <v>232</v>
      </c>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row>
    <row r="893" spans="1:37" x14ac:dyDescent="0.2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row>
    <row r="894" spans="1:37" ht="28.5" customHeight="1" x14ac:dyDescent="0.25">
      <c r="A894" s="326" t="s">
        <v>233</v>
      </c>
      <c r="B894" s="326"/>
      <c r="C894" s="326"/>
      <c r="D894" s="326"/>
      <c r="E894" s="326"/>
      <c r="F894" s="326"/>
      <c r="G894" s="326"/>
      <c r="H894" s="326"/>
      <c r="I894" s="326"/>
      <c r="J894" s="326"/>
      <c r="K894" s="326"/>
      <c r="L894" s="326"/>
      <c r="M894" s="326"/>
      <c r="N894" s="327"/>
      <c r="O894" s="330" t="s">
        <v>29</v>
      </c>
      <c r="P894" s="331"/>
      <c r="Q894" s="331"/>
      <c r="R894" s="331"/>
      <c r="S894" s="331"/>
      <c r="T894" s="331"/>
      <c r="U894" s="331"/>
      <c r="V894" s="331"/>
      <c r="W894" s="331"/>
      <c r="X894" s="332"/>
      <c r="Y894" s="330" t="s">
        <v>30</v>
      </c>
      <c r="Z894" s="331"/>
      <c r="AA894" s="331"/>
      <c r="AB894" s="331"/>
      <c r="AC894" s="331"/>
      <c r="AD894" s="331"/>
      <c r="AE894" s="331"/>
      <c r="AF894" s="331"/>
      <c r="AG894" s="331"/>
      <c r="AH894" s="332"/>
    </row>
    <row r="895" spans="1:37" ht="15" customHeight="1" x14ac:dyDescent="0.25">
      <c r="A895" s="328"/>
      <c r="B895" s="328"/>
      <c r="C895" s="328"/>
      <c r="D895" s="328"/>
      <c r="E895" s="328"/>
      <c r="F895" s="328"/>
      <c r="G895" s="328"/>
      <c r="H895" s="328"/>
      <c r="I895" s="328"/>
      <c r="J895" s="328"/>
      <c r="K895" s="328"/>
      <c r="L895" s="328"/>
      <c r="M895" s="328"/>
      <c r="N895" s="329"/>
      <c r="O895" s="323" t="s">
        <v>234</v>
      </c>
      <c r="P895" s="324"/>
      <c r="Q895" s="324"/>
      <c r="R895" s="325"/>
      <c r="S895" s="323" t="s">
        <v>235</v>
      </c>
      <c r="T895" s="324"/>
      <c r="U895" s="325"/>
      <c r="V895" s="257" t="s">
        <v>236</v>
      </c>
      <c r="W895" s="258"/>
      <c r="X895" s="259"/>
      <c r="Y895" s="323" t="s">
        <v>234</v>
      </c>
      <c r="Z895" s="324"/>
      <c r="AA895" s="324"/>
      <c r="AB895" s="325"/>
      <c r="AC895" s="257" t="s">
        <v>235</v>
      </c>
      <c r="AD895" s="258"/>
      <c r="AE895" s="259"/>
      <c r="AF895" s="257" t="s">
        <v>236</v>
      </c>
      <c r="AG895" s="258"/>
      <c r="AH895" s="259"/>
    </row>
    <row r="896" spans="1:37" x14ac:dyDescent="0.25">
      <c r="A896" s="323" t="s">
        <v>11</v>
      </c>
      <c r="B896" s="324"/>
      <c r="C896" s="324"/>
      <c r="D896" s="324"/>
      <c r="E896" s="324"/>
      <c r="F896" s="324"/>
      <c r="G896" s="324"/>
      <c r="H896" s="324"/>
      <c r="I896" s="324"/>
      <c r="J896" s="324"/>
      <c r="K896" s="324"/>
      <c r="L896" s="324"/>
      <c r="M896" s="324"/>
      <c r="N896" s="325"/>
      <c r="O896" s="257" t="s">
        <v>12</v>
      </c>
      <c r="P896" s="258"/>
      <c r="Q896" s="258"/>
      <c r="R896" s="259"/>
      <c r="S896" s="323" t="s">
        <v>13</v>
      </c>
      <c r="T896" s="324"/>
      <c r="U896" s="325"/>
      <c r="V896" s="323" t="s">
        <v>144</v>
      </c>
      <c r="W896" s="324"/>
      <c r="X896" s="325"/>
      <c r="Y896" s="323" t="s">
        <v>15</v>
      </c>
      <c r="Z896" s="324"/>
      <c r="AA896" s="324"/>
      <c r="AB896" s="325"/>
      <c r="AC896" s="323" t="s">
        <v>16</v>
      </c>
      <c r="AD896" s="324"/>
      <c r="AE896" s="325"/>
      <c r="AF896" s="323" t="s">
        <v>17</v>
      </c>
      <c r="AG896" s="324"/>
      <c r="AH896" s="325"/>
    </row>
    <row r="897" spans="1:38" x14ac:dyDescent="0.25">
      <c r="A897" s="218" t="s">
        <v>237</v>
      </c>
      <c r="B897" s="219"/>
      <c r="C897" s="219"/>
      <c r="D897" s="219"/>
      <c r="E897" s="219"/>
      <c r="F897" s="219"/>
      <c r="G897" s="219"/>
      <c r="H897" s="219"/>
      <c r="I897" s="219"/>
      <c r="J897" s="219"/>
      <c r="K897" s="219"/>
      <c r="L897" s="219"/>
      <c r="M897" s="219"/>
      <c r="N897" s="220"/>
      <c r="O897" s="183">
        <v>69560</v>
      </c>
      <c r="P897" s="184"/>
      <c r="Q897" s="184"/>
      <c r="R897" s="185"/>
      <c r="S897" s="313" t="s">
        <v>48</v>
      </c>
      <c r="T897" s="314"/>
      <c r="U897" s="315"/>
      <c r="V897" s="313" t="s">
        <v>48</v>
      </c>
      <c r="W897" s="314"/>
      <c r="X897" s="315"/>
      <c r="Y897" s="183">
        <v>706176</v>
      </c>
      <c r="Z897" s="184"/>
      <c r="AA897" s="184"/>
      <c r="AB897" s="185"/>
      <c r="AC897" s="313" t="s">
        <v>48</v>
      </c>
      <c r="AD897" s="314"/>
      <c r="AE897" s="315"/>
      <c r="AF897" s="313" t="s">
        <v>48</v>
      </c>
      <c r="AG897" s="314"/>
      <c r="AH897" s="315"/>
    </row>
    <row r="898" spans="1:38" x14ac:dyDescent="0.25">
      <c r="A898" s="218" t="s">
        <v>238</v>
      </c>
      <c r="B898" s="219"/>
      <c r="C898" s="219"/>
      <c r="D898" s="219"/>
      <c r="E898" s="219"/>
      <c r="F898" s="219"/>
      <c r="G898" s="219"/>
      <c r="H898" s="219"/>
      <c r="I898" s="219"/>
      <c r="J898" s="219"/>
      <c r="K898" s="219"/>
      <c r="L898" s="219"/>
      <c r="M898" s="219"/>
      <c r="N898" s="220"/>
      <c r="O898" s="313" t="s">
        <v>48</v>
      </c>
      <c r="P898" s="314"/>
      <c r="Q898" s="314"/>
      <c r="R898" s="315"/>
      <c r="S898" s="183">
        <f>(ROUND(O897*V898,0))</f>
        <v>15999</v>
      </c>
      <c r="T898" s="184"/>
      <c r="U898" s="185"/>
      <c r="V898" s="186">
        <v>0.23</v>
      </c>
      <c r="W898" s="187"/>
      <c r="X898" s="188"/>
      <c r="Y898" s="316" t="s">
        <v>48</v>
      </c>
      <c r="Z898" s="317"/>
      <c r="AA898" s="317"/>
      <c r="AB898" s="318"/>
      <c r="AC898" s="189">
        <f>ROUND(Y897*AF898,0)</f>
        <v>134173</v>
      </c>
      <c r="AD898" s="190"/>
      <c r="AE898" s="191"/>
      <c r="AF898" s="186">
        <v>0.19</v>
      </c>
      <c r="AG898" s="187"/>
      <c r="AH898" s="188"/>
      <c r="AL898" s="62"/>
    </row>
    <row r="899" spans="1:38" x14ac:dyDescent="0.25">
      <c r="A899" s="218" t="s">
        <v>239</v>
      </c>
      <c r="B899" s="219"/>
      <c r="C899" s="219"/>
      <c r="D899" s="219"/>
      <c r="E899" s="219"/>
      <c r="F899" s="219"/>
      <c r="G899" s="219"/>
      <c r="H899" s="219"/>
      <c r="I899" s="219"/>
      <c r="J899" s="219"/>
      <c r="K899" s="219"/>
      <c r="L899" s="219"/>
      <c r="M899" s="219"/>
      <c r="N899" s="220"/>
      <c r="O899" s="183">
        <v>431300</v>
      </c>
      <c r="P899" s="184"/>
      <c r="Q899" s="184"/>
      <c r="R899" s="185"/>
      <c r="S899" s="183">
        <f>ROUND(O899*V898,0)</f>
        <v>99199</v>
      </c>
      <c r="T899" s="184"/>
      <c r="U899" s="185"/>
      <c r="V899" s="186">
        <f>IF(S899=0,0,S899/$O$897)</f>
        <v>1.4260925819436459</v>
      </c>
      <c r="W899" s="187"/>
      <c r="X899" s="188"/>
      <c r="Y899" s="201">
        <v>397446</v>
      </c>
      <c r="Z899" s="202"/>
      <c r="AA899" s="202"/>
      <c r="AB899" s="203"/>
      <c r="AC899" s="201">
        <f>ROUND(Y899*AF898,0)</f>
        <v>75515</v>
      </c>
      <c r="AD899" s="202"/>
      <c r="AE899" s="203"/>
      <c r="AF899" s="204">
        <f>IF(AC899=0,0,AC899/$Y$897)</f>
        <v>0.10693509833242705</v>
      </c>
      <c r="AG899" s="205"/>
      <c r="AH899" s="206"/>
      <c r="AI899" s="2"/>
      <c r="AJ899" s="2"/>
      <c r="AK899" s="2"/>
      <c r="AL899" s="2"/>
    </row>
    <row r="900" spans="1:38" x14ac:dyDescent="0.25">
      <c r="A900" s="218" t="s">
        <v>240</v>
      </c>
      <c r="B900" s="219"/>
      <c r="C900" s="219"/>
      <c r="D900" s="219"/>
      <c r="E900" s="219"/>
      <c r="F900" s="219"/>
      <c r="G900" s="219"/>
      <c r="H900" s="219"/>
      <c r="I900" s="219"/>
      <c r="J900" s="219"/>
      <c r="K900" s="219"/>
      <c r="L900" s="219"/>
      <c r="M900" s="219"/>
      <c r="N900" s="220"/>
      <c r="O900" s="183">
        <v>-393646</v>
      </c>
      <c r="P900" s="184"/>
      <c r="Q900" s="184"/>
      <c r="R900" s="185"/>
      <c r="S900" s="183">
        <f>ROUND(O900*V898,0)</f>
        <v>-90539</v>
      </c>
      <c r="T900" s="184"/>
      <c r="U900" s="185"/>
      <c r="V900" s="186">
        <f t="shared" ref="V900:V902" si="135">IF(S900=0,0,S900/$O$897)</f>
        <v>-1.301595744680851</v>
      </c>
      <c r="W900" s="187"/>
      <c r="X900" s="188"/>
      <c r="Y900" s="201">
        <v>-679450</v>
      </c>
      <c r="Z900" s="202"/>
      <c r="AA900" s="202"/>
      <c r="AB900" s="203"/>
      <c r="AC900" s="201">
        <f>ROUND(Y900*AF898,0)</f>
        <v>-129096</v>
      </c>
      <c r="AD900" s="202"/>
      <c r="AE900" s="203"/>
      <c r="AF900" s="204">
        <f t="shared" ref="AF900:AF902" si="136">IF(AC900=0,0,AC900/$Y$897)</f>
        <v>-0.18280995106035888</v>
      </c>
      <c r="AG900" s="205"/>
      <c r="AH900" s="206"/>
      <c r="AI900" s="2"/>
      <c r="AJ900" s="2"/>
      <c r="AK900" s="2"/>
      <c r="AL900" s="2"/>
    </row>
    <row r="901" spans="1:38" x14ac:dyDescent="0.25">
      <c r="A901" s="180" t="s">
        <v>781</v>
      </c>
      <c r="B901" s="181"/>
      <c r="C901" s="181"/>
      <c r="D901" s="181"/>
      <c r="E901" s="181"/>
      <c r="F901" s="181"/>
      <c r="G901" s="181"/>
      <c r="H901" s="181"/>
      <c r="I901" s="181"/>
      <c r="J901" s="181"/>
      <c r="K901" s="181"/>
      <c r="L901" s="181"/>
      <c r="M901" s="181"/>
      <c r="N901" s="182"/>
      <c r="O901" s="183">
        <v>0</v>
      </c>
      <c r="P901" s="184"/>
      <c r="Q901" s="184"/>
      <c r="R901" s="185"/>
      <c r="S901" s="183">
        <v>0</v>
      </c>
      <c r="T901" s="184"/>
      <c r="U901" s="185"/>
      <c r="V901" s="186">
        <v>0</v>
      </c>
      <c r="W901" s="187"/>
      <c r="X901" s="188"/>
      <c r="Y901" s="189">
        <v>0</v>
      </c>
      <c r="Z901" s="190"/>
      <c r="AA901" s="190"/>
      <c r="AB901" s="191"/>
      <c r="AC901" s="189">
        <v>0</v>
      </c>
      <c r="AD901" s="190"/>
      <c r="AE901" s="191"/>
      <c r="AF901" s="186">
        <v>0</v>
      </c>
      <c r="AG901" s="187"/>
      <c r="AH901" s="188"/>
    </row>
    <row r="902" spans="1:38" x14ac:dyDescent="0.25">
      <c r="A902" s="180" t="s">
        <v>241</v>
      </c>
      <c r="B902" s="181"/>
      <c r="C902" s="181"/>
      <c r="D902" s="181"/>
      <c r="E902" s="181"/>
      <c r="F902" s="181"/>
      <c r="G902" s="181"/>
      <c r="H902" s="181"/>
      <c r="I902" s="181"/>
      <c r="J902" s="181"/>
      <c r="K902" s="181"/>
      <c r="L902" s="181"/>
      <c r="M902" s="181"/>
      <c r="N902" s="182"/>
      <c r="O902" s="183">
        <v>-107214</v>
      </c>
      <c r="P902" s="184"/>
      <c r="Q902" s="184"/>
      <c r="R902" s="185"/>
      <c r="S902" s="183">
        <f>ROUND(O902*V898,0)</f>
        <v>-24659</v>
      </c>
      <c r="T902" s="184"/>
      <c r="U902" s="185"/>
      <c r="V902" s="186">
        <f t="shared" si="135"/>
        <v>-0.35449971247843587</v>
      </c>
      <c r="W902" s="187"/>
      <c r="X902" s="188"/>
      <c r="Y902" s="189">
        <v>-424172</v>
      </c>
      <c r="Z902" s="190"/>
      <c r="AA902" s="190"/>
      <c r="AB902" s="191"/>
      <c r="AC902" s="189">
        <v>-80592</v>
      </c>
      <c r="AD902" s="190"/>
      <c r="AE902" s="191"/>
      <c r="AF902" s="186">
        <f t="shared" si="136"/>
        <v>-0.11412452419793366</v>
      </c>
      <c r="AG902" s="187"/>
      <c r="AH902" s="188"/>
    </row>
    <row r="903" spans="1:38" x14ac:dyDescent="0.25">
      <c r="A903" s="180" t="s">
        <v>782</v>
      </c>
      <c r="B903" s="181"/>
      <c r="C903" s="181"/>
      <c r="D903" s="181"/>
      <c r="E903" s="181"/>
      <c r="F903" s="181"/>
      <c r="G903" s="181"/>
      <c r="H903" s="181"/>
      <c r="I903" s="181"/>
      <c r="J903" s="181"/>
      <c r="K903" s="181"/>
      <c r="L903" s="181"/>
      <c r="M903" s="181"/>
      <c r="N903" s="182"/>
      <c r="O903" s="183">
        <v>0</v>
      </c>
      <c r="P903" s="184"/>
      <c r="Q903" s="184"/>
      <c r="R903" s="185"/>
      <c r="S903" s="183">
        <v>0</v>
      </c>
      <c r="T903" s="184"/>
      <c r="U903" s="185"/>
      <c r="V903" s="186">
        <v>0.23</v>
      </c>
      <c r="W903" s="187"/>
      <c r="X903" s="188"/>
      <c r="Y903" s="189">
        <v>0</v>
      </c>
      <c r="Z903" s="190"/>
      <c r="AA903" s="190"/>
      <c r="AB903" s="191"/>
      <c r="AC903" s="189">
        <v>0</v>
      </c>
      <c r="AD903" s="190"/>
      <c r="AE903" s="191"/>
      <c r="AF903" s="186">
        <v>0.19</v>
      </c>
      <c r="AG903" s="187"/>
      <c r="AH903" s="188"/>
      <c r="AI903" s="210"/>
      <c r="AJ903" s="210"/>
      <c r="AK903" s="210"/>
      <c r="AL903" s="1"/>
    </row>
    <row r="904" spans="1:38" x14ac:dyDescent="0.25">
      <c r="A904" s="180" t="s">
        <v>73</v>
      </c>
      <c r="B904" s="181"/>
      <c r="C904" s="181"/>
      <c r="D904" s="181"/>
      <c r="E904" s="181"/>
      <c r="F904" s="181"/>
      <c r="G904" s="181"/>
      <c r="H904" s="181"/>
      <c r="I904" s="181"/>
      <c r="J904" s="181"/>
      <c r="K904" s="181"/>
      <c r="L904" s="181"/>
      <c r="M904" s="181"/>
      <c r="N904" s="182"/>
      <c r="O904" s="183">
        <v>0</v>
      </c>
      <c r="P904" s="184"/>
      <c r="Q904" s="184"/>
      <c r="R904" s="185"/>
      <c r="S904" s="183">
        <v>0</v>
      </c>
      <c r="T904" s="184"/>
      <c r="U904" s="185"/>
      <c r="V904" s="186">
        <v>0</v>
      </c>
      <c r="W904" s="187"/>
      <c r="X904" s="188"/>
      <c r="Y904" s="189">
        <v>0</v>
      </c>
      <c r="Z904" s="190"/>
      <c r="AA904" s="190"/>
      <c r="AB904" s="191"/>
      <c r="AC904" s="189">
        <v>0</v>
      </c>
      <c r="AD904" s="190"/>
      <c r="AE904" s="191"/>
      <c r="AF904" s="186">
        <v>0</v>
      </c>
      <c r="AG904" s="187"/>
      <c r="AH904" s="188"/>
    </row>
    <row r="905" spans="1:38" x14ac:dyDescent="0.25">
      <c r="A905" s="320" t="s">
        <v>10</v>
      </c>
      <c r="B905" s="321"/>
      <c r="C905" s="321"/>
      <c r="D905" s="321"/>
      <c r="E905" s="321"/>
      <c r="F905" s="321"/>
      <c r="G905" s="321"/>
      <c r="H905" s="321"/>
      <c r="I905" s="321"/>
      <c r="J905" s="321"/>
      <c r="K905" s="321"/>
      <c r="L905" s="321"/>
      <c r="M905" s="321"/>
      <c r="N905" s="322"/>
      <c r="O905" s="183">
        <f>O897+O899+O900+O902</f>
        <v>0</v>
      </c>
      <c r="P905" s="184"/>
      <c r="Q905" s="184"/>
      <c r="R905" s="185"/>
      <c r="S905" s="183">
        <f>SUM(S898:U902)</f>
        <v>0</v>
      </c>
      <c r="T905" s="184"/>
      <c r="U905" s="185"/>
      <c r="V905" s="186">
        <f>SUM(V898:X902)</f>
        <v>-2.8752156410738472E-6</v>
      </c>
      <c r="W905" s="187"/>
      <c r="X905" s="188"/>
      <c r="Y905" s="189">
        <f>Y897+Y899+Y900+Y902</f>
        <v>0</v>
      </c>
      <c r="Z905" s="190"/>
      <c r="AA905" s="190"/>
      <c r="AB905" s="191"/>
      <c r="AC905" s="189">
        <f>SUM(AC898:AE902)</f>
        <v>0</v>
      </c>
      <c r="AD905" s="190"/>
      <c r="AE905" s="191"/>
      <c r="AF905" s="186">
        <f>SUM(AF898:AH902)</f>
        <v>6.2307413449536053E-7</v>
      </c>
      <c r="AG905" s="187"/>
      <c r="AH905" s="188"/>
      <c r="AK905" s="62"/>
    </row>
    <row r="906" spans="1:38" x14ac:dyDescent="0.25">
      <c r="A906" s="218" t="s">
        <v>242</v>
      </c>
      <c r="B906" s="219"/>
      <c r="C906" s="219"/>
      <c r="D906" s="219"/>
      <c r="E906" s="219"/>
      <c r="F906" s="219"/>
      <c r="G906" s="219"/>
      <c r="H906" s="219"/>
      <c r="I906" s="219"/>
      <c r="J906" s="219"/>
      <c r="K906" s="219"/>
      <c r="L906" s="219"/>
      <c r="M906" s="219"/>
      <c r="N906" s="220"/>
      <c r="O906" s="313" t="s">
        <v>48</v>
      </c>
      <c r="P906" s="314"/>
      <c r="Q906" s="314"/>
      <c r="R906" s="315"/>
      <c r="S906" s="183">
        <f>S905</f>
        <v>0</v>
      </c>
      <c r="T906" s="184"/>
      <c r="U906" s="185"/>
      <c r="V906" s="186">
        <f>V905</f>
        <v>-2.8752156410738472E-6</v>
      </c>
      <c r="W906" s="187"/>
      <c r="X906" s="188"/>
      <c r="Y906" s="316" t="s">
        <v>48</v>
      </c>
      <c r="Z906" s="317"/>
      <c r="AA906" s="317"/>
      <c r="AB906" s="318"/>
      <c r="AC906" s="189">
        <f>AC905</f>
        <v>0</v>
      </c>
      <c r="AD906" s="190"/>
      <c r="AE906" s="191"/>
      <c r="AF906" s="186">
        <f>AF905</f>
        <v>6.2307413449536053E-7</v>
      </c>
      <c r="AG906" s="187"/>
      <c r="AH906" s="188"/>
    </row>
    <row r="907" spans="1:38" x14ac:dyDescent="0.25">
      <c r="A907" s="218" t="s">
        <v>243</v>
      </c>
      <c r="B907" s="219"/>
      <c r="C907" s="219"/>
      <c r="D907" s="219"/>
      <c r="E907" s="219"/>
      <c r="F907" s="219"/>
      <c r="G907" s="219"/>
      <c r="H907" s="219"/>
      <c r="I907" s="219"/>
      <c r="J907" s="219"/>
      <c r="K907" s="219"/>
      <c r="L907" s="219"/>
      <c r="M907" s="219"/>
      <c r="N907" s="220"/>
      <c r="O907" s="313" t="s">
        <v>48</v>
      </c>
      <c r="P907" s="314"/>
      <c r="Q907" s="314"/>
      <c r="R907" s="315"/>
      <c r="S907" s="183">
        <v>-6350</v>
      </c>
      <c r="T907" s="184"/>
      <c r="U907" s="185"/>
      <c r="V907" s="186">
        <f t="shared" ref="V907" si="137">IF(S907=0,0,S907/$O$897)</f>
        <v>-9.1288096607245545E-2</v>
      </c>
      <c r="W907" s="187"/>
      <c r="X907" s="188"/>
      <c r="Y907" s="316" t="s">
        <v>48</v>
      </c>
      <c r="Z907" s="317"/>
      <c r="AA907" s="317"/>
      <c r="AB907" s="318"/>
      <c r="AC907" s="189">
        <v>-3264</v>
      </c>
      <c r="AD907" s="190"/>
      <c r="AE907" s="191"/>
      <c r="AF907" s="186">
        <f>IF(AC907=0,0,AC907/$Y$897)</f>
        <v>-4.6220772158781943E-3</v>
      </c>
      <c r="AG907" s="187"/>
      <c r="AH907" s="188"/>
      <c r="AJ907" t="s">
        <v>637</v>
      </c>
    </row>
    <row r="908" spans="1:38" x14ac:dyDescent="0.25">
      <c r="A908" s="218" t="s">
        <v>244</v>
      </c>
      <c r="B908" s="219"/>
      <c r="C908" s="219"/>
      <c r="D908" s="219"/>
      <c r="E908" s="219"/>
      <c r="F908" s="219"/>
      <c r="G908" s="219"/>
      <c r="H908" s="219"/>
      <c r="I908" s="219"/>
      <c r="J908" s="219"/>
      <c r="K908" s="219"/>
      <c r="L908" s="219"/>
      <c r="M908" s="219"/>
      <c r="N908" s="220"/>
      <c r="O908" s="313" t="s">
        <v>48</v>
      </c>
      <c r="P908" s="314"/>
      <c r="Q908" s="314"/>
      <c r="R908" s="315"/>
      <c r="S908" s="183">
        <f>S906+S907</f>
        <v>-6350</v>
      </c>
      <c r="T908" s="184"/>
      <c r="U908" s="185"/>
      <c r="V908" s="186">
        <f>V906+V907</f>
        <v>-9.1290971822886618E-2</v>
      </c>
      <c r="W908" s="187"/>
      <c r="X908" s="188"/>
      <c r="Y908" s="316" t="s">
        <v>48</v>
      </c>
      <c r="Z908" s="317"/>
      <c r="AA908" s="317"/>
      <c r="AB908" s="318"/>
      <c r="AC908" s="189">
        <f>AC906+AC907</f>
        <v>-3264</v>
      </c>
      <c r="AD908" s="190"/>
      <c r="AE908" s="191"/>
      <c r="AF908" s="186">
        <f>AF906+AF907</f>
        <v>-4.6214541417436989E-3</v>
      </c>
      <c r="AG908" s="187"/>
      <c r="AH908" s="188"/>
      <c r="AJ908" t="s">
        <v>637</v>
      </c>
      <c r="AK908" s="62"/>
    </row>
    <row r="909" spans="1:38" x14ac:dyDescent="0.2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row>
    <row r="910" spans="1:38" ht="15" customHeight="1" x14ac:dyDescent="0.25">
      <c r="A910" s="308" t="s">
        <v>245</v>
      </c>
      <c r="B910" s="308"/>
      <c r="C910" s="308"/>
      <c r="D910" s="308"/>
      <c r="E910" s="308"/>
      <c r="F910" s="308"/>
      <c r="G910" s="308"/>
      <c r="H910" s="308"/>
      <c r="I910" s="308"/>
      <c r="J910" s="308"/>
      <c r="K910" s="308"/>
      <c r="L910" s="308"/>
      <c r="M910" s="308"/>
      <c r="N910" s="308"/>
      <c r="O910" s="308"/>
      <c r="P910" s="308"/>
      <c r="Q910" s="308"/>
      <c r="R910" s="308"/>
      <c r="S910" s="308"/>
      <c r="T910" s="308"/>
      <c r="U910" s="308"/>
      <c r="V910" s="308"/>
      <c r="W910" s="308"/>
      <c r="X910" s="308"/>
      <c r="Y910" s="308"/>
      <c r="Z910" s="308"/>
      <c r="AA910" s="308"/>
      <c r="AB910" s="308"/>
      <c r="AC910" s="308"/>
      <c r="AD910" s="308"/>
      <c r="AE910" s="308"/>
      <c r="AF910" s="308"/>
      <c r="AG910" s="308"/>
      <c r="AH910" s="308"/>
    </row>
    <row r="911" spans="1:38" x14ac:dyDescent="0.2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row>
    <row r="913" spans="1:37" ht="15" customHeight="1" x14ac:dyDescent="0.25">
      <c r="A913" s="319" t="s">
        <v>246</v>
      </c>
      <c r="B913" s="319"/>
      <c r="C913" s="319"/>
      <c r="D913" s="319"/>
      <c r="E913" s="319"/>
      <c r="F913" s="319"/>
      <c r="G913" s="319"/>
      <c r="H913" s="319"/>
      <c r="I913" s="319"/>
      <c r="J913" s="319"/>
      <c r="K913" s="319"/>
      <c r="L913" s="319"/>
      <c r="M913" s="319"/>
      <c r="N913" s="319"/>
      <c r="O913" s="319"/>
      <c r="P913" s="319"/>
      <c r="Q913" s="319"/>
      <c r="R913" s="319"/>
      <c r="S913" s="319"/>
      <c r="T913" s="319"/>
      <c r="U913" s="319"/>
      <c r="V913" s="319"/>
      <c r="W913" s="319"/>
      <c r="X913" s="319"/>
      <c r="Y913" s="319"/>
      <c r="Z913" s="319"/>
      <c r="AA913" s="319"/>
      <c r="AB913" s="319"/>
      <c r="AC913" s="319"/>
      <c r="AD913" s="319"/>
      <c r="AE913" s="319"/>
      <c r="AF913" s="319"/>
      <c r="AG913" s="319"/>
      <c r="AH913" s="319"/>
    </row>
    <row r="914" spans="1:37" x14ac:dyDescent="0.25">
      <c r="A914" s="319"/>
      <c r="B914" s="319"/>
      <c r="C914" s="319"/>
      <c r="D914" s="319"/>
      <c r="E914" s="319"/>
      <c r="F914" s="319"/>
      <c r="G914" s="319"/>
      <c r="H914" s="319"/>
      <c r="I914" s="319"/>
      <c r="J914" s="319"/>
      <c r="K914" s="319"/>
      <c r="L914" s="319"/>
      <c r="M914" s="319"/>
      <c r="N914" s="319"/>
      <c r="O914" s="319"/>
      <c r="P914" s="319"/>
      <c r="Q914" s="319"/>
      <c r="R914" s="319"/>
      <c r="S914" s="319"/>
      <c r="T914" s="319"/>
      <c r="U914" s="319"/>
      <c r="V914" s="319"/>
      <c r="W914" s="319"/>
      <c r="X914" s="319"/>
      <c r="Y914" s="319"/>
      <c r="Z914" s="319"/>
      <c r="AA914" s="319"/>
      <c r="AB914" s="319"/>
      <c r="AC914" s="319"/>
      <c r="AD914" s="319"/>
      <c r="AE914" s="319"/>
      <c r="AF914" s="319"/>
      <c r="AG914" s="319"/>
      <c r="AH914" s="319"/>
    </row>
    <row r="915" spans="1:37"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row>
    <row r="916" spans="1:37" ht="15" customHeight="1" x14ac:dyDescent="0.25">
      <c r="A916" s="275" t="s">
        <v>824</v>
      </c>
      <c r="B916" s="275"/>
      <c r="C916" s="275"/>
      <c r="D916" s="275"/>
      <c r="E916" s="275"/>
      <c r="F916" s="275"/>
      <c r="G916" s="275"/>
      <c r="H916" s="275"/>
      <c r="I916" s="275"/>
      <c r="J916" s="275"/>
      <c r="K916" s="275"/>
      <c r="L916" s="275"/>
      <c r="M916" s="275"/>
      <c r="N916" s="275"/>
      <c r="O916" s="275"/>
      <c r="P916" s="275"/>
      <c r="Q916" s="275"/>
      <c r="R916" s="275"/>
      <c r="S916" s="275"/>
      <c r="T916" s="275"/>
      <c r="U916" s="275"/>
      <c r="V916" s="275"/>
      <c r="W916" s="275"/>
      <c r="X916" s="275"/>
      <c r="Y916" s="275"/>
      <c r="Z916" s="275"/>
      <c r="AA916" s="275"/>
      <c r="AB916" s="275"/>
      <c r="AC916" s="275"/>
      <c r="AD916" s="275"/>
      <c r="AE916" s="275"/>
      <c r="AF916" s="275"/>
      <c r="AG916" s="275"/>
      <c r="AH916" s="275"/>
      <c r="AI916" s="106"/>
    </row>
    <row r="917" spans="1:37" x14ac:dyDescent="0.25">
      <c r="A917" s="275"/>
      <c r="B917" s="275"/>
      <c r="C917" s="275"/>
      <c r="D917" s="275"/>
      <c r="E917" s="275"/>
      <c r="F917" s="275"/>
      <c r="G917" s="275"/>
      <c r="H917" s="275"/>
      <c r="I917" s="275"/>
      <c r="J917" s="275"/>
      <c r="K917" s="275"/>
      <c r="L917" s="275"/>
      <c r="M917" s="275"/>
      <c r="N917" s="275"/>
      <c r="O917" s="275"/>
      <c r="P917" s="275"/>
      <c r="Q917" s="275"/>
      <c r="R917" s="275"/>
      <c r="S917" s="275"/>
      <c r="T917" s="275"/>
      <c r="U917" s="275"/>
      <c r="V917" s="275"/>
      <c r="W917" s="275"/>
      <c r="X917" s="275"/>
      <c r="Y917" s="275"/>
      <c r="Z917" s="275"/>
      <c r="AA917" s="275"/>
      <c r="AB917" s="275"/>
      <c r="AC917" s="275"/>
      <c r="AD917" s="275"/>
      <c r="AE917" s="275"/>
      <c r="AF917" s="275"/>
      <c r="AG917" s="275"/>
      <c r="AH917" s="275"/>
    </row>
    <row r="918" spans="1:37" x14ac:dyDescent="0.2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row>
    <row r="919" spans="1:37" ht="15" customHeight="1" x14ac:dyDescent="0.25">
      <c r="A919" s="10" t="s">
        <v>247</v>
      </c>
      <c r="B919" s="9"/>
      <c r="C919" s="9"/>
      <c r="D919" s="217" t="s">
        <v>248</v>
      </c>
      <c r="E919" s="217"/>
      <c r="F919" s="217"/>
      <c r="G919" s="217"/>
      <c r="H919" s="217"/>
      <c r="I919" s="217"/>
      <c r="J919" s="217"/>
      <c r="K919" s="217"/>
      <c r="L919" s="217"/>
      <c r="M919" s="217"/>
      <c r="N919" s="217"/>
      <c r="O919" s="217"/>
      <c r="P919" s="217"/>
      <c r="Q919" s="217"/>
      <c r="R919" s="217"/>
      <c r="S919" s="217"/>
      <c r="T919" s="217"/>
      <c r="U919" s="217"/>
      <c r="V919" s="217"/>
      <c r="W919" s="217"/>
      <c r="X919" s="217"/>
      <c r="Y919" s="217"/>
      <c r="Z919" s="217"/>
      <c r="AA919" s="217"/>
      <c r="AB919" s="217"/>
      <c r="AC919" s="217"/>
      <c r="AD919" s="217"/>
      <c r="AE919" s="217"/>
      <c r="AF919" s="217"/>
      <c r="AG919" s="217"/>
      <c r="AH919" s="217"/>
    </row>
    <row r="920" spans="1:37" ht="18" customHeight="1" x14ac:dyDescent="0.2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row>
    <row r="921" spans="1:37" ht="15" customHeight="1" x14ac:dyDescent="0.25">
      <c r="A921" s="261" t="s">
        <v>713</v>
      </c>
      <c r="B921" s="261"/>
      <c r="C921" s="261"/>
      <c r="D921" s="261"/>
      <c r="E921" s="261"/>
      <c r="F921" s="261"/>
      <c r="G921" s="261"/>
      <c r="H921" s="261"/>
      <c r="I921" s="261"/>
      <c r="J921" s="261"/>
      <c r="K921" s="261"/>
      <c r="L921" s="261"/>
      <c r="M921" s="261"/>
      <c r="N921" s="261"/>
      <c r="O921" s="261"/>
      <c r="P921" s="261"/>
      <c r="Q921" s="261"/>
      <c r="R921" s="261"/>
      <c r="S921" s="261"/>
      <c r="T921" s="261"/>
      <c r="U921" s="261"/>
      <c r="V921" s="261"/>
      <c r="W921" s="261"/>
      <c r="X921" s="261"/>
      <c r="Y921" s="261"/>
      <c r="Z921" s="261"/>
      <c r="AA921" s="261"/>
      <c r="AB921" s="261"/>
      <c r="AC921" s="261"/>
      <c r="AD921" s="261"/>
      <c r="AE921" s="261"/>
      <c r="AF921" s="261"/>
      <c r="AG921" s="261"/>
      <c r="AH921" s="261"/>
    </row>
    <row r="922" spans="1:37" x14ac:dyDescent="0.25">
      <c r="A922" s="261"/>
      <c r="B922" s="261"/>
      <c r="C922" s="261"/>
      <c r="D922" s="261"/>
      <c r="E922" s="261"/>
      <c r="F922" s="261"/>
      <c r="G922" s="261"/>
      <c r="H922" s="261"/>
      <c r="I922" s="261"/>
      <c r="J922" s="261"/>
      <c r="K922" s="261"/>
      <c r="L922" s="261"/>
      <c r="M922" s="261"/>
      <c r="N922" s="261"/>
      <c r="O922" s="261"/>
      <c r="P922" s="261"/>
      <c r="Q922" s="261"/>
      <c r="R922" s="261"/>
      <c r="S922" s="261"/>
      <c r="T922" s="261"/>
      <c r="U922" s="261"/>
      <c r="V922" s="261"/>
      <c r="W922" s="261"/>
      <c r="X922" s="261"/>
      <c r="Y922" s="261"/>
      <c r="Z922" s="261"/>
      <c r="AA922" s="261"/>
      <c r="AB922" s="261"/>
      <c r="AC922" s="261"/>
      <c r="AD922" s="261"/>
      <c r="AE922" s="261"/>
      <c r="AF922" s="261"/>
      <c r="AG922" s="261"/>
      <c r="AH922" s="261"/>
    </row>
    <row r="923" spans="1:37"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row>
    <row r="924" spans="1:37" ht="15" customHeight="1" x14ac:dyDescent="0.25">
      <c r="A924" s="262" t="s">
        <v>253</v>
      </c>
      <c r="B924" s="263"/>
      <c r="C924" s="263"/>
      <c r="D924" s="263"/>
      <c r="E924" s="263"/>
      <c r="F924" s="263"/>
      <c r="G924" s="263"/>
      <c r="H924" s="263"/>
      <c r="I924" s="263"/>
      <c r="J924" s="263"/>
      <c r="K924" s="263"/>
      <c r="L924" s="263"/>
      <c r="M924" s="263"/>
      <c r="N924" s="264"/>
      <c r="O924" s="262" t="s">
        <v>251</v>
      </c>
      <c r="P924" s="263"/>
      <c r="Q924" s="263"/>
      <c r="R924" s="264"/>
      <c r="S924" s="268" t="s">
        <v>252</v>
      </c>
      <c r="T924" s="269"/>
      <c r="U924" s="269"/>
      <c r="V924" s="269"/>
      <c r="W924" s="269"/>
      <c r="X924" s="269"/>
      <c r="Y924" s="269"/>
      <c r="Z924" s="269"/>
      <c r="AA924" s="269"/>
      <c r="AB924" s="269"/>
      <c r="AC924" s="269"/>
      <c r="AD924" s="269"/>
      <c r="AE924" s="269"/>
      <c r="AF924" s="269"/>
      <c r="AG924" s="269"/>
      <c r="AH924" s="270"/>
    </row>
    <row r="925" spans="1:37" ht="44.25" customHeight="1" x14ac:dyDescent="0.25">
      <c r="A925" s="265"/>
      <c r="B925" s="266"/>
      <c r="C925" s="266"/>
      <c r="D925" s="266"/>
      <c r="E925" s="266"/>
      <c r="F925" s="266"/>
      <c r="G925" s="266"/>
      <c r="H925" s="266"/>
      <c r="I925" s="266"/>
      <c r="J925" s="266"/>
      <c r="K925" s="266"/>
      <c r="L925" s="266"/>
      <c r="M925" s="266"/>
      <c r="N925" s="267"/>
      <c r="O925" s="265"/>
      <c r="P925" s="266"/>
      <c r="Q925" s="266"/>
      <c r="R925" s="267"/>
      <c r="S925" s="268" t="s">
        <v>29</v>
      </c>
      <c r="T925" s="269"/>
      <c r="U925" s="269"/>
      <c r="V925" s="269"/>
      <c r="W925" s="269"/>
      <c r="X925" s="269"/>
      <c r="Y925" s="269"/>
      <c r="Z925" s="270"/>
      <c r="AA925" s="268" t="s">
        <v>30</v>
      </c>
      <c r="AB925" s="269"/>
      <c r="AC925" s="269"/>
      <c r="AD925" s="269"/>
      <c r="AE925" s="269"/>
      <c r="AF925" s="269"/>
      <c r="AG925" s="269"/>
      <c r="AH925" s="270"/>
    </row>
    <row r="926" spans="1:37" x14ac:dyDescent="0.25">
      <c r="A926" s="221" t="s">
        <v>11</v>
      </c>
      <c r="B926" s="222"/>
      <c r="C926" s="222"/>
      <c r="D926" s="222"/>
      <c r="E926" s="222"/>
      <c r="F926" s="222"/>
      <c r="G926" s="222"/>
      <c r="H926" s="222"/>
      <c r="I926" s="222"/>
      <c r="J926" s="222"/>
      <c r="K926" s="222"/>
      <c r="L926" s="222"/>
      <c r="M926" s="222"/>
      <c r="N926" s="223"/>
      <c r="O926" s="221" t="s">
        <v>12</v>
      </c>
      <c r="P926" s="222"/>
      <c r="Q926" s="222"/>
      <c r="R926" s="223"/>
      <c r="S926" s="221" t="s">
        <v>13</v>
      </c>
      <c r="T926" s="222"/>
      <c r="U926" s="222"/>
      <c r="V926" s="222"/>
      <c r="W926" s="222"/>
      <c r="X926" s="222"/>
      <c r="Y926" s="222"/>
      <c r="Z926" s="223"/>
      <c r="AA926" s="221" t="s">
        <v>14</v>
      </c>
      <c r="AB926" s="222"/>
      <c r="AC926" s="222"/>
      <c r="AD926" s="222"/>
      <c r="AE926" s="222"/>
      <c r="AF926" s="222"/>
      <c r="AG926" s="222"/>
      <c r="AH926" s="223"/>
    </row>
    <row r="927" spans="1:37" x14ac:dyDescent="0.25">
      <c r="A927" s="211" t="s">
        <v>712</v>
      </c>
      <c r="B927" s="212"/>
      <c r="C927" s="212"/>
      <c r="D927" s="212"/>
      <c r="E927" s="212"/>
      <c r="F927" s="212"/>
      <c r="G927" s="212"/>
      <c r="H927" s="212"/>
      <c r="I927" s="212"/>
      <c r="J927" s="212"/>
      <c r="K927" s="212"/>
      <c r="L927" s="212"/>
      <c r="M927" s="212"/>
      <c r="N927" s="213"/>
      <c r="O927" s="214">
        <v>1</v>
      </c>
      <c r="P927" s="215"/>
      <c r="Q927" s="215"/>
      <c r="R927" s="216"/>
      <c r="S927" s="198">
        <v>452776</v>
      </c>
      <c r="T927" s="199"/>
      <c r="U927" s="199"/>
      <c r="V927" s="199"/>
      <c r="W927" s="199"/>
      <c r="X927" s="199"/>
      <c r="Y927" s="199"/>
      <c r="Z927" s="200"/>
      <c r="AA927" s="198">
        <v>498224</v>
      </c>
      <c r="AB927" s="199"/>
      <c r="AC927" s="199"/>
      <c r="AD927" s="199"/>
      <c r="AE927" s="199"/>
      <c r="AF927" s="199"/>
      <c r="AG927" s="199"/>
      <c r="AH927" s="200"/>
      <c r="AI927" s="2"/>
      <c r="AJ927" s="100"/>
      <c r="AK927" s="2"/>
    </row>
    <row r="928" spans="1:37" x14ac:dyDescent="0.25">
      <c r="A928" s="211" t="s">
        <v>712</v>
      </c>
      <c r="B928" s="212"/>
      <c r="C928" s="212"/>
      <c r="D928" s="212"/>
      <c r="E928" s="212"/>
      <c r="F928" s="212"/>
      <c r="G928" s="212"/>
      <c r="H928" s="212"/>
      <c r="I928" s="212"/>
      <c r="J928" s="212"/>
      <c r="K928" s="212"/>
      <c r="L928" s="212"/>
      <c r="M928" s="212"/>
      <c r="N928" s="213"/>
      <c r="O928" s="214">
        <v>2</v>
      </c>
      <c r="P928" s="215"/>
      <c r="Q928" s="215"/>
      <c r="R928" s="216"/>
      <c r="S928" s="198">
        <v>1386945</v>
      </c>
      <c r="T928" s="199"/>
      <c r="U928" s="199"/>
      <c r="V928" s="199"/>
      <c r="W928" s="199"/>
      <c r="X928" s="199"/>
      <c r="Y928" s="199"/>
      <c r="Z928" s="200"/>
      <c r="AA928" s="198">
        <v>1549996</v>
      </c>
      <c r="AB928" s="199"/>
      <c r="AC928" s="199"/>
      <c r="AD928" s="199"/>
      <c r="AE928" s="199"/>
      <c r="AF928" s="199"/>
      <c r="AG928" s="199"/>
      <c r="AH928" s="200"/>
    </row>
    <row r="929" spans="1:35" x14ac:dyDescent="0.25">
      <c r="A929" s="224" t="s">
        <v>712</v>
      </c>
      <c r="B929" s="212"/>
      <c r="C929" s="212"/>
      <c r="D929" s="212"/>
      <c r="E929" s="212"/>
      <c r="F929" s="212"/>
      <c r="G929" s="212"/>
      <c r="H929" s="212"/>
      <c r="I929" s="212"/>
      <c r="J929" s="212"/>
      <c r="K929" s="212"/>
      <c r="L929" s="212"/>
      <c r="M929" s="212"/>
      <c r="N929" s="213"/>
      <c r="O929" s="214">
        <v>8</v>
      </c>
      <c r="P929" s="215"/>
      <c r="Q929" s="215"/>
      <c r="R929" s="216"/>
      <c r="S929" s="198">
        <v>25624</v>
      </c>
      <c r="T929" s="199"/>
      <c r="U929" s="199"/>
      <c r="V929" s="199"/>
      <c r="W929" s="199"/>
      <c r="X929" s="199"/>
      <c r="Y929" s="199"/>
      <c r="Z929" s="200"/>
      <c r="AA929" s="198">
        <v>24863</v>
      </c>
      <c r="AB929" s="199"/>
      <c r="AC929" s="199"/>
      <c r="AD929" s="199"/>
      <c r="AE929" s="199"/>
      <c r="AF929" s="199"/>
      <c r="AG929" s="199"/>
      <c r="AH929" s="200"/>
    </row>
    <row r="930" spans="1:35" x14ac:dyDescent="0.25">
      <c r="A930" s="224" t="s">
        <v>712</v>
      </c>
      <c r="B930" s="212"/>
      <c r="C930" s="212"/>
      <c r="D930" s="212"/>
      <c r="E930" s="212"/>
      <c r="F930" s="212"/>
      <c r="G930" s="212"/>
      <c r="H930" s="212"/>
      <c r="I930" s="212"/>
      <c r="J930" s="212"/>
      <c r="K930" s="212"/>
      <c r="L930" s="212"/>
      <c r="M930" s="212"/>
      <c r="N930" s="213"/>
      <c r="O930" s="214">
        <v>3</v>
      </c>
      <c r="P930" s="215"/>
      <c r="Q930" s="215"/>
      <c r="R930" s="216"/>
      <c r="S930" s="198">
        <v>-8815</v>
      </c>
      <c r="T930" s="199"/>
      <c r="U930" s="199"/>
      <c r="V930" s="199"/>
      <c r="W930" s="199"/>
      <c r="X930" s="199"/>
      <c r="Y930" s="199"/>
      <c r="Z930" s="200"/>
      <c r="AA930" s="198"/>
      <c r="AB930" s="199"/>
      <c r="AC930" s="199"/>
      <c r="AD930" s="199"/>
      <c r="AE930" s="199"/>
      <c r="AF930" s="199"/>
      <c r="AG930" s="199"/>
      <c r="AH930" s="200"/>
    </row>
    <row r="931" spans="1:35" x14ac:dyDescent="0.25">
      <c r="A931" s="211"/>
      <c r="B931" s="212"/>
      <c r="C931" s="212"/>
      <c r="D931" s="212"/>
      <c r="E931" s="212"/>
      <c r="F931" s="212"/>
      <c r="G931" s="212"/>
      <c r="H931" s="212"/>
      <c r="I931" s="212"/>
      <c r="J931" s="212"/>
      <c r="K931" s="212"/>
      <c r="L931" s="212"/>
      <c r="M931" s="212"/>
      <c r="N931" s="213"/>
      <c r="O931" s="214"/>
      <c r="P931" s="215"/>
      <c r="Q931" s="215"/>
      <c r="R931" s="216"/>
      <c r="S931" s="198"/>
      <c r="T931" s="199"/>
      <c r="U931" s="199"/>
      <c r="V931" s="199"/>
      <c r="W931" s="199"/>
      <c r="X931" s="199"/>
      <c r="Y931" s="199"/>
      <c r="Z931" s="200"/>
      <c r="AA931" s="198"/>
      <c r="AB931" s="199"/>
      <c r="AC931" s="199"/>
      <c r="AD931" s="199"/>
      <c r="AE931" s="199"/>
      <c r="AF931" s="199"/>
      <c r="AG931" s="199"/>
      <c r="AH931" s="200"/>
    </row>
    <row r="932" spans="1:35" x14ac:dyDescent="0.25">
      <c r="A932" s="211"/>
      <c r="B932" s="212"/>
      <c r="C932" s="212"/>
      <c r="D932" s="212"/>
      <c r="E932" s="212"/>
      <c r="F932" s="212"/>
      <c r="G932" s="212"/>
      <c r="H932" s="212"/>
      <c r="I932" s="212"/>
      <c r="J932" s="212"/>
      <c r="K932" s="212"/>
      <c r="L932" s="212"/>
      <c r="M932" s="212"/>
      <c r="N932" s="213"/>
      <c r="O932" s="214"/>
      <c r="P932" s="215"/>
      <c r="Q932" s="215"/>
      <c r="R932" s="216"/>
      <c r="S932" s="198"/>
      <c r="T932" s="199"/>
      <c r="U932" s="199"/>
      <c r="V932" s="199"/>
      <c r="W932" s="199"/>
      <c r="X932" s="199"/>
      <c r="Y932" s="199"/>
      <c r="Z932" s="200"/>
      <c r="AA932" s="198"/>
      <c r="AB932" s="199"/>
      <c r="AC932" s="199"/>
      <c r="AD932" s="199"/>
      <c r="AE932" s="199"/>
      <c r="AF932" s="199"/>
      <c r="AG932" s="199"/>
      <c r="AH932" s="200"/>
    </row>
    <row r="933" spans="1:35" x14ac:dyDescent="0.25">
      <c r="A933" s="211"/>
      <c r="B933" s="212"/>
      <c r="C933" s="212"/>
      <c r="D933" s="212"/>
      <c r="E933" s="212"/>
      <c r="F933" s="212"/>
      <c r="G933" s="212"/>
      <c r="H933" s="212"/>
      <c r="I933" s="212"/>
      <c r="J933" s="212"/>
      <c r="K933" s="212"/>
      <c r="L933" s="212"/>
      <c r="M933" s="212"/>
      <c r="N933" s="213"/>
      <c r="O933" s="214"/>
      <c r="P933" s="215"/>
      <c r="Q933" s="215"/>
      <c r="R933" s="216"/>
      <c r="S933" s="198"/>
      <c r="T933" s="199"/>
      <c r="U933" s="199"/>
      <c r="V933" s="199"/>
      <c r="W933" s="199"/>
      <c r="X933" s="199"/>
      <c r="Y933" s="199"/>
      <c r="Z933" s="200"/>
      <c r="AA933" s="198"/>
      <c r="AB933" s="199"/>
      <c r="AC933" s="199"/>
      <c r="AD933" s="199"/>
      <c r="AE933" s="199"/>
      <c r="AF933" s="199"/>
      <c r="AG933" s="199"/>
      <c r="AH933" s="200"/>
    </row>
    <row r="934" spans="1:35" x14ac:dyDescent="0.25">
      <c r="A934" s="57"/>
      <c r="B934" s="57"/>
      <c r="C934" s="57"/>
      <c r="D934" s="57"/>
      <c r="E934" s="57"/>
      <c r="F934" s="57"/>
      <c r="G934" s="57"/>
      <c r="H934" s="57"/>
      <c r="I934" s="57"/>
      <c r="J934" s="57"/>
      <c r="K934" s="57"/>
      <c r="L934" s="57"/>
      <c r="M934" s="57"/>
      <c r="N934" s="57"/>
      <c r="O934" s="60"/>
      <c r="P934" s="60"/>
      <c r="Q934" s="60"/>
      <c r="R934" s="60"/>
      <c r="S934" s="8"/>
      <c r="T934" s="8"/>
      <c r="U934" s="8"/>
      <c r="V934" s="8"/>
      <c r="W934" s="8"/>
      <c r="X934" s="8"/>
      <c r="Y934" s="8"/>
      <c r="Z934" s="8"/>
      <c r="AA934" s="8"/>
      <c r="AB934" s="8"/>
      <c r="AC934" s="8"/>
      <c r="AD934" s="8"/>
      <c r="AE934" s="8"/>
      <c r="AF934" s="8"/>
      <c r="AG934" s="8"/>
      <c r="AH934" s="8"/>
    </row>
    <row r="935" spans="1:35" ht="38.25" customHeight="1" x14ac:dyDescent="0.25">
      <c r="A935" s="308" t="s">
        <v>653</v>
      </c>
      <c r="B935" s="308"/>
      <c r="C935" s="308"/>
      <c r="D935" s="308"/>
      <c r="E935" s="308"/>
      <c r="F935" s="308"/>
      <c r="G935" s="308"/>
      <c r="H935" s="308"/>
      <c r="I935" s="308"/>
      <c r="J935" s="308"/>
      <c r="K935" s="308"/>
      <c r="L935" s="308"/>
      <c r="M935" s="308"/>
      <c r="N935" s="308"/>
      <c r="O935" s="308"/>
      <c r="P935" s="308"/>
      <c r="Q935" s="308"/>
      <c r="R935" s="308"/>
      <c r="S935" s="308"/>
      <c r="T935" s="308"/>
      <c r="U935" s="308"/>
      <c r="V935" s="308"/>
      <c r="W935" s="308"/>
      <c r="X935" s="308"/>
      <c r="Y935" s="308"/>
      <c r="Z935" s="308"/>
      <c r="AA935" s="308"/>
      <c r="AB935" s="308"/>
      <c r="AC935" s="308"/>
      <c r="AD935" s="308"/>
      <c r="AE935" s="308"/>
      <c r="AF935" s="308"/>
      <c r="AG935" s="308"/>
      <c r="AH935" s="308"/>
    </row>
    <row r="936" spans="1:35" x14ac:dyDescent="0.25">
      <c r="A936" s="57"/>
      <c r="B936" s="57"/>
      <c r="C936" s="57"/>
      <c r="D936" s="57"/>
      <c r="E936" s="57"/>
      <c r="F936" s="57"/>
      <c r="G936" s="57"/>
      <c r="H936" s="57"/>
      <c r="I936" s="57"/>
      <c r="J936" s="57"/>
      <c r="K936" s="57"/>
      <c r="L936" s="57"/>
      <c r="M936" s="57"/>
      <c r="N936" s="57"/>
      <c r="O936" s="60"/>
      <c r="P936" s="60"/>
      <c r="Q936" s="60"/>
      <c r="R936" s="60"/>
      <c r="S936" s="8"/>
      <c r="T936" s="8"/>
      <c r="U936" s="8"/>
      <c r="V936" s="8"/>
      <c r="W936" s="8"/>
      <c r="X936" s="8"/>
      <c r="Y936" s="8"/>
      <c r="Z936" s="8"/>
      <c r="AA936" s="8"/>
      <c r="AB936" s="8"/>
      <c r="AC936" s="8"/>
      <c r="AD936" s="8"/>
      <c r="AE936" s="8"/>
      <c r="AF936" s="8"/>
      <c r="AG936" s="8"/>
      <c r="AH936" s="8"/>
    </row>
    <row r="937" spans="1:35" ht="15" customHeight="1" x14ac:dyDescent="0.25">
      <c r="A937" s="252" t="s">
        <v>589</v>
      </c>
      <c r="B937" s="252"/>
      <c r="C937" s="252"/>
      <c r="D937" s="252"/>
      <c r="E937" s="252"/>
      <c r="F937" s="252"/>
      <c r="G937" s="57"/>
      <c r="H937" s="260"/>
      <c r="I937" s="260"/>
      <c r="J937" s="260"/>
      <c r="K937" s="260"/>
      <c r="L937" s="260"/>
      <c r="M937" s="260"/>
      <c r="N937" s="260"/>
      <c r="O937" s="260"/>
      <c r="P937" s="260"/>
      <c r="Q937" s="260"/>
      <c r="R937" s="260"/>
      <c r="S937" s="260"/>
      <c r="T937" s="260"/>
      <c r="U937" s="260"/>
      <c r="V937" s="260"/>
      <c r="W937" s="260"/>
      <c r="X937" s="260"/>
      <c r="Y937" s="260"/>
      <c r="Z937" s="260"/>
      <c r="AA937" s="260"/>
      <c r="AB937" s="260"/>
      <c r="AC937" s="260"/>
      <c r="AD937" s="260"/>
      <c r="AE937" s="260"/>
      <c r="AF937" s="260"/>
      <c r="AG937" s="260"/>
      <c r="AH937" s="260"/>
    </row>
    <row r="938" spans="1:35" ht="54" customHeight="1" x14ac:dyDescent="0.25">
      <c r="B938" s="257" t="s">
        <v>639</v>
      </c>
      <c r="C938" s="258"/>
      <c r="D938" s="259"/>
      <c r="E938" s="257" t="s">
        <v>638</v>
      </c>
      <c r="F938" s="258"/>
      <c r="G938" s="258"/>
      <c r="H938" s="258"/>
      <c r="I938" s="259"/>
      <c r="J938" s="35"/>
      <c r="K938" s="35"/>
      <c r="L938" s="35"/>
      <c r="N938" s="35"/>
      <c r="O938" s="35"/>
      <c r="P938" s="35"/>
      <c r="Q938" s="35"/>
      <c r="R938" s="35"/>
      <c r="S938" s="35"/>
      <c r="T938" s="35"/>
      <c r="U938" s="35"/>
      <c r="V938" s="35"/>
      <c r="W938" s="35"/>
      <c r="X938" s="35"/>
      <c r="Y938" s="35"/>
      <c r="Z938" s="35"/>
      <c r="AA938" s="35"/>
      <c r="AB938" s="35"/>
      <c r="AC938" s="35"/>
      <c r="AD938" s="35"/>
      <c r="AE938" s="35"/>
      <c r="AF938" s="35"/>
      <c r="AG938" s="35"/>
      <c r="AH938" s="35"/>
      <c r="AI938" s="35"/>
    </row>
    <row r="939" spans="1:35" ht="15" customHeight="1" x14ac:dyDescent="0.25">
      <c r="B939" s="192">
        <v>1</v>
      </c>
      <c r="C939" s="193"/>
      <c r="D939" s="194"/>
      <c r="E939" s="248" t="s">
        <v>607</v>
      </c>
      <c r="F939" s="249"/>
      <c r="G939" s="249"/>
      <c r="H939" s="249"/>
      <c r="I939" s="250"/>
      <c r="J939" s="38"/>
      <c r="K939" s="38"/>
      <c r="L939" s="38"/>
      <c r="M939" s="38"/>
      <c r="N939" s="38"/>
      <c r="O939" s="38"/>
      <c r="P939" s="38"/>
      <c r="Q939" s="38"/>
      <c r="R939" s="38"/>
      <c r="S939" s="38"/>
      <c r="T939" s="38"/>
      <c r="U939" s="35"/>
      <c r="V939" s="35"/>
      <c r="W939" s="35"/>
      <c r="X939" s="35"/>
      <c r="Y939" s="35"/>
      <c r="Z939" s="35"/>
      <c r="AA939" s="35"/>
      <c r="AB939" s="35"/>
      <c r="AC939" s="35"/>
      <c r="AD939" s="35"/>
      <c r="AE939" s="35"/>
      <c r="AF939" s="35"/>
      <c r="AG939" s="35"/>
      <c r="AH939" s="35"/>
      <c r="AI939" s="35"/>
    </row>
    <row r="940" spans="1:35" ht="15" customHeight="1" x14ac:dyDescent="0.25">
      <c r="B940" s="195">
        <v>2</v>
      </c>
      <c r="C940" s="196"/>
      <c r="D940" s="197"/>
      <c r="E940" s="251" t="s">
        <v>608</v>
      </c>
      <c r="F940" s="252"/>
      <c r="G940" s="252"/>
      <c r="H940" s="252"/>
      <c r="I940" s="253"/>
      <c r="J940" s="38"/>
      <c r="K940" s="38"/>
      <c r="L940" s="38"/>
      <c r="M940" s="38"/>
      <c r="N940" s="38"/>
      <c r="O940" s="38"/>
      <c r="P940" s="38"/>
      <c r="Q940" s="38"/>
      <c r="R940" s="38"/>
      <c r="S940" s="38"/>
      <c r="T940" s="38"/>
      <c r="U940" s="35"/>
      <c r="V940" s="35"/>
      <c r="W940" s="35"/>
      <c r="X940" s="35"/>
      <c r="Y940" s="35"/>
      <c r="Z940" s="35"/>
      <c r="AA940" s="35"/>
      <c r="AB940" s="35"/>
      <c r="AC940" s="35"/>
      <c r="AD940" s="35"/>
      <c r="AE940" s="35"/>
      <c r="AF940" s="35"/>
      <c r="AG940" s="35"/>
      <c r="AH940" s="35"/>
      <c r="AI940" s="35"/>
    </row>
    <row r="941" spans="1:35" ht="15" customHeight="1" x14ac:dyDescent="0.25">
      <c r="B941" s="195">
        <v>3</v>
      </c>
      <c r="C941" s="196"/>
      <c r="D941" s="197"/>
      <c r="E941" s="251" t="s">
        <v>640</v>
      </c>
      <c r="F941" s="252"/>
      <c r="G941" s="252"/>
      <c r="H941" s="252"/>
      <c r="I941" s="253"/>
      <c r="J941" s="38"/>
      <c r="K941" s="38"/>
      <c r="L941" s="38"/>
      <c r="M941" s="38"/>
      <c r="N941" s="38"/>
      <c r="O941" s="38"/>
      <c r="P941" s="38"/>
      <c r="Q941" s="38"/>
      <c r="R941" s="38"/>
      <c r="S941" s="38"/>
      <c r="T941" s="38"/>
      <c r="U941" s="35"/>
      <c r="V941" s="35"/>
      <c r="W941" s="35"/>
      <c r="X941" s="35"/>
      <c r="Y941" s="35"/>
      <c r="Z941" s="35"/>
      <c r="AA941" s="35"/>
      <c r="AB941" s="35"/>
      <c r="AC941" s="35"/>
      <c r="AD941" s="35"/>
      <c r="AE941" s="35"/>
      <c r="AF941" s="35"/>
      <c r="AG941" s="35"/>
      <c r="AH941" s="35"/>
      <c r="AI941" s="35"/>
    </row>
    <row r="942" spans="1:35" ht="15" customHeight="1" x14ac:dyDescent="0.25">
      <c r="B942" s="195">
        <v>4</v>
      </c>
      <c r="C942" s="196"/>
      <c r="D942" s="197"/>
      <c r="E942" s="251" t="s">
        <v>641</v>
      </c>
      <c r="F942" s="252"/>
      <c r="G942" s="252"/>
      <c r="H942" s="252"/>
      <c r="I942" s="253"/>
      <c r="J942" s="38"/>
      <c r="K942" s="38"/>
      <c r="L942" s="38"/>
      <c r="M942" s="38"/>
      <c r="N942" s="38"/>
      <c r="O942" s="38"/>
      <c r="P942" s="38"/>
      <c r="Q942" s="38"/>
      <c r="R942" s="38"/>
      <c r="S942" s="38"/>
      <c r="T942" s="38"/>
      <c r="U942" s="35"/>
      <c r="V942" s="35"/>
      <c r="W942" s="35"/>
      <c r="X942" s="35"/>
      <c r="Y942" s="35"/>
      <c r="Z942" s="35"/>
      <c r="AA942" s="35"/>
      <c r="AB942" s="35"/>
      <c r="AC942" s="35"/>
      <c r="AD942" s="35"/>
      <c r="AE942" s="35"/>
      <c r="AF942" s="35"/>
      <c r="AG942" s="35"/>
      <c r="AH942" s="35"/>
      <c r="AI942" s="35"/>
    </row>
    <row r="943" spans="1:35" ht="15" customHeight="1" x14ac:dyDescent="0.25">
      <c r="B943" s="195">
        <v>5</v>
      </c>
      <c r="C943" s="196"/>
      <c r="D943" s="197"/>
      <c r="E943" s="251" t="s">
        <v>611</v>
      </c>
      <c r="F943" s="252"/>
      <c r="G943" s="252"/>
      <c r="H943" s="252"/>
      <c r="I943" s="253"/>
      <c r="J943" s="38"/>
      <c r="K943" s="38"/>
      <c r="L943" s="38"/>
      <c r="M943" s="38"/>
      <c r="N943" s="38"/>
      <c r="O943" s="38"/>
      <c r="P943" s="38"/>
      <c r="Q943" s="38"/>
      <c r="R943" s="38"/>
      <c r="S943" s="38"/>
      <c r="T943" s="38"/>
      <c r="U943" s="35"/>
      <c r="V943" s="35"/>
      <c r="W943" s="35"/>
      <c r="X943" s="35"/>
      <c r="Y943" s="35"/>
      <c r="Z943" s="35"/>
      <c r="AA943" s="35"/>
      <c r="AB943" s="35"/>
      <c r="AC943" s="35"/>
      <c r="AD943" s="35"/>
      <c r="AE943" s="35"/>
      <c r="AF943" s="35"/>
      <c r="AG943" s="35"/>
      <c r="AH943" s="35"/>
      <c r="AI943" s="35"/>
    </row>
    <row r="944" spans="1:35" ht="15" customHeight="1" x14ac:dyDescent="0.25">
      <c r="B944" s="195">
        <v>6</v>
      </c>
      <c r="C944" s="196"/>
      <c r="D944" s="197"/>
      <c r="E944" s="251" t="s">
        <v>612</v>
      </c>
      <c r="F944" s="252"/>
      <c r="G944" s="252"/>
      <c r="H944" s="252"/>
      <c r="I944" s="253"/>
      <c r="J944" s="35"/>
      <c r="K944" s="35"/>
      <c r="L944" s="35"/>
      <c r="M944" s="35"/>
      <c r="N944" s="35"/>
      <c r="O944" s="35"/>
      <c r="P944" s="35"/>
      <c r="Q944" s="35"/>
      <c r="R944" s="35"/>
      <c r="S944" s="35"/>
      <c r="T944" s="35"/>
      <c r="U944" s="35"/>
      <c r="V944" s="35"/>
      <c r="W944" s="35"/>
      <c r="X944" s="35"/>
      <c r="Y944" s="35"/>
      <c r="Z944" s="35"/>
      <c r="AA944" s="35"/>
      <c r="AB944" s="35"/>
      <c r="AC944" s="35"/>
      <c r="AD944" s="35"/>
      <c r="AE944" s="35"/>
      <c r="AF944" s="35"/>
      <c r="AG944" s="35"/>
      <c r="AH944" s="35"/>
      <c r="AI944" s="35"/>
    </row>
    <row r="945" spans="1:35" ht="15" customHeight="1" x14ac:dyDescent="0.25">
      <c r="B945" s="195">
        <v>7</v>
      </c>
      <c r="C945" s="196"/>
      <c r="D945" s="197"/>
      <c r="E945" s="251" t="s">
        <v>642</v>
      </c>
      <c r="F945" s="252"/>
      <c r="G945" s="252"/>
      <c r="H945" s="252"/>
      <c r="I945" s="253"/>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row>
    <row r="946" spans="1:35" ht="15" customHeight="1" x14ac:dyDescent="0.25">
      <c r="B946" s="195">
        <v>8</v>
      </c>
      <c r="C946" s="196"/>
      <c r="D946" s="197"/>
      <c r="E946" s="251" t="s">
        <v>614</v>
      </c>
      <c r="F946" s="252"/>
      <c r="G946" s="252"/>
      <c r="H946" s="252"/>
      <c r="I946" s="253"/>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row>
    <row r="947" spans="1:35" ht="15" customHeight="1" x14ac:dyDescent="0.25">
      <c r="B947" s="195">
        <v>9</v>
      </c>
      <c r="C947" s="196"/>
      <c r="D947" s="197"/>
      <c r="E947" s="251" t="s">
        <v>615</v>
      </c>
      <c r="F947" s="252"/>
      <c r="G947" s="252"/>
      <c r="H947" s="252"/>
      <c r="I947" s="253"/>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row>
    <row r="948" spans="1:35" ht="15" customHeight="1" x14ac:dyDescent="0.25">
      <c r="B948" s="195">
        <v>10</v>
      </c>
      <c r="C948" s="196"/>
      <c r="D948" s="197"/>
      <c r="E948" s="251" t="s">
        <v>616</v>
      </c>
      <c r="F948" s="252"/>
      <c r="G948" s="252"/>
      <c r="H948" s="252"/>
      <c r="I948" s="253"/>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row>
    <row r="949" spans="1:35" ht="15" customHeight="1" x14ac:dyDescent="0.25">
      <c r="B949" s="245">
        <v>11</v>
      </c>
      <c r="C949" s="246"/>
      <c r="D949" s="247"/>
      <c r="E949" s="254" t="s">
        <v>643</v>
      </c>
      <c r="F949" s="255"/>
      <c r="G949" s="255"/>
      <c r="H949" s="255"/>
      <c r="I949" s="256"/>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row>
    <row r="950" spans="1:35" x14ac:dyDescent="0.25">
      <c r="A950" s="38"/>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row>
    <row r="951" spans="1:35" ht="15" customHeight="1" x14ac:dyDescent="0.25">
      <c r="A951" s="10" t="s">
        <v>254</v>
      </c>
      <c r="B951" s="9"/>
      <c r="C951" s="9"/>
      <c r="D951" s="309" t="s">
        <v>255</v>
      </c>
      <c r="E951" s="309"/>
      <c r="F951" s="309"/>
      <c r="G951" s="309"/>
      <c r="H951" s="309"/>
      <c r="I951" s="309"/>
      <c r="J951" s="309"/>
      <c r="K951" s="309"/>
      <c r="L951" s="309"/>
      <c r="M951" s="309"/>
      <c r="N951" s="309"/>
      <c r="O951" s="309"/>
      <c r="P951" s="309"/>
      <c r="Q951" s="309"/>
      <c r="R951" s="309"/>
      <c r="S951" s="309"/>
      <c r="T951" s="309"/>
      <c r="U951" s="309"/>
      <c r="V951" s="309"/>
      <c r="W951" s="309"/>
      <c r="X951" s="309"/>
      <c r="Y951" s="309"/>
      <c r="Z951" s="309"/>
      <c r="AA951" s="309"/>
      <c r="AB951" s="309"/>
      <c r="AC951" s="309"/>
      <c r="AD951" s="309"/>
      <c r="AE951" s="309"/>
      <c r="AF951" s="309"/>
      <c r="AG951" s="309"/>
      <c r="AH951" s="309"/>
    </row>
    <row r="952" spans="1:35" x14ac:dyDescent="0.25">
      <c r="A952" s="9"/>
      <c r="B952" s="9"/>
      <c r="C952" s="9"/>
      <c r="D952" s="309"/>
      <c r="E952" s="309"/>
      <c r="F952" s="309"/>
      <c r="G952" s="309"/>
      <c r="H952" s="309"/>
      <c r="I952" s="309"/>
      <c r="J952" s="309"/>
      <c r="K952" s="309"/>
      <c r="L952" s="309"/>
      <c r="M952" s="309"/>
      <c r="N952" s="309"/>
      <c r="O952" s="309"/>
      <c r="P952" s="309"/>
      <c r="Q952" s="309"/>
      <c r="R952" s="309"/>
      <c r="S952" s="309"/>
      <c r="T952" s="309"/>
      <c r="U952" s="309"/>
      <c r="V952" s="309"/>
      <c r="W952" s="309"/>
      <c r="X952" s="309"/>
      <c r="Y952" s="309"/>
      <c r="Z952" s="309"/>
      <c r="AA952" s="309"/>
      <c r="AB952" s="309"/>
      <c r="AC952" s="309"/>
      <c r="AD952" s="309"/>
      <c r="AE952" s="309"/>
      <c r="AF952" s="309"/>
      <c r="AG952" s="309"/>
      <c r="AH952" s="309"/>
    </row>
    <row r="953" spans="1:35" x14ac:dyDescent="0.2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row>
    <row r="954" spans="1:35" ht="15" customHeight="1" x14ac:dyDescent="0.25">
      <c r="A954" s="307" t="s">
        <v>730</v>
      </c>
      <c r="B954" s="307"/>
      <c r="C954" s="307"/>
      <c r="D954" s="307"/>
      <c r="E954" s="307"/>
      <c r="F954" s="307"/>
      <c r="G954" s="307"/>
      <c r="H954" s="307"/>
      <c r="I954" s="307"/>
      <c r="J954" s="307"/>
      <c r="K954" s="307"/>
      <c r="L954" s="307"/>
      <c r="M954" s="307"/>
      <c r="N954" s="307"/>
      <c r="O954" s="307"/>
      <c r="P954" s="307"/>
      <c r="Q954" s="307"/>
      <c r="R954" s="307"/>
      <c r="S954" s="307"/>
      <c r="T954" s="307"/>
      <c r="U954" s="307"/>
      <c r="V954" s="307"/>
      <c r="W954" s="307"/>
      <c r="X954" s="307"/>
      <c r="Y954" s="307"/>
      <c r="Z954" s="307"/>
      <c r="AA954" s="307"/>
      <c r="AB954" s="307"/>
      <c r="AC954" s="307"/>
      <c r="AD954" s="307"/>
      <c r="AE954" s="307"/>
      <c r="AF954" s="307"/>
      <c r="AG954" s="307"/>
      <c r="AH954" s="307"/>
    </row>
    <row r="955" spans="1:35" x14ac:dyDescent="0.25">
      <c r="A955" s="307"/>
      <c r="B955" s="307"/>
      <c r="C955" s="307"/>
      <c r="D955" s="307"/>
      <c r="E955" s="307"/>
      <c r="F955" s="307"/>
      <c r="G955" s="307"/>
      <c r="H955" s="307"/>
      <c r="I955" s="307"/>
      <c r="J955" s="307"/>
      <c r="K955" s="307"/>
      <c r="L955" s="307"/>
      <c r="M955" s="307"/>
      <c r="N955" s="307"/>
      <c r="O955" s="307"/>
      <c r="P955" s="307"/>
      <c r="Q955" s="307"/>
      <c r="R955" s="307"/>
      <c r="S955" s="307"/>
      <c r="T955" s="307"/>
      <c r="U955" s="307"/>
      <c r="V955" s="307"/>
      <c r="W955" s="307"/>
      <c r="X955" s="307"/>
      <c r="Y955" s="307"/>
      <c r="Z955" s="307"/>
      <c r="AA955" s="307"/>
      <c r="AB955" s="307"/>
      <c r="AC955" s="307"/>
      <c r="AD955" s="307"/>
      <c r="AE955" s="307"/>
      <c r="AF955" s="307"/>
      <c r="AG955" s="307"/>
      <c r="AH955" s="307"/>
    </row>
    <row r="956" spans="1:35" x14ac:dyDescent="0.25">
      <c r="A956" s="78"/>
      <c r="B956" s="78"/>
      <c r="C956" s="78"/>
      <c r="D956" s="78"/>
      <c r="E956" s="78"/>
      <c r="F956" s="78"/>
      <c r="G956" s="78"/>
      <c r="H956" s="78"/>
      <c r="I956" s="78"/>
      <c r="J956" s="78"/>
      <c r="K956" s="78"/>
      <c r="L956" s="78"/>
      <c r="M956" s="78"/>
      <c r="N956" s="78"/>
      <c r="O956" s="78"/>
      <c r="P956" s="78"/>
      <c r="Q956" s="78"/>
      <c r="R956" s="78"/>
      <c r="S956" s="78"/>
      <c r="T956" s="78"/>
      <c r="U956" s="78"/>
      <c r="V956" s="78"/>
      <c r="W956" s="78"/>
      <c r="X956" s="78"/>
      <c r="Y956" s="78"/>
      <c r="Z956" s="78"/>
      <c r="AA956" s="78"/>
      <c r="AB956" s="78"/>
      <c r="AC956" s="78"/>
      <c r="AD956" s="78"/>
      <c r="AE956" s="78"/>
      <c r="AF956" s="78"/>
      <c r="AG956" s="78"/>
      <c r="AH956" s="78"/>
    </row>
    <row r="957" spans="1:35" x14ac:dyDescent="0.25">
      <c r="A957" s="165" t="s">
        <v>805</v>
      </c>
      <c r="B957" s="166"/>
      <c r="C957" s="166"/>
      <c r="D957" s="166"/>
      <c r="E957" s="166"/>
      <c r="F957" s="166"/>
      <c r="G957" s="166"/>
      <c r="H957" s="166"/>
      <c r="I957" s="166"/>
      <c r="J957" s="167"/>
      <c r="K957" s="168" t="s">
        <v>633</v>
      </c>
      <c r="L957" s="169"/>
      <c r="M957" s="169"/>
      <c r="N957" s="169"/>
      <c r="O957" s="169"/>
      <c r="P957" s="169"/>
      <c r="Q957" s="169"/>
      <c r="R957" s="169"/>
      <c r="S957" s="170"/>
      <c r="T957" s="168" t="s">
        <v>632</v>
      </c>
      <c r="U957" s="169"/>
      <c r="V957" s="169"/>
      <c r="W957" s="169"/>
      <c r="X957" s="169"/>
      <c r="Y957" s="169"/>
      <c r="Z957" s="169"/>
      <c r="AA957" s="170"/>
      <c r="AB957" s="168" t="s">
        <v>783</v>
      </c>
      <c r="AC957" s="169"/>
      <c r="AD957" s="169"/>
      <c r="AE957" s="169"/>
      <c r="AF957" s="169"/>
      <c r="AG957" s="169"/>
      <c r="AH957" s="170"/>
    </row>
    <row r="958" spans="1:35" x14ac:dyDescent="0.25">
      <c r="A958" s="31"/>
      <c r="B958" s="32"/>
      <c r="C958" s="32" t="s">
        <v>0</v>
      </c>
      <c r="D958" s="32"/>
      <c r="E958" s="32"/>
      <c r="F958" s="32" t="s">
        <v>0</v>
      </c>
      <c r="G958" s="32"/>
      <c r="H958" s="32"/>
      <c r="I958" s="32"/>
      <c r="J958" s="33"/>
      <c r="K958" s="171"/>
      <c r="L958" s="172"/>
      <c r="M958" s="172"/>
      <c r="N958" s="172"/>
      <c r="O958" s="172"/>
      <c r="P958" s="172"/>
      <c r="Q958" s="172"/>
      <c r="R958" s="172"/>
      <c r="S958" s="173"/>
      <c r="T958" s="171"/>
      <c r="U958" s="172"/>
      <c r="V958" s="172"/>
      <c r="W958" s="172"/>
      <c r="X958" s="172"/>
      <c r="Y958" s="172"/>
      <c r="Z958" s="172"/>
      <c r="AA958" s="173"/>
      <c r="AB958" s="171"/>
      <c r="AC958" s="172"/>
      <c r="AD958" s="172"/>
      <c r="AE958" s="172"/>
      <c r="AF958" s="172"/>
      <c r="AG958" s="172"/>
      <c r="AH958" s="173"/>
    </row>
    <row r="959" spans="1:35" x14ac:dyDescent="0.25">
      <c r="A959" s="177" t="s">
        <v>784</v>
      </c>
      <c r="B959" s="178"/>
      <c r="C959" s="178"/>
      <c r="D959" s="178"/>
      <c r="E959" s="178"/>
      <c r="F959" s="178"/>
      <c r="G959" s="178"/>
      <c r="H959" s="178"/>
      <c r="I959" s="178"/>
      <c r="J959" s="179"/>
      <c r="K959" s="171"/>
      <c r="L959" s="172"/>
      <c r="M959" s="172"/>
      <c r="N959" s="172"/>
      <c r="O959" s="172"/>
      <c r="P959" s="172"/>
      <c r="Q959" s="172"/>
      <c r="R959" s="172"/>
      <c r="S959" s="173"/>
      <c r="T959" s="171"/>
      <c r="U959" s="172"/>
      <c r="V959" s="172"/>
      <c r="W959" s="172"/>
      <c r="X959" s="172"/>
      <c r="Y959" s="172"/>
      <c r="Z959" s="172"/>
      <c r="AA959" s="173"/>
      <c r="AB959" s="171"/>
      <c r="AC959" s="172"/>
      <c r="AD959" s="172"/>
      <c r="AE959" s="172"/>
      <c r="AF959" s="172"/>
      <c r="AG959" s="172"/>
      <c r="AH959" s="173"/>
    </row>
    <row r="960" spans="1:35" ht="41.25" customHeight="1" x14ac:dyDescent="0.25">
      <c r="A960" s="31"/>
      <c r="B960" s="32"/>
      <c r="C960" s="32" t="s">
        <v>785</v>
      </c>
      <c r="D960" s="32"/>
      <c r="E960" s="32"/>
      <c r="F960" s="32" t="s">
        <v>785</v>
      </c>
      <c r="G960" s="32"/>
      <c r="H960" s="32"/>
      <c r="I960" s="32"/>
      <c r="J960" s="33"/>
      <c r="K960" s="174"/>
      <c r="L960" s="175"/>
      <c r="M960" s="175"/>
      <c r="N960" s="175"/>
      <c r="O960" s="175"/>
      <c r="P960" s="175"/>
      <c r="Q960" s="175"/>
      <c r="R960" s="175"/>
      <c r="S960" s="176"/>
      <c r="T960" s="174"/>
      <c r="U960" s="175"/>
      <c r="V960" s="175"/>
      <c r="W960" s="175"/>
      <c r="X960" s="175"/>
      <c r="Y960" s="175"/>
      <c r="Z960" s="175"/>
      <c r="AA960" s="176"/>
      <c r="AB960" s="174"/>
      <c r="AC960" s="175"/>
      <c r="AD960" s="175"/>
      <c r="AE960" s="175"/>
      <c r="AF960" s="175"/>
      <c r="AG960" s="175"/>
      <c r="AH960" s="176"/>
    </row>
    <row r="961" spans="1:34" x14ac:dyDescent="0.25">
      <c r="A961" s="78"/>
      <c r="B961" s="78"/>
      <c r="C961" s="78"/>
      <c r="D961" s="78"/>
      <c r="E961" s="78"/>
      <c r="F961" s="78"/>
      <c r="G961" s="78"/>
      <c r="H961" s="78"/>
      <c r="I961" s="78"/>
      <c r="J961" s="78"/>
      <c r="K961" s="78"/>
      <c r="L961" s="78"/>
      <c r="M961" s="78"/>
      <c r="N961" s="78"/>
      <c r="O961" s="78"/>
      <c r="P961" s="78"/>
      <c r="Q961" s="78"/>
      <c r="R961" s="78"/>
      <c r="S961" s="78"/>
      <c r="T961" s="78"/>
      <c r="U961" s="78"/>
      <c r="V961" s="78"/>
      <c r="W961" s="78"/>
      <c r="X961" s="78"/>
      <c r="Y961" s="78"/>
      <c r="Z961" s="78"/>
      <c r="AA961" s="78"/>
      <c r="AB961" s="78"/>
      <c r="AC961" s="78"/>
      <c r="AD961" s="78"/>
      <c r="AE961" s="78"/>
      <c r="AF961" s="78"/>
      <c r="AG961" s="78"/>
      <c r="AH961" s="78"/>
    </row>
    <row r="962" spans="1:34" x14ac:dyDescent="0.2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row>
    <row r="963" spans="1:34" x14ac:dyDescent="0.25">
      <c r="A963" s="10" t="s">
        <v>256</v>
      </c>
      <c r="B963" s="9"/>
      <c r="C963" s="9"/>
      <c r="D963" s="9" t="s">
        <v>664</v>
      </c>
      <c r="E963" s="9"/>
      <c r="F963" s="9"/>
      <c r="G963" s="9"/>
      <c r="H963" s="9"/>
      <c r="I963" s="9"/>
      <c r="J963" s="9"/>
      <c r="K963" s="9"/>
      <c r="L963" s="9"/>
      <c r="M963" s="9"/>
      <c r="N963" s="9"/>
      <c r="O963" s="9"/>
      <c r="P963" s="9"/>
      <c r="Q963" s="4"/>
      <c r="R963" s="4"/>
      <c r="S963" s="4"/>
      <c r="T963" s="4"/>
      <c r="U963" s="4"/>
      <c r="V963" s="4"/>
      <c r="W963" s="4"/>
      <c r="X963" s="4"/>
      <c r="Y963" s="4"/>
      <c r="Z963" s="4"/>
      <c r="AA963" s="4"/>
      <c r="AB963" s="4"/>
      <c r="AC963" s="4"/>
      <c r="AD963" s="4"/>
      <c r="AE963" s="4"/>
      <c r="AF963" s="4"/>
      <c r="AG963" s="4"/>
      <c r="AH963" s="4"/>
    </row>
    <row r="964" spans="1:34" x14ac:dyDescent="0.2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row>
    <row r="965" spans="1:34" x14ac:dyDescent="0.25">
      <c r="A965" s="68" t="s">
        <v>731</v>
      </c>
      <c r="B965" s="68"/>
      <c r="C965" s="68"/>
      <c r="D965" s="68"/>
      <c r="E965" s="68"/>
      <c r="F965" s="68"/>
      <c r="G965" s="68"/>
      <c r="H965" s="68"/>
      <c r="I965" s="68"/>
      <c r="J965" s="68"/>
      <c r="K965" s="68"/>
      <c r="L965" s="68"/>
      <c r="M965" s="68"/>
      <c r="N965" s="68"/>
      <c r="O965" s="68"/>
      <c r="P965" s="68"/>
      <c r="Q965" s="68"/>
      <c r="R965" s="68"/>
      <c r="S965" s="4"/>
      <c r="T965" s="4"/>
      <c r="U965" s="4"/>
      <c r="V965" s="4"/>
      <c r="W965" s="4"/>
      <c r="X965" s="4"/>
      <c r="Y965" s="4"/>
      <c r="Z965" s="4"/>
      <c r="AA965" s="4"/>
      <c r="AB965" s="4"/>
      <c r="AC965" s="4"/>
      <c r="AD965" s="4"/>
      <c r="AE965" s="4"/>
      <c r="AF965" s="4"/>
      <c r="AG965" s="4"/>
      <c r="AH965" s="4"/>
    </row>
    <row r="966" spans="1:34" x14ac:dyDescent="0.2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row>
    <row r="967" spans="1:34" x14ac:dyDescent="0.2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row>
    <row r="968" spans="1:34" x14ac:dyDescent="0.2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row>
    <row r="969" spans="1:34" x14ac:dyDescent="0.2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row>
    <row r="970" spans="1:34" x14ac:dyDescent="0.2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row>
    <row r="971" spans="1:34" x14ac:dyDescent="0.2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row>
    <row r="972" spans="1:34" x14ac:dyDescent="0.2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row>
    <row r="973" spans="1:34" x14ac:dyDescent="0.2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row>
    <row r="974" spans="1:34" x14ac:dyDescent="0.2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row>
    <row r="975" spans="1:34" x14ac:dyDescent="0.2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row>
  </sheetData>
  <mergeCells count="2481">
    <mergeCell ref="A735:N735"/>
    <mergeCell ref="O735:X735"/>
    <mergeCell ref="Y735:AH735"/>
    <mergeCell ref="A736:N736"/>
    <mergeCell ref="O736:X736"/>
    <mergeCell ref="Y736:AH736"/>
    <mergeCell ref="A741:S741"/>
    <mergeCell ref="T741:AH741"/>
    <mergeCell ref="A742:S742"/>
    <mergeCell ref="T742:AH742"/>
    <mergeCell ref="A743:S743"/>
    <mergeCell ref="T743:AH743"/>
    <mergeCell ref="A740:S740"/>
    <mergeCell ref="T740:AH740"/>
    <mergeCell ref="A722:AH724"/>
    <mergeCell ref="A728:N730"/>
    <mergeCell ref="O728:AH728"/>
    <mergeCell ref="O729:X730"/>
    <mergeCell ref="Y729:AH730"/>
    <mergeCell ref="A731:N731"/>
    <mergeCell ref="O731:X731"/>
    <mergeCell ref="Y731:AH731"/>
    <mergeCell ref="A732:N732"/>
    <mergeCell ref="O732:X732"/>
    <mergeCell ref="Y732:AH732"/>
    <mergeCell ref="A733:N733"/>
    <mergeCell ref="O733:X733"/>
    <mergeCell ref="Y733:AH733"/>
    <mergeCell ref="A734:N734"/>
    <mergeCell ref="O734:X734"/>
    <mergeCell ref="Y734:AH734"/>
    <mergeCell ref="A717:N717"/>
    <mergeCell ref="O717:S717"/>
    <mergeCell ref="T717:X717"/>
    <mergeCell ref="Y717:AC717"/>
    <mergeCell ref="AD717:AH717"/>
    <mergeCell ref="A718:N718"/>
    <mergeCell ref="O718:S718"/>
    <mergeCell ref="T718:X718"/>
    <mergeCell ref="Y718:AC718"/>
    <mergeCell ref="AD718:AH718"/>
    <mergeCell ref="A719:N719"/>
    <mergeCell ref="O719:S719"/>
    <mergeCell ref="T719:X719"/>
    <mergeCell ref="Y719:AC719"/>
    <mergeCell ref="AD719:AH719"/>
    <mergeCell ref="A720:N720"/>
    <mergeCell ref="O720:S720"/>
    <mergeCell ref="T720:X720"/>
    <mergeCell ref="Y720:AC720"/>
    <mergeCell ref="AD720:AH720"/>
    <mergeCell ref="A713:N713"/>
    <mergeCell ref="O713:S713"/>
    <mergeCell ref="T713:X713"/>
    <mergeCell ref="Y713:AC713"/>
    <mergeCell ref="AD713:AH713"/>
    <mergeCell ref="A714:N714"/>
    <mergeCell ref="O714:S714"/>
    <mergeCell ref="T714:X714"/>
    <mergeCell ref="Y714:AC714"/>
    <mergeCell ref="AD714:AH714"/>
    <mergeCell ref="A715:N715"/>
    <mergeCell ref="O715:S715"/>
    <mergeCell ref="T715:X715"/>
    <mergeCell ref="Y715:AC715"/>
    <mergeCell ref="AD715:AH715"/>
    <mergeCell ref="A716:N716"/>
    <mergeCell ref="O716:S716"/>
    <mergeCell ref="T716:X716"/>
    <mergeCell ref="Y716:AC716"/>
    <mergeCell ref="AD716:AH716"/>
    <mergeCell ref="A703:L703"/>
    <mergeCell ref="M703:S703"/>
    <mergeCell ref="T703:Z703"/>
    <mergeCell ref="AA703:AH703"/>
    <mergeCell ref="A706:N711"/>
    <mergeCell ref="O706:X707"/>
    <mergeCell ref="Y706:AH707"/>
    <mergeCell ref="O708:X709"/>
    <mergeCell ref="Y708:AH709"/>
    <mergeCell ref="O710:S711"/>
    <mergeCell ref="T710:X711"/>
    <mergeCell ref="Y710:AC711"/>
    <mergeCell ref="AD710:AH711"/>
    <mergeCell ref="A712:N712"/>
    <mergeCell ref="O712:S712"/>
    <mergeCell ref="T712:X712"/>
    <mergeCell ref="Y712:AC712"/>
    <mergeCell ref="AD712:AH712"/>
    <mergeCell ref="A698:L698"/>
    <mergeCell ref="M698:S698"/>
    <mergeCell ref="T698:Z698"/>
    <mergeCell ref="AA698:AH698"/>
    <mergeCell ref="A699:L699"/>
    <mergeCell ref="M699:S699"/>
    <mergeCell ref="T699:Z699"/>
    <mergeCell ref="AA699:AH699"/>
    <mergeCell ref="A700:L700"/>
    <mergeCell ref="M700:S700"/>
    <mergeCell ref="T700:Z700"/>
    <mergeCell ref="AA700:AH700"/>
    <mergeCell ref="A701:L701"/>
    <mergeCell ref="M701:S701"/>
    <mergeCell ref="T701:Z701"/>
    <mergeCell ref="AA701:AH701"/>
    <mergeCell ref="A702:L702"/>
    <mergeCell ref="M702:S702"/>
    <mergeCell ref="T702:Z702"/>
    <mergeCell ref="AA702:AH702"/>
    <mergeCell ref="A686:AH689"/>
    <mergeCell ref="A693:L694"/>
    <mergeCell ref="M693:Z693"/>
    <mergeCell ref="AA693:AH694"/>
    <mergeCell ref="M694:S694"/>
    <mergeCell ref="T694:Z694"/>
    <mergeCell ref="A695:L695"/>
    <mergeCell ref="M695:S695"/>
    <mergeCell ref="T695:Z695"/>
    <mergeCell ref="AA695:AH695"/>
    <mergeCell ref="A696:L696"/>
    <mergeCell ref="M696:S696"/>
    <mergeCell ref="T696:Z696"/>
    <mergeCell ref="AA696:AH696"/>
    <mergeCell ref="A697:L697"/>
    <mergeCell ref="M697:S697"/>
    <mergeCell ref="T697:Z697"/>
    <mergeCell ref="AA697:AH697"/>
    <mergeCell ref="A676:P676"/>
    <mergeCell ref="Q676:Y676"/>
    <mergeCell ref="Z676:AH676"/>
    <mergeCell ref="A677:P677"/>
    <mergeCell ref="Q677:Y677"/>
    <mergeCell ref="Z677:AH677"/>
    <mergeCell ref="A678:P678"/>
    <mergeCell ref="Q678:Y678"/>
    <mergeCell ref="Z678:AH678"/>
    <mergeCell ref="A679:P679"/>
    <mergeCell ref="Q679:Y679"/>
    <mergeCell ref="Z679:AH679"/>
    <mergeCell ref="A680:P680"/>
    <mergeCell ref="Q680:Y680"/>
    <mergeCell ref="Z680:AH680"/>
    <mergeCell ref="A681:P681"/>
    <mergeCell ref="Q681:Y681"/>
    <mergeCell ref="Z681:AH681"/>
    <mergeCell ref="A670:P670"/>
    <mergeCell ref="Q670:Y670"/>
    <mergeCell ref="Z670:AH670"/>
    <mergeCell ref="A671:P671"/>
    <mergeCell ref="Q671:Y671"/>
    <mergeCell ref="Z671:AH671"/>
    <mergeCell ref="A672:P672"/>
    <mergeCell ref="Q672:Y672"/>
    <mergeCell ref="Z672:AH672"/>
    <mergeCell ref="A673:P673"/>
    <mergeCell ref="Q673:Y673"/>
    <mergeCell ref="Z673:AH673"/>
    <mergeCell ref="A674:P674"/>
    <mergeCell ref="Q674:Y674"/>
    <mergeCell ref="Z674:AH674"/>
    <mergeCell ref="A675:P675"/>
    <mergeCell ref="Q675:Y675"/>
    <mergeCell ref="Z675:AH675"/>
    <mergeCell ref="A656:L656"/>
    <mergeCell ref="M656:W656"/>
    <mergeCell ref="X656:AH656"/>
    <mergeCell ref="A657:L657"/>
    <mergeCell ref="M657:W657"/>
    <mergeCell ref="X657:AH657"/>
    <mergeCell ref="A658:L658"/>
    <mergeCell ref="M658:W658"/>
    <mergeCell ref="X658:AH658"/>
    <mergeCell ref="A659:L659"/>
    <mergeCell ref="M659:W659"/>
    <mergeCell ref="X659:AH659"/>
    <mergeCell ref="A660:L660"/>
    <mergeCell ref="M660:W660"/>
    <mergeCell ref="X660:AH660"/>
    <mergeCell ref="A668:P669"/>
    <mergeCell ref="Q668:Y669"/>
    <mergeCell ref="Z668:AH669"/>
    <mergeCell ref="A650:L650"/>
    <mergeCell ref="M650:W650"/>
    <mergeCell ref="X650:AH650"/>
    <mergeCell ref="A651:L651"/>
    <mergeCell ref="M651:W651"/>
    <mergeCell ref="X651:AH651"/>
    <mergeCell ref="A652:L652"/>
    <mergeCell ref="M652:W652"/>
    <mergeCell ref="X652:AH652"/>
    <mergeCell ref="A653:L653"/>
    <mergeCell ref="M653:W653"/>
    <mergeCell ref="X653:AH653"/>
    <mergeCell ref="A654:L654"/>
    <mergeCell ref="M654:W654"/>
    <mergeCell ref="X654:AH654"/>
    <mergeCell ref="A655:L655"/>
    <mergeCell ref="M655:W655"/>
    <mergeCell ref="X655:AH655"/>
    <mergeCell ref="A642:L643"/>
    <mergeCell ref="M642:W643"/>
    <mergeCell ref="X642:AH643"/>
    <mergeCell ref="A644:L644"/>
    <mergeCell ref="M644:W644"/>
    <mergeCell ref="X644:AH644"/>
    <mergeCell ref="A645:L645"/>
    <mergeCell ref="M645:W645"/>
    <mergeCell ref="X645:AH645"/>
    <mergeCell ref="A646:L647"/>
    <mergeCell ref="M646:W647"/>
    <mergeCell ref="X646:AH647"/>
    <mergeCell ref="A648:L648"/>
    <mergeCell ref="M648:W648"/>
    <mergeCell ref="X648:AH648"/>
    <mergeCell ref="A649:L649"/>
    <mergeCell ref="M649:W649"/>
    <mergeCell ref="X649:AH649"/>
    <mergeCell ref="A624:I624"/>
    <mergeCell ref="J624:N624"/>
    <mergeCell ref="O624:S624"/>
    <mergeCell ref="T624:X624"/>
    <mergeCell ref="Y624:AC624"/>
    <mergeCell ref="AD624:AH624"/>
    <mergeCell ref="A625:I625"/>
    <mergeCell ref="J625:N625"/>
    <mergeCell ref="O625:S625"/>
    <mergeCell ref="T625:X625"/>
    <mergeCell ref="Y625:AC625"/>
    <mergeCell ref="AD625:AH625"/>
    <mergeCell ref="A628:AH628"/>
    <mergeCell ref="A633:AH636"/>
    <mergeCell ref="A640:L641"/>
    <mergeCell ref="M640:W641"/>
    <mergeCell ref="X640:AH641"/>
    <mergeCell ref="A620:I620"/>
    <mergeCell ref="J620:N620"/>
    <mergeCell ref="O620:S620"/>
    <mergeCell ref="T620:X620"/>
    <mergeCell ref="Y620:AC620"/>
    <mergeCell ref="AD620:AH620"/>
    <mergeCell ref="A621:AH621"/>
    <mergeCell ref="A622:I622"/>
    <mergeCell ref="J622:N622"/>
    <mergeCell ref="O622:S622"/>
    <mergeCell ref="T622:X622"/>
    <mergeCell ref="Y622:AC622"/>
    <mergeCell ref="AD622:AH622"/>
    <mergeCell ref="A623:I623"/>
    <mergeCell ref="J623:N623"/>
    <mergeCell ref="O623:S623"/>
    <mergeCell ref="T623:X623"/>
    <mergeCell ref="Y623:AC623"/>
    <mergeCell ref="AD623:AH623"/>
    <mergeCell ref="A616:AH616"/>
    <mergeCell ref="A617:I617"/>
    <mergeCell ref="J617:N617"/>
    <mergeCell ref="O617:S617"/>
    <mergeCell ref="T617:X617"/>
    <mergeCell ref="Y617:AC617"/>
    <mergeCell ref="AD617:AH617"/>
    <mergeCell ref="A618:I618"/>
    <mergeCell ref="J618:N618"/>
    <mergeCell ref="O618:S618"/>
    <mergeCell ref="T618:X618"/>
    <mergeCell ref="Y618:AC618"/>
    <mergeCell ref="AD618:AH618"/>
    <mergeCell ref="A619:I619"/>
    <mergeCell ref="J619:N619"/>
    <mergeCell ref="O619:S619"/>
    <mergeCell ref="T619:X619"/>
    <mergeCell ref="Y619:AC619"/>
    <mergeCell ref="AD619:AH619"/>
    <mergeCell ref="A613:I613"/>
    <mergeCell ref="J613:N613"/>
    <mergeCell ref="O613:S613"/>
    <mergeCell ref="T613:X613"/>
    <mergeCell ref="Y613:AC613"/>
    <mergeCell ref="AD613:AH613"/>
    <mergeCell ref="A614:I614"/>
    <mergeCell ref="J614:N614"/>
    <mergeCell ref="O614:S614"/>
    <mergeCell ref="T614:X614"/>
    <mergeCell ref="Y614:AC614"/>
    <mergeCell ref="AD614:AH614"/>
    <mergeCell ref="A615:I615"/>
    <mergeCell ref="J615:N615"/>
    <mergeCell ref="O615:S615"/>
    <mergeCell ref="T615:X615"/>
    <mergeCell ref="Y615:AC615"/>
    <mergeCell ref="AD615:AH615"/>
    <mergeCell ref="A595:N596"/>
    <mergeCell ref="O595:X596"/>
    <mergeCell ref="Y595:AH596"/>
    <mergeCell ref="A597:N598"/>
    <mergeCell ref="O597:X598"/>
    <mergeCell ref="Y597:AH598"/>
    <mergeCell ref="A599:N600"/>
    <mergeCell ref="O599:X600"/>
    <mergeCell ref="Y599:AH600"/>
    <mergeCell ref="A607:I610"/>
    <mergeCell ref="J607:N610"/>
    <mergeCell ref="O607:S610"/>
    <mergeCell ref="T607:X610"/>
    <mergeCell ref="Y607:AC610"/>
    <mergeCell ref="AD607:AH610"/>
    <mergeCell ref="A611:AH611"/>
    <mergeCell ref="A612:I612"/>
    <mergeCell ref="J612:N612"/>
    <mergeCell ref="O612:S612"/>
    <mergeCell ref="T612:X612"/>
    <mergeCell ref="Y612:AC612"/>
    <mergeCell ref="AD612:AH612"/>
    <mergeCell ref="A580:AH580"/>
    <mergeCell ref="A582:AH582"/>
    <mergeCell ref="A585:N586"/>
    <mergeCell ref="O585:X586"/>
    <mergeCell ref="Y585:AH586"/>
    <mergeCell ref="A587:N588"/>
    <mergeCell ref="O587:X588"/>
    <mergeCell ref="Y587:AH588"/>
    <mergeCell ref="A589:N590"/>
    <mergeCell ref="O589:X590"/>
    <mergeCell ref="Y589:AH590"/>
    <mergeCell ref="A591:N592"/>
    <mergeCell ref="O591:X592"/>
    <mergeCell ref="Y591:AH592"/>
    <mergeCell ref="A593:N594"/>
    <mergeCell ref="O593:X594"/>
    <mergeCell ref="Y593:AH594"/>
    <mergeCell ref="A566:N567"/>
    <mergeCell ref="O566:X567"/>
    <mergeCell ref="Y566:AH567"/>
    <mergeCell ref="A568:N569"/>
    <mergeCell ref="O568:X569"/>
    <mergeCell ref="Y568:AH569"/>
    <mergeCell ref="A570:N571"/>
    <mergeCell ref="O570:X571"/>
    <mergeCell ref="Y570:AH571"/>
    <mergeCell ref="A572:N573"/>
    <mergeCell ref="O572:X573"/>
    <mergeCell ref="Y572:AH573"/>
    <mergeCell ref="A574:N575"/>
    <mergeCell ref="O574:X575"/>
    <mergeCell ref="Y574:AH575"/>
    <mergeCell ref="A576:N577"/>
    <mergeCell ref="O576:X577"/>
    <mergeCell ref="Y576:AH577"/>
    <mergeCell ref="A504:I504"/>
    <mergeCell ref="J504:N504"/>
    <mergeCell ref="O504:S504"/>
    <mergeCell ref="T504:X504"/>
    <mergeCell ref="Y504:AC504"/>
    <mergeCell ref="AD504:AH504"/>
    <mergeCell ref="A508:AH509"/>
    <mergeCell ref="A511:AH511"/>
    <mergeCell ref="A562:AH562"/>
    <mergeCell ref="A564:N565"/>
    <mergeCell ref="O564:X565"/>
    <mergeCell ref="Y564:AH565"/>
    <mergeCell ref="T520:X520"/>
    <mergeCell ref="Y520:AC520"/>
    <mergeCell ref="AD520:AH520"/>
    <mergeCell ref="A521:I521"/>
    <mergeCell ref="J521:N521"/>
    <mergeCell ref="O521:S521"/>
    <mergeCell ref="T521:X521"/>
    <mergeCell ref="Y521:AC521"/>
    <mergeCell ref="AD521:AH521"/>
    <mergeCell ref="A522:I522"/>
    <mergeCell ref="J522:N522"/>
    <mergeCell ref="O522:S522"/>
    <mergeCell ref="T522:X522"/>
    <mergeCell ref="Y522:AC522"/>
    <mergeCell ref="Y528:AC528"/>
    <mergeCell ref="AD528:AH528"/>
    <mergeCell ref="AD522:AH522"/>
    <mergeCell ref="A523:I523"/>
    <mergeCell ref="J523:N523"/>
    <mergeCell ref="O523:S523"/>
    <mergeCell ref="A501:I501"/>
    <mergeCell ref="J501:N501"/>
    <mergeCell ref="O501:S501"/>
    <mergeCell ref="T501:X501"/>
    <mergeCell ref="Y501:AC501"/>
    <mergeCell ref="AD501:AH501"/>
    <mergeCell ref="A502:I502"/>
    <mergeCell ref="J502:N502"/>
    <mergeCell ref="O502:S502"/>
    <mergeCell ref="T502:X502"/>
    <mergeCell ref="Y502:AC502"/>
    <mergeCell ref="AD502:AH502"/>
    <mergeCell ref="A503:I503"/>
    <mergeCell ref="J503:N503"/>
    <mergeCell ref="O503:S503"/>
    <mergeCell ref="T503:X503"/>
    <mergeCell ref="Y503:AC503"/>
    <mergeCell ref="AD503:AH503"/>
    <mergeCell ref="A498:I498"/>
    <mergeCell ref="J498:N498"/>
    <mergeCell ref="O498:S498"/>
    <mergeCell ref="T498:X498"/>
    <mergeCell ref="Y498:AC498"/>
    <mergeCell ref="AD498:AH498"/>
    <mergeCell ref="A499:I499"/>
    <mergeCell ref="J499:N499"/>
    <mergeCell ref="O499:S499"/>
    <mergeCell ref="T499:X499"/>
    <mergeCell ref="Y499:AC499"/>
    <mergeCell ref="AD499:AH499"/>
    <mergeCell ref="A500:I500"/>
    <mergeCell ref="J500:N500"/>
    <mergeCell ref="O500:S500"/>
    <mergeCell ref="T500:X500"/>
    <mergeCell ref="Y500:AC500"/>
    <mergeCell ref="AD500:AH500"/>
    <mergeCell ref="A495:I495"/>
    <mergeCell ref="J495:N495"/>
    <mergeCell ref="O495:S495"/>
    <mergeCell ref="T495:X495"/>
    <mergeCell ref="Y495:AC495"/>
    <mergeCell ref="AD495:AH495"/>
    <mergeCell ref="A496:I496"/>
    <mergeCell ref="J496:N496"/>
    <mergeCell ref="O496:S496"/>
    <mergeCell ref="T496:X496"/>
    <mergeCell ref="Y496:AC496"/>
    <mergeCell ref="AD496:AH496"/>
    <mergeCell ref="A497:I497"/>
    <mergeCell ref="J497:N497"/>
    <mergeCell ref="O497:S497"/>
    <mergeCell ref="T497:X497"/>
    <mergeCell ref="Y497:AC497"/>
    <mergeCell ref="AD497:AH497"/>
    <mergeCell ref="A492:I492"/>
    <mergeCell ref="J492:N492"/>
    <mergeCell ref="O492:S492"/>
    <mergeCell ref="T492:X492"/>
    <mergeCell ref="Y492:AC492"/>
    <mergeCell ref="AD492:AH492"/>
    <mergeCell ref="A493:I493"/>
    <mergeCell ref="J493:N493"/>
    <mergeCell ref="O493:S493"/>
    <mergeCell ref="T493:X493"/>
    <mergeCell ref="Y493:AC493"/>
    <mergeCell ref="AD493:AH493"/>
    <mergeCell ref="A494:I494"/>
    <mergeCell ref="J494:N494"/>
    <mergeCell ref="O494:S494"/>
    <mergeCell ref="T494:X494"/>
    <mergeCell ref="Y494:AC494"/>
    <mergeCell ref="AD494:AH494"/>
    <mergeCell ref="A489:I489"/>
    <mergeCell ref="J489:N489"/>
    <mergeCell ref="O489:S489"/>
    <mergeCell ref="T489:X489"/>
    <mergeCell ref="Y489:AC489"/>
    <mergeCell ref="AD489:AH489"/>
    <mergeCell ref="A490:I490"/>
    <mergeCell ref="J490:N490"/>
    <mergeCell ref="O490:S490"/>
    <mergeCell ref="T490:X490"/>
    <mergeCell ref="Y490:AC490"/>
    <mergeCell ref="AD490:AH490"/>
    <mergeCell ref="A491:I491"/>
    <mergeCell ref="J491:N491"/>
    <mergeCell ref="O491:S491"/>
    <mergeCell ref="T491:X491"/>
    <mergeCell ref="Y491:AC491"/>
    <mergeCell ref="AD491:AH491"/>
    <mergeCell ref="A486:I486"/>
    <mergeCell ref="J486:N486"/>
    <mergeCell ref="O486:S486"/>
    <mergeCell ref="T486:X486"/>
    <mergeCell ref="Y486:AC486"/>
    <mergeCell ref="AD486:AH486"/>
    <mergeCell ref="A487:I487"/>
    <mergeCell ref="J487:N487"/>
    <mergeCell ref="O487:S487"/>
    <mergeCell ref="T487:X487"/>
    <mergeCell ref="Y487:AC487"/>
    <mergeCell ref="AD487:AH487"/>
    <mergeCell ref="A488:I488"/>
    <mergeCell ref="J488:N488"/>
    <mergeCell ref="O488:S488"/>
    <mergeCell ref="T488:X488"/>
    <mergeCell ref="Y488:AC488"/>
    <mergeCell ref="AD488:AH488"/>
    <mergeCell ref="A473:I473"/>
    <mergeCell ref="J473:N473"/>
    <mergeCell ref="O473:S473"/>
    <mergeCell ref="T473:X473"/>
    <mergeCell ref="Y473:AC473"/>
    <mergeCell ref="AD473:AH473"/>
    <mergeCell ref="A479:AH480"/>
    <mergeCell ref="A482:I484"/>
    <mergeCell ref="J482:AH482"/>
    <mergeCell ref="J483:N484"/>
    <mergeCell ref="O483:S484"/>
    <mergeCell ref="T483:X484"/>
    <mergeCell ref="Y483:AC484"/>
    <mergeCell ref="AD483:AH484"/>
    <mergeCell ref="A485:I485"/>
    <mergeCell ref="J485:N485"/>
    <mergeCell ref="O485:S485"/>
    <mergeCell ref="T485:X485"/>
    <mergeCell ref="Y485:AC485"/>
    <mergeCell ref="AD485:AH485"/>
    <mergeCell ref="A470:I470"/>
    <mergeCell ref="J470:N470"/>
    <mergeCell ref="O470:S470"/>
    <mergeCell ref="T470:X470"/>
    <mergeCell ref="Y470:AC470"/>
    <mergeCell ref="AD470:AH470"/>
    <mergeCell ref="A471:I471"/>
    <mergeCell ref="J471:N471"/>
    <mergeCell ref="O471:S471"/>
    <mergeCell ref="T471:X471"/>
    <mergeCell ref="Y471:AC471"/>
    <mergeCell ref="AD471:AH471"/>
    <mergeCell ref="A472:I472"/>
    <mergeCell ref="J472:N472"/>
    <mergeCell ref="O472:S472"/>
    <mergeCell ref="T472:X472"/>
    <mergeCell ref="Y472:AC472"/>
    <mergeCell ref="AD472:AH472"/>
    <mergeCell ref="A467:I467"/>
    <mergeCell ref="J467:N467"/>
    <mergeCell ref="O467:S467"/>
    <mergeCell ref="T467:X467"/>
    <mergeCell ref="Y467:AC467"/>
    <mergeCell ref="AD467:AH467"/>
    <mergeCell ref="A468:I468"/>
    <mergeCell ref="J468:N468"/>
    <mergeCell ref="O468:S468"/>
    <mergeCell ref="T468:X468"/>
    <mergeCell ref="Y468:AC468"/>
    <mergeCell ref="AD468:AH468"/>
    <mergeCell ref="A469:I469"/>
    <mergeCell ref="J469:N469"/>
    <mergeCell ref="O469:S469"/>
    <mergeCell ref="T469:X469"/>
    <mergeCell ref="Y469:AC469"/>
    <mergeCell ref="AD469:AH469"/>
    <mergeCell ref="A464:I464"/>
    <mergeCell ref="J464:N464"/>
    <mergeCell ref="O464:S464"/>
    <mergeCell ref="T464:X464"/>
    <mergeCell ref="Y464:AC464"/>
    <mergeCell ref="AD464:AH464"/>
    <mergeCell ref="A465:I465"/>
    <mergeCell ref="J465:N465"/>
    <mergeCell ref="O465:S465"/>
    <mergeCell ref="T465:X465"/>
    <mergeCell ref="Y465:AC465"/>
    <mergeCell ref="AD465:AH465"/>
    <mergeCell ref="A466:I466"/>
    <mergeCell ref="J466:N466"/>
    <mergeCell ref="O466:S466"/>
    <mergeCell ref="T466:X466"/>
    <mergeCell ref="Y466:AC466"/>
    <mergeCell ref="AD466:AH466"/>
    <mergeCell ref="A461:I461"/>
    <mergeCell ref="J461:N461"/>
    <mergeCell ref="O461:S461"/>
    <mergeCell ref="T461:X461"/>
    <mergeCell ref="Y461:AC461"/>
    <mergeCell ref="AD461:AH461"/>
    <mergeCell ref="A462:I462"/>
    <mergeCell ref="J462:N462"/>
    <mergeCell ref="O462:S462"/>
    <mergeCell ref="T462:X462"/>
    <mergeCell ref="Y462:AC462"/>
    <mergeCell ref="AD462:AH462"/>
    <mergeCell ref="A463:I463"/>
    <mergeCell ref="J463:N463"/>
    <mergeCell ref="O463:S463"/>
    <mergeCell ref="T463:X463"/>
    <mergeCell ref="Y463:AC463"/>
    <mergeCell ref="AD463:AH463"/>
    <mergeCell ref="A458:I458"/>
    <mergeCell ref="J458:N458"/>
    <mergeCell ref="O458:S458"/>
    <mergeCell ref="T458:X458"/>
    <mergeCell ref="Y458:AC458"/>
    <mergeCell ref="AD458:AH458"/>
    <mergeCell ref="A459:I459"/>
    <mergeCell ref="J459:N459"/>
    <mergeCell ref="O459:S459"/>
    <mergeCell ref="T459:X459"/>
    <mergeCell ref="Y459:AC459"/>
    <mergeCell ref="AD459:AH459"/>
    <mergeCell ref="A460:I460"/>
    <mergeCell ref="J460:N460"/>
    <mergeCell ref="O460:S460"/>
    <mergeCell ref="T460:X460"/>
    <mergeCell ref="Y460:AC460"/>
    <mergeCell ref="AD460:AH460"/>
    <mergeCell ref="A455:I455"/>
    <mergeCell ref="J455:N455"/>
    <mergeCell ref="O455:S455"/>
    <mergeCell ref="T455:X455"/>
    <mergeCell ref="Y455:AC455"/>
    <mergeCell ref="AD455:AH455"/>
    <mergeCell ref="A456:I456"/>
    <mergeCell ref="J456:N456"/>
    <mergeCell ref="O456:S456"/>
    <mergeCell ref="T456:X456"/>
    <mergeCell ref="Y456:AC456"/>
    <mergeCell ref="AD456:AH456"/>
    <mergeCell ref="A457:I457"/>
    <mergeCell ref="J457:N457"/>
    <mergeCell ref="O457:S457"/>
    <mergeCell ref="T457:X457"/>
    <mergeCell ref="Y457:AC457"/>
    <mergeCell ref="AD457:AH457"/>
    <mergeCell ref="A442:Q442"/>
    <mergeCell ref="R442:AH442"/>
    <mergeCell ref="A443:Q443"/>
    <mergeCell ref="R443:AH443"/>
    <mergeCell ref="A444:Q444"/>
    <mergeCell ref="R444:AH444"/>
    <mergeCell ref="A451:I453"/>
    <mergeCell ref="J451:AH451"/>
    <mergeCell ref="J452:N453"/>
    <mergeCell ref="O452:S453"/>
    <mergeCell ref="T452:X453"/>
    <mergeCell ref="Y452:AC453"/>
    <mergeCell ref="AD452:AH453"/>
    <mergeCell ref="A454:I454"/>
    <mergeCell ref="J454:N454"/>
    <mergeCell ref="O454:S454"/>
    <mergeCell ref="T454:X454"/>
    <mergeCell ref="Y454:AC454"/>
    <mergeCell ref="AD454:AH454"/>
    <mergeCell ref="A433:Q433"/>
    <mergeCell ref="R433:AH433"/>
    <mergeCell ref="A434:Q434"/>
    <mergeCell ref="R434:AH434"/>
    <mergeCell ref="A435:Q435"/>
    <mergeCell ref="R435:AH435"/>
    <mergeCell ref="A436:Q436"/>
    <mergeCell ref="R436:AH436"/>
    <mergeCell ref="A437:Q437"/>
    <mergeCell ref="R437:AH437"/>
    <mergeCell ref="A438:Q438"/>
    <mergeCell ref="R438:AH438"/>
    <mergeCell ref="A439:Q439"/>
    <mergeCell ref="R439:AH439"/>
    <mergeCell ref="A440:Q440"/>
    <mergeCell ref="R440:AH440"/>
    <mergeCell ref="A441:Q441"/>
    <mergeCell ref="R441:AH441"/>
    <mergeCell ref="A407:N408"/>
    <mergeCell ref="O407:X408"/>
    <mergeCell ref="Y407:AH408"/>
    <mergeCell ref="A409:N410"/>
    <mergeCell ref="O409:X410"/>
    <mergeCell ref="Y409:AH410"/>
    <mergeCell ref="A411:N412"/>
    <mergeCell ref="O411:X412"/>
    <mergeCell ref="Y411:AH412"/>
    <mergeCell ref="A413:N414"/>
    <mergeCell ref="O413:X414"/>
    <mergeCell ref="Y413:AH414"/>
    <mergeCell ref="A415:N416"/>
    <mergeCell ref="O415:X416"/>
    <mergeCell ref="Y415:AH416"/>
    <mergeCell ref="A424:AH425"/>
    <mergeCell ref="A427:AH429"/>
    <mergeCell ref="A395:N396"/>
    <mergeCell ref="O395:X396"/>
    <mergeCell ref="Y395:AH396"/>
    <mergeCell ref="A397:N398"/>
    <mergeCell ref="O397:X398"/>
    <mergeCell ref="Y397:AH398"/>
    <mergeCell ref="A399:N400"/>
    <mergeCell ref="O399:X400"/>
    <mergeCell ref="Y399:AH400"/>
    <mergeCell ref="A401:N402"/>
    <mergeCell ref="O401:X402"/>
    <mergeCell ref="Y401:AH402"/>
    <mergeCell ref="A403:N404"/>
    <mergeCell ref="O403:X404"/>
    <mergeCell ref="Y403:AH404"/>
    <mergeCell ref="A405:N406"/>
    <mergeCell ref="O405:X406"/>
    <mergeCell ref="Y405:AH406"/>
    <mergeCell ref="A380:J381"/>
    <mergeCell ref="K380:R381"/>
    <mergeCell ref="S380:Z381"/>
    <mergeCell ref="AA380:AH381"/>
    <mergeCell ref="A382:J383"/>
    <mergeCell ref="K382:R383"/>
    <mergeCell ref="S382:Z383"/>
    <mergeCell ref="AA382:AH383"/>
    <mergeCell ref="A384:J385"/>
    <mergeCell ref="K384:R385"/>
    <mergeCell ref="S384:Z385"/>
    <mergeCell ref="AA384:AH385"/>
    <mergeCell ref="A389:AH389"/>
    <mergeCell ref="A391:N392"/>
    <mergeCell ref="O391:X392"/>
    <mergeCell ref="Y391:AH392"/>
    <mergeCell ref="A393:N394"/>
    <mergeCell ref="O393:X394"/>
    <mergeCell ref="Y393:AH394"/>
    <mergeCell ref="D387:U387"/>
    <mergeCell ref="A361:AH361"/>
    <mergeCell ref="A363:Q364"/>
    <mergeCell ref="R363:AH364"/>
    <mergeCell ref="A365:Q366"/>
    <mergeCell ref="R365:AH366"/>
    <mergeCell ref="A367:Q368"/>
    <mergeCell ref="R367:AH368"/>
    <mergeCell ref="A370:AH370"/>
    <mergeCell ref="A372:J375"/>
    <mergeCell ref="K372:R375"/>
    <mergeCell ref="S372:Z375"/>
    <mergeCell ref="AA372:AH375"/>
    <mergeCell ref="A376:J377"/>
    <mergeCell ref="K376:R377"/>
    <mergeCell ref="S376:Z377"/>
    <mergeCell ref="AA376:AH377"/>
    <mergeCell ref="A378:J379"/>
    <mergeCell ref="K378:R379"/>
    <mergeCell ref="S378:Z379"/>
    <mergeCell ref="AA378:AH379"/>
    <mergeCell ref="A354:I355"/>
    <mergeCell ref="J354:N355"/>
    <mergeCell ref="O354:S355"/>
    <mergeCell ref="T354:X355"/>
    <mergeCell ref="Y354:AC355"/>
    <mergeCell ref="AD354:AH355"/>
    <mergeCell ref="A356:I357"/>
    <mergeCell ref="J356:N357"/>
    <mergeCell ref="O356:S357"/>
    <mergeCell ref="T356:X357"/>
    <mergeCell ref="Y356:AC357"/>
    <mergeCell ref="AD356:AH357"/>
    <mergeCell ref="A358:I359"/>
    <mergeCell ref="J358:N359"/>
    <mergeCell ref="O358:S359"/>
    <mergeCell ref="T358:X359"/>
    <mergeCell ref="Y358:AC359"/>
    <mergeCell ref="AD358:AH359"/>
    <mergeCell ref="A342:J343"/>
    <mergeCell ref="K342:P343"/>
    <mergeCell ref="Q342:V343"/>
    <mergeCell ref="W342:AB343"/>
    <mergeCell ref="AC342:AH343"/>
    <mergeCell ref="A344:J345"/>
    <mergeCell ref="K344:P345"/>
    <mergeCell ref="Q344:V345"/>
    <mergeCell ref="W344:AB345"/>
    <mergeCell ref="AC344:AH345"/>
    <mergeCell ref="A347:AH347"/>
    <mergeCell ref="A349:I353"/>
    <mergeCell ref="J349:N353"/>
    <mergeCell ref="O349:S353"/>
    <mergeCell ref="T349:X353"/>
    <mergeCell ref="Y349:AC353"/>
    <mergeCell ref="AD349:AH353"/>
    <mergeCell ref="A334:J335"/>
    <mergeCell ref="K334:P335"/>
    <mergeCell ref="Q334:V335"/>
    <mergeCell ref="W334:AB335"/>
    <mergeCell ref="AC334:AH335"/>
    <mergeCell ref="A336:J337"/>
    <mergeCell ref="K336:P337"/>
    <mergeCell ref="Q336:V337"/>
    <mergeCell ref="W336:AB337"/>
    <mergeCell ref="AC336:AH337"/>
    <mergeCell ref="A338:J339"/>
    <mergeCell ref="K338:P339"/>
    <mergeCell ref="Q338:V339"/>
    <mergeCell ref="W338:AB339"/>
    <mergeCell ref="AC338:AH339"/>
    <mergeCell ref="A340:J341"/>
    <mergeCell ref="K340:P341"/>
    <mergeCell ref="Q340:V341"/>
    <mergeCell ref="W340:AB341"/>
    <mergeCell ref="AC340:AH341"/>
    <mergeCell ref="A322:N323"/>
    <mergeCell ref="O322:X323"/>
    <mergeCell ref="Y322:AH323"/>
    <mergeCell ref="A324:N325"/>
    <mergeCell ref="O324:X325"/>
    <mergeCell ref="Y324:AH325"/>
    <mergeCell ref="A328:J331"/>
    <mergeCell ref="K328:AH328"/>
    <mergeCell ref="K329:P331"/>
    <mergeCell ref="Q329:V331"/>
    <mergeCell ref="W329:AB331"/>
    <mergeCell ref="AC329:AH331"/>
    <mergeCell ref="A332:J333"/>
    <mergeCell ref="K332:P333"/>
    <mergeCell ref="Q332:V333"/>
    <mergeCell ref="W332:AB333"/>
    <mergeCell ref="AC332:AH333"/>
    <mergeCell ref="A293:N294"/>
    <mergeCell ref="O293:X294"/>
    <mergeCell ref="Y293:AH294"/>
    <mergeCell ref="A295:N296"/>
    <mergeCell ref="O295:X296"/>
    <mergeCell ref="Y295:AH296"/>
    <mergeCell ref="A312:AH312"/>
    <mergeCell ref="A314:N315"/>
    <mergeCell ref="O314:X315"/>
    <mergeCell ref="Y314:AH315"/>
    <mergeCell ref="A316:N317"/>
    <mergeCell ref="O316:X317"/>
    <mergeCell ref="Y316:AH317"/>
    <mergeCell ref="A318:N319"/>
    <mergeCell ref="O318:X319"/>
    <mergeCell ref="Y318:AH319"/>
    <mergeCell ref="A320:N321"/>
    <mergeCell ref="O320:X321"/>
    <mergeCell ref="Y320:AH321"/>
    <mergeCell ref="Y306:AH307"/>
    <mergeCell ref="O306:X307"/>
    <mergeCell ref="A306:N307"/>
    <mergeCell ref="Y304:AH305"/>
    <mergeCell ref="O304:X305"/>
    <mergeCell ref="A304:N305"/>
    <mergeCell ref="Y302:AH303"/>
    <mergeCell ref="O302:X303"/>
    <mergeCell ref="A302:N303"/>
    <mergeCell ref="Y301:AH301"/>
    <mergeCell ref="O301:X301"/>
    <mergeCell ref="O300:AH300"/>
    <mergeCell ref="A300:N301"/>
    <mergeCell ref="A279:J280"/>
    <mergeCell ref="K279:R280"/>
    <mergeCell ref="S279:Z280"/>
    <mergeCell ref="AA279:AH280"/>
    <mergeCell ref="A283:N284"/>
    <mergeCell ref="O283:X284"/>
    <mergeCell ref="Y283:AH284"/>
    <mergeCell ref="A285:N286"/>
    <mergeCell ref="O285:X286"/>
    <mergeCell ref="Y285:AH286"/>
    <mergeCell ref="A287:N288"/>
    <mergeCell ref="O287:X288"/>
    <mergeCell ref="Y287:AH288"/>
    <mergeCell ref="A289:N290"/>
    <mergeCell ref="O289:X290"/>
    <mergeCell ref="Y289:AH290"/>
    <mergeCell ref="A291:N292"/>
    <mergeCell ref="O291:X292"/>
    <mergeCell ref="Y291:AH292"/>
    <mergeCell ref="A269:J270"/>
    <mergeCell ref="K269:R270"/>
    <mergeCell ref="S269:Z270"/>
    <mergeCell ref="AA269:AH270"/>
    <mergeCell ref="A271:J272"/>
    <mergeCell ref="K271:R272"/>
    <mergeCell ref="S271:Z272"/>
    <mergeCell ref="AA271:AH272"/>
    <mergeCell ref="A273:J274"/>
    <mergeCell ref="K273:R274"/>
    <mergeCell ref="S273:Z274"/>
    <mergeCell ref="AA273:AH274"/>
    <mergeCell ref="A275:J276"/>
    <mergeCell ref="K275:R276"/>
    <mergeCell ref="S275:Z276"/>
    <mergeCell ref="AA275:AH276"/>
    <mergeCell ref="A277:J278"/>
    <mergeCell ref="K277:R278"/>
    <mergeCell ref="S277:Z278"/>
    <mergeCell ref="AA277:AH278"/>
    <mergeCell ref="A260:J261"/>
    <mergeCell ref="K260:R261"/>
    <mergeCell ref="S260:Z261"/>
    <mergeCell ref="AA260:AH261"/>
    <mergeCell ref="A262:J263"/>
    <mergeCell ref="K262:R263"/>
    <mergeCell ref="S262:Z263"/>
    <mergeCell ref="AA262:AH263"/>
    <mergeCell ref="A264:AH264"/>
    <mergeCell ref="A265:J266"/>
    <mergeCell ref="K265:R266"/>
    <mergeCell ref="S265:Z266"/>
    <mergeCell ref="AA265:AH266"/>
    <mergeCell ref="A267:J268"/>
    <mergeCell ref="K267:R268"/>
    <mergeCell ref="S267:Z268"/>
    <mergeCell ref="AA267:AH268"/>
    <mergeCell ref="A251:AH251"/>
    <mergeCell ref="A252:J253"/>
    <mergeCell ref="K252:R253"/>
    <mergeCell ref="S252:Z253"/>
    <mergeCell ref="AA252:AH253"/>
    <mergeCell ref="A254:J255"/>
    <mergeCell ref="K254:R255"/>
    <mergeCell ref="S254:Z255"/>
    <mergeCell ref="AA254:AH255"/>
    <mergeCell ref="A256:J257"/>
    <mergeCell ref="K256:R257"/>
    <mergeCell ref="S256:Z257"/>
    <mergeCell ref="AA256:AH257"/>
    <mergeCell ref="A258:J259"/>
    <mergeCell ref="K258:R259"/>
    <mergeCell ref="S258:Z259"/>
    <mergeCell ref="AA258:AH259"/>
    <mergeCell ref="A237:I238"/>
    <mergeCell ref="J237:N238"/>
    <mergeCell ref="O237:S238"/>
    <mergeCell ref="T237:X238"/>
    <mergeCell ref="Y237:AC238"/>
    <mergeCell ref="AD237:AH238"/>
    <mergeCell ref="A239:I239"/>
    <mergeCell ref="J239:N239"/>
    <mergeCell ref="O239:S239"/>
    <mergeCell ref="T239:X239"/>
    <mergeCell ref="Y239:AC239"/>
    <mergeCell ref="AD239:AH239"/>
    <mergeCell ref="A240:AH240"/>
    <mergeCell ref="A242:AH242"/>
    <mergeCell ref="A245:AH245"/>
    <mergeCell ref="A248:AH248"/>
    <mergeCell ref="A250:J250"/>
    <mergeCell ref="K250:R250"/>
    <mergeCell ref="S250:Z250"/>
    <mergeCell ref="AA250:AH250"/>
    <mergeCell ref="A231:I232"/>
    <mergeCell ref="J231:N232"/>
    <mergeCell ref="O231:S232"/>
    <mergeCell ref="T231:X232"/>
    <mergeCell ref="Y231:AC232"/>
    <mergeCell ref="AD231:AH232"/>
    <mergeCell ref="A233:I234"/>
    <mergeCell ref="J233:N234"/>
    <mergeCell ref="O233:S234"/>
    <mergeCell ref="T233:X234"/>
    <mergeCell ref="Y233:AC234"/>
    <mergeCell ref="AD233:AH234"/>
    <mergeCell ref="A235:I236"/>
    <mergeCell ref="J235:N236"/>
    <mergeCell ref="O235:S236"/>
    <mergeCell ref="T235:X236"/>
    <mergeCell ref="Y235:AC236"/>
    <mergeCell ref="AD235:AH236"/>
    <mergeCell ref="A219:AH219"/>
    <mergeCell ref="A221:I226"/>
    <mergeCell ref="J221:AH221"/>
    <mergeCell ref="J222:N226"/>
    <mergeCell ref="O222:S226"/>
    <mergeCell ref="T222:X226"/>
    <mergeCell ref="Y222:AC226"/>
    <mergeCell ref="AD222:AH226"/>
    <mergeCell ref="A227:I228"/>
    <mergeCell ref="J227:N228"/>
    <mergeCell ref="O227:S228"/>
    <mergeCell ref="T227:X228"/>
    <mergeCell ref="Y227:AC228"/>
    <mergeCell ref="AD227:AH228"/>
    <mergeCell ref="A229:I230"/>
    <mergeCell ref="J229:N230"/>
    <mergeCell ref="O229:S230"/>
    <mergeCell ref="T229:X230"/>
    <mergeCell ref="Y229:AC230"/>
    <mergeCell ref="AD229:AH230"/>
    <mergeCell ref="A198:J199"/>
    <mergeCell ref="K198:R199"/>
    <mergeCell ref="S198:Z199"/>
    <mergeCell ref="AA198:AH199"/>
    <mergeCell ref="A201:L204"/>
    <mergeCell ref="M201:W204"/>
    <mergeCell ref="X201:AH204"/>
    <mergeCell ref="A205:L207"/>
    <mergeCell ref="M205:W207"/>
    <mergeCell ref="X205:AH207"/>
    <mergeCell ref="A208:L210"/>
    <mergeCell ref="M208:W210"/>
    <mergeCell ref="X208:AH210"/>
    <mergeCell ref="A211:L212"/>
    <mergeCell ref="M211:W212"/>
    <mergeCell ref="X211:AH212"/>
    <mergeCell ref="A213:L214"/>
    <mergeCell ref="M213:W214"/>
    <mergeCell ref="X213:AH214"/>
    <mergeCell ref="A184:L185"/>
    <mergeCell ref="M184:W185"/>
    <mergeCell ref="X184:AH185"/>
    <mergeCell ref="A186:L187"/>
    <mergeCell ref="M186:W187"/>
    <mergeCell ref="X186:AH187"/>
    <mergeCell ref="A189:J193"/>
    <mergeCell ref="K189:R193"/>
    <mergeCell ref="S189:Z193"/>
    <mergeCell ref="AA189:AH193"/>
    <mergeCell ref="A194:J195"/>
    <mergeCell ref="K194:R195"/>
    <mergeCell ref="S194:Z195"/>
    <mergeCell ref="AA194:AH195"/>
    <mergeCell ref="A196:J197"/>
    <mergeCell ref="K196:R197"/>
    <mergeCell ref="S196:Z197"/>
    <mergeCell ref="AA196:AH197"/>
    <mergeCell ref="A172:J172"/>
    <mergeCell ref="K172:R172"/>
    <mergeCell ref="S172:Z172"/>
    <mergeCell ref="AA172:AH172"/>
    <mergeCell ref="A173:J174"/>
    <mergeCell ref="K173:R174"/>
    <mergeCell ref="S173:Z174"/>
    <mergeCell ref="AA173:AH174"/>
    <mergeCell ref="A176:L179"/>
    <mergeCell ref="M176:W179"/>
    <mergeCell ref="X176:AH179"/>
    <mergeCell ref="A180:L181"/>
    <mergeCell ref="M180:W181"/>
    <mergeCell ref="X180:AH181"/>
    <mergeCell ref="A182:L183"/>
    <mergeCell ref="M182:W183"/>
    <mergeCell ref="X182:AH183"/>
    <mergeCell ref="A165:I166"/>
    <mergeCell ref="J165:N166"/>
    <mergeCell ref="O165:S166"/>
    <mergeCell ref="T165:X166"/>
    <mergeCell ref="Y165:AC166"/>
    <mergeCell ref="AD165:AH166"/>
    <mergeCell ref="A167:I168"/>
    <mergeCell ref="J167:N168"/>
    <mergeCell ref="O167:S168"/>
    <mergeCell ref="T167:X168"/>
    <mergeCell ref="Y167:AC168"/>
    <mergeCell ref="AD167:AH168"/>
    <mergeCell ref="A169:I170"/>
    <mergeCell ref="J169:N170"/>
    <mergeCell ref="O169:S170"/>
    <mergeCell ref="T169:X170"/>
    <mergeCell ref="Y169:AC170"/>
    <mergeCell ref="AD169:AH170"/>
    <mergeCell ref="Y157:AC158"/>
    <mergeCell ref="AD157:AH158"/>
    <mergeCell ref="A159:I160"/>
    <mergeCell ref="J159:N160"/>
    <mergeCell ref="O159:S160"/>
    <mergeCell ref="T159:X160"/>
    <mergeCell ref="Y159:AC160"/>
    <mergeCell ref="AD159:AH160"/>
    <mergeCell ref="A161:I162"/>
    <mergeCell ref="J161:N162"/>
    <mergeCell ref="O161:S162"/>
    <mergeCell ref="T161:X162"/>
    <mergeCell ref="Y161:AC162"/>
    <mergeCell ref="AD161:AH162"/>
    <mergeCell ref="A163:I164"/>
    <mergeCell ref="J163:N164"/>
    <mergeCell ref="O163:S164"/>
    <mergeCell ref="T163:X164"/>
    <mergeCell ref="Y163:AC164"/>
    <mergeCell ref="AD163:AH164"/>
    <mergeCell ref="K28:M28"/>
    <mergeCell ref="T34:V34"/>
    <mergeCell ref="W34:Y34"/>
    <mergeCell ref="Z34:AB34"/>
    <mergeCell ref="AC34:AE34"/>
    <mergeCell ref="Q37:S37"/>
    <mergeCell ref="T37:V37"/>
    <mergeCell ref="K13:AH13"/>
    <mergeCell ref="K16:M16"/>
    <mergeCell ref="N16:P16"/>
    <mergeCell ref="Q16:S16"/>
    <mergeCell ref="T16:V16"/>
    <mergeCell ref="W16:Y16"/>
    <mergeCell ref="Z16:AB16"/>
    <mergeCell ref="AC16:AE16"/>
    <mergeCell ref="AF16:AH16"/>
    <mergeCell ref="AC18:AE18"/>
    <mergeCell ref="AF18:AH18"/>
    <mergeCell ref="Z19:AB19"/>
    <mergeCell ref="AC19:AE19"/>
    <mergeCell ref="N25:P25"/>
    <mergeCell ref="Q25:S25"/>
    <mergeCell ref="T25:V25"/>
    <mergeCell ref="W25:Y25"/>
    <mergeCell ref="N24:P24"/>
    <mergeCell ref="Q24:S24"/>
    <mergeCell ref="T24:V24"/>
    <mergeCell ref="W24:Y24"/>
    <mergeCell ref="W18:Y18"/>
    <mergeCell ref="W19:Y19"/>
    <mergeCell ref="Z18:AB18"/>
    <mergeCell ref="T19:V19"/>
    <mergeCell ref="K18:M18"/>
    <mergeCell ref="K19:M19"/>
    <mergeCell ref="K20:M20"/>
    <mergeCell ref="K21:M21"/>
    <mergeCell ref="K22:M22"/>
    <mergeCell ref="W22:Y22"/>
    <mergeCell ref="AF24:AH24"/>
    <mergeCell ref="Q20:S20"/>
    <mergeCell ref="Q21:S21"/>
    <mergeCell ref="Z25:AB25"/>
    <mergeCell ref="AC25:AE25"/>
    <mergeCell ref="AF25:AH25"/>
    <mergeCell ref="K24:M24"/>
    <mergeCell ref="K25:M25"/>
    <mergeCell ref="AF19:AH19"/>
    <mergeCell ref="AD150:AH154"/>
    <mergeCell ref="A155:I156"/>
    <mergeCell ref="J155:N156"/>
    <mergeCell ref="O155:S156"/>
    <mergeCell ref="T155:X156"/>
    <mergeCell ref="Y155:AC156"/>
    <mergeCell ref="AD155:AH156"/>
    <mergeCell ref="Z20:AB20"/>
    <mergeCell ref="AC20:AE20"/>
    <mergeCell ref="AF20:AH20"/>
    <mergeCell ref="W20:Y20"/>
    <mergeCell ref="W21:Y21"/>
    <mergeCell ref="Z21:AB21"/>
    <mergeCell ref="T20:V20"/>
    <mergeCell ref="T21:V21"/>
    <mergeCell ref="T22:V22"/>
    <mergeCell ref="N20:P20"/>
    <mergeCell ref="AC26:AE26"/>
    <mergeCell ref="AF31:AH31"/>
    <mergeCell ref="N32:P32"/>
    <mergeCell ref="AC22:AE22"/>
    <mergeCell ref="AF22:AH22"/>
    <mergeCell ref="Q22:S22"/>
    <mergeCell ref="Z31:AB31"/>
    <mergeCell ref="AC31:AE31"/>
    <mergeCell ref="Q30:S30"/>
    <mergeCell ref="T27:V27"/>
    <mergeCell ref="W27:Y27"/>
    <mergeCell ref="Z27:AB27"/>
    <mergeCell ref="AC27:AE27"/>
    <mergeCell ref="AF27:AH27"/>
    <mergeCell ref="T18:V18"/>
    <mergeCell ref="Z24:AB24"/>
    <mergeCell ref="AC24:AE24"/>
    <mergeCell ref="N21:P21"/>
    <mergeCell ref="N22:P22"/>
    <mergeCell ref="T30:V30"/>
    <mergeCell ref="W30:Y30"/>
    <mergeCell ref="Z30:AB30"/>
    <mergeCell ref="AC30:AE30"/>
    <mergeCell ref="AF30:AH30"/>
    <mergeCell ref="N31:P31"/>
    <mergeCell ref="N18:P18"/>
    <mergeCell ref="N19:P19"/>
    <mergeCell ref="Q18:S18"/>
    <mergeCell ref="Q19:S19"/>
    <mergeCell ref="AC21:AE21"/>
    <mergeCell ref="AF21:AH21"/>
    <mergeCell ref="Z22:AB22"/>
    <mergeCell ref="Z42:AB43"/>
    <mergeCell ref="AC42:AE43"/>
    <mergeCell ref="AF42:AH43"/>
    <mergeCell ref="Q32:S32"/>
    <mergeCell ref="T32:V32"/>
    <mergeCell ref="W32:Y32"/>
    <mergeCell ref="Z32:AB32"/>
    <mergeCell ref="AC32:AE32"/>
    <mergeCell ref="AF32:AH32"/>
    <mergeCell ref="W31:Y31"/>
    <mergeCell ref="Q34:S34"/>
    <mergeCell ref="AC14:AE15"/>
    <mergeCell ref="AF14:AH15"/>
    <mergeCell ref="K41:AH41"/>
    <mergeCell ref="K42:M43"/>
    <mergeCell ref="N42:P43"/>
    <mergeCell ref="Q42:S43"/>
    <mergeCell ref="T42:V43"/>
    <mergeCell ref="W42:Y43"/>
    <mergeCell ref="K14:M15"/>
    <mergeCell ref="N14:P15"/>
    <mergeCell ref="Q14:S15"/>
    <mergeCell ref="T14:V15"/>
    <mergeCell ref="W14:Y15"/>
    <mergeCell ref="Z14:AB15"/>
    <mergeCell ref="AC36:AE36"/>
    <mergeCell ref="AF36:AH36"/>
    <mergeCell ref="K37:M37"/>
    <mergeCell ref="AF26:AH26"/>
    <mergeCell ref="N28:P28"/>
    <mergeCell ref="Q28:S28"/>
    <mergeCell ref="T28:V28"/>
    <mergeCell ref="AC44:AE44"/>
    <mergeCell ref="AF44:AH44"/>
    <mergeCell ref="K46:M46"/>
    <mergeCell ref="N46:P46"/>
    <mergeCell ref="Q46:S46"/>
    <mergeCell ref="T46:V46"/>
    <mergeCell ref="W46:Y46"/>
    <mergeCell ref="Z46:AB46"/>
    <mergeCell ref="K44:M44"/>
    <mergeCell ref="N44:P44"/>
    <mergeCell ref="Q44:S44"/>
    <mergeCell ref="T44:V44"/>
    <mergeCell ref="W44:Y44"/>
    <mergeCell ref="Z44:AB44"/>
    <mergeCell ref="N37:P37"/>
    <mergeCell ref="Q31:S31"/>
    <mergeCell ref="T31:V31"/>
    <mergeCell ref="W37:Y37"/>
    <mergeCell ref="Z37:AB37"/>
    <mergeCell ref="AC37:AE37"/>
    <mergeCell ref="AF37:AH37"/>
    <mergeCell ref="AF34:AH34"/>
    <mergeCell ref="K36:M36"/>
    <mergeCell ref="N36:P36"/>
    <mergeCell ref="Q36:S36"/>
    <mergeCell ref="T36:V36"/>
    <mergeCell ref="W36:Y36"/>
    <mergeCell ref="Z36:AB36"/>
    <mergeCell ref="N34:P34"/>
    <mergeCell ref="AC46:AE46"/>
    <mergeCell ref="K32:M32"/>
    <mergeCell ref="K34:M34"/>
    <mergeCell ref="AF47:AH47"/>
    <mergeCell ref="K48:M48"/>
    <mergeCell ref="N48:P48"/>
    <mergeCell ref="Q48:S48"/>
    <mergeCell ref="T48:V48"/>
    <mergeCell ref="W48:Y48"/>
    <mergeCell ref="Z48:AB48"/>
    <mergeCell ref="AC48:AE48"/>
    <mergeCell ref="AF48:AH48"/>
    <mergeCell ref="K47:M47"/>
    <mergeCell ref="N47:P47"/>
    <mergeCell ref="Q47:S47"/>
    <mergeCell ref="T47:V47"/>
    <mergeCell ref="W47:Y47"/>
    <mergeCell ref="Z47:AB47"/>
    <mergeCell ref="AC47:AE47"/>
    <mergeCell ref="N54:P54"/>
    <mergeCell ref="K50:M50"/>
    <mergeCell ref="N50:P50"/>
    <mergeCell ref="Q50:S50"/>
    <mergeCell ref="T50:V50"/>
    <mergeCell ref="W50:Y50"/>
    <mergeCell ref="Z50:AB50"/>
    <mergeCell ref="AF54:AH54"/>
    <mergeCell ref="AC52:AE52"/>
    <mergeCell ref="AF52:AH52"/>
    <mergeCell ref="Q49:S49"/>
    <mergeCell ref="T49:V49"/>
    <mergeCell ref="W49:Y49"/>
    <mergeCell ref="K54:M54"/>
    <mergeCell ref="K53:M53"/>
    <mergeCell ref="N53:P53"/>
    <mergeCell ref="Q53:S53"/>
    <mergeCell ref="T53:V53"/>
    <mergeCell ref="AC64:AE64"/>
    <mergeCell ref="K62:M62"/>
    <mergeCell ref="N62:P62"/>
    <mergeCell ref="Q62:S62"/>
    <mergeCell ref="T62:V62"/>
    <mergeCell ref="W62:Y62"/>
    <mergeCell ref="Z62:AB62"/>
    <mergeCell ref="Z56:AB56"/>
    <mergeCell ref="AC56:AE56"/>
    <mergeCell ref="AC62:AE62"/>
    <mergeCell ref="AC61:AE61"/>
    <mergeCell ref="A57:AH57"/>
    <mergeCell ref="AF56:AH56"/>
    <mergeCell ref="AC55:AE55"/>
    <mergeCell ref="K58:M58"/>
    <mergeCell ref="N58:P58"/>
    <mergeCell ref="Q58:S58"/>
    <mergeCell ref="T58:V58"/>
    <mergeCell ref="A60:J60"/>
    <mergeCell ref="AC59:AE59"/>
    <mergeCell ref="AF59:AH59"/>
    <mergeCell ref="Z58:AB58"/>
    <mergeCell ref="AC58:AE58"/>
    <mergeCell ref="AF58:AH58"/>
    <mergeCell ref="K59:M59"/>
    <mergeCell ref="N59:P59"/>
    <mergeCell ref="Q59:S59"/>
    <mergeCell ref="T59:V59"/>
    <mergeCell ref="W59:Y59"/>
    <mergeCell ref="Z59:AB59"/>
    <mergeCell ref="AF60:AH60"/>
    <mergeCell ref="A61:J61"/>
    <mergeCell ref="K61:M61"/>
    <mergeCell ref="N61:P61"/>
    <mergeCell ref="Q61:S61"/>
    <mergeCell ref="T61:V61"/>
    <mergeCell ref="W61:Y61"/>
    <mergeCell ref="Z61:AB61"/>
    <mergeCell ref="K64:M64"/>
    <mergeCell ref="N64:P64"/>
    <mergeCell ref="Q64:S64"/>
    <mergeCell ref="T64:V64"/>
    <mergeCell ref="W64:Y64"/>
    <mergeCell ref="Z64:AB64"/>
    <mergeCell ref="W58:Y58"/>
    <mergeCell ref="W60:Y60"/>
    <mergeCell ref="Z60:AB60"/>
    <mergeCell ref="K60:M60"/>
    <mergeCell ref="N60:P60"/>
    <mergeCell ref="Q60:S60"/>
    <mergeCell ref="T60:V60"/>
    <mergeCell ref="K80:M80"/>
    <mergeCell ref="N80:P80"/>
    <mergeCell ref="Q80:S80"/>
    <mergeCell ref="T80:V80"/>
    <mergeCell ref="W80:Y80"/>
    <mergeCell ref="Z80:AB80"/>
    <mergeCell ref="AC80:AE80"/>
    <mergeCell ref="AF80:AH80"/>
    <mergeCell ref="T82:V82"/>
    <mergeCell ref="W82:Y82"/>
    <mergeCell ref="Z82:AB82"/>
    <mergeCell ref="K81:M81"/>
    <mergeCell ref="T81:V81"/>
    <mergeCell ref="W81:Y81"/>
    <mergeCell ref="I73:AH73"/>
    <mergeCell ref="I74:J75"/>
    <mergeCell ref="K74:M75"/>
    <mergeCell ref="N74:P75"/>
    <mergeCell ref="Q74:S75"/>
    <mergeCell ref="T74:V75"/>
    <mergeCell ref="W74:Y75"/>
    <mergeCell ref="K78:M78"/>
    <mergeCell ref="N78:P78"/>
    <mergeCell ref="Q78:S78"/>
    <mergeCell ref="T78:V78"/>
    <mergeCell ref="AC76:AE76"/>
    <mergeCell ref="AF76:AH76"/>
    <mergeCell ref="Z74:AB75"/>
    <mergeCell ref="AC74:AE75"/>
    <mergeCell ref="AF74:AH75"/>
    <mergeCell ref="K76:M76"/>
    <mergeCell ref="N76:P76"/>
    <mergeCell ref="Q76:S76"/>
    <mergeCell ref="T76:V76"/>
    <mergeCell ref="W76:Y76"/>
    <mergeCell ref="Z76:AB76"/>
    <mergeCell ref="AF62:AH62"/>
    <mergeCell ref="AF79:AH79"/>
    <mergeCell ref="Z65:AB65"/>
    <mergeCell ref="AC65:AE65"/>
    <mergeCell ref="AF65:AH65"/>
    <mergeCell ref="K65:M65"/>
    <mergeCell ref="AF64:AH64"/>
    <mergeCell ref="N65:P65"/>
    <mergeCell ref="Q65:S65"/>
    <mergeCell ref="T65:V65"/>
    <mergeCell ref="W65:Y65"/>
    <mergeCell ref="K79:M79"/>
    <mergeCell ref="N79:P79"/>
    <mergeCell ref="Q79:S79"/>
    <mergeCell ref="T79:V79"/>
    <mergeCell ref="W79:Y79"/>
    <mergeCell ref="Z79:AB79"/>
    <mergeCell ref="AC79:AE79"/>
    <mergeCell ref="N81:P81"/>
    <mergeCell ref="AC96:AE96"/>
    <mergeCell ref="AF96:AH96"/>
    <mergeCell ref="T86:V86"/>
    <mergeCell ref="W86:Y86"/>
    <mergeCell ref="Z86:AB86"/>
    <mergeCell ref="AC86:AE86"/>
    <mergeCell ref="AF86:AH86"/>
    <mergeCell ref="AC84:AE84"/>
    <mergeCell ref="AF84:AH84"/>
    <mergeCell ref="N85:P85"/>
    <mergeCell ref="Q85:S85"/>
    <mergeCell ref="T85:V85"/>
    <mergeCell ref="W85:Y85"/>
    <mergeCell ref="Z85:AB85"/>
    <mergeCell ref="AC85:AE85"/>
    <mergeCell ref="N84:P84"/>
    <mergeCell ref="AF82:AH82"/>
    <mergeCell ref="Z81:AB81"/>
    <mergeCell ref="AC81:AE81"/>
    <mergeCell ref="AF81:AH81"/>
    <mergeCell ref="K82:M82"/>
    <mergeCell ref="N82:P82"/>
    <mergeCell ref="Q82:S82"/>
    <mergeCell ref="T96:V96"/>
    <mergeCell ref="AF92:AH92"/>
    <mergeCell ref="Z84:AB84"/>
    <mergeCell ref="AF85:AH85"/>
    <mergeCell ref="N88:P88"/>
    <mergeCell ref="Q88:S88"/>
    <mergeCell ref="T88:V88"/>
    <mergeCell ref="Q84:S84"/>
    <mergeCell ref="T84:V84"/>
    <mergeCell ref="W84:Y84"/>
    <mergeCell ref="N94:P94"/>
    <mergeCell ref="Q94:S94"/>
    <mergeCell ref="T94:V94"/>
    <mergeCell ref="I81:J81"/>
    <mergeCell ref="I84:J84"/>
    <mergeCell ref="K86:M86"/>
    <mergeCell ref="N86:P86"/>
    <mergeCell ref="Q86:S86"/>
    <mergeCell ref="W94:Y94"/>
    <mergeCell ref="Z94:AB94"/>
    <mergeCell ref="AC94:AE94"/>
    <mergeCell ref="AF94:AH94"/>
    <mergeCell ref="AC91:AE91"/>
    <mergeCell ref="N91:P91"/>
    <mergeCell ref="Q91:S91"/>
    <mergeCell ref="T91:V91"/>
    <mergeCell ref="W91:Y91"/>
    <mergeCell ref="Z91:AB91"/>
    <mergeCell ref="AC82:AE82"/>
    <mergeCell ref="K88:M88"/>
    <mergeCell ref="I82:J82"/>
    <mergeCell ref="W88:Y88"/>
    <mergeCell ref="K84:M84"/>
    <mergeCell ref="I86:J86"/>
    <mergeCell ref="I88:J88"/>
    <mergeCell ref="K85:M85"/>
    <mergeCell ref="I96:J96"/>
    <mergeCell ref="I97:J97"/>
    <mergeCell ref="K96:M96"/>
    <mergeCell ref="N96:P96"/>
    <mergeCell ref="I90:J90"/>
    <mergeCell ref="I91:J91"/>
    <mergeCell ref="I92:J92"/>
    <mergeCell ref="I94:J94"/>
    <mergeCell ref="AF91:AH91"/>
    <mergeCell ref="K92:M92"/>
    <mergeCell ref="N92:P92"/>
    <mergeCell ref="Q92:S92"/>
    <mergeCell ref="T92:V92"/>
    <mergeCell ref="W92:Y92"/>
    <mergeCell ref="Z92:AB92"/>
    <mergeCell ref="AC92:AE92"/>
    <mergeCell ref="Z90:AB90"/>
    <mergeCell ref="AC90:AE90"/>
    <mergeCell ref="AF90:AH90"/>
    <mergeCell ref="K91:M91"/>
    <mergeCell ref="AC97:AE97"/>
    <mergeCell ref="AF97:AH97"/>
    <mergeCell ref="K97:M97"/>
    <mergeCell ref="K94:M94"/>
    <mergeCell ref="Z97:AB97"/>
    <mergeCell ref="Q96:S96"/>
    <mergeCell ref="W96:Y96"/>
    <mergeCell ref="Z96:AB96"/>
    <mergeCell ref="AF101:AH102"/>
    <mergeCell ref="I103:J103"/>
    <mergeCell ref="K103:M103"/>
    <mergeCell ref="N103:P103"/>
    <mergeCell ref="Q103:S103"/>
    <mergeCell ref="T103:V103"/>
    <mergeCell ref="W103:Y103"/>
    <mergeCell ref="Z103:AB103"/>
    <mergeCell ref="AC103:AE103"/>
    <mergeCell ref="I100:AH100"/>
    <mergeCell ref="I101:J102"/>
    <mergeCell ref="K101:M102"/>
    <mergeCell ref="N101:P102"/>
    <mergeCell ref="Q101:S102"/>
    <mergeCell ref="T101:V102"/>
    <mergeCell ref="W101:Y102"/>
    <mergeCell ref="Z101:AB102"/>
    <mergeCell ref="AC101:AE102"/>
    <mergeCell ref="N97:P97"/>
    <mergeCell ref="Q97:S97"/>
    <mergeCell ref="T97:V97"/>
    <mergeCell ref="W97:Y97"/>
    <mergeCell ref="AC105:AE105"/>
    <mergeCell ref="AF105:AH105"/>
    <mergeCell ref="I106:J106"/>
    <mergeCell ref="K106:M106"/>
    <mergeCell ref="N106:P106"/>
    <mergeCell ref="Q106:S106"/>
    <mergeCell ref="T106:V106"/>
    <mergeCell ref="W106:Y106"/>
    <mergeCell ref="Z106:AB106"/>
    <mergeCell ref="AF103:AH103"/>
    <mergeCell ref="I105:J105"/>
    <mergeCell ref="K105:M105"/>
    <mergeCell ref="N105:P105"/>
    <mergeCell ref="Q105:S105"/>
    <mergeCell ref="T105:V105"/>
    <mergeCell ref="W105:Y105"/>
    <mergeCell ref="Z105:AB105"/>
    <mergeCell ref="AC107:AE107"/>
    <mergeCell ref="AF107:AH107"/>
    <mergeCell ref="I108:J108"/>
    <mergeCell ref="K108:M108"/>
    <mergeCell ref="N108:P108"/>
    <mergeCell ref="Q108:S108"/>
    <mergeCell ref="T108:V108"/>
    <mergeCell ref="W108:Y108"/>
    <mergeCell ref="Z108:AB108"/>
    <mergeCell ref="AC106:AE106"/>
    <mergeCell ref="AF106:AH106"/>
    <mergeCell ref="I107:J107"/>
    <mergeCell ref="K107:M107"/>
    <mergeCell ref="N107:P107"/>
    <mergeCell ref="Q107:S107"/>
    <mergeCell ref="T107:V107"/>
    <mergeCell ref="W107:Y107"/>
    <mergeCell ref="Z107:AB107"/>
    <mergeCell ref="AC109:AE109"/>
    <mergeCell ref="AF109:AH109"/>
    <mergeCell ref="I111:J111"/>
    <mergeCell ref="K111:M111"/>
    <mergeCell ref="N111:P111"/>
    <mergeCell ref="Q111:S111"/>
    <mergeCell ref="T111:V111"/>
    <mergeCell ref="W111:Y111"/>
    <mergeCell ref="AC108:AE108"/>
    <mergeCell ref="AF108:AH108"/>
    <mergeCell ref="I109:J109"/>
    <mergeCell ref="K109:M109"/>
    <mergeCell ref="N109:P109"/>
    <mergeCell ref="Q109:S109"/>
    <mergeCell ref="T109:V109"/>
    <mergeCell ref="W109:Y109"/>
    <mergeCell ref="Z109:AB109"/>
    <mergeCell ref="Z112:AB112"/>
    <mergeCell ref="AC112:AE112"/>
    <mergeCell ref="AF112:AH112"/>
    <mergeCell ref="I113:J113"/>
    <mergeCell ref="K113:M113"/>
    <mergeCell ref="N113:P113"/>
    <mergeCell ref="Q113:S113"/>
    <mergeCell ref="T113:V113"/>
    <mergeCell ref="W113:Y113"/>
    <mergeCell ref="Z111:AB111"/>
    <mergeCell ref="AC111:AE111"/>
    <mergeCell ref="AF111:AH111"/>
    <mergeCell ref="I112:J112"/>
    <mergeCell ref="K112:M112"/>
    <mergeCell ref="N112:P112"/>
    <mergeCell ref="Q112:S112"/>
    <mergeCell ref="T112:V112"/>
    <mergeCell ref="W112:Y112"/>
    <mergeCell ref="I118:J118"/>
    <mergeCell ref="K118:M118"/>
    <mergeCell ref="N118:P118"/>
    <mergeCell ref="Q118:S118"/>
    <mergeCell ref="T118:V118"/>
    <mergeCell ref="Z119:AB119"/>
    <mergeCell ref="AC119:AE119"/>
    <mergeCell ref="AF119:AH119"/>
    <mergeCell ref="Z115:AB115"/>
    <mergeCell ref="AC115:AE115"/>
    <mergeCell ref="AF115:AH115"/>
    <mergeCell ref="I117:J117"/>
    <mergeCell ref="K117:M117"/>
    <mergeCell ref="N117:P117"/>
    <mergeCell ref="Q117:S117"/>
    <mergeCell ref="T117:V117"/>
    <mergeCell ref="Z113:AB113"/>
    <mergeCell ref="AC113:AE113"/>
    <mergeCell ref="AF113:AH113"/>
    <mergeCell ref="I115:J115"/>
    <mergeCell ref="K115:M115"/>
    <mergeCell ref="N115:P115"/>
    <mergeCell ref="Q115:S115"/>
    <mergeCell ref="T115:V115"/>
    <mergeCell ref="W115:Y115"/>
    <mergeCell ref="W114:Y114"/>
    <mergeCell ref="Z114:AB114"/>
    <mergeCell ref="AC114:AE114"/>
    <mergeCell ref="AF114:AH114"/>
    <mergeCell ref="L136:V136"/>
    <mergeCell ref="W133:AH134"/>
    <mergeCell ref="W135:AH135"/>
    <mergeCell ref="W136:AH136"/>
    <mergeCell ref="T123:V123"/>
    <mergeCell ref="W123:Y123"/>
    <mergeCell ref="Z123:AB123"/>
    <mergeCell ref="AC123:AE123"/>
    <mergeCell ref="AF123:AH123"/>
    <mergeCell ref="I124:J124"/>
    <mergeCell ref="K124:M124"/>
    <mergeCell ref="N124:P124"/>
    <mergeCell ref="Q124:S124"/>
    <mergeCell ref="W121:Y121"/>
    <mergeCell ref="Z121:AB121"/>
    <mergeCell ref="AC121:AE121"/>
    <mergeCell ref="AF121:AH121"/>
    <mergeCell ref="I123:J123"/>
    <mergeCell ref="K123:M123"/>
    <mergeCell ref="N123:P123"/>
    <mergeCell ref="Q123:S123"/>
    <mergeCell ref="I121:J121"/>
    <mergeCell ref="K121:M121"/>
    <mergeCell ref="N121:P121"/>
    <mergeCell ref="Q121:S121"/>
    <mergeCell ref="T121:V121"/>
    <mergeCell ref="A135:K135"/>
    <mergeCell ref="A136:K136"/>
    <mergeCell ref="AA763:AH763"/>
    <mergeCell ref="A754:R755"/>
    <mergeCell ref="S754:Z755"/>
    <mergeCell ref="AA754:AH755"/>
    <mergeCell ref="A756:R756"/>
    <mergeCell ref="S756:Z756"/>
    <mergeCell ref="AA756:AH756"/>
    <mergeCell ref="A757:R757"/>
    <mergeCell ref="S757:Z757"/>
    <mergeCell ref="AA757:AH757"/>
    <mergeCell ref="A145:AH145"/>
    <mergeCell ref="A517:I519"/>
    <mergeCell ref="J517:AH517"/>
    <mergeCell ref="J518:N519"/>
    <mergeCell ref="O518:S519"/>
    <mergeCell ref="T518:X519"/>
    <mergeCell ref="Y518:AC519"/>
    <mergeCell ref="A157:I158"/>
    <mergeCell ref="J157:N158"/>
    <mergeCell ref="O157:S158"/>
    <mergeCell ref="AD518:AH519"/>
    <mergeCell ref="A520:I520"/>
    <mergeCell ref="J520:N520"/>
    <mergeCell ref="O520:S520"/>
    <mergeCell ref="A147:AD147"/>
    <mergeCell ref="A149:I154"/>
    <mergeCell ref="J149:AH149"/>
    <mergeCell ref="J150:N154"/>
    <mergeCell ref="O150:S154"/>
    <mergeCell ref="T150:X154"/>
    <mergeCell ref="Y150:AC154"/>
    <mergeCell ref="T157:X158"/>
    <mergeCell ref="A777:AH778"/>
    <mergeCell ref="A780:J781"/>
    <mergeCell ref="K780:R780"/>
    <mergeCell ref="S780:Z780"/>
    <mergeCell ref="AA780:AH780"/>
    <mergeCell ref="K781:N781"/>
    <mergeCell ref="O781:R781"/>
    <mergeCell ref="S781:V781"/>
    <mergeCell ref="W781:Z781"/>
    <mergeCell ref="AA781:AD781"/>
    <mergeCell ref="AE781:AH781"/>
    <mergeCell ref="A768:AH768"/>
    <mergeCell ref="A764:R764"/>
    <mergeCell ref="S764:Z764"/>
    <mergeCell ref="AA764:AH764"/>
    <mergeCell ref="A758:R758"/>
    <mergeCell ref="S758:Z758"/>
    <mergeCell ref="AA758:AH758"/>
    <mergeCell ref="A759:R759"/>
    <mergeCell ref="S759:Z759"/>
    <mergeCell ref="AA759:AH759"/>
    <mergeCell ref="A760:R760"/>
    <mergeCell ref="S760:Z760"/>
    <mergeCell ref="AA760:AH760"/>
    <mergeCell ref="A761:R761"/>
    <mergeCell ref="S761:Z761"/>
    <mergeCell ref="AA761:AH761"/>
    <mergeCell ref="A762:R762"/>
    <mergeCell ref="S762:Z762"/>
    <mergeCell ref="AA762:AH762"/>
    <mergeCell ref="A763:R763"/>
    <mergeCell ref="S763:Z763"/>
    <mergeCell ref="A782:J782"/>
    <mergeCell ref="K782:N782"/>
    <mergeCell ref="O782:R782"/>
    <mergeCell ref="S782:V782"/>
    <mergeCell ref="W782:Z782"/>
    <mergeCell ref="AA782:AD782"/>
    <mergeCell ref="AE782:AH782"/>
    <mergeCell ref="A783:J783"/>
    <mergeCell ref="K783:N783"/>
    <mergeCell ref="O783:R783"/>
    <mergeCell ref="S783:V783"/>
    <mergeCell ref="W783:Z783"/>
    <mergeCell ref="AA783:AD783"/>
    <mergeCell ref="AE783:AH783"/>
    <mergeCell ref="A784:J784"/>
    <mergeCell ref="K784:N784"/>
    <mergeCell ref="O784:R784"/>
    <mergeCell ref="S784:V784"/>
    <mergeCell ref="W784:Z784"/>
    <mergeCell ref="AA784:AD784"/>
    <mergeCell ref="AE784:AH784"/>
    <mergeCell ref="A785:J785"/>
    <mergeCell ref="K785:N785"/>
    <mergeCell ref="O785:R785"/>
    <mergeCell ref="S785:V785"/>
    <mergeCell ref="W785:Z785"/>
    <mergeCell ref="AA785:AD785"/>
    <mergeCell ref="AE785:AH785"/>
    <mergeCell ref="A786:J786"/>
    <mergeCell ref="K786:N786"/>
    <mergeCell ref="O786:R786"/>
    <mergeCell ref="S786:V786"/>
    <mergeCell ref="W786:Z786"/>
    <mergeCell ref="AA786:AD786"/>
    <mergeCell ref="AE786:AH786"/>
    <mergeCell ref="A787:J787"/>
    <mergeCell ref="K787:N787"/>
    <mergeCell ref="O787:R787"/>
    <mergeCell ref="S787:V787"/>
    <mergeCell ref="W787:Z787"/>
    <mergeCell ref="AA787:AD787"/>
    <mergeCell ref="AE787:AH787"/>
    <mergeCell ref="A794:I795"/>
    <mergeCell ref="J794:N794"/>
    <mergeCell ref="O794:X794"/>
    <mergeCell ref="Y794:AH794"/>
    <mergeCell ref="J795:N795"/>
    <mergeCell ref="O795:S795"/>
    <mergeCell ref="T795:X795"/>
    <mergeCell ref="Y795:AC795"/>
    <mergeCell ref="AD795:AH795"/>
    <mergeCell ref="A796:I796"/>
    <mergeCell ref="J796:N796"/>
    <mergeCell ref="O796:S796"/>
    <mergeCell ref="T796:X796"/>
    <mergeCell ref="Y796:AC796"/>
    <mergeCell ref="AD796:AH796"/>
    <mergeCell ref="A797:I797"/>
    <mergeCell ref="J797:N797"/>
    <mergeCell ref="O797:S797"/>
    <mergeCell ref="T797:X797"/>
    <mergeCell ref="Y797:AC797"/>
    <mergeCell ref="AD797:AH797"/>
    <mergeCell ref="A798:I798"/>
    <mergeCell ref="J798:N798"/>
    <mergeCell ref="O798:S798"/>
    <mergeCell ref="T798:X798"/>
    <mergeCell ref="Y798:AC798"/>
    <mergeCell ref="AD798:AH798"/>
    <mergeCell ref="A799:I799"/>
    <mergeCell ref="J799:N799"/>
    <mergeCell ref="O799:S799"/>
    <mergeCell ref="T799:X799"/>
    <mergeCell ref="Y799:AC799"/>
    <mergeCell ref="AD799:AH799"/>
    <mergeCell ref="A800:I800"/>
    <mergeCell ref="J800:N800"/>
    <mergeCell ref="O800:S800"/>
    <mergeCell ref="T800:X800"/>
    <mergeCell ref="Y800:AC800"/>
    <mergeCell ref="AD800:AH800"/>
    <mergeCell ref="A801:I801"/>
    <mergeCell ref="J801:N801"/>
    <mergeCell ref="O801:S801"/>
    <mergeCell ref="T801:X801"/>
    <mergeCell ref="Y801:AC801"/>
    <mergeCell ref="AD801:AH801"/>
    <mergeCell ref="A802:I802"/>
    <mergeCell ref="J802:N802"/>
    <mergeCell ref="O802:S802"/>
    <mergeCell ref="T802:X802"/>
    <mergeCell ref="Y802:AC802"/>
    <mergeCell ref="AD802:AH802"/>
    <mergeCell ref="A803:I803"/>
    <mergeCell ref="J803:N803"/>
    <mergeCell ref="O803:S803"/>
    <mergeCell ref="T803:X803"/>
    <mergeCell ref="Y803:AC803"/>
    <mergeCell ref="AD803:AH803"/>
    <mergeCell ref="A804:I804"/>
    <mergeCell ref="J804:N804"/>
    <mergeCell ref="O804:S804"/>
    <mergeCell ref="T804:X804"/>
    <mergeCell ref="Y804:AC804"/>
    <mergeCell ref="AD804:AH804"/>
    <mergeCell ref="A805:I805"/>
    <mergeCell ref="J805:N805"/>
    <mergeCell ref="O805:S805"/>
    <mergeCell ref="T805:X805"/>
    <mergeCell ref="Y805:AC805"/>
    <mergeCell ref="AD805:AH805"/>
    <mergeCell ref="A810:AH811"/>
    <mergeCell ref="A813:P813"/>
    <mergeCell ref="Q813:Y813"/>
    <mergeCell ref="Z813:AH813"/>
    <mergeCell ref="A814:P814"/>
    <mergeCell ref="Q814:Y814"/>
    <mergeCell ref="Z814:AH814"/>
    <mergeCell ref="A823:P823"/>
    <mergeCell ref="Q823:Y823"/>
    <mergeCell ref="Z823:AH823"/>
    <mergeCell ref="A824:P824"/>
    <mergeCell ref="Q824:Y824"/>
    <mergeCell ref="Z824:AH824"/>
    <mergeCell ref="A825:P825"/>
    <mergeCell ref="Q825:Y825"/>
    <mergeCell ref="Z825:AH825"/>
    <mergeCell ref="A826:P826"/>
    <mergeCell ref="Q826:Y826"/>
    <mergeCell ref="Z826:AH826"/>
    <mergeCell ref="A815:P815"/>
    <mergeCell ref="Q815:Y815"/>
    <mergeCell ref="Z815:AH815"/>
    <mergeCell ref="A816:P816"/>
    <mergeCell ref="Q816:Y816"/>
    <mergeCell ref="Z816:AH816"/>
    <mergeCell ref="A817:P817"/>
    <mergeCell ref="Q817:Y817"/>
    <mergeCell ref="Z817:AH817"/>
    <mergeCell ref="A818:P818"/>
    <mergeCell ref="Q818:Y818"/>
    <mergeCell ref="Z818:AH818"/>
    <mergeCell ref="A819:P819"/>
    <mergeCell ref="Q819:Y819"/>
    <mergeCell ref="Z819:AH819"/>
    <mergeCell ref="A822:P822"/>
    <mergeCell ref="Q822:Y822"/>
    <mergeCell ref="Z822:AH822"/>
    <mergeCell ref="A836:P836"/>
    <mergeCell ref="Q836:Y836"/>
    <mergeCell ref="Z836:AH836"/>
    <mergeCell ref="A837:P837"/>
    <mergeCell ref="Q837:Y837"/>
    <mergeCell ref="Z837:AH837"/>
    <mergeCell ref="A839:AH839"/>
    <mergeCell ref="A843:AH844"/>
    <mergeCell ref="A847:T847"/>
    <mergeCell ref="U847:AA847"/>
    <mergeCell ref="AB847:AH847"/>
    <mergeCell ref="A848:T848"/>
    <mergeCell ref="U848:AA848"/>
    <mergeCell ref="AB848:AH848"/>
    <mergeCell ref="A830:P830"/>
    <mergeCell ref="Q830:Y830"/>
    <mergeCell ref="Z830:AH830"/>
    <mergeCell ref="A831:P831"/>
    <mergeCell ref="Q831:Y831"/>
    <mergeCell ref="Z831:AH831"/>
    <mergeCell ref="A832:P832"/>
    <mergeCell ref="Q832:Y832"/>
    <mergeCell ref="Z832:AH832"/>
    <mergeCell ref="A833:P833"/>
    <mergeCell ref="Q833:Y833"/>
    <mergeCell ref="Z833:AH833"/>
    <mergeCell ref="A834:P834"/>
    <mergeCell ref="Q834:Y834"/>
    <mergeCell ref="Z834:AH834"/>
    <mergeCell ref="A835:P835"/>
    <mergeCell ref="Q835:Y835"/>
    <mergeCell ref="Z835:AH835"/>
    <mergeCell ref="A855:T855"/>
    <mergeCell ref="U855:AA855"/>
    <mergeCell ref="AB855:AH855"/>
    <mergeCell ref="A856:T856"/>
    <mergeCell ref="U856:AA856"/>
    <mergeCell ref="AB856:AH856"/>
    <mergeCell ref="A849:T849"/>
    <mergeCell ref="U849:AA849"/>
    <mergeCell ref="AB849:AH849"/>
    <mergeCell ref="A850:T850"/>
    <mergeCell ref="U850:AA850"/>
    <mergeCell ref="AB850:AH850"/>
    <mergeCell ref="A851:T851"/>
    <mergeCell ref="U851:AA851"/>
    <mergeCell ref="AB851:AH851"/>
    <mergeCell ref="A852:T852"/>
    <mergeCell ref="U852:AA852"/>
    <mergeCell ref="AB852:AH852"/>
    <mergeCell ref="A853:T853"/>
    <mergeCell ref="U853:AA853"/>
    <mergeCell ref="AB853:AH853"/>
    <mergeCell ref="A854:T854"/>
    <mergeCell ref="U854:AA854"/>
    <mergeCell ref="AB854:AH854"/>
    <mergeCell ref="A868:T868"/>
    <mergeCell ref="U868:AA868"/>
    <mergeCell ref="AB868:AH868"/>
    <mergeCell ref="A869:T869"/>
    <mergeCell ref="U869:AA869"/>
    <mergeCell ref="AB869:AH869"/>
    <mergeCell ref="A870:T870"/>
    <mergeCell ref="U870:AA870"/>
    <mergeCell ref="AB870:AH870"/>
    <mergeCell ref="A871:T871"/>
    <mergeCell ref="U871:AA871"/>
    <mergeCell ref="AB871:AH871"/>
    <mergeCell ref="A873:T873"/>
    <mergeCell ref="U873:AA873"/>
    <mergeCell ref="AB873:AH873"/>
    <mergeCell ref="AA885:AH885"/>
    <mergeCell ref="A857:T857"/>
    <mergeCell ref="U857:AA857"/>
    <mergeCell ref="AB857:AH857"/>
    <mergeCell ref="A864:T864"/>
    <mergeCell ref="U864:AA864"/>
    <mergeCell ref="AB864:AH864"/>
    <mergeCell ref="A865:T865"/>
    <mergeCell ref="U865:AA865"/>
    <mergeCell ref="AB865:AH865"/>
    <mergeCell ref="V900:X900"/>
    <mergeCell ref="AA886:AH886"/>
    <mergeCell ref="A894:N895"/>
    <mergeCell ref="O894:X894"/>
    <mergeCell ref="Y894:AH894"/>
    <mergeCell ref="O895:R895"/>
    <mergeCell ref="S895:U895"/>
    <mergeCell ref="V895:X895"/>
    <mergeCell ref="Y895:AB895"/>
    <mergeCell ref="AC895:AE895"/>
    <mergeCell ref="AF895:AH895"/>
    <mergeCell ref="A874:T874"/>
    <mergeCell ref="U874:AA874"/>
    <mergeCell ref="AB874:AH874"/>
    <mergeCell ref="A875:T875"/>
    <mergeCell ref="U875:AA875"/>
    <mergeCell ref="AB875:AH875"/>
    <mergeCell ref="A880:R880"/>
    <mergeCell ref="S880:Z880"/>
    <mergeCell ref="AA880:AH880"/>
    <mergeCell ref="A881:R881"/>
    <mergeCell ref="S881:Z881"/>
    <mergeCell ref="AA881:AH881"/>
    <mergeCell ref="A882:R882"/>
    <mergeCell ref="S882:Z882"/>
    <mergeCell ref="AA882:AH882"/>
    <mergeCell ref="S883:Z883"/>
    <mergeCell ref="AA883:AH883"/>
    <mergeCell ref="A884:R884"/>
    <mergeCell ref="S884:Z884"/>
    <mergeCell ref="AA884:AH884"/>
    <mergeCell ref="A885:R885"/>
    <mergeCell ref="AF907:AH907"/>
    <mergeCell ref="AC902:AE902"/>
    <mergeCell ref="AF902:AH902"/>
    <mergeCell ref="A896:N896"/>
    <mergeCell ref="O896:R896"/>
    <mergeCell ref="S896:U896"/>
    <mergeCell ref="V896:X896"/>
    <mergeCell ref="Y896:AB896"/>
    <mergeCell ref="AC896:AE896"/>
    <mergeCell ref="AF896:AH896"/>
    <mergeCell ref="A897:N897"/>
    <mergeCell ref="O897:R897"/>
    <mergeCell ref="S897:U897"/>
    <mergeCell ref="V897:X897"/>
    <mergeCell ref="Y897:AB897"/>
    <mergeCell ref="AC897:AE897"/>
    <mergeCell ref="AF897:AH897"/>
    <mergeCell ref="A898:N898"/>
    <mergeCell ref="O898:R898"/>
    <mergeCell ref="S898:U898"/>
    <mergeCell ref="V898:X898"/>
    <mergeCell ref="Y898:AB898"/>
    <mergeCell ref="AC898:AE898"/>
    <mergeCell ref="AF898:AH898"/>
    <mergeCell ref="O902:R902"/>
    <mergeCell ref="S902:U902"/>
    <mergeCell ref="V902:X902"/>
    <mergeCell ref="Y902:AB902"/>
    <mergeCell ref="A902:N902"/>
    <mergeCell ref="A900:N900"/>
    <mergeCell ref="O900:R900"/>
    <mergeCell ref="S900:U900"/>
    <mergeCell ref="A937:F937"/>
    <mergeCell ref="AA930:AH930"/>
    <mergeCell ref="A931:N931"/>
    <mergeCell ref="O908:R908"/>
    <mergeCell ref="S908:U908"/>
    <mergeCell ref="V908:X908"/>
    <mergeCell ref="Y908:AB908"/>
    <mergeCell ref="AC908:AE908"/>
    <mergeCell ref="AF908:AH908"/>
    <mergeCell ref="A910:AH910"/>
    <mergeCell ref="A913:AH914"/>
    <mergeCell ref="A916:AH917"/>
    <mergeCell ref="A905:N905"/>
    <mergeCell ref="O905:R905"/>
    <mergeCell ref="S905:U905"/>
    <mergeCell ref="V905:X905"/>
    <mergeCell ref="Y905:AB905"/>
    <mergeCell ref="AC905:AE905"/>
    <mergeCell ref="AF905:AH905"/>
    <mergeCell ref="A906:N906"/>
    <mergeCell ref="O906:R906"/>
    <mergeCell ref="S906:U906"/>
    <mergeCell ref="V906:X906"/>
    <mergeCell ref="Y906:AB906"/>
    <mergeCell ref="AC906:AE906"/>
    <mergeCell ref="AF906:AH906"/>
    <mergeCell ref="A907:N907"/>
    <mergeCell ref="O907:R907"/>
    <mergeCell ref="S907:U907"/>
    <mergeCell ref="V907:X907"/>
    <mergeCell ref="Y907:AB907"/>
    <mergeCell ref="AC907:AE907"/>
    <mergeCell ref="A13:J15"/>
    <mergeCell ref="A16:J16"/>
    <mergeCell ref="A18:J18"/>
    <mergeCell ref="A19:J19"/>
    <mergeCell ref="A20:J20"/>
    <mergeCell ref="A21:J21"/>
    <mergeCell ref="A22:J22"/>
    <mergeCell ref="A17:AH17"/>
    <mergeCell ref="A23:AH23"/>
    <mergeCell ref="A24:J24"/>
    <mergeCell ref="A25:J25"/>
    <mergeCell ref="A26:J26"/>
    <mergeCell ref="A28:J28"/>
    <mergeCell ref="A30:J30"/>
    <mergeCell ref="A31:J31"/>
    <mergeCell ref="A32:J32"/>
    <mergeCell ref="A34:J34"/>
    <mergeCell ref="A29:AH29"/>
    <mergeCell ref="K31:M31"/>
    <mergeCell ref="K26:M26"/>
    <mergeCell ref="Q27:S27"/>
    <mergeCell ref="K30:M30"/>
    <mergeCell ref="N30:P30"/>
    <mergeCell ref="W28:Y28"/>
    <mergeCell ref="Z28:AB28"/>
    <mergeCell ref="AC28:AE28"/>
    <mergeCell ref="AF28:AH28"/>
    <mergeCell ref="N26:P26"/>
    <mergeCell ref="Q26:S26"/>
    <mergeCell ref="T26:V26"/>
    <mergeCell ref="W26:Y26"/>
    <mergeCell ref="Z26:AB26"/>
    <mergeCell ref="K27:M27"/>
    <mergeCell ref="N27:P27"/>
    <mergeCell ref="A954:AH955"/>
    <mergeCell ref="A935:AH935"/>
    <mergeCell ref="A36:J36"/>
    <mergeCell ref="A37:J37"/>
    <mergeCell ref="A35:AH35"/>
    <mergeCell ref="A62:J62"/>
    <mergeCell ref="A63:AH63"/>
    <mergeCell ref="A64:J64"/>
    <mergeCell ref="A65:J65"/>
    <mergeCell ref="A89:AH89"/>
    <mergeCell ref="S931:Z931"/>
    <mergeCell ref="AA931:AH931"/>
    <mergeCell ref="A82:H82"/>
    <mergeCell ref="A84:H84"/>
    <mergeCell ref="D951:AH952"/>
    <mergeCell ref="A927:N927"/>
    <mergeCell ref="A88:H88"/>
    <mergeCell ref="A90:H90"/>
    <mergeCell ref="A91:H91"/>
    <mergeCell ref="A92:H92"/>
    <mergeCell ref="A94:H94"/>
    <mergeCell ref="Z88:AB88"/>
    <mergeCell ref="AC88:AE88"/>
    <mergeCell ref="AF88:AH88"/>
    <mergeCell ref="K90:M90"/>
    <mergeCell ref="N90:P90"/>
    <mergeCell ref="Q90:S90"/>
    <mergeCell ref="T90:V90"/>
    <mergeCell ref="W90:Y90"/>
    <mergeCell ref="AA928:AH928"/>
    <mergeCell ref="A9:AH11"/>
    <mergeCell ref="A41:J43"/>
    <mergeCell ref="A44:J44"/>
    <mergeCell ref="A45:AH45"/>
    <mergeCell ref="A46:J46"/>
    <mergeCell ref="A47:J47"/>
    <mergeCell ref="A48:J48"/>
    <mergeCell ref="A49:J49"/>
    <mergeCell ref="A50:J50"/>
    <mergeCell ref="A52:J52"/>
    <mergeCell ref="A53:J53"/>
    <mergeCell ref="A54:J54"/>
    <mergeCell ref="A56:J56"/>
    <mergeCell ref="A51:AH51"/>
    <mergeCell ref="A58:J58"/>
    <mergeCell ref="A59:J59"/>
    <mergeCell ref="A33:J33"/>
    <mergeCell ref="K33:M33"/>
    <mergeCell ref="N33:P33"/>
    <mergeCell ref="Q33:S33"/>
    <mergeCell ref="T33:V33"/>
    <mergeCell ref="W33:Y33"/>
    <mergeCell ref="Z33:AB33"/>
    <mergeCell ref="AC33:AE33"/>
    <mergeCell ref="AF33:AH33"/>
    <mergeCell ref="A55:J55"/>
    <mergeCell ref="K55:M55"/>
    <mergeCell ref="N55:P55"/>
    <mergeCell ref="Q55:S55"/>
    <mergeCell ref="A27:J27"/>
    <mergeCell ref="AF55:AH55"/>
    <mergeCell ref="AF53:AH53"/>
    <mergeCell ref="A140:AH142"/>
    <mergeCell ref="A96:H96"/>
    <mergeCell ref="A97:H97"/>
    <mergeCell ref="A100:H102"/>
    <mergeCell ref="A103:H103"/>
    <mergeCell ref="A104:AH104"/>
    <mergeCell ref="A110:AH110"/>
    <mergeCell ref="A116:AH116"/>
    <mergeCell ref="A122:AH122"/>
    <mergeCell ref="A105:H105"/>
    <mergeCell ref="A106:H106"/>
    <mergeCell ref="A107:H107"/>
    <mergeCell ref="A108:H108"/>
    <mergeCell ref="A109:H109"/>
    <mergeCell ref="A111:H111"/>
    <mergeCell ref="A112:H112"/>
    <mergeCell ref="A113:H113"/>
    <mergeCell ref="A115:H115"/>
    <mergeCell ref="A117:H117"/>
    <mergeCell ref="A118:H118"/>
    <mergeCell ref="A119:H119"/>
    <mergeCell ref="A121:H121"/>
    <mergeCell ref="W119:Y119"/>
    <mergeCell ref="L133:V134"/>
    <mergeCell ref="Q127:AH127"/>
    <mergeCell ref="T124:V124"/>
    <mergeCell ref="W124:Y124"/>
    <mergeCell ref="Z124:AB124"/>
    <mergeCell ref="AC124:AE124"/>
    <mergeCell ref="AF124:AH124"/>
    <mergeCell ref="Q126:AH126"/>
    <mergeCell ref="L135:V135"/>
    <mergeCell ref="T523:X523"/>
    <mergeCell ref="Y523:AC523"/>
    <mergeCell ref="AD523:AH523"/>
    <mergeCell ref="A524:I524"/>
    <mergeCell ref="J524:N524"/>
    <mergeCell ref="O524:S524"/>
    <mergeCell ref="T524:X524"/>
    <mergeCell ref="Y524:AC524"/>
    <mergeCell ref="AD524:AH524"/>
    <mergeCell ref="A525:I525"/>
    <mergeCell ref="J525:N525"/>
    <mergeCell ref="O525:S525"/>
    <mergeCell ref="T525:X525"/>
    <mergeCell ref="Y525:AC525"/>
    <mergeCell ref="AD525:AH525"/>
    <mergeCell ref="O529:S529"/>
    <mergeCell ref="T529:X529"/>
    <mergeCell ref="Y529:AC529"/>
    <mergeCell ref="AD529:AH529"/>
    <mergeCell ref="A530:I530"/>
    <mergeCell ref="J530:N530"/>
    <mergeCell ref="O530:S530"/>
    <mergeCell ref="T530:X530"/>
    <mergeCell ref="Y530:AC530"/>
    <mergeCell ref="AD530:AH530"/>
    <mergeCell ref="A531:I531"/>
    <mergeCell ref="J531:N531"/>
    <mergeCell ref="O531:S531"/>
    <mergeCell ref="T531:X531"/>
    <mergeCell ref="Y531:AC531"/>
    <mergeCell ref="AD531:AH531"/>
    <mergeCell ref="A526:I526"/>
    <mergeCell ref="J526:N526"/>
    <mergeCell ref="O526:S526"/>
    <mergeCell ref="T526:X526"/>
    <mergeCell ref="Y526:AC526"/>
    <mergeCell ref="AD526:AH526"/>
    <mergeCell ref="A527:I527"/>
    <mergeCell ref="J527:N527"/>
    <mergeCell ref="O527:S527"/>
    <mergeCell ref="T527:X527"/>
    <mergeCell ref="Y527:AC527"/>
    <mergeCell ref="AD527:AH527"/>
    <mergeCell ref="A528:I528"/>
    <mergeCell ref="J528:N528"/>
    <mergeCell ref="O528:S528"/>
    <mergeCell ref="T528:X528"/>
    <mergeCell ref="O532:S532"/>
    <mergeCell ref="T532:X532"/>
    <mergeCell ref="Y532:AC532"/>
    <mergeCell ref="AD532:AH532"/>
    <mergeCell ref="A534:AH535"/>
    <mergeCell ref="A537:AH538"/>
    <mergeCell ref="A540:AH541"/>
    <mergeCell ref="A543:I545"/>
    <mergeCell ref="J543:AH543"/>
    <mergeCell ref="J544:N545"/>
    <mergeCell ref="O544:S545"/>
    <mergeCell ref="T544:X545"/>
    <mergeCell ref="Y544:AC545"/>
    <mergeCell ref="AD544:AH545"/>
    <mergeCell ref="A546:I546"/>
    <mergeCell ref="J546:N546"/>
    <mergeCell ref="O546:S546"/>
    <mergeCell ref="T546:X546"/>
    <mergeCell ref="Y546:AC546"/>
    <mergeCell ref="AD546:AH546"/>
    <mergeCell ref="A532:I532"/>
    <mergeCell ref="J532:N532"/>
    <mergeCell ref="O547:S547"/>
    <mergeCell ref="T547:X547"/>
    <mergeCell ref="Y547:AC547"/>
    <mergeCell ref="AD547:AH547"/>
    <mergeCell ref="A548:I548"/>
    <mergeCell ref="J548:N548"/>
    <mergeCell ref="O548:S548"/>
    <mergeCell ref="T548:X548"/>
    <mergeCell ref="Y548:AC548"/>
    <mergeCell ref="AD548:AH548"/>
    <mergeCell ref="A549:I549"/>
    <mergeCell ref="J549:N549"/>
    <mergeCell ref="O549:S549"/>
    <mergeCell ref="T549:X549"/>
    <mergeCell ref="Y549:AC549"/>
    <mergeCell ref="AD549:AH549"/>
    <mergeCell ref="O551:S551"/>
    <mergeCell ref="T551:X551"/>
    <mergeCell ref="Y551:AC551"/>
    <mergeCell ref="AD551:AH551"/>
    <mergeCell ref="A550:I550"/>
    <mergeCell ref="J550:N550"/>
    <mergeCell ref="O550:S550"/>
    <mergeCell ref="T550:X550"/>
    <mergeCell ref="Y550:AC550"/>
    <mergeCell ref="AD550:AH550"/>
    <mergeCell ref="A551:I551"/>
    <mergeCell ref="J551:N551"/>
    <mergeCell ref="A547:I547"/>
    <mergeCell ref="J547:N547"/>
    <mergeCell ref="Y556:AC556"/>
    <mergeCell ref="AD556:AH556"/>
    <mergeCell ref="A555:I555"/>
    <mergeCell ref="J555:N555"/>
    <mergeCell ref="O555:S555"/>
    <mergeCell ref="A554:I554"/>
    <mergeCell ref="J554:N554"/>
    <mergeCell ref="O554:S554"/>
    <mergeCell ref="T554:X554"/>
    <mergeCell ref="Y554:AC554"/>
    <mergeCell ref="AD554:AH554"/>
    <mergeCell ref="A553:I553"/>
    <mergeCell ref="J553:N553"/>
    <mergeCell ref="O553:S553"/>
    <mergeCell ref="T553:X553"/>
    <mergeCell ref="Y553:AC553"/>
    <mergeCell ref="AD553:AH553"/>
    <mergeCell ref="T555:X555"/>
    <mergeCell ref="Y555:AC555"/>
    <mergeCell ref="A899:N899"/>
    <mergeCell ref="O899:R899"/>
    <mergeCell ref="S899:U899"/>
    <mergeCell ref="V899:X899"/>
    <mergeCell ref="Y899:AB899"/>
    <mergeCell ref="AC899:AE899"/>
    <mergeCell ref="AF899:AH899"/>
    <mergeCell ref="A601:AH601"/>
    <mergeCell ref="AB858:AH858"/>
    <mergeCell ref="A859:T859"/>
    <mergeCell ref="U859:AA859"/>
    <mergeCell ref="AB859:AH859"/>
    <mergeCell ref="A860:T860"/>
    <mergeCell ref="U860:AA860"/>
    <mergeCell ref="AB860:AH860"/>
    <mergeCell ref="A861:T861"/>
    <mergeCell ref="U861:AA861"/>
    <mergeCell ref="AB861:AH861"/>
    <mergeCell ref="A862:T862"/>
    <mergeCell ref="A858:T858"/>
    <mergeCell ref="U858:AA858"/>
    <mergeCell ref="A886:R886"/>
    <mergeCell ref="S886:Z886"/>
    <mergeCell ref="U862:AA862"/>
    <mergeCell ref="AB862:AH862"/>
    <mergeCell ref="A863:T863"/>
    <mergeCell ref="U863:AA863"/>
    <mergeCell ref="AB863:AH863"/>
    <mergeCell ref="S885:Z885"/>
    <mergeCell ref="A867:T867"/>
    <mergeCell ref="U867:AA867"/>
    <mergeCell ref="AB867:AH867"/>
    <mergeCell ref="B948:D948"/>
    <mergeCell ref="B949:D949"/>
    <mergeCell ref="E939:I939"/>
    <mergeCell ref="E940:I940"/>
    <mergeCell ref="E941:I941"/>
    <mergeCell ref="E942:I942"/>
    <mergeCell ref="E943:I943"/>
    <mergeCell ref="E944:I944"/>
    <mergeCell ref="E945:I945"/>
    <mergeCell ref="E946:I946"/>
    <mergeCell ref="E947:I947"/>
    <mergeCell ref="E948:I948"/>
    <mergeCell ref="E949:I949"/>
    <mergeCell ref="A904:N904"/>
    <mergeCell ref="A928:N928"/>
    <mergeCell ref="B941:D941"/>
    <mergeCell ref="E938:I938"/>
    <mergeCell ref="B938:D938"/>
    <mergeCell ref="B942:D942"/>
    <mergeCell ref="B943:D943"/>
    <mergeCell ref="B944:D944"/>
    <mergeCell ref="A929:N929"/>
    <mergeCell ref="H937:AH937"/>
    <mergeCell ref="A921:AH922"/>
    <mergeCell ref="A924:N925"/>
    <mergeCell ref="O924:R925"/>
    <mergeCell ref="S924:AH924"/>
    <mergeCell ref="S925:Z925"/>
    <mergeCell ref="AA925:AH925"/>
    <mergeCell ref="A926:N926"/>
    <mergeCell ref="O926:R926"/>
    <mergeCell ref="S926:Z926"/>
    <mergeCell ref="AF46:AH46"/>
    <mergeCell ref="Z49:AB49"/>
    <mergeCell ref="AC49:AE49"/>
    <mergeCell ref="AF49:AH49"/>
    <mergeCell ref="K49:M49"/>
    <mergeCell ref="AF61:AH61"/>
    <mergeCell ref="W53:Y53"/>
    <mergeCell ref="Z53:AB53"/>
    <mergeCell ref="AC53:AE53"/>
    <mergeCell ref="AC50:AE50"/>
    <mergeCell ref="AF50:AH50"/>
    <mergeCell ref="K52:M52"/>
    <mergeCell ref="N52:P52"/>
    <mergeCell ref="Q52:S52"/>
    <mergeCell ref="T52:V52"/>
    <mergeCell ref="W52:Y52"/>
    <mergeCell ref="Z52:AB52"/>
    <mergeCell ref="Q54:S54"/>
    <mergeCell ref="T54:V54"/>
    <mergeCell ref="W54:Y54"/>
    <mergeCell ref="Z54:AB54"/>
    <mergeCell ref="AC54:AE54"/>
    <mergeCell ref="AC60:AE60"/>
    <mergeCell ref="K56:M56"/>
    <mergeCell ref="N56:P56"/>
    <mergeCell ref="Q56:S56"/>
    <mergeCell ref="T56:V56"/>
    <mergeCell ref="W56:Y56"/>
    <mergeCell ref="T55:V55"/>
    <mergeCell ref="W55:Y55"/>
    <mergeCell ref="Z55:AB55"/>
    <mergeCell ref="N49:P49"/>
    <mergeCell ref="A87:H87"/>
    <mergeCell ref="I87:J87"/>
    <mergeCell ref="K87:M87"/>
    <mergeCell ref="N87:P87"/>
    <mergeCell ref="Q87:S87"/>
    <mergeCell ref="T87:V87"/>
    <mergeCell ref="W87:Y87"/>
    <mergeCell ref="Z87:AB87"/>
    <mergeCell ref="AC87:AE87"/>
    <mergeCell ref="AF87:AH87"/>
    <mergeCell ref="A69:AH70"/>
    <mergeCell ref="A71:AH71"/>
    <mergeCell ref="A73:H75"/>
    <mergeCell ref="A77:AH77"/>
    <mergeCell ref="A83:AH83"/>
    <mergeCell ref="W78:Y78"/>
    <mergeCell ref="I78:J78"/>
    <mergeCell ref="I79:J79"/>
    <mergeCell ref="I80:J80"/>
    <mergeCell ref="I76:J76"/>
    <mergeCell ref="Q81:S81"/>
    <mergeCell ref="A76:H76"/>
    <mergeCell ref="A78:H78"/>
    <mergeCell ref="A79:H79"/>
    <mergeCell ref="A80:H80"/>
    <mergeCell ref="A81:H81"/>
    <mergeCell ref="A85:H85"/>
    <mergeCell ref="A86:H86"/>
    <mergeCell ref="AC78:AE78"/>
    <mergeCell ref="AF78:AH78"/>
    <mergeCell ref="Z78:AB78"/>
    <mergeCell ref="I85:J85"/>
    <mergeCell ref="A93:H93"/>
    <mergeCell ref="I93:J93"/>
    <mergeCell ref="A114:H114"/>
    <mergeCell ref="I114:J114"/>
    <mergeCell ref="A120:H120"/>
    <mergeCell ref="I120:J120"/>
    <mergeCell ref="K93:M93"/>
    <mergeCell ref="N93:P93"/>
    <mergeCell ref="Q93:S93"/>
    <mergeCell ref="T93:V93"/>
    <mergeCell ref="W93:Y93"/>
    <mergeCell ref="Z93:AB93"/>
    <mergeCell ref="AC93:AE93"/>
    <mergeCell ref="AF93:AH93"/>
    <mergeCell ref="K114:M114"/>
    <mergeCell ref="N114:P114"/>
    <mergeCell ref="Q114:S114"/>
    <mergeCell ref="T114:V114"/>
    <mergeCell ref="A95:AH95"/>
    <mergeCell ref="W118:Y118"/>
    <mergeCell ref="Z118:AB118"/>
    <mergeCell ref="AC118:AE118"/>
    <mergeCell ref="AF118:AH118"/>
    <mergeCell ref="I119:J119"/>
    <mergeCell ref="K119:M119"/>
    <mergeCell ref="N119:P119"/>
    <mergeCell ref="Q119:S119"/>
    <mergeCell ref="T119:V119"/>
    <mergeCell ref="W117:Y117"/>
    <mergeCell ref="Z117:AB117"/>
    <mergeCell ref="AC117:AE117"/>
    <mergeCell ref="AF117:AH117"/>
    <mergeCell ref="K120:M120"/>
    <mergeCell ref="N120:P120"/>
    <mergeCell ref="Q120:S120"/>
    <mergeCell ref="T120:V120"/>
    <mergeCell ref="W120:Y120"/>
    <mergeCell ref="Z120:AB120"/>
    <mergeCell ref="AC120:AE120"/>
    <mergeCell ref="AF120:AH120"/>
    <mergeCell ref="A529:I529"/>
    <mergeCell ref="J529:N529"/>
    <mergeCell ref="A123:H123"/>
    <mergeCell ref="A124:H124"/>
    <mergeCell ref="A126:P126"/>
    <mergeCell ref="A127:P127"/>
    <mergeCell ref="A133:K134"/>
    <mergeCell ref="A557:I557"/>
    <mergeCell ref="J557:N557"/>
    <mergeCell ref="O557:S557"/>
    <mergeCell ref="T557:X557"/>
    <mergeCell ref="Y557:AC557"/>
    <mergeCell ref="AD557:AH557"/>
    <mergeCell ref="A552:I552"/>
    <mergeCell ref="J552:N552"/>
    <mergeCell ref="O552:S552"/>
    <mergeCell ref="T552:X552"/>
    <mergeCell ref="Y552:AC552"/>
    <mergeCell ref="AD552:AH552"/>
    <mergeCell ref="AD555:AH555"/>
    <mergeCell ref="A556:I556"/>
    <mergeCell ref="J556:N556"/>
    <mergeCell ref="O556:S556"/>
    <mergeCell ref="T556:X556"/>
    <mergeCell ref="AI903:AK903"/>
    <mergeCell ref="A903:N903"/>
    <mergeCell ref="O903:R903"/>
    <mergeCell ref="S903:U903"/>
    <mergeCell ref="Y903:AB903"/>
    <mergeCell ref="AC903:AE903"/>
    <mergeCell ref="A932:N932"/>
    <mergeCell ref="O932:R932"/>
    <mergeCell ref="S932:Z932"/>
    <mergeCell ref="AA932:AH932"/>
    <mergeCell ref="A933:N933"/>
    <mergeCell ref="O933:R933"/>
    <mergeCell ref="S933:Z933"/>
    <mergeCell ref="AA933:AH933"/>
    <mergeCell ref="D919:AH919"/>
    <mergeCell ref="A908:N908"/>
    <mergeCell ref="O927:R927"/>
    <mergeCell ref="S927:Z927"/>
    <mergeCell ref="AA927:AH927"/>
    <mergeCell ref="O928:R928"/>
    <mergeCell ref="S928:Z928"/>
    <mergeCell ref="O931:R931"/>
    <mergeCell ref="O904:R904"/>
    <mergeCell ref="S904:U904"/>
    <mergeCell ref="V904:X904"/>
    <mergeCell ref="O929:R929"/>
    <mergeCell ref="S929:Z929"/>
    <mergeCell ref="AA929:AH929"/>
    <mergeCell ref="AA926:AH926"/>
    <mergeCell ref="A930:N930"/>
    <mergeCell ref="O930:R930"/>
    <mergeCell ref="S930:Z930"/>
    <mergeCell ref="A957:J957"/>
    <mergeCell ref="K957:S960"/>
    <mergeCell ref="T957:AA960"/>
    <mergeCell ref="AB957:AH960"/>
    <mergeCell ref="A959:J959"/>
    <mergeCell ref="A901:N901"/>
    <mergeCell ref="O901:R901"/>
    <mergeCell ref="S901:U901"/>
    <mergeCell ref="V901:X901"/>
    <mergeCell ref="Y901:AB901"/>
    <mergeCell ref="AC901:AE901"/>
    <mergeCell ref="AF901:AH901"/>
    <mergeCell ref="V903:X903"/>
    <mergeCell ref="AF903:AH903"/>
    <mergeCell ref="B939:D939"/>
    <mergeCell ref="B940:D940"/>
    <mergeCell ref="A820:P820"/>
    <mergeCell ref="Q820:Y820"/>
    <mergeCell ref="Z820:AH820"/>
    <mergeCell ref="A821:P821"/>
    <mergeCell ref="Q821:Y821"/>
    <mergeCell ref="Z821:AH821"/>
    <mergeCell ref="Y904:AB904"/>
    <mergeCell ref="AC904:AE904"/>
    <mergeCell ref="AF904:AH904"/>
    <mergeCell ref="Y900:AB900"/>
    <mergeCell ref="AC900:AE900"/>
    <mergeCell ref="AF900:AH900"/>
    <mergeCell ref="A883:R883"/>
    <mergeCell ref="B945:D945"/>
    <mergeCell ref="B946:D946"/>
    <mergeCell ref="B947:D947"/>
  </mergeCells>
  <printOptions horizontalCentered="1"/>
  <pageMargins left="0.70866141732283472" right="0.70866141732283472" top="0.74803149606299213" bottom="0.74803149606299213" header="0.31496062992125984" footer="0.31496062992125984"/>
  <pageSetup paperSize="9" scale="75" firstPageNumber="9" orientation="portrait" useFirstPageNumber="1" r:id="rId1"/>
  <headerFooter>
    <oddHeader>&amp;L&amp;KFF0000"Účtovná jednotka"&amp;K01+000
Poznámky účtovnej závierky k 31.12.2013</oddHeader>
    <oddFooter>&amp;C&amp;P</oddFooter>
  </headerFooter>
  <rowBreaks count="16" manualBreakCount="16">
    <brk id="39" max="35" man="1"/>
    <brk id="99" max="16383" man="1"/>
    <brk id="129" max="35" man="1"/>
    <brk id="137" max="35" man="1"/>
    <brk id="143" max="35" man="1"/>
    <brk id="216" max="35" man="1"/>
    <brk id="263" max="16383" man="1"/>
    <brk id="309" max="35" man="1"/>
    <brk id="359" max="16383" man="1"/>
    <brk id="410" max="35" man="1"/>
    <brk id="444" max="16383" man="1"/>
    <brk id="478" max="35" man="1"/>
    <brk id="663" max="35" man="1"/>
    <brk id="720" max="16383" man="1"/>
    <brk id="796" max="35" man="1"/>
    <brk id="855" max="35"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35"/>
  <sheetViews>
    <sheetView workbookViewId="0">
      <selection activeCell="S35" sqref="S35:Z35"/>
    </sheetView>
  </sheetViews>
  <sheetFormatPr defaultRowHeight="15" x14ac:dyDescent="0.25"/>
  <cols>
    <col min="5" max="5" width="1" customWidth="1"/>
    <col min="6" max="14" width="9.140625" hidden="1" customWidth="1"/>
    <col min="17" max="17" width="2.140625" customWidth="1"/>
    <col min="18" max="18" width="9.140625" hidden="1" customWidth="1"/>
    <col min="20" max="20" width="9.140625" customWidth="1"/>
    <col min="21" max="21" width="4" customWidth="1"/>
    <col min="22" max="25" width="9.140625" hidden="1" customWidth="1"/>
    <col min="26" max="26" width="5.85546875" customWidth="1"/>
    <col min="28" max="28" width="7.140625" customWidth="1"/>
    <col min="29" max="30" width="9.140625" hidden="1" customWidth="1"/>
    <col min="32" max="32" width="5.28515625" customWidth="1"/>
    <col min="33" max="33" width="9.140625" hidden="1" customWidth="1"/>
    <col min="34" max="34" width="6.7109375" customWidth="1"/>
  </cols>
  <sheetData>
    <row r="1" spans="1:34" x14ac:dyDescent="0.25">
      <c r="A1" s="9" t="s">
        <v>831</v>
      </c>
      <c r="B1" s="9"/>
      <c r="C1" s="9"/>
      <c r="D1" s="217" t="s">
        <v>248</v>
      </c>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row>
    <row r="2" spans="1:34"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row>
    <row r="3" spans="1:34" x14ac:dyDescent="0.25">
      <c r="A3" s="4" t="s">
        <v>249</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x14ac:dyDescent="0.2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row>
    <row r="5" spans="1:34" x14ac:dyDescent="0.25">
      <c r="A5" s="567" t="s">
        <v>250</v>
      </c>
      <c r="B5" s="326"/>
      <c r="C5" s="326"/>
      <c r="D5" s="326"/>
      <c r="E5" s="326"/>
      <c r="F5" s="326"/>
      <c r="G5" s="326"/>
      <c r="H5" s="326"/>
      <c r="I5" s="326"/>
      <c r="J5" s="326"/>
      <c r="K5" s="326"/>
      <c r="L5" s="326"/>
      <c r="M5" s="326"/>
      <c r="N5" s="327"/>
      <c r="O5" s="567" t="s">
        <v>251</v>
      </c>
      <c r="P5" s="326"/>
      <c r="Q5" s="326"/>
      <c r="R5" s="327"/>
      <c r="S5" s="330" t="s">
        <v>252</v>
      </c>
      <c r="T5" s="331"/>
      <c r="U5" s="331"/>
      <c r="V5" s="331"/>
      <c r="W5" s="331"/>
      <c r="X5" s="331"/>
      <c r="Y5" s="331"/>
      <c r="Z5" s="331"/>
      <c r="AA5" s="331"/>
      <c r="AB5" s="331"/>
      <c r="AC5" s="331"/>
      <c r="AD5" s="331"/>
      <c r="AE5" s="331"/>
      <c r="AF5" s="331"/>
      <c r="AG5" s="331"/>
      <c r="AH5" s="332"/>
    </row>
    <row r="6" spans="1:34" x14ac:dyDescent="0.25">
      <c r="A6" s="568"/>
      <c r="B6" s="328"/>
      <c r="C6" s="328"/>
      <c r="D6" s="328"/>
      <c r="E6" s="328"/>
      <c r="F6" s="328"/>
      <c r="G6" s="328"/>
      <c r="H6" s="328"/>
      <c r="I6" s="328"/>
      <c r="J6" s="328"/>
      <c r="K6" s="328"/>
      <c r="L6" s="328"/>
      <c r="M6" s="328"/>
      <c r="N6" s="329"/>
      <c r="O6" s="568"/>
      <c r="P6" s="328"/>
      <c r="Q6" s="328"/>
      <c r="R6" s="329"/>
      <c r="S6" s="330" t="s">
        <v>29</v>
      </c>
      <c r="T6" s="331"/>
      <c r="U6" s="331"/>
      <c r="V6" s="331"/>
      <c r="W6" s="331"/>
      <c r="X6" s="331"/>
      <c r="Y6" s="331"/>
      <c r="Z6" s="332"/>
      <c r="AA6" s="330" t="s">
        <v>830</v>
      </c>
      <c r="AB6" s="331"/>
      <c r="AC6" s="331"/>
      <c r="AD6" s="331"/>
      <c r="AE6" s="331"/>
      <c r="AF6" s="331"/>
      <c r="AG6" s="331"/>
      <c r="AH6" s="332"/>
    </row>
    <row r="7" spans="1:34" x14ac:dyDescent="0.25">
      <c r="A7" s="601" t="s">
        <v>11</v>
      </c>
      <c r="B7" s="602"/>
      <c r="C7" s="602"/>
      <c r="D7" s="602"/>
      <c r="E7" s="602"/>
      <c r="F7" s="602"/>
      <c r="G7" s="602"/>
      <c r="H7" s="602"/>
      <c r="I7" s="602"/>
      <c r="J7" s="602"/>
      <c r="K7" s="602"/>
      <c r="L7" s="602"/>
      <c r="M7" s="602"/>
      <c r="N7" s="603"/>
      <c r="O7" s="601" t="s">
        <v>12</v>
      </c>
      <c r="P7" s="602"/>
      <c r="Q7" s="602"/>
      <c r="R7" s="603"/>
      <c r="S7" s="601" t="s">
        <v>13</v>
      </c>
      <c r="T7" s="602"/>
      <c r="U7" s="602"/>
      <c r="V7" s="602"/>
      <c r="W7" s="602"/>
      <c r="X7" s="602"/>
      <c r="Y7" s="602"/>
      <c r="Z7" s="603"/>
      <c r="AA7" s="601" t="s">
        <v>14</v>
      </c>
      <c r="AB7" s="602"/>
      <c r="AC7" s="602"/>
      <c r="AD7" s="602"/>
      <c r="AE7" s="602"/>
      <c r="AF7" s="602"/>
      <c r="AG7" s="602"/>
      <c r="AH7" s="603"/>
    </row>
    <row r="8" spans="1:34" x14ac:dyDescent="0.25">
      <c r="A8" s="207" t="s">
        <v>706</v>
      </c>
      <c r="B8" s="208"/>
      <c r="C8" s="208"/>
      <c r="D8" s="208"/>
      <c r="E8" s="208"/>
      <c r="F8" s="208"/>
      <c r="G8" s="208"/>
      <c r="H8" s="208"/>
      <c r="I8" s="208"/>
      <c r="J8" s="208"/>
      <c r="K8" s="208"/>
      <c r="L8" s="208"/>
      <c r="M8" s="208"/>
      <c r="N8" s="209"/>
      <c r="O8" s="323">
        <v>1</v>
      </c>
      <c r="P8" s="324"/>
      <c r="Q8" s="324"/>
      <c r="R8" s="325"/>
      <c r="S8" s="607">
        <v>0</v>
      </c>
      <c r="T8" s="608"/>
      <c r="U8" s="608"/>
      <c r="V8" s="608"/>
      <c r="W8" s="608"/>
      <c r="X8" s="608"/>
      <c r="Y8" s="608"/>
      <c r="Z8" s="609"/>
      <c r="AA8" s="607">
        <v>7839</v>
      </c>
      <c r="AB8" s="608"/>
      <c r="AC8" s="608"/>
      <c r="AD8" s="608"/>
      <c r="AE8" s="608"/>
      <c r="AF8" s="608"/>
      <c r="AG8" s="608"/>
      <c r="AH8" s="609"/>
    </row>
    <row r="9" spans="1:34" x14ac:dyDescent="0.25">
      <c r="A9" s="207" t="s">
        <v>707</v>
      </c>
      <c r="B9" s="208"/>
      <c r="C9" s="208"/>
      <c r="D9" s="208"/>
      <c r="E9" s="208"/>
      <c r="F9" s="208"/>
      <c r="G9" s="208"/>
      <c r="H9" s="208"/>
      <c r="I9" s="208"/>
      <c r="J9" s="208"/>
      <c r="K9" s="208"/>
      <c r="L9" s="208"/>
      <c r="M9" s="208"/>
      <c r="N9" s="209"/>
      <c r="O9" s="323">
        <v>1</v>
      </c>
      <c r="P9" s="324"/>
      <c r="Q9" s="324"/>
      <c r="R9" s="325"/>
      <c r="S9" s="607">
        <v>2409146</v>
      </c>
      <c r="T9" s="608"/>
      <c r="U9" s="608"/>
      <c r="V9" s="608"/>
      <c r="W9" s="608"/>
      <c r="X9" s="608"/>
      <c r="Y9" s="608"/>
      <c r="Z9" s="609"/>
      <c r="AA9" s="607">
        <v>2120782</v>
      </c>
      <c r="AB9" s="608"/>
      <c r="AC9" s="608"/>
      <c r="AD9" s="608"/>
      <c r="AE9" s="608"/>
      <c r="AF9" s="608"/>
      <c r="AG9" s="608"/>
      <c r="AH9" s="609"/>
    </row>
    <row r="10" spans="1:34" x14ac:dyDescent="0.25">
      <c r="A10" s="207" t="s">
        <v>708</v>
      </c>
      <c r="B10" s="208"/>
      <c r="C10" s="208"/>
      <c r="D10" s="208"/>
      <c r="E10" s="208"/>
      <c r="F10" s="208"/>
      <c r="G10" s="208"/>
      <c r="H10" s="208"/>
      <c r="I10" s="208"/>
      <c r="J10" s="208"/>
      <c r="K10" s="208"/>
      <c r="L10" s="208"/>
      <c r="M10" s="208"/>
      <c r="N10" s="209"/>
      <c r="O10" s="323">
        <v>1</v>
      </c>
      <c r="P10" s="324"/>
      <c r="Q10" s="324"/>
      <c r="R10" s="325"/>
      <c r="S10" s="607">
        <v>0</v>
      </c>
      <c r="T10" s="608"/>
      <c r="U10" s="608"/>
      <c r="V10" s="608"/>
      <c r="W10" s="608"/>
      <c r="X10" s="608"/>
      <c r="Y10" s="608"/>
      <c r="Z10" s="609"/>
      <c r="AA10" s="607">
        <v>331</v>
      </c>
      <c r="AB10" s="608"/>
      <c r="AC10" s="608"/>
      <c r="AD10" s="608"/>
      <c r="AE10" s="608"/>
      <c r="AF10" s="608"/>
      <c r="AG10" s="608"/>
      <c r="AH10" s="609"/>
    </row>
    <row r="11" spans="1:34" x14ac:dyDescent="0.25">
      <c r="A11" s="207" t="s">
        <v>709</v>
      </c>
      <c r="B11" s="208"/>
      <c r="C11" s="208"/>
      <c r="D11" s="208"/>
      <c r="E11" s="208"/>
      <c r="F11" s="208"/>
      <c r="G11" s="208"/>
      <c r="H11" s="208"/>
      <c r="I11" s="208"/>
      <c r="J11" s="208"/>
      <c r="K11" s="208"/>
      <c r="L11" s="208"/>
      <c r="M11" s="208"/>
      <c r="N11" s="209"/>
      <c r="O11" s="323">
        <v>1</v>
      </c>
      <c r="P11" s="324"/>
      <c r="Q11" s="324"/>
      <c r="R11" s="325"/>
      <c r="S11" s="607">
        <v>0</v>
      </c>
      <c r="T11" s="608"/>
      <c r="U11" s="608"/>
      <c r="V11" s="608"/>
      <c r="W11" s="608"/>
      <c r="X11" s="608"/>
      <c r="Y11" s="608"/>
      <c r="Z11" s="609"/>
      <c r="AA11" s="607">
        <v>922</v>
      </c>
      <c r="AB11" s="608"/>
      <c r="AC11" s="608"/>
      <c r="AD11" s="608"/>
      <c r="AE11" s="608"/>
      <c r="AF11" s="608"/>
      <c r="AG11" s="608"/>
      <c r="AH11" s="609"/>
    </row>
    <row r="12" spans="1:34" x14ac:dyDescent="0.25">
      <c r="A12" s="207" t="s">
        <v>708</v>
      </c>
      <c r="B12" s="208"/>
      <c r="C12" s="208"/>
      <c r="D12" s="208"/>
      <c r="E12" s="208"/>
      <c r="F12" s="208"/>
      <c r="G12" s="208"/>
      <c r="H12" s="208"/>
      <c r="I12" s="208"/>
      <c r="J12" s="208"/>
      <c r="K12" s="208"/>
      <c r="L12" s="208"/>
      <c r="M12" s="208"/>
      <c r="N12" s="209"/>
      <c r="O12" s="323">
        <v>2</v>
      </c>
      <c r="P12" s="324"/>
      <c r="Q12" s="324"/>
      <c r="R12" s="325"/>
      <c r="S12" s="198">
        <v>25984</v>
      </c>
      <c r="T12" s="199"/>
      <c r="U12" s="199"/>
      <c r="V12" s="199"/>
      <c r="W12" s="199"/>
      <c r="X12" s="199"/>
      <c r="Y12" s="199"/>
      <c r="Z12" s="200"/>
      <c r="AA12" s="607">
        <v>70820</v>
      </c>
      <c r="AB12" s="608"/>
      <c r="AC12" s="608"/>
      <c r="AD12" s="608"/>
      <c r="AE12" s="608"/>
      <c r="AF12" s="608"/>
      <c r="AG12" s="608"/>
      <c r="AH12" s="609"/>
    </row>
    <row r="13" spans="1:34" x14ac:dyDescent="0.25">
      <c r="A13" s="207" t="s">
        <v>707</v>
      </c>
      <c r="B13" s="208"/>
      <c r="C13" s="208"/>
      <c r="D13" s="208"/>
      <c r="E13" s="208"/>
      <c r="F13" s="208"/>
      <c r="G13" s="208"/>
      <c r="H13" s="208"/>
      <c r="I13" s="208"/>
      <c r="J13" s="208"/>
      <c r="K13" s="208"/>
      <c r="L13" s="208"/>
      <c r="M13" s="208"/>
      <c r="N13" s="209"/>
      <c r="O13" s="323">
        <v>2</v>
      </c>
      <c r="P13" s="324"/>
      <c r="Q13" s="324"/>
      <c r="R13" s="325"/>
      <c r="S13" s="198">
        <v>8475134</v>
      </c>
      <c r="T13" s="199"/>
      <c r="U13" s="199"/>
      <c r="V13" s="199"/>
      <c r="W13" s="199"/>
      <c r="X13" s="199"/>
      <c r="Y13" s="199"/>
      <c r="Z13" s="200"/>
      <c r="AA13" s="607">
        <v>8477388</v>
      </c>
      <c r="AB13" s="608"/>
      <c r="AC13" s="608"/>
      <c r="AD13" s="608"/>
      <c r="AE13" s="608"/>
      <c r="AF13" s="608"/>
      <c r="AG13" s="608"/>
      <c r="AH13" s="609"/>
    </row>
    <row r="14" spans="1:34" x14ac:dyDescent="0.25">
      <c r="A14" s="207" t="s">
        <v>707</v>
      </c>
      <c r="B14" s="208"/>
      <c r="C14" s="208"/>
      <c r="D14" s="208"/>
      <c r="E14" s="208"/>
      <c r="F14" s="208"/>
      <c r="G14" s="208"/>
      <c r="H14" s="208"/>
      <c r="I14" s="208"/>
      <c r="J14" s="208"/>
      <c r="K14" s="208"/>
      <c r="L14" s="208"/>
      <c r="M14" s="208"/>
      <c r="N14" s="209"/>
      <c r="O14" s="323">
        <v>3</v>
      </c>
      <c r="P14" s="324"/>
      <c r="Q14" s="324"/>
      <c r="R14" s="325"/>
      <c r="S14" s="198">
        <v>285909</v>
      </c>
      <c r="T14" s="199"/>
      <c r="U14" s="199"/>
      <c r="V14" s="199"/>
      <c r="W14" s="199"/>
      <c r="X14" s="199"/>
      <c r="Y14" s="199"/>
      <c r="Z14" s="200"/>
      <c r="AA14" s="607">
        <v>38314</v>
      </c>
      <c r="AB14" s="608"/>
      <c r="AC14" s="608"/>
      <c r="AD14" s="608"/>
      <c r="AE14" s="608"/>
      <c r="AF14" s="608"/>
      <c r="AG14" s="608"/>
      <c r="AH14" s="609"/>
    </row>
    <row r="15" spans="1:34" x14ac:dyDescent="0.25">
      <c r="A15" s="207" t="s">
        <v>706</v>
      </c>
      <c r="B15" s="208"/>
      <c r="C15" s="208"/>
      <c r="D15" s="208"/>
      <c r="E15" s="208"/>
      <c r="F15" s="208"/>
      <c r="G15" s="208"/>
      <c r="H15" s="208"/>
      <c r="I15" s="208"/>
      <c r="J15" s="208"/>
      <c r="K15" s="208"/>
      <c r="L15" s="208"/>
      <c r="M15" s="208"/>
      <c r="N15" s="209"/>
      <c r="O15" s="323">
        <v>2</v>
      </c>
      <c r="P15" s="324"/>
      <c r="Q15" s="324"/>
      <c r="R15" s="325"/>
      <c r="S15" s="198">
        <v>3236119</v>
      </c>
      <c r="T15" s="199"/>
      <c r="U15" s="199"/>
      <c r="V15" s="199"/>
      <c r="W15" s="199"/>
      <c r="X15" s="199"/>
      <c r="Y15" s="199"/>
      <c r="Z15" s="200"/>
      <c r="AA15" s="607">
        <v>3099986</v>
      </c>
      <c r="AB15" s="608"/>
      <c r="AC15" s="608"/>
      <c r="AD15" s="608"/>
      <c r="AE15" s="608"/>
      <c r="AF15" s="608"/>
      <c r="AG15" s="608"/>
      <c r="AH15" s="609"/>
    </row>
    <row r="16" spans="1:34" x14ac:dyDescent="0.25">
      <c r="A16" s="207" t="s">
        <v>706</v>
      </c>
      <c r="B16" s="208"/>
      <c r="C16" s="208"/>
      <c r="D16" s="208"/>
      <c r="E16" s="208"/>
      <c r="F16" s="208"/>
      <c r="G16" s="208"/>
      <c r="H16" s="208"/>
      <c r="I16" s="208"/>
      <c r="J16" s="208"/>
      <c r="K16" s="208"/>
      <c r="L16" s="208"/>
      <c r="M16" s="208"/>
      <c r="N16" s="209"/>
      <c r="O16" s="323">
        <v>3</v>
      </c>
      <c r="P16" s="324"/>
      <c r="Q16" s="324"/>
      <c r="R16" s="325"/>
      <c r="S16" s="198">
        <v>157810</v>
      </c>
      <c r="T16" s="199"/>
      <c r="U16" s="199"/>
      <c r="V16" s="199"/>
      <c r="W16" s="199"/>
      <c r="X16" s="199"/>
      <c r="Y16" s="199"/>
      <c r="Z16" s="200"/>
      <c r="AA16" s="607">
        <v>83466</v>
      </c>
      <c r="AB16" s="608"/>
      <c r="AC16" s="608"/>
      <c r="AD16" s="608"/>
      <c r="AE16" s="608"/>
      <c r="AF16" s="608"/>
      <c r="AG16" s="608"/>
      <c r="AH16" s="609"/>
    </row>
    <row r="17" spans="1:34" x14ac:dyDescent="0.25">
      <c r="A17" s="207" t="s">
        <v>710</v>
      </c>
      <c r="B17" s="208"/>
      <c r="C17" s="208"/>
      <c r="D17" s="208"/>
      <c r="E17" s="208"/>
      <c r="F17" s="208"/>
      <c r="G17" s="208"/>
      <c r="H17" s="208"/>
      <c r="I17" s="208"/>
      <c r="J17" s="208"/>
      <c r="K17" s="208"/>
      <c r="L17" s="208"/>
      <c r="M17" s="208"/>
      <c r="N17" s="209"/>
      <c r="O17" s="323">
        <v>2</v>
      </c>
      <c r="P17" s="324"/>
      <c r="Q17" s="324"/>
      <c r="R17" s="325"/>
      <c r="S17" s="198">
        <v>2842</v>
      </c>
      <c r="T17" s="199"/>
      <c r="U17" s="199"/>
      <c r="V17" s="199"/>
      <c r="W17" s="199"/>
      <c r="X17" s="199"/>
      <c r="Y17" s="199"/>
      <c r="Z17" s="200"/>
      <c r="AA17" s="607">
        <v>16102</v>
      </c>
      <c r="AB17" s="608"/>
      <c r="AC17" s="608"/>
      <c r="AD17" s="608"/>
      <c r="AE17" s="608"/>
      <c r="AF17" s="608"/>
      <c r="AG17" s="608"/>
      <c r="AH17" s="609"/>
    </row>
    <row r="18" spans="1:34" x14ac:dyDescent="0.25">
      <c r="A18" s="207" t="s">
        <v>709</v>
      </c>
      <c r="B18" s="208"/>
      <c r="C18" s="208"/>
      <c r="D18" s="208"/>
      <c r="E18" s="208"/>
      <c r="F18" s="208"/>
      <c r="G18" s="208"/>
      <c r="H18" s="208"/>
      <c r="I18" s="208"/>
      <c r="J18" s="208"/>
      <c r="K18" s="208"/>
      <c r="L18" s="208"/>
      <c r="M18" s="208"/>
      <c r="N18" s="209"/>
      <c r="O18" s="323">
        <v>2</v>
      </c>
      <c r="P18" s="324"/>
      <c r="Q18" s="324"/>
      <c r="R18" s="325"/>
      <c r="S18" s="198">
        <v>30237</v>
      </c>
      <c r="T18" s="199"/>
      <c r="U18" s="199"/>
      <c r="V18" s="199"/>
      <c r="W18" s="199"/>
      <c r="X18" s="199"/>
      <c r="Y18" s="199"/>
      <c r="Z18" s="200"/>
      <c r="AA18" s="607">
        <v>52483</v>
      </c>
      <c r="AB18" s="608"/>
      <c r="AC18" s="608"/>
      <c r="AD18" s="608"/>
      <c r="AE18" s="608"/>
      <c r="AF18" s="608"/>
      <c r="AG18" s="608"/>
      <c r="AH18" s="609"/>
    </row>
    <row r="19" spans="1:34" x14ac:dyDescent="0.25">
      <c r="A19" s="207" t="s">
        <v>711</v>
      </c>
      <c r="B19" s="208"/>
      <c r="C19" s="208"/>
      <c r="D19" s="208"/>
      <c r="E19" s="208"/>
      <c r="F19" s="208"/>
      <c r="G19" s="208"/>
      <c r="H19" s="208"/>
      <c r="I19" s="208"/>
      <c r="J19" s="208"/>
      <c r="K19" s="208"/>
      <c r="L19" s="208"/>
      <c r="M19" s="208"/>
      <c r="N19" s="209"/>
      <c r="O19" s="323">
        <v>2</v>
      </c>
      <c r="P19" s="324"/>
      <c r="Q19" s="324"/>
      <c r="R19" s="325"/>
      <c r="S19" s="198">
        <v>0</v>
      </c>
      <c r="T19" s="199"/>
      <c r="U19" s="199"/>
      <c r="V19" s="199"/>
      <c r="W19" s="199"/>
      <c r="X19" s="199"/>
      <c r="Y19" s="199"/>
      <c r="Z19" s="200"/>
      <c r="AA19" s="607">
        <v>22</v>
      </c>
      <c r="AB19" s="608"/>
      <c r="AC19" s="608"/>
      <c r="AD19" s="608"/>
      <c r="AE19" s="608"/>
      <c r="AF19" s="608"/>
      <c r="AG19" s="608"/>
      <c r="AH19" s="609"/>
    </row>
    <row r="20" spans="1:34" x14ac:dyDescent="0.25">
      <c r="A20" s="207"/>
      <c r="B20" s="208"/>
      <c r="C20" s="208"/>
      <c r="D20" s="208"/>
      <c r="E20" s="208"/>
      <c r="F20" s="208"/>
      <c r="G20" s="208"/>
      <c r="H20" s="208"/>
      <c r="I20" s="208"/>
      <c r="J20" s="208"/>
      <c r="K20" s="208"/>
      <c r="L20" s="208"/>
      <c r="M20" s="208"/>
      <c r="N20" s="209"/>
      <c r="O20" s="323"/>
      <c r="P20" s="324"/>
      <c r="Q20" s="324"/>
      <c r="R20" s="325"/>
      <c r="S20" s="198"/>
      <c r="T20" s="199"/>
      <c r="U20" s="199"/>
      <c r="V20" s="199"/>
      <c r="W20" s="199"/>
      <c r="X20" s="199"/>
      <c r="Y20" s="199"/>
      <c r="Z20" s="200"/>
      <c r="AA20" s="607"/>
      <c r="AB20" s="608"/>
      <c r="AC20" s="608"/>
      <c r="AD20" s="608"/>
      <c r="AE20" s="608"/>
      <c r="AF20" s="608"/>
      <c r="AG20" s="608"/>
      <c r="AH20" s="609"/>
    </row>
    <row r="21" spans="1:34" x14ac:dyDescent="0.25">
      <c r="A21" s="207"/>
      <c r="B21" s="208"/>
      <c r="C21" s="208"/>
      <c r="D21" s="208"/>
      <c r="E21" s="208"/>
      <c r="F21" s="208"/>
      <c r="G21" s="208"/>
      <c r="H21" s="208"/>
      <c r="I21" s="208"/>
      <c r="J21" s="208"/>
      <c r="K21" s="208"/>
      <c r="L21" s="208"/>
      <c r="M21" s="208"/>
      <c r="N21" s="209"/>
      <c r="O21" s="323"/>
      <c r="P21" s="324"/>
      <c r="Q21" s="324"/>
      <c r="R21" s="325"/>
      <c r="S21" s="607"/>
      <c r="T21" s="608"/>
      <c r="U21" s="608"/>
      <c r="V21" s="608"/>
      <c r="W21" s="608"/>
      <c r="X21" s="608"/>
      <c r="Y21" s="608"/>
      <c r="Z21" s="609"/>
      <c r="AA21" s="607"/>
      <c r="AB21" s="608"/>
      <c r="AC21" s="608"/>
      <c r="AD21" s="608"/>
      <c r="AE21" s="608"/>
      <c r="AF21" s="608"/>
      <c r="AG21" s="608"/>
      <c r="AH21" s="609"/>
    </row>
    <row r="22" spans="1:34"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row>
    <row r="23" spans="1:34" x14ac:dyDescent="0.25">
      <c r="A23" s="307" t="s">
        <v>772</v>
      </c>
      <c r="B23" s="307"/>
      <c r="C23" s="307"/>
      <c r="D23" s="307"/>
      <c r="E23" s="307"/>
      <c r="F23" s="307"/>
      <c r="G23" s="307"/>
      <c r="H23" s="307"/>
      <c r="I23" s="307"/>
      <c r="J23" s="307"/>
      <c r="K23" s="307"/>
      <c r="L23" s="307"/>
      <c r="M23" s="307"/>
      <c r="N23" s="307"/>
      <c r="O23" s="307"/>
      <c r="P23" s="307"/>
      <c r="Q23" s="307"/>
      <c r="R23" s="307"/>
      <c r="S23" s="307"/>
      <c r="T23" s="307"/>
      <c r="U23" s="307"/>
      <c r="V23" s="307"/>
      <c r="W23" s="307"/>
      <c r="X23" s="307"/>
      <c r="Y23" s="307"/>
      <c r="Z23" s="307"/>
      <c r="AA23" s="307"/>
      <c r="AB23" s="307"/>
      <c r="AC23" s="307"/>
      <c r="AD23" s="307"/>
      <c r="AE23" s="307"/>
      <c r="AF23" s="307"/>
      <c r="AG23" s="307"/>
      <c r="AH23" s="307"/>
    </row>
    <row r="24" spans="1:34" x14ac:dyDescent="0.25">
      <c r="A24" s="307"/>
      <c r="B24" s="307"/>
      <c r="C24" s="307"/>
      <c r="D24" s="307"/>
      <c r="E24" s="307"/>
      <c r="F24" s="307"/>
      <c r="G24" s="307"/>
      <c r="H24" s="307"/>
      <c r="I24" s="307"/>
      <c r="J24" s="307"/>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row>
    <row r="25" spans="1:34"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row>
    <row r="26" spans="1:34" x14ac:dyDescent="0.25">
      <c r="A26" s="567" t="s">
        <v>253</v>
      </c>
      <c r="B26" s="326"/>
      <c r="C26" s="326"/>
      <c r="D26" s="326"/>
      <c r="E26" s="326"/>
      <c r="F26" s="326"/>
      <c r="G26" s="326"/>
      <c r="H26" s="326"/>
      <c r="I26" s="326"/>
      <c r="J26" s="326"/>
      <c r="K26" s="326"/>
      <c r="L26" s="326"/>
      <c r="M26" s="326"/>
      <c r="N26" s="327"/>
      <c r="O26" s="567" t="s">
        <v>251</v>
      </c>
      <c r="P26" s="326"/>
      <c r="Q26" s="326"/>
      <c r="R26" s="327"/>
      <c r="S26" s="330" t="s">
        <v>252</v>
      </c>
      <c r="T26" s="331"/>
      <c r="U26" s="331"/>
      <c r="V26" s="331"/>
      <c r="W26" s="331"/>
      <c r="X26" s="331"/>
      <c r="Y26" s="331"/>
      <c r="Z26" s="331"/>
      <c r="AA26" s="331"/>
      <c r="AB26" s="331"/>
      <c r="AC26" s="331"/>
      <c r="AD26" s="331"/>
      <c r="AE26" s="331"/>
      <c r="AF26" s="331"/>
      <c r="AG26" s="331"/>
      <c r="AH26" s="332"/>
    </row>
    <row r="27" spans="1:34" x14ac:dyDescent="0.25">
      <c r="A27" s="568"/>
      <c r="B27" s="328"/>
      <c r="C27" s="328"/>
      <c r="D27" s="328"/>
      <c r="E27" s="328"/>
      <c r="F27" s="328"/>
      <c r="G27" s="328"/>
      <c r="H27" s="328"/>
      <c r="I27" s="328"/>
      <c r="J27" s="328"/>
      <c r="K27" s="328"/>
      <c r="L27" s="328"/>
      <c r="M27" s="328"/>
      <c r="N27" s="329"/>
      <c r="O27" s="568"/>
      <c r="P27" s="328"/>
      <c r="Q27" s="328"/>
      <c r="R27" s="329"/>
      <c r="S27" s="330" t="s">
        <v>29</v>
      </c>
      <c r="T27" s="331"/>
      <c r="U27" s="331"/>
      <c r="V27" s="331"/>
      <c r="W27" s="331"/>
      <c r="X27" s="331"/>
      <c r="Y27" s="331"/>
      <c r="Z27" s="332"/>
      <c r="AA27" s="330" t="s">
        <v>830</v>
      </c>
      <c r="AB27" s="331"/>
      <c r="AC27" s="331"/>
      <c r="AD27" s="331"/>
      <c r="AE27" s="331"/>
      <c r="AF27" s="331"/>
      <c r="AG27" s="331"/>
      <c r="AH27" s="332"/>
    </row>
    <row r="28" spans="1:34" x14ac:dyDescent="0.25">
      <c r="A28" s="601" t="s">
        <v>11</v>
      </c>
      <c r="B28" s="602"/>
      <c r="C28" s="602"/>
      <c r="D28" s="602"/>
      <c r="E28" s="602"/>
      <c r="F28" s="602"/>
      <c r="G28" s="602"/>
      <c r="H28" s="602"/>
      <c r="I28" s="602"/>
      <c r="J28" s="602"/>
      <c r="K28" s="602"/>
      <c r="L28" s="602"/>
      <c r="M28" s="602"/>
      <c r="N28" s="603"/>
      <c r="O28" s="601" t="s">
        <v>12</v>
      </c>
      <c r="P28" s="602"/>
      <c r="Q28" s="602"/>
      <c r="R28" s="603"/>
      <c r="S28" s="601" t="s">
        <v>13</v>
      </c>
      <c r="T28" s="602"/>
      <c r="U28" s="602"/>
      <c r="V28" s="602"/>
      <c r="W28" s="602"/>
      <c r="X28" s="602"/>
      <c r="Y28" s="602"/>
      <c r="Z28" s="603"/>
      <c r="AA28" s="601" t="s">
        <v>14</v>
      </c>
      <c r="AB28" s="602"/>
      <c r="AC28" s="602"/>
      <c r="AD28" s="602"/>
      <c r="AE28" s="602"/>
      <c r="AF28" s="602"/>
      <c r="AG28" s="602"/>
      <c r="AH28" s="603"/>
    </row>
    <row r="29" spans="1:34" x14ac:dyDescent="0.25">
      <c r="A29" s="207" t="s">
        <v>712</v>
      </c>
      <c r="B29" s="208"/>
      <c r="C29" s="208"/>
      <c r="D29" s="208"/>
      <c r="E29" s="208"/>
      <c r="F29" s="208"/>
      <c r="G29" s="208"/>
      <c r="H29" s="208"/>
      <c r="I29" s="208"/>
      <c r="J29" s="208"/>
      <c r="K29" s="208"/>
      <c r="L29" s="208"/>
      <c r="M29" s="208"/>
      <c r="N29" s="209"/>
      <c r="O29" s="323">
        <v>1</v>
      </c>
      <c r="P29" s="324"/>
      <c r="Q29" s="324"/>
      <c r="R29" s="325"/>
      <c r="S29" s="607">
        <v>452776</v>
      </c>
      <c r="T29" s="608"/>
      <c r="U29" s="608"/>
      <c r="V29" s="608"/>
      <c r="W29" s="608"/>
      <c r="X29" s="608"/>
      <c r="Y29" s="608"/>
      <c r="Z29" s="609"/>
      <c r="AA29" s="607">
        <v>498224</v>
      </c>
      <c r="AB29" s="608"/>
      <c r="AC29" s="608"/>
      <c r="AD29" s="608"/>
      <c r="AE29" s="608"/>
      <c r="AF29" s="608"/>
      <c r="AG29" s="608"/>
      <c r="AH29" s="609"/>
    </row>
    <row r="30" spans="1:34" x14ac:dyDescent="0.25">
      <c r="A30" s="207" t="s">
        <v>712</v>
      </c>
      <c r="B30" s="208"/>
      <c r="C30" s="208"/>
      <c r="D30" s="208"/>
      <c r="E30" s="208"/>
      <c r="F30" s="208"/>
      <c r="G30" s="208"/>
      <c r="H30" s="208"/>
      <c r="I30" s="208"/>
      <c r="J30" s="208"/>
      <c r="K30" s="208"/>
      <c r="L30" s="208"/>
      <c r="M30" s="208"/>
      <c r="N30" s="209"/>
      <c r="O30" s="323">
        <v>2</v>
      </c>
      <c r="P30" s="324"/>
      <c r="Q30" s="324"/>
      <c r="R30" s="325"/>
      <c r="S30" s="607">
        <v>1386945</v>
      </c>
      <c r="T30" s="608"/>
      <c r="U30" s="608"/>
      <c r="V30" s="608"/>
      <c r="W30" s="608"/>
      <c r="X30" s="608"/>
      <c r="Y30" s="608"/>
      <c r="Z30" s="609"/>
      <c r="AA30" s="607">
        <v>1549996</v>
      </c>
      <c r="AB30" s="608"/>
      <c r="AC30" s="608"/>
      <c r="AD30" s="608"/>
      <c r="AE30" s="608"/>
      <c r="AF30" s="608"/>
      <c r="AG30" s="608"/>
      <c r="AH30" s="609"/>
    </row>
    <row r="31" spans="1:34" x14ac:dyDescent="0.25">
      <c r="A31" s="616" t="s">
        <v>712</v>
      </c>
      <c r="B31" s="208"/>
      <c r="C31" s="208"/>
      <c r="D31" s="208"/>
      <c r="E31" s="208"/>
      <c r="F31" s="208"/>
      <c r="G31" s="208"/>
      <c r="H31" s="208"/>
      <c r="I31" s="208"/>
      <c r="J31" s="208"/>
      <c r="K31" s="208"/>
      <c r="L31" s="208"/>
      <c r="M31" s="208"/>
      <c r="N31" s="209"/>
      <c r="O31" s="323">
        <v>8</v>
      </c>
      <c r="P31" s="324"/>
      <c r="Q31" s="324"/>
      <c r="R31" s="325"/>
      <c r="S31" s="607">
        <v>25624</v>
      </c>
      <c r="T31" s="608"/>
      <c r="U31" s="608"/>
      <c r="V31" s="608"/>
      <c r="W31" s="608"/>
      <c r="X31" s="608"/>
      <c r="Y31" s="608"/>
      <c r="Z31" s="609"/>
      <c r="AA31" s="607">
        <v>24863</v>
      </c>
      <c r="AB31" s="608"/>
      <c r="AC31" s="608"/>
      <c r="AD31" s="608"/>
      <c r="AE31" s="608"/>
      <c r="AF31" s="608"/>
      <c r="AG31" s="608"/>
      <c r="AH31" s="609"/>
    </row>
    <row r="32" spans="1:34" x14ac:dyDescent="0.25">
      <c r="A32" s="616" t="s">
        <v>712</v>
      </c>
      <c r="B32" s="208"/>
      <c r="C32" s="208"/>
      <c r="D32" s="208"/>
      <c r="E32" s="208"/>
      <c r="F32" s="208"/>
      <c r="G32" s="208"/>
      <c r="H32" s="208"/>
      <c r="I32" s="208"/>
      <c r="J32" s="208"/>
      <c r="K32" s="208"/>
      <c r="L32" s="208"/>
      <c r="M32" s="208"/>
      <c r="N32" s="209"/>
      <c r="O32" s="323">
        <v>3</v>
      </c>
      <c r="P32" s="324"/>
      <c r="Q32" s="324"/>
      <c r="R32" s="325"/>
      <c r="S32" s="607">
        <v>-8815</v>
      </c>
      <c r="T32" s="608"/>
      <c r="U32" s="608"/>
      <c r="V32" s="608"/>
      <c r="W32" s="608"/>
      <c r="X32" s="608"/>
      <c r="Y32" s="608"/>
      <c r="Z32" s="609"/>
      <c r="AA32" s="607"/>
      <c r="AB32" s="608"/>
      <c r="AC32" s="608"/>
      <c r="AD32" s="608"/>
      <c r="AE32" s="608"/>
      <c r="AF32" s="608"/>
      <c r="AG32" s="608"/>
      <c r="AH32" s="609"/>
    </row>
    <row r="33" spans="1:34" x14ac:dyDescent="0.25">
      <c r="A33" s="207"/>
      <c r="B33" s="208"/>
      <c r="C33" s="208"/>
      <c r="D33" s="208"/>
      <c r="E33" s="208"/>
      <c r="F33" s="208"/>
      <c r="G33" s="208"/>
      <c r="H33" s="208"/>
      <c r="I33" s="208"/>
      <c r="J33" s="208"/>
      <c r="K33" s="208"/>
      <c r="L33" s="208"/>
      <c r="M33" s="208"/>
      <c r="N33" s="209"/>
      <c r="O33" s="323"/>
      <c r="P33" s="324"/>
      <c r="Q33" s="324"/>
      <c r="R33" s="325"/>
      <c r="S33" s="607"/>
      <c r="T33" s="608"/>
      <c r="U33" s="608"/>
      <c r="V33" s="608"/>
      <c r="W33" s="608"/>
      <c r="X33" s="608"/>
      <c r="Y33" s="608"/>
      <c r="Z33" s="609"/>
      <c r="AA33" s="607"/>
      <c r="AB33" s="608"/>
      <c r="AC33" s="608"/>
      <c r="AD33" s="608"/>
      <c r="AE33" s="608"/>
      <c r="AF33" s="608"/>
      <c r="AG33" s="608"/>
      <c r="AH33" s="609"/>
    </row>
    <row r="34" spans="1:34" x14ac:dyDescent="0.25">
      <c r="A34" s="207"/>
      <c r="B34" s="208"/>
      <c r="C34" s="208"/>
      <c r="D34" s="208"/>
      <c r="E34" s="208"/>
      <c r="F34" s="208"/>
      <c r="G34" s="208"/>
      <c r="H34" s="208"/>
      <c r="I34" s="208"/>
      <c r="J34" s="208"/>
      <c r="K34" s="208"/>
      <c r="L34" s="208"/>
      <c r="M34" s="208"/>
      <c r="N34" s="209"/>
      <c r="O34" s="323"/>
      <c r="P34" s="324"/>
      <c r="Q34" s="324"/>
      <c r="R34" s="325"/>
      <c r="S34" s="607"/>
      <c r="T34" s="608"/>
      <c r="U34" s="608"/>
      <c r="V34" s="608"/>
      <c r="W34" s="608"/>
      <c r="X34" s="608"/>
      <c r="Y34" s="608"/>
      <c r="Z34" s="609"/>
      <c r="AA34" s="607"/>
      <c r="AB34" s="608"/>
      <c r="AC34" s="608"/>
      <c r="AD34" s="608"/>
      <c r="AE34" s="608"/>
      <c r="AF34" s="608"/>
      <c r="AG34" s="608"/>
      <c r="AH34" s="609"/>
    </row>
    <row r="35" spans="1:34" x14ac:dyDescent="0.25">
      <c r="A35" s="207"/>
      <c r="B35" s="208"/>
      <c r="C35" s="208"/>
      <c r="D35" s="208"/>
      <c r="E35" s="208"/>
      <c r="F35" s="208"/>
      <c r="G35" s="208"/>
      <c r="H35" s="208"/>
      <c r="I35" s="208"/>
      <c r="J35" s="208"/>
      <c r="K35" s="208"/>
      <c r="L35" s="208"/>
      <c r="M35" s="208"/>
      <c r="N35" s="209"/>
      <c r="O35" s="323"/>
      <c r="P35" s="324"/>
      <c r="Q35" s="324"/>
      <c r="R35" s="325"/>
      <c r="S35" s="607"/>
      <c r="T35" s="608"/>
      <c r="U35" s="608"/>
      <c r="V35" s="608"/>
      <c r="W35" s="608"/>
      <c r="X35" s="608"/>
      <c r="Y35" s="608"/>
      <c r="Z35" s="609"/>
      <c r="AA35" s="607"/>
      <c r="AB35" s="608"/>
      <c r="AC35" s="608"/>
      <c r="AD35" s="608"/>
      <c r="AE35" s="608"/>
      <c r="AF35" s="608"/>
      <c r="AG35" s="608"/>
      <c r="AH35" s="609"/>
    </row>
  </sheetData>
  <mergeCells count="104">
    <mergeCell ref="D1:AH1"/>
    <mergeCell ref="A5:N6"/>
    <mergeCell ref="O5:R6"/>
    <mergeCell ref="S5:AH5"/>
    <mergeCell ref="S6:Z6"/>
    <mergeCell ref="AA6:AH6"/>
    <mergeCell ref="A9:N9"/>
    <mergeCell ref="O9:R9"/>
    <mergeCell ref="S9:Z9"/>
    <mergeCell ref="AA9:AH9"/>
    <mergeCell ref="A7:N7"/>
    <mergeCell ref="O7:R7"/>
    <mergeCell ref="S7:Z7"/>
    <mergeCell ref="AA7:AH7"/>
    <mergeCell ref="A8:N8"/>
    <mergeCell ref="O8:R8"/>
    <mergeCell ref="S8:Z8"/>
    <mergeCell ref="AA8:AH8"/>
    <mergeCell ref="A10:N10"/>
    <mergeCell ref="O10:R10"/>
    <mergeCell ref="S10:Z10"/>
    <mergeCell ref="AA10:AH10"/>
    <mergeCell ref="A23:AH24"/>
    <mergeCell ref="A26:N27"/>
    <mergeCell ref="O26:R27"/>
    <mergeCell ref="S26:AH26"/>
    <mergeCell ref="S27:Z27"/>
    <mergeCell ref="AA27:AH27"/>
    <mergeCell ref="A20:N20"/>
    <mergeCell ref="O20:R20"/>
    <mergeCell ref="S20:Z20"/>
    <mergeCell ref="AA20:AH20"/>
    <mergeCell ref="A21:N21"/>
    <mergeCell ref="O21:R21"/>
    <mergeCell ref="S21:Z21"/>
    <mergeCell ref="AA21:AH21"/>
    <mergeCell ref="A16:N16"/>
    <mergeCell ref="O16:R16"/>
    <mergeCell ref="S16:Z16"/>
    <mergeCell ref="AA16:AH16"/>
    <mergeCell ref="A18:N18"/>
    <mergeCell ref="O18:R18"/>
    <mergeCell ref="A28:N28"/>
    <mergeCell ref="O28:R28"/>
    <mergeCell ref="S28:Z28"/>
    <mergeCell ref="AA28:AH28"/>
    <mergeCell ref="A29:N29"/>
    <mergeCell ref="O29:R29"/>
    <mergeCell ref="S29:Z29"/>
    <mergeCell ref="AA29:AH29"/>
    <mergeCell ref="A30:N30"/>
    <mergeCell ref="O30:R30"/>
    <mergeCell ref="S30:Z30"/>
    <mergeCell ref="AA30:AH30"/>
    <mergeCell ref="A34:N34"/>
    <mergeCell ref="O34:R34"/>
    <mergeCell ref="S34:Z34"/>
    <mergeCell ref="AA34:AH34"/>
    <mergeCell ref="A35:N35"/>
    <mergeCell ref="O35:R35"/>
    <mergeCell ref="S35:Z35"/>
    <mergeCell ref="AA35:AH35"/>
    <mergeCell ref="A32:N32"/>
    <mergeCell ref="O32:R32"/>
    <mergeCell ref="S32:Z32"/>
    <mergeCell ref="AA32:AH32"/>
    <mergeCell ref="A33:N33"/>
    <mergeCell ref="O33:R33"/>
    <mergeCell ref="S33:Z33"/>
    <mergeCell ref="AA33:AH33"/>
    <mergeCell ref="A31:N31"/>
    <mergeCell ref="O31:R31"/>
    <mergeCell ref="S31:Z31"/>
    <mergeCell ref="AA31:AH31"/>
    <mergeCell ref="A11:N11"/>
    <mergeCell ref="O11:R11"/>
    <mergeCell ref="S11:Z11"/>
    <mergeCell ref="AA11:AH11"/>
    <mergeCell ref="A12:N12"/>
    <mergeCell ref="O12:R12"/>
    <mergeCell ref="S12:Z12"/>
    <mergeCell ref="AA12:AH12"/>
    <mergeCell ref="A15:N15"/>
    <mergeCell ref="O15:R15"/>
    <mergeCell ref="S15:Z15"/>
    <mergeCell ref="AA15:AH15"/>
    <mergeCell ref="A14:N14"/>
    <mergeCell ref="O14:R14"/>
    <mergeCell ref="S14:Z14"/>
    <mergeCell ref="AA14:AH14"/>
    <mergeCell ref="A13:N13"/>
    <mergeCell ref="O13:R13"/>
    <mergeCell ref="S13:Z13"/>
    <mergeCell ref="AA13:AH13"/>
    <mergeCell ref="S18:Z18"/>
    <mergeCell ref="AA18:AH18"/>
    <mergeCell ref="A19:N19"/>
    <mergeCell ref="O19:R19"/>
    <mergeCell ref="S19:Z19"/>
    <mergeCell ref="AA19:AH19"/>
    <mergeCell ref="S17:Z17"/>
    <mergeCell ref="AA17:AH17"/>
    <mergeCell ref="A17:N17"/>
    <mergeCell ref="O17:R17"/>
  </mergeCells>
  <pageMargins left="0.7" right="0.7" top="0.75" bottom="0.75" header="0.3" footer="0.3"/>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J164"/>
  <sheetViews>
    <sheetView topLeftCell="A136" zoomScale="130" zoomScaleNormal="130" workbookViewId="0">
      <selection activeCell="N6" sqref="N6"/>
    </sheetView>
  </sheetViews>
  <sheetFormatPr defaultRowHeight="15" x14ac:dyDescent="0.25"/>
  <cols>
    <col min="1" max="3" width="1.5703125" style="18" customWidth="1"/>
    <col min="4" max="4" width="2.28515625" style="18" customWidth="1"/>
    <col min="5" max="17" width="3.140625" style="14" customWidth="1"/>
    <col min="18" max="18" width="5.42578125" style="14" customWidth="1"/>
    <col min="19" max="19" width="4.42578125" style="14" customWidth="1"/>
    <col min="20" max="20" width="1" style="14" customWidth="1"/>
    <col min="21" max="21" width="3.7109375" style="14" customWidth="1"/>
    <col min="22" max="22" width="2" style="22" customWidth="1"/>
    <col min="23" max="23" width="1.42578125" style="22" customWidth="1"/>
    <col min="24" max="28" width="2" customWidth="1"/>
    <col min="29" max="29" width="1" customWidth="1"/>
    <col min="30" max="33" width="2" customWidth="1"/>
    <col min="34" max="34" width="2.42578125" customWidth="1"/>
    <col min="35" max="35" width="9.5703125" bestFit="1" customWidth="1"/>
    <col min="282" max="282" width="8.5703125" customWidth="1"/>
    <col min="283" max="283" width="49.5703125" customWidth="1"/>
    <col min="284" max="284" width="3.42578125" customWidth="1"/>
    <col min="285" max="285" width="17" customWidth="1"/>
    <col min="286" max="286" width="18" customWidth="1"/>
    <col min="287" max="287" width="6.5703125" customWidth="1"/>
    <col min="288" max="288" width="5.42578125" customWidth="1"/>
    <col min="538" max="538" width="8.5703125" customWidth="1"/>
    <col min="539" max="539" width="49.5703125" customWidth="1"/>
    <col min="540" max="540" width="3.42578125" customWidth="1"/>
    <col min="541" max="541" width="17" customWidth="1"/>
    <col min="542" max="542" width="18" customWidth="1"/>
    <col min="543" max="543" width="6.5703125" customWidth="1"/>
    <col min="544" max="544" width="5.42578125" customWidth="1"/>
    <col min="794" max="794" width="8.5703125" customWidth="1"/>
    <col min="795" max="795" width="49.5703125" customWidth="1"/>
    <col min="796" max="796" width="3.42578125" customWidth="1"/>
    <col min="797" max="797" width="17" customWidth="1"/>
    <col min="798" max="798" width="18" customWidth="1"/>
    <col min="799" max="799" width="6.5703125" customWidth="1"/>
    <col min="800" max="800" width="5.42578125" customWidth="1"/>
    <col min="1050" max="1050" width="8.5703125" customWidth="1"/>
    <col min="1051" max="1051" width="49.5703125" customWidth="1"/>
    <col min="1052" max="1052" width="3.42578125" customWidth="1"/>
    <col min="1053" max="1053" width="17" customWidth="1"/>
    <col min="1054" max="1054" width="18" customWidth="1"/>
    <col min="1055" max="1055" width="6.5703125" customWidth="1"/>
    <col min="1056" max="1056" width="5.42578125" customWidth="1"/>
    <col min="1306" max="1306" width="8.5703125" customWidth="1"/>
    <col min="1307" max="1307" width="49.5703125" customWidth="1"/>
    <col min="1308" max="1308" width="3.42578125" customWidth="1"/>
    <col min="1309" max="1309" width="17" customWidth="1"/>
    <col min="1310" max="1310" width="18" customWidth="1"/>
    <col min="1311" max="1311" width="6.5703125" customWidth="1"/>
    <col min="1312" max="1312" width="5.42578125" customWidth="1"/>
    <col min="1562" max="1562" width="8.5703125" customWidth="1"/>
    <col min="1563" max="1563" width="49.5703125" customWidth="1"/>
    <col min="1564" max="1564" width="3.42578125" customWidth="1"/>
    <col min="1565" max="1565" width="17" customWidth="1"/>
    <col min="1566" max="1566" width="18" customWidth="1"/>
    <col min="1567" max="1567" width="6.5703125" customWidth="1"/>
    <col min="1568" max="1568" width="5.42578125" customWidth="1"/>
    <col min="1818" max="1818" width="8.5703125" customWidth="1"/>
    <col min="1819" max="1819" width="49.5703125" customWidth="1"/>
    <col min="1820" max="1820" width="3.42578125" customWidth="1"/>
    <col min="1821" max="1821" width="17" customWidth="1"/>
    <col min="1822" max="1822" width="18" customWidth="1"/>
    <col min="1823" max="1823" width="6.5703125" customWidth="1"/>
    <col min="1824" max="1824" width="5.42578125" customWidth="1"/>
    <col min="2074" max="2074" width="8.5703125" customWidth="1"/>
    <col min="2075" max="2075" width="49.5703125" customWidth="1"/>
    <col min="2076" max="2076" width="3.42578125" customWidth="1"/>
    <col min="2077" max="2077" width="17" customWidth="1"/>
    <col min="2078" max="2078" width="18" customWidth="1"/>
    <col min="2079" max="2079" width="6.5703125" customWidth="1"/>
    <col min="2080" max="2080" width="5.42578125" customWidth="1"/>
    <col min="2330" max="2330" width="8.5703125" customWidth="1"/>
    <col min="2331" max="2331" width="49.5703125" customWidth="1"/>
    <col min="2332" max="2332" width="3.42578125" customWidth="1"/>
    <col min="2333" max="2333" width="17" customWidth="1"/>
    <col min="2334" max="2334" width="18" customWidth="1"/>
    <col min="2335" max="2335" width="6.5703125" customWidth="1"/>
    <col min="2336" max="2336" width="5.42578125" customWidth="1"/>
    <col min="2586" max="2586" width="8.5703125" customWidth="1"/>
    <col min="2587" max="2587" width="49.5703125" customWidth="1"/>
    <col min="2588" max="2588" width="3.42578125" customWidth="1"/>
    <col min="2589" max="2589" width="17" customWidth="1"/>
    <col min="2590" max="2590" width="18" customWidth="1"/>
    <col min="2591" max="2591" width="6.5703125" customWidth="1"/>
    <col min="2592" max="2592" width="5.42578125" customWidth="1"/>
    <col min="2842" max="2842" width="8.5703125" customWidth="1"/>
    <col min="2843" max="2843" width="49.5703125" customWidth="1"/>
    <col min="2844" max="2844" width="3.42578125" customWidth="1"/>
    <col min="2845" max="2845" width="17" customWidth="1"/>
    <col min="2846" max="2846" width="18" customWidth="1"/>
    <col min="2847" max="2847" width="6.5703125" customWidth="1"/>
    <col min="2848" max="2848" width="5.42578125" customWidth="1"/>
    <col min="3098" max="3098" width="8.5703125" customWidth="1"/>
    <col min="3099" max="3099" width="49.5703125" customWidth="1"/>
    <col min="3100" max="3100" width="3.42578125" customWidth="1"/>
    <col min="3101" max="3101" width="17" customWidth="1"/>
    <col min="3102" max="3102" width="18" customWidth="1"/>
    <col min="3103" max="3103" width="6.5703125" customWidth="1"/>
    <col min="3104" max="3104" width="5.42578125" customWidth="1"/>
    <col min="3354" max="3354" width="8.5703125" customWidth="1"/>
    <col min="3355" max="3355" width="49.5703125" customWidth="1"/>
    <col min="3356" max="3356" width="3.42578125" customWidth="1"/>
    <col min="3357" max="3357" width="17" customWidth="1"/>
    <col min="3358" max="3358" width="18" customWidth="1"/>
    <col min="3359" max="3359" width="6.5703125" customWidth="1"/>
    <col min="3360" max="3360" width="5.42578125" customWidth="1"/>
    <col min="3610" max="3610" width="8.5703125" customWidth="1"/>
    <col min="3611" max="3611" width="49.5703125" customWidth="1"/>
    <col min="3612" max="3612" width="3.42578125" customWidth="1"/>
    <col min="3613" max="3613" width="17" customWidth="1"/>
    <col min="3614" max="3614" width="18" customWidth="1"/>
    <col min="3615" max="3615" width="6.5703125" customWidth="1"/>
    <col min="3616" max="3616" width="5.42578125" customWidth="1"/>
    <col min="3866" max="3866" width="8.5703125" customWidth="1"/>
    <col min="3867" max="3867" width="49.5703125" customWidth="1"/>
    <col min="3868" max="3868" width="3.42578125" customWidth="1"/>
    <col min="3869" max="3869" width="17" customWidth="1"/>
    <col min="3870" max="3870" width="18" customWidth="1"/>
    <col min="3871" max="3871" width="6.5703125" customWidth="1"/>
    <col min="3872" max="3872" width="5.42578125" customWidth="1"/>
    <col min="4122" max="4122" width="8.5703125" customWidth="1"/>
    <col min="4123" max="4123" width="49.5703125" customWidth="1"/>
    <col min="4124" max="4124" width="3.42578125" customWidth="1"/>
    <col min="4125" max="4125" width="17" customWidth="1"/>
    <col min="4126" max="4126" width="18" customWidth="1"/>
    <col min="4127" max="4127" width="6.5703125" customWidth="1"/>
    <col min="4128" max="4128" width="5.42578125" customWidth="1"/>
    <col min="4378" max="4378" width="8.5703125" customWidth="1"/>
    <col min="4379" max="4379" width="49.5703125" customWidth="1"/>
    <col min="4380" max="4380" width="3.42578125" customWidth="1"/>
    <col min="4381" max="4381" width="17" customWidth="1"/>
    <col min="4382" max="4382" width="18" customWidth="1"/>
    <col min="4383" max="4383" width="6.5703125" customWidth="1"/>
    <col min="4384" max="4384" width="5.42578125" customWidth="1"/>
    <col min="4634" max="4634" width="8.5703125" customWidth="1"/>
    <col min="4635" max="4635" width="49.5703125" customWidth="1"/>
    <col min="4636" max="4636" width="3.42578125" customWidth="1"/>
    <col min="4637" max="4637" width="17" customWidth="1"/>
    <col min="4638" max="4638" width="18" customWidth="1"/>
    <col min="4639" max="4639" width="6.5703125" customWidth="1"/>
    <col min="4640" max="4640" width="5.42578125" customWidth="1"/>
    <col min="4890" max="4890" width="8.5703125" customWidth="1"/>
    <col min="4891" max="4891" width="49.5703125" customWidth="1"/>
    <col min="4892" max="4892" width="3.42578125" customWidth="1"/>
    <col min="4893" max="4893" width="17" customWidth="1"/>
    <col min="4894" max="4894" width="18" customWidth="1"/>
    <col min="4895" max="4895" width="6.5703125" customWidth="1"/>
    <col min="4896" max="4896" width="5.42578125" customWidth="1"/>
    <col min="5146" max="5146" width="8.5703125" customWidth="1"/>
    <col min="5147" max="5147" width="49.5703125" customWidth="1"/>
    <col min="5148" max="5148" width="3.42578125" customWidth="1"/>
    <col min="5149" max="5149" width="17" customWidth="1"/>
    <col min="5150" max="5150" width="18" customWidth="1"/>
    <col min="5151" max="5151" width="6.5703125" customWidth="1"/>
    <col min="5152" max="5152" width="5.42578125" customWidth="1"/>
    <col min="5402" max="5402" width="8.5703125" customWidth="1"/>
    <col min="5403" max="5403" width="49.5703125" customWidth="1"/>
    <col min="5404" max="5404" width="3.42578125" customWidth="1"/>
    <col min="5405" max="5405" width="17" customWidth="1"/>
    <col min="5406" max="5406" width="18" customWidth="1"/>
    <col min="5407" max="5407" width="6.5703125" customWidth="1"/>
    <col min="5408" max="5408" width="5.42578125" customWidth="1"/>
    <col min="5658" max="5658" width="8.5703125" customWidth="1"/>
    <col min="5659" max="5659" width="49.5703125" customWidth="1"/>
    <col min="5660" max="5660" width="3.42578125" customWidth="1"/>
    <col min="5661" max="5661" width="17" customWidth="1"/>
    <col min="5662" max="5662" width="18" customWidth="1"/>
    <col min="5663" max="5663" width="6.5703125" customWidth="1"/>
    <col min="5664" max="5664" width="5.42578125" customWidth="1"/>
    <col min="5914" max="5914" width="8.5703125" customWidth="1"/>
    <col min="5915" max="5915" width="49.5703125" customWidth="1"/>
    <col min="5916" max="5916" width="3.42578125" customWidth="1"/>
    <col min="5917" max="5917" width="17" customWidth="1"/>
    <col min="5918" max="5918" width="18" customWidth="1"/>
    <col min="5919" max="5919" width="6.5703125" customWidth="1"/>
    <col min="5920" max="5920" width="5.42578125" customWidth="1"/>
    <col min="6170" max="6170" width="8.5703125" customWidth="1"/>
    <col min="6171" max="6171" width="49.5703125" customWidth="1"/>
    <col min="6172" max="6172" width="3.42578125" customWidth="1"/>
    <col min="6173" max="6173" width="17" customWidth="1"/>
    <col min="6174" max="6174" width="18" customWidth="1"/>
    <col min="6175" max="6175" width="6.5703125" customWidth="1"/>
    <col min="6176" max="6176" width="5.42578125" customWidth="1"/>
    <col min="6426" max="6426" width="8.5703125" customWidth="1"/>
    <col min="6427" max="6427" width="49.5703125" customWidth="1"/>
    <col min="6428" max="6428" width="3.42578125" customWidth="1"/>
    <col min="6429" max="6429" width="17" customWidth="1"/>
    <col min="6430" max="6430" width="18" customWidth="1"/>
    <col min="6431" max="6431" width="6.5703125" customWidth="1"/>
    <col min="6432" max="6432" width="5.42578125" customWidth="1"/>
    <col min="6682" max="6682" width="8.5703125" customWidth="1"/>
    <col min="6683" max="6683" width="49.5703125" customWidth="1"/>
    <col min="6684" max="6684" width="3.42578125" customWidth="1"/>
    <col min="6685" max="6685" width="17" customWidth="1"/>
    <col min="6686" max="6686" width="18" customWidth="1"/>
    <col min="6687" max="6687" width="6.5703125" customWidth="1"/>
    <col min="6688" max="6688" width="5.42578125" customWidth="1"/>
    <col min="6938" max="6938" width="8.5703125" customWidth="1"/>
    <col min="6939" max="6939" width="49.5703125" customWidth="1"/>
    <col min="6940" max="6940" width="3.42578125" customWidth="1"/>
    <col min="6941" max="6941" width="17" customWidth="1"/>
    <col min="6942" max="6942" width="18" customWidth="1"/>
    <col min="6943" max="6943" width="6.5703125" customWidth="1"/>
    <col min="6944" max="6944" width="5.42578125" customWidth="1"/>
    <col min="7194" max="7194" width="8.5703125" customWidth="1"/>
    <col min="7195" max="7195" width="49.5703125" customWidth="1"/>
    <col min="7196" max="7196" width="3.42578125" customWidth="1"/>
    <col min="7197" max="7197" width="17" customWidth="1"/>
    <col min="7198" max="7198" width="18" customWidth="1"/>
    <col min="7199" max="7199" width="6.5703125" customWidth="1"/>
    <col min="7200" max="7200" width="5.42578125" customWidth="1"/>
    <col min="7450" max="7450" width="8.5703125" customWidth="1"/>
    <col min="7451" max="7451" width="49.5703125" customWidth="1"/>
    <col min="7452" max="7452" width="3.42578125" customWidth="1"/>
    <col min="7453" max="7453" width="17" customWidth="1"/>
    <col min="7454" max="7454" width="18" customWidth="1"/>
    <col min="7455" max="7455" width="6.5703125" customWidth="1"/>
    <col min="7456" max="7456" width="5.42578125" customWidth="1"/>
    <col min="7706" max="7706" width="8.5703125" customWidth="1"/>
    <col min="7707" max="7707" width="49.5703125" customWidth="1"/>
    <col min="7708" max="7708" width="3.42578125" customWidth="1"/>
    <col min="7709" max="7709" width="17" customWidth="1"/>
    <col min="7710" max="7710" width="18" customWidth="1"/>
    <col min="7711" max="7711" width="6.5703125" customWidth="1"/>
    <col min="7712" max="7712" width="5.42578125" customWidth="1"/>
    <col min="7962" max="7962" width="8.5703125" customWidth="1"/>
    <col min="7963" max="7963" width="49.5703125" customWidth="1"/>
    <col min="7964" max="7964" width="3.42578125" customWidth="1"/>
    <col min="7965" max="7965" width="17" customWidth="1"/>
    <col min="7966" max="7966" width="18" customWidth="1"/>
    <col min="7967" max="7967" width="6.5703125" customWidth="1"/>
    <col min="7968" max="7968" width="5.42578125" customWidth="1"/>
    <col min="8218" max="8218" width="8.5703125" customWidth="1"/>
    <col min="8219" max="8219" width="49.5703125" customWidth="1"/>
    <col min="8220" max="8220" width="3.42578125" customWidth="1"/>
    <col min="8221" max="8221" width="17" customWidth="1"/>
    <col min="8222" max="8222" width="18" customWidth="1"/>
    <col min="8223" max="8223" width="6.5703125" customWidth="1"/>
    <col min="8224" max="8224" width="5.42578125" customWidth="1"/>
    <col min="8474" max="8474" width="8.5703125" customWidth="1"/>
    <col min="8475" max="8475" width="49.5703125" customWidth="1"/>
    <col min="8476" max="8476" width="3.42578125" customWidth="1"/>
    <col min="8477" max="8477" width="17" customWidth="1"/>
    <col min="8478" max="8478" width="18" customWidth="1"/>
    <col min="8479" max="8479" width="6.5703125" customWidth="1"/>
    <col min="8480" max="8480" width="5.42578125" customWidth="1"/>
    <col min="8730" max="8730" width="8.5703125" customWidth="1"/>
    <col min="8731" max="8731" width="49.5703125" customWidth="1"/>
    <col min="8732" max="8732" width="3.42578125" customWidth="1"/>
    <col min="8733" max="8733" width="17" customWidth="1"/>
    <col min="8734" max="8734" width="18" customWidth="1"/>
    <col min="8735" max="8735" width="6.5703125" customWidth="1"/>
    <col min="8736" max="8736" width="5.42578125" customWidth="1"/>
    <col min="8986" max="8986" width="8.5703125" customWidth="1"/>
    <col min="8987" max="8987" width="49.5703125" customWidth="1"/>
    <col min="8988" max="8988" width="3.42578125" customWidth="1"/>
    <col min="8989" max="8989" width="17" customWidth="1"/>
    <col min="8990" max="8990" width="18" customWidth="1"/>
    <col min="8991" max="8991" width="6.5703125" customWidth="1"/>
    <col min="8992" max="8992" width="5.42578125" customWidth="1"/>
    <col min="9242" max="9242" width="8.5703125" customWidth="1"/>
    <col min="9243" max="9243" width="49.5703125" customWidth="1"/>
    <col min="9244" max="9244" width="3.42578125" customWidth="1"/>
    <col min="9245" max="9245" width="17" customWidth="1"/>
    <col min="9246" max="9246" width="18" customWidth="1"/>
    <col min="9247" max="9247" width="6.5703125" customWidth="1"/>
    <col min="9248" max="9248" width="5.42578125" customWidth="1"/>
    <col min="9498" max="9498" width="8.5703125" customWidth="1"/>
    <col min="9499" max="9499" width="49.5703125" customWidth="1"/>
    <col min="9500" max="9500" width="3.42578125" customWidth="1"/>
    <col min="9501" max="9501" width="17" customWidth="1"/>
    <col min="9502" max="9502" width="18" customWidth="1"/>
    <col min="9503" max="9503" width="6.5703125" customWidth="1"/>
    <col min="9504" max="9504" width="5.42578125" customWidth="1"/>
    <col min="9754" max="9754" width="8.5703125" customWidth="1"/>
    <col min="9755" max="9755" width="49.5703125" customWidth="1"/>
    <col min="9756" max="9756" width="3.42578125" customWidth="1"/>
    <col min="9757" max="9757" width="17" customWidth="1"/>
    <col min="9758" max="9758" width="18" customWidth="1"/>
    <col min="9759" max="9759" width="6.5703125" customWidth="1"/>
    <col min="9760" max="9760" width="5.42578125" customWidth="1"/>
    <col min="10010" max="10010" width="8.5703125" customWidth="1"/>
    <col min="10011" max="10011" width="49.5703125" customWidth="1"/>
    <col min="10012" max="10012" width="3.42578125" customWidth="1"/>
    <col min="10013" max="10013" width="17" customWidth="1"/>
    <col min="10014" max="10014" width="18" customWidth="1"/>
    <col min="10015" max="10015" width="6.5703125" customWidth="1"/>
    <col min="10016" max="10016" width="5.42578125" customWidth="1"/>
    <col min="10266" max="10266" width="8.5703125" customWidth="1"/>
    <col min="10267" max="10267" width="49.5703125" customWidth="1"/>
    <col min="10268" max="10268" width="3.42578125" customWidth="1"/>
    <col min="10269" max="10269" width="17" customWidth="1"/>
    <col min="10270" max="10270" width="18" customWidth="1"/>
    <col min="10271" max="10271" width="6.5703125" customWidth="1"/>
    <col min="10272" max="10272" width="5.42578125" customWidth="1"/>
    <col min="10522" max="10522" width="8.5703125" customWidth="1"/>
    <col min="10523" max="10523" width="49.5703125" customWidth="1"/>
    <col min="10524" max="10524" width="3.42578125" customWidth="1"/>
    <col min="10525" max="10525" width="17" customWidth="1"/>
    <col min="10526" max="10526" width="18" customWidth="1"/>
    <col min="10527" max="10527" width="6.5703125" customWidth="1"/>
    <col min="10528" max="10528" width="5.42578125" customWidth="1"/>
    <col min="10778" max="10778" width="8.5703125" customWidth="1"/>
    <col min="10779" max="10779" width="49.5703125" customWidth="1"/>
    <col min="10780" max="10780" width="3.42578125" customWidth="1"/>
    <col min="10781" max="10781" width="17" customWidth="1"/>
    <col min="10782" max="10782" width="18" customWidth="1"/>
    <col min="10783" max="10783" width="6.5703125" customWidth="1"/>
    <col min="10784" max="10784" width="5.42578125" customWidth="1"/>
    <col min="11034" max="11034" width="8.5703125" customWidth="1"/>
    <col min="11035" max="11035" width="49.5703125" customWidth="1"/>
    <col min="11036" max="11036" width="3.42578125" customWidth="1"/>
    <col min="11037" max="11037" width="17" customWidth="1"/>
    <col min="11038" max="11038" width="18" customWidth="1"/>
    <col min="11039" max="11039" width="6.5703125" customWidth="1"/>
    <col min="11040" max="11040" width="5.42578125" customWidth="1"/>
    <col min="11290" max="11290" width="8.5703125" customWidth="1"/>
    <col min="11291" max="11291" width="49.5703125" customWidth="1"/>
    <col min="11292" max="11292" width="3.42578125" customWidth="1"/>
    <col min="11293" max="11293" width="17" customWidth="1"/>
    <col min="11294" max="11294" width="18" customWidth="1"/>
    <col min="11295" max="11295" width="6.5703125" customWidth="1"/>
    <col min="11296" max="11296" width="5.42578125" customWidth="1"/>
    <col min="11546" max="11546" width="8.5703125" customWidth="1"/>
    <col min="11547" max="11547" width="49.5703125" customWidth="1"/>
    <col min="11548" max="11548" width="3.42578125" customWidth="1"/>
    <col min="11549" max="11549" width="17" customWidth="1"/>
    <col min="11550" max="11550" width="18" customWidth="1"/>
    <col min="11551" max="11551" width="6.5703125" customWidth="1"/>
    <col min="11552" max="11552" width="5.42578125" customWidth="1"/>
    <col min="11802" max="11802" width="8.5703125" customWidth="1"/>
    <col min="11803" max="11803" width="49.5703125" customWidth="1"/>
    <col min="11804" max="11804" width="3.42578125" customWidth="1"/>
    <col min="11805" max="11805" width="17" customWidth="1"/>
    <col min="11806" max="11806" width="18" customWidth="1"/>
    <col min="11807" max="11807" width="6.5703125" customWidth="1"/>
    <col min="11808" max="11808" width="5.42578125" customWidth="1"/>
    <col min="12058" max="12058" width="8.5703125" customWidth="1"/>
    <col min="12059" max="12059" width="49.5703125" customWidth="1"/>
    <col min="12060" max="12060" width="3.42578125" customWidth="1"/>
    <col min="12061" max="12061" width="17" customWidth="1"/>
    <col min="12062" max="12062" width="18" customWidth="1"/>
    <col min="12063" max="12063" width="6.5703125" customWidth="1"/>
    <col min="12064" max="12064" width="5.42578125" customWidth="1"/>
    <col min="12314" max="12314" width="8.5703125" customWidth="1"/>
    <col min="12315" max="12315" width="49.5703125" customWidth="1"/>
    <col min="12316" max="12316" width="3.42578125" customWidth="1"/>
    <col min="12317" max="12317" width="17" customWidth="1"/>
    <col min="12318" max="12318" width="18" customWidth="1"/>
    <col min="12319" max="12319" width="6.5703125" customWidth="1"/>
    <col min="12320" max="12320" width="5.42578125" customWidth="1"/>
    <col min="12570" max="12570" width="8.5703125" customWidth="1"/>
    <col min="12571" max="12571" width="49.5703125" customWidth="1"/>
    <col min="12572" max="12572" width="3.42578125" customWidth="1"/>
    <col min="12573" max="12573" width="17" customWidth="1"/>
    <col min="12574" max="12574" width="18" customWidth="1"/>
    <col min="12575" max="12575" width="6.5703125" customWidth="1"/>
    <col min="12576" max="12576" width="5.42578125" customWidth="1"/>
    <col min="12826" max="12826" width="8.5703125" customWidth="1"/>
    <col min="12827" max="12827" width="49.5703125" customWidth="1"/>
    <col min="12828" max="12828" width="3.42578125" customWidth="1"/>
    <col min="12829" max="12829" width="17" customWidth="1"/>
    <col min="12830" max="12830" width="18" customWidth="1"/>
    <col min="12831" max="12831" width="6.5703125" customWidth="1"/>
    <col min="12832" max="12832" width="5.42578125" customWidth="1"/>
    <col min="13082" max="13082" width="8.5703125" customWidth="1"/>
    <col min="13083" max="13083" width="49.5703125" customWidth="1"/>
    <col min="13084" max="13084" width="3.42578125" customWidth="1"/>
    <col min="13085" max="13085" width="17" customWidth="1"/>
    <col min="13086" max="13086" width="18" customWidth="1"/>
    <col min="13087" max="13087" width="6.5703125" customWidth="1"/>
    <col min="13088" max="13088" width="5.42578125" customWidth="1"/>
    <col min="13338" max="13338" width="8.5703125" customWidth="1"/>
    <col min="13339" max="13339" width="49.5703125" customWidth="1"/>
    <col min="13340" max="13340" width="3.42578125" customWidth="1"/>
    <col min="13341" max="13341" width="17" customWidth="1"/>
    <col min="13342" max="13342" width="18" customWidth="1"/>
    <col min="13343" max="13343" width="6.5703125" customWidth="1"/>
    <col min="13344" max="13344" width="5.42578125" customWidth="1"/>
    <col min="13594" max="13594" width="8.5703125" customWidth="1"/>
    <col min="13595" max="13595" width="49.5703125" customWidth="1"/>
    <col min="13596" max="13596" width="3.42578125" customWidth="1"/>
    <col min="13597" max="13597" width="17" customWidth="1"/>
    <col min="13598" max="13598" width="18" customWidth="1"/>
    <col min="13599" max="13599" width="6.5703125" customWidth="1"/>
    <col min="13600" max="13600" width="5.42578125" customWidth="1"/>
    <col min="13850" max="13850" width="8.5703125" customWidth="1"/>
    <col min="13851" max="13851" width="49.5703125" customWidth="1"/>
    <col min="13852" max="13852" width="3.42578125" customWidth="1"/>
    <col min="13853" max="13853" width="17" customWidth="1"/>
    <col min="13854" max="13854" width="18" customWidth="1"/>
    <col min="13855" max="13855" width="6.5703125" customWidth="1"/>
    <col min="13856" max="13856" width="5.42578125" customWidth="1"/>
    <col min="14106" max="14106" width="8.5703125" customWidth="1"/>
    <col min="14107" max="14107" width="49.5703125" customWidth="1"/>
    <col min="14108" max="14108" width="3.42578125" customWidth="1"/>
    <col min="14109" max="14109" width="17" customWidth="1"/>
    <col min="14110" max="14110" width="18" customWidth="1"/>
    <col min="14111" max="14111" width="6.5703125" customWidth="1"/>
    <col min="14112" max="14112" width="5.42578125" customWidth="1"/>
    <col min="14362" max="14362" width="8.5703125" customWidth="1"/>
    <col min="14363" max="14363" width="49.5703125" customWidth="1"/>
    <col min="14364" max="14364" width="3.42578125" customWidth="1"/>
    <col min="14365" max="14365" width="17" customWidth="1"/>
    <col min="14366" max="14366" width="18" customWidth="1"/>
    <col min="14367" max="14367" width="6.5703125" customWidth="1"/>
    <col min="14368" max="14368" width="5.42578125" customWidth="1"/>
    <col min="14618" max="14618" width="8.5703125" customWidth="1"/>
    <col min="14619" max="14619" width="49.5703125" customWidth="1"/>
    <col min="14620" max="14620" width="3.42578125" customWidth="1"/>
    <col min="14621" max="14621" width="17" customWidth="1"/>
    <col min="14622" max="14622" width="18" customWidth="1"/>
    <col min="14623" max="14623" width="6.5703125" customWidth="1"/>
    <col min="14624" max="14624" width="5.42578125" customWidth="1"/>
    <col min="14874" max="14874" width="8.5703125" customWidth="1"/>
    <col min="14875" max="14875" width="49.5703125" customWidth="1"/>
    <col min="14876" max="14876" width="3.42578125" customWidth="1"/>
    <col min="14877" max="14877" width="17" customWidth="1"/>
    <col min="14878" max="14878" width="18" customWidth="1"/>
    <col min="14879" max="14879" width="6.5703125" customWidth="1"/>
    <col min="14880" max="14880" width="5.42578125" customWidth="1"/>
    <col min="15130" max="15130" width="8.5703125" customWidth="1"/>
    <col min="15131" max="15131" width="49.5703125" customWidth="1"/>
    <col min="15132" max="15132" width="3.42578125" customWidth="1"/>
    <col min="15133" max="15133" width="17" customWidth="1"/>
    <col min="15134" max="15134" width="18" customWidth="1"/>
    <col min="15135" max="15135" width="6.5703125" customWidth="1"/>
    <col min="15136" max="15136" width="5.42578125" customWidth="1"/>
    <col min="15386" max="15386" width="8.5703125" customWidth="1"/>
    <col min="15387" max="15387" width="49.5703125" customWidth="1"/>
    <col min="15388" max="15388" width="3.42578125" customWidth="1"/>
    <col min="15389" max="15389" width="17" customWidth="1"/>
    <col min="15390" max="15390" width="18" customWidth="1"/>
    <col min="15391" max="15391" width="6.5703125" customWidth="1"/>
    <col min="15392" max="15392" width="5.42578125" customWidth="1"/>
    <col min="15642" max="15642" width="8.5703125" customWidth="1"/>
    <col min="15643" max="15643" width="49.5703125" customWidth="1"/>
    <col min="15644" max="15644" width="3.42578125" customWidth="1"/>
    <col min="15645" max="15645" width="17" customWidth="1"/>
    <col min="15646" max="15646" width="18" customWidth="1"/>
    <col min="15647" max="15647" width="6.5703125" customWidth="1"/>
    <col min="15648" max="15648" width="5.42578125" customWidth="1"/>
    <col min="15898" max="15898" width="8.5703125" customWidth="1"/>
    <col min="15899" max="15899" width="49.5703125" customWidth="1"/>
    <col min="15900" max="15900" width="3.42578125" customWidth="1"/>
    <col min="15901" max="15901" width="17" customWidth="1"/>
    <col min="15902" max="15902" width="18" customWidth="1"/>
    <col min="15903" max="15903" width="6.5703125" customWidth="1"/>
    <col min="15904" max="15904" width="5.42578125" customWidth="1"/>
    <col min="16154" max="16154" width="8.5703125" customWidth="1"/>
    <col min="16155" max="16155" width="49.5703125" customWidth="1"/>
    <col min="16156" max="16156" width="3.42578125" customWidth="1"/>
    <col min="16157" max="16157" width="17" customWidth="1"/>
    <col min="16158" max="16158" width="18" customWidth="1"/>
    <col min="16159" max="16159" width="6.5703125" customWidth="1"/>
    <col min="16160" max="16160" width="5.42578125" customWidth="1"/>
  </cols>
  <sheetData>
    <row r="3" spans="1:34" ht="15.75" x14ac:dyDescent="0.25">
      <c r="A3" s="17" t="s">
        <v>260</v>
      </c>
      <c r="B3" s="17"/>
      <c r="C3" s="17"/>
      <c r="D3" s="17"/>
      <c r="E3" s="13"/>
      <c r="F3" s="13"/>
      <c r="G3" s="13"/>
      <c r="H3" s="13"/>
      <c r="I3" s="13"/>
      <c r="J3" s="13"/>
      <c r="K3" s="13"/>
      <c r="L3" s="13"/>
      <c r="M3" s="13"/>
      <c r="N3" s="13"/>
      <c r="O3" s="13"/>
      <c r="P3" s="13"/>
      <c r="Q3" s="13"/>
      <c r="R3" s="13"/>
      <c r="S3" s="13"/>
      <c r="T3" s="13"/>
      <c r="U3" s="13"/>
      <c r="V3" s="21"/>
      <c r="W3" s="21"/>
    </row>
    <row r="4" spans="1:34" x14ac:dyDescent="0.25">
      <c r="E4" s="14" t="s">
        <v>261</v>
      </c>
    </row>
    <row r="5" spans="1:34" s="2" customFormat="1" x14ac:dyDescent="0.25">
      <c r="A5" s="48"/>
      <c r="B5" s="48"/>
      <c r="C5" s="48"/>
      <c r="D5" s="48"/>
      <c r="E5" s="49" t="s">
        <v>729</v>
      </c>
      <c r="F5" s="49"/>
      <c r="G5" s="49"/>
      <c r="H5" s="49"/>
      <c r="I5" s="49"/>
      <c r="J5" s="49"/>
      <c r="K5" s="49"/>
      <c r="L5" s="49"/>
      <c r="M5" s="49"/>
      <c r="N5" s="49"/>
      <c r="O5" s="49"/>
      <c r="P5" s="49"/>
      <c r="Q5" s="49"/>
      <c r="R5" s="49"/>
      <c r="S5" s="49"/>
      <c r="T5" s="49"/>
      <c r="U5" s="49"/>
      <c r="V5" s="50"/>
      <c r="W5" s="50"/>
    </row>
    <row r="7" spans="1:34" x14ac:dyDescent="0.25">
      <c r="A7" s="18" t="s">
        <v>262</v>
      </c>
    </row>
    <row r="8" spans="1:34" x14ac:dyDescent="0.25">
      <c r="A8" s="67"/>
      <c r="B8" s="67" t="s">
        <v>728</v>
      </c>
      <c r="C8" s="65"/>
      <c r="D8" s="65"/>
      <c r="E8" s="66"/>
      <c r="F8" s="66"/>
      <c r="G8" s="66"/>
      <c r="H8" s="66"/>
      <c r="I8" s="66"/>
      <c r="J8" s="66"/>
      <c r="K8" s="66"/>
      <c r="L8" s="66"/>
      <c r="M8" s="66"/>
      <c r="N8" s="66"/>
      <c r="O8" s="66"/>
    </row>
    <row r="9" spans="1:34" ht="15.75" thickBot="1" x14ac:dyDescent="0.3">
      <c r="A9" s="19" t="s">
        <v>263</v>
      </c>
      <c r="B9" s="19"/>
      <c r="C9" s="19"/>
      <c r="D9" s="19"/>
    </row>
    <row r="10" spans="1:34" x14ac:dyDescent="0.25">
      <c r="A10" s="931" t="s">
        <v>401</v>
      </c>
      <c r="B10" s="932"/>
      <c r="C10" s="932"/>
      <c r="D10" s="933"/>
      <c r="E10" s="946" t="s">
        <v>264</v>
      </c>
      <c r="F10" s="947"/>
      <c r="G10" s="947"/>
      <c r="H10" s="947"/>
      <c r="I10" s="947"/>
      <c r="J10" s="947"/>
      <c r="K10" s="947"/>
      <c r="L10" s="947"/>
      <c r="M10" s="947"/>
      <c r="N10" s="947"/>
      <c r="O10" s="947"/>
      <c r="P10" s="947"/>
      <c r="Q10" s="947"/>
      <c r="R10" s="947"/>
      <c r="S10" s="947"/>
      <c r="T10" s="947"/>
      <c r="U10" s="948"/>
      <c r="V10" s="940"/>
      <c r="W10" s="941"/>
      <c r="X10" s="967" t="s">
        <v>399</v>
      </c>
      <c r="Y10" s="968"/>
      <c r="Z10" s="968"/>
      <c r="AA10" s="968"/>
      <c r="AB10" s="968"/>
      <c r="AC10" s="968"/>
      <c r="AD10" s="968"/>
      <c r="AE10" s="968"/>
      <c r="AF10" s="968"/>
      <c r="AG10" s="968"/>
      <c r="AH10" s="969"/>
    </row>
    <row r="11" spans="1:34" ht="24.75" customHeight="1" x14ac:dyDescent="0.25">
      <c r="A11" s="934"/>
      <c r="B11" s="935"/>
      <c r="C11" s="935"/>
      <c r="D11" s="936"/>
      <c r="E11" s="949"/>
      <c r="F11" s="950"/>
      <c r="G11" s="950"/>
      <c r="H11" s="950"/>
      <c r="I11" s="950"/>
      <c r="J11" s="950"/>
      <c r="K11" s="950"/>
      <c r="L11" s="950"/>
      <c r="M11" s="950"/>
      <c r="N11" s="950"/>
      <c r="O11" s="950"/>
      <c r="P11" s="950"/>
      <c r="Q11" s="950"/>
      <c r="R11" s="950"/>
      <c r="S11" s="950"/>
      <c r="T11" s="950"/>
      <c r="U11" s="951"/>
      <c r="V11" s="942"/>
      <c r="W11" s="943"/>
      <c r="X11" s="955" t="s">
        <v>265</v>
      </c>
      <c r="Y11" s="956"/>
      <c r="Z11" s="956"/>
      <c r="AA11" s="956"/>
      <c r="AB11" s="956"/>
      <c r="AC11" s="957"/>
      <c r="AD11" s="964" t="s">
        <v>266</v>
      </c>
      <c r="AE11" s="965"/>
      <c r="AF11" s="965"/>
      <c r="AG11" s="965"/>
      <c r="AH11" s="966"/>
    </row>
    <row r="12" spans="1:34" ht="20.25" customHeight="1" thickBot="1" x14ac:dyDescent="0.3">
      <c r="A12" s="937"/>
      <c r="B12" s="938"/>
      <c r="C12" s="938"/>
      <c r="D12" s="939"/>
      <c r="E12" s="952"/>
      <c r="F12" s="953"/>
      <c r="G12" s="953"/>
      <c r="H12" s="953"/>
      <c r="I12" s="953"/>
      <c r="J12" s="953"/>
      <c r="K12" s="953"/>
      <c r="L12" s="953"/>
      <c r="M12" s="953"/>
      <c r="N12" s="953"/>
      <c r="O12" s="953"/>
      <c r="P12" s="953"/>
      <c r="Q12" s="953"/>
      <c r="R12" s="953"/>
      <c r="S12" s="953"/>
      <c r="T12" s="953"/>
      <c r="U12" s="954"/>
      <c r="V12" s="944"/>
      <c r="W12" s="945"/>
      <c r="X12" s="958">
        <v>41639</v>
      </c>
      <c r="Y12" s="959"/>
      <c r="Z12" s="959"/>
      <c r="AA12" s="959"/>
      <c r="AB12" s="959"/>
      <c r="AC12" s="960"/>
      <c r="AD12" s="958">
        <v>41274</v>
      </c>
      <c r="AE12" s="959"/>
      <c r="AF12" s="959"/>
      <c r="AG12" s="959"/>
      <c r="AH12" s="960"/>
    </row>
    <row r="13" spans="1:34" ht="15.75" thickBot="1" x14ac:dyDescent="0.3">
      <c r="A13" s="813" t="s">
        <v>267</v>
      </c>
      <c r="B13" s="814"/>
      <c r="C13" s="814"/>
      <c r="D13" s="815"/>
      <c r="E13" s="745" t="s">
        <v>268</v>
      </c>
      <c r="F13" s="746"/>
      <c r="G13" s="746"/>
      <c r="H13" s="746"/>
      <c r="I13" s="746"/>
      <c r="J13" s="746"/>
      <c r="K13" s="746"/>
      <c r="L13" s="746"/>
      <c r="M13" s="746"/>
      <c r="N13" s="746"/>
      <c r="O13" s="746"/>
      <c r="P13" s="746"/>
      <c r="Q13" s="746"/>
      <c r="R13" s="746"/>
      <c r="S13" s="746"/>
      <c r="T13" s="746"/>
      <c r="U13" s="747"/>
      <c r="V13" s="803"/>
      <c r="W13" s="804"/>
      <c r="X13" s="788"/>
      <c r="Y13" s="789"/>
      <c r="Z13" s="789"/>
      <c r="AA13" s="789"/>
      <c r="AB13" s="789"/>
      <c r="AC13" s="790"/>
      <c r="AD13" s="788"/>
      <c r="AE13" s="789"/>
      <c r="AF13" s="789"/>
      <c r="AG13" s="789"/>
      <c r="AH13" s="790"/>
    </row>
    <row r="14" spans="1:34" ht="15.75" thickBot="1" x14ac:dyDescent="0.3">
      <c r="A14" s="706" t="s">
        <v>269</v>
      </c>
      <c r="B14" s="707"/>
      <c r="C14" s="707"/>
      <c r="D14" s="708"/>
      <c r="E14" s="779" t="s">
        <v>270</v>
      </c>
      <c r="F14" s="780"/>
      <c r="G14" s="780"/>
      <c r="H14" s="780"/>
      <c r="I14" s="780"/>
      <c r="J14" s="780"/>
      <c r="K14" s="780"/>
      <c r="L14" s="780"/>
      <c r="M14" s="780"/>
      <c r="N14" s="780"/>
      <c r="O14" s="780"/>
      <c r="P14" s="780"/>
      <c r="Q14" s="780"/>
      <c r="R14" s="780"/>
      <c r="S14" s="780"/>
      <c r="T14" s="780"/>
      <c r="U14" s="781"/>
      <c r="V14" s="873" t="s">
        <v>271</v>
      </c>
      <c r="W14" s="874"/>
      <c r="X14" s="961">
        <f>69560</f>
        <v>69560</v>
      </c>
      <c r="Y14" s="962"/>
      <c r="Z14" s="962"/>
      <c r="AA14" s="962"/>
      <c r="AB14" s="962"/>
      <c r="AC14" s="963"/>
      <c r="AD14" s="961">
        <v>706176</v>
      </c>
      <c r="AE14" s="962"/>
      <c r="AF14" s="962"/>
      <c r="AG14" s="962"/>
      <c r="AH14" s="963"/>
    </row>
    <row r="15" spans="1:34" ht="15.75" thickBot="1" x14ac:dyDescent="0.3">
      <c r="A15" s="706" t="s">
        <v>272</v>
      </c>
      <c r="B15" s="707"/>
      <c r="C15" s="707"/>
      <c r="D15" s="708"/>
      <c r="E15" s="779" t="s">
        <v>273</v>
      </c>
      <c r="F15" s="780"/>
      <c r="G15" s="780"/>
      <c r="H15" s="780"/>
      <c r="I15" s="780"/>
      <c r="J15" s="780"/>
      <c r="K15" s="780"/>
      <c r="L15" s="780"/>
      <c r="M15" s="780"/>
      <c r="N15" s="780"/>
      <c r="O15" s="780"/>
      <c r="P15" s="780"/>
      <c r="Q15" s="780"/>
      <c r="R15" s="780"/>
      <c r="S15" s="780"/>
      <c r="T15" s="780"/>
      <c r="U15" s="781"/>
      <c r="V15" s="873" t="s">
        <v>274</v>
      </c>
      <c r="W15" s="874"/>
      <c r="X15" s="961">
        <v>0</v>
      </c>
      <c r="Y15" s="962"/>
      <c r="Z15" s="962"/>
      <c r="AA15" s="962"/>
      <c r="AB15" s="962"/>
      <c r="AC15" s="963"/>
      <c r="AD15" s="961">
        <v>0</v>
      </c>
      <c r="AE15" s="962"/>
      <c r="AF15" s="962"/>
      <c r="AG15" s="962"/>
      <c r="AH15" s="963"/>
    </row>
    <row r="16" spans="1:34" ht="15.75" thickBot="1" x14ac:dyDescent="0.3">
      <c r="A16" s="706" t="s">
        <v>275</v>
      </c>
      <c r="B16" s="707"/>
      <c r="C16" s="707"/>
      <c r="D16" s="708"/>
      <c r="E16" s="779" t="s">
        <v>276</v>
      </c>
      <c r="F16" s="780"/>
      <c r="G16" s="780"/>
      <c r="H16" s="780"/>
      <c r="I16" s="780"/>
      <c r="J16" s="780"/>
      <c r="K16" s="780"/>
      <c r="L16" s="780"/>
      <c r="M16" s="780"/>
      <c r="N16" s="780"/>
      <c r="O16" s="780"/>
      <c r="P16" s="780"/>
      <c r="Q16" s="780"/>
      <c r="R16" s="780"/>
      <c r="S16" s="780"/>
      <c r="T16" s="780"/>
      <c r="U16" s="781"/>
      <c r="V16" s="873" t="s">
        <v>400</v>
      </c>
      <c r="W16" s="874"/>
      <c r="X16" s="976">
        <f>SUM(X17:AC33)</f>
        <v>1154757</v>
      </c>
      <c r="Y16" s="977"/>
      <c r="Z16" s="977"/>
      <c r="AA16" s="977"/>
      <c r="AB16" s="977"/>
      <c r="AC16" s="978"/>
      <c r="AD16" s="976">
        <f>SUM(AD17:AH33)</f>
        <v>1283199</v>
      </c>
      <c r="AE16" s="977"/>
      <c r="AF16" s="977"/>
      <c r="AG16" s="977"/>
      <c r="AH16" s="978"/>
    </row>
    <row r="17" spans="1:36" x14ac:dyDescent="0.25">
      <c r="A17" s="742" t="s">
        <v>277</v>
      </c>
      <c r="B17" s="743"/>
      <c r="C17" s="743"/>
      <c r="D17" s="744"/>
      <c r="E17" s="882" t="s">
        <v>278</v>
      </c>
      <c r="F17" s="883"/>
      <c r="G17" s="883"/>
      <c r="H17" s="883"/>
      <c r="I17" s="883"/>
      <c r="J17" s="883"/>
      <c r="K17" s="883"/>
      <c r="L17" s="883"/>
      <c r="M17" s="883"/>
      <c r="N17" s="883"/>
      <c r="O17" s="883"/>
      <c r="P17" s="883"/>
      <c r="Q17" s="883"/>
      <c r="R17" s="883"/>
      <c r="S17" s="883"/>
      <c r="T17" s="883"/>
      <c r="U17" s="884"/>
      <c r="V17" s="868" t="s">
        <v>271</v>
      </c>
      <c r="W17" s="869"/>
      <c r="X17" s="979">
        <f>1172968-16294</f>
        <v>1156674</v>
      </c>
      <c r="Y17" s="980"/>
      <c r="Z17" s="980"/>
      <c r="AA17" s="980"/>
      <c r="AB17" s="980"/>
      <c r="AC17" s="981"/>
      <c r="AD17" s="913">
        <v>1245168</v>
      </c>
      <c r="AE17" s="914"/>
      <c r="AF17" s="914"/>
      <c r="AG17" s="914"/>
      <c r="AH17" s="915"/>
      <c r="AJ17" s="62"/>
    </row>
    <row r="18" spans="1:36" x14ac:dyDescent="0.25">
      <c r="A18" s="751" t="s">
        <v>279</v>
      </c>
      <c r="B18" s="752"/>
      <c r="C18" s="752"/>
      <c r="D18" s="753"/>
      <c r="E18" s="875" t="s">
        <v>280</v>
      </c>
      <c r="F18" s="876"/>
      <c r="G18" s="876"/>
      <c r="H18" s="876"/>
      <c r="I18" s="876"/>
      <c r="J18" s="876"/>
      <c r="K18" s="876"/>
      <c r="L18" s="876"/>
      <c r="M18" s="876"/>
      <c r="N18" s="876"/>
      <c r="O18" s="876"/>
      <c r="P18" s="876"/>
      <c r="Q18" s="876"/>
      <c r="R18" s="876"/>
      <c r="S18" s="876"/>
      <c r="T18" s="876"/>
      <c r="U18" s="877"/>
      <c r="V18" s="870" t="s">
        <v>271</v>
      </c>
      <c r="W18" s="871"/>
      <c r="X18" s="685">
        <v>16294</v>
      </c>
      <c r="Y18" s="686"/>
      <c r="Z18" s="686"/>
      <c r="AA18" s="686"/>
      <c r="AB18" s="686"/>
      <c r="AC18" s="687"/>
      <c r="AD18" s="691">
        <v>4411</v>
      </c>
      <c r="AE18" s="692"/>
      <c r="AF18" s="692"/>
      <c r="AG18" s="692"/>
      <c r="AH18" s="693"/>
    </row>
    <row r="19" spans="1:36" x14ac:dyDescent="0.25">
      <c r="A19" s="751" t="s">
        <v>281</v>
      </c>
      <c r="B19" s="752"/>
      <c r="C19" s="752"/>
      <c r="D19" s="753"/>
      <c r="E19" s="875" t="s">
        <v>282</v>
      </c>
      <c r="F19" s="876"/>
      <c r="G19" s="876"/>
      <c r="H19" s="876"/>
      <c r="I19" s="876"/>
      <c r="J19" s="876"/>
      <c r="K19" s="876"/>
      <c r="L19" s="876"/>
      <c r="M19" s="876"/>
      <c r="N19" s="876"/>
      <c r="O19" s="876"/>
      <c r="P19" s="876"/>
      <c r="Q19" s="876"/>
      <c r="R19" s="876"/>
      <c r="S19" s="876"/>
      <c r="T19" s="876"/>
      <c r="U19" s="877"/>
      <c r="V19" s="870" t="s">
        <v>400</v>
      </c>
      <c r="W19" s="871"/>
      <c r="X19" s="685"/>
      <c r="Y19" s="686"/>
      <c r="Z19" s="686"/>
      <c r="AA19" s="686"/>
      <c r="AB19" s="686"/>
      <c r="AC19" s="687"/>
      <c r="AD19" s="691">
        <v>0</v>
      </c>
      <c r="AE19" s="692"/>
      <c r="AF19" s="692"/>
      <c r="AG19" s="692"/>
      <c r="AH19" s="693"/>
    </row>
    <row r="20" spans="1:36" x14ac:dyDescent="0.25">
      <c r="A20" s="751" t="s">
        <v>283</v>
      </c>
      <c r="B20" s="752"/>
      <c r="C20" s="752"/>
      <c r="D20" s="753"/>
      <c r="E20" s="875" t="s">
        <v>284</v>
      </c>
      <c r="F20" s="876"/>
      <c r="G20" s="876"/>
      <c r="H20" s="876"/>
      <c r="I20" s="876"/>
      <c r="J20" s="876"/>
      <c r="K20" s="876"/>
      <c r="L20" s="876"/>
      <c r="M20" s="876"/>
      <c r="N20" s="876"/>
      <c r="O20" s="876"/>
      <c r="P20" s="876"/>
      <c r="Q20" s="876"/>
      <c r="R20" s="876"/>
      <c r="S20" s="876"/>
      <c r="T20" s="876"/>
      <c r="U20" s="877"/>
      <c r="V20" s="870" t="s">
        <v>400</v>
      </c>
      <c r="W20" s="871"/>
      <c r="X20" s="685">
        <v>-8794</v>
      </c>
      <c r="Y20" s="686"/>
      <c r="Z20" s="686"/>
      <c r="AA20" s="686"/>
      <c r="AB20" s="686"/>
      <c r="AC20" s="687"/>
      <c r="AD20" s="691">
        <v>32961</v>
      </c>
      <c r="AE20" s="692"/>
      <c r="AF20" s="692"/>
      <c r="AG20" s="692"/>
      <c r="AH20" s="693"/>
    </row>
    <row r="21" spans="1:36" x14ac:dyDescent="0.25">
      <c r="A21" s="751" t="s">
        <v>285</v>
      </c>
      <c r="B21" s="752"/>
      <c r="C21" s="752"/>
      <c r="D21" s="753"/>
      <c r="E21" s="875" t="s">
        <v>286</v>
      </c>
      <c r="F21" s="876"/>
      <c r="G21" s="876"/>
      <c r="H21" s="876"/>
      <c r="I21" s="876"/>
      <c r="J21" s="876"/>
      <c r="K21" s="876"/>
      <c r="L21" s="876"/>
      <c r="M21" s="876"/>
      <c r="N21" s="876"/>
      <c r="O21" s="876"/>
      <c r="P21" s="876"/>
      <c r="Q21" s="876"/>
      <c r="R21" s="876"/>
      <c r="S21" s="876"/>
      <c r="T21" s="876"/>
      <c r="U21" s="877"/>
      <c r="V21" s="870" t="s">
        <v>400</v>
      </c>
      <c r="W21" s="871"/>
      <c r="X21" s="685">
        <v>-1898</v>
      </c>
      <c r="Y21" s="686"/>
      <c r="Z21" s="686"/>
      <c r="AA21" s="686"/>
      <c r="AB21" s="686"/>
      <c r="AC21" s="687"/>
      <c r="AD21" s="691">
        <v>80838</v>
      </c>
      <c r="AE21" s="692"/>
      <c r="AF21" s="692"/>
      <c r="AG21" s="692"/>
      <c r="AH21" s="693"/>
    </row>
    <row r="22" spans="1:36" ht="15" customHeight="1" x14ac:dyDescent="0.25">
      <c r="A22" s="892" t="s">
        <v>287</v>
      </c>
      <c r="B22" s="893"/>
      <c r="C22" s="893"/>
      <c r="D22" s="894"/>
      <c r="E22" s="632" t="s">
        <v>405</v>
      </c>
      <c r="F22" s="633"/>
      <c r="G22" s="633"/>
      <c r="H22" s="633"/>
      <c r="I22" s="633"/>
      <c r="J22" s="633"/>
      <c r="K22" s="633"/>
      <c r="L22" s="633"/>
      <c r="M22" s="633"/>
      <c r="N22" s="633"/>
      <c r="O22" s="633"/>
      <c r="P22" s="633"/>
      <c r="Q22" s="633"/>
      <c r="R22" s="633"/>
      <c r="S22" s="633"/>
      <c r="T22" s="633"/>
      <c r="U22" s="634"/>
      <c r="V22" s="852" t="s">
        <v>400</v>
      </c>
      <c r="W22" s="853"/>
      <c r="X22" s="685">
        <f>3998-36048</f>
        <v>-32050</v>
      </c>
      <c r="Y22" s="686"/>
      <c r="Z22" s="686"/>
      <c r="AA22" s="686"/>
      <c r="AB22" s="686"/>
      <c r="AC22" s="687"/>
      <c r="AD22" s="691">
        <v>-37641</v>
      </c>
      <c r="AE22" s="692"/>
      <c r="AF22" s="692"/>
      <c r="AG22" s="692"/>
      <c r="AH22" s="693"/>
    </row>
    <row r="23" spans="1:36" ht="12" customHeight="1" x14ac:dyDescent="0.25">
      <c r="A23" s="898"/>
      <c r="B23" s="899"/>
      <c r="C23" s="899"/>
      <c r="D23" s="900"/>
      <c r="E23" s="638"/>
      <c r="F23" s="639"/>
      <c r="G23" s="639"/>
      <c r="H23" s="639"/>
      <c r="I23" s="639"/>
      <c r="J23" s="639"/>
      <c r="K23" s="639"/>
      <c r="L23" s="639"/>
      <c r="M23" s="639"/>
      <c r="N23" s="639"/>
      <c r="O23" s="639"/>
      <c r="P23" s="639"/>
      <c r="Q23" s="639"/>
      <c r="R23" s="639"/>
      <c r="S23" s="639"/>
      <c r="T23" s="639"/>
      <c r="U23" s="640"/>
      <c r="V23" s="850"/>
      <c r="W23" s="851"/>
      <c r="X23" s="688"/>
      <c r="Y23" s="689"/>
      <c r="Z23" s="689"/>
      <c r="AA23" s="689"/>
      <c r="AB23" s="689"/>
      <c r="AC23" s="690"/>
      <c r="AD23" s="694"/>
      <c r="AE23" s="695"/>
      <c r="AF23" s="695"/>
      <c r="AG23" s="695"/>
      <c r="AH23" s="696"/>
    </row>
    <row r="24" spans="1:36" x14ac:dyDescent="0.25">
      <c r="A24" s="751" t="s">
        <v>288</v>
      </c>
      <c r="B24" s="752"/>
      <c r="C24" s="752"/>
      <c r="D24" s="753"/>
      <c r="E24" s="878" t="s">
        <v>289</v>
      </c>
      <c r="F24" s="879"/>
      <c r="G24" s="879"/>
      <c r="H24" s="879"/>
      <c r="I24" s="879"/>
      <c r="J24" s="879"/>
      <c r="K24" s="879"/>
      <c r="L24" s="879"/>
      <c r="M24" s="879"/>
      <c r="N24" s="879"/>
      <c r="O24" s="879"/>
      <c r="P24" s="879"/>
      <c r="Q24" s="879"/>
      <c r="R24" s="879"/>
      <c r="S24" s="879"/>
      <c r="T24" s="879"/>
      <c r="U24" s="880"/>
      <c r="V24" s="870" t="s">
        <v>274</v>
      </c>
      <c r="W24" s="871"/>
      <c r="X24" s="822">
        <v>0</v>
      </c>
      <c r="Y24" s="823"/>
      <c r="Z24" s="823"/>
      <c r="AA24" s="823"/>
      <c r="AB24" s="823"/>
      <c r="AC24" s="824"/>
      <c r="AD24" s="691">
        <v>0</v>
      </c>
      <c r="AE24" s="692"/>
      <c r="AF24" s="692"/>
      <c r="AG24" s="692"/>
      <c r="AH24" s="693"/>
    </row>
    <row r="25" spans="1:36" x14ac:dyDescent="0.25">
      <c r="A25" s="751" t="s">
        <v>290</v>
      </c>
      <c r="B25" s="752"/>
      <c r="C25" s="752"/>
      <c r="D25" s="753"/>
      <c r="E25" s="878" t="s">
        <v>291</v>
      </c>
      <c r="F25" s="879"/>
      <c r="G25" s="879"/>
      <c r="H25" s="879"/>
      <c r="I25" s="879"/>
      <c r="J25" s="879"/>
      <c r="K25" s="879"/>
      <c r="L25" s="879"/>
      <c r="M25" s="879"/>
      <c r="N25" s="879"/>
      <c r="O25" s="879"/>
      <c r="P25" s="879"/>
      <c r="Q25" s="879"/>
      <c r="R25" s="879"/>
      <c r="S25" s="879"/>
      <c r="T25" s="879"/>
      <c r="U25" s="880"/>
      <c r="V25" s="850" t="s">
        <v>271</v>
      </c>
      <c r="W25" s="851"/>
      <c r="X25" s="685">
        <v>25625</v>
      </c>
      <c r="Y25" s="686"/>
      <c r="Z25" s="686"/>
      <c r="AA25" s="686"/>
      <c r="AB25" s="686"/>
      <c r="AC25" s="687"/>
      <c r="AD25" s="691">
        <v>24863</v>
      </c>
      <c r="AE25" s="692"/>
      <c r="AF25" s="692"/>
      <c r="AG25" s="692"/>
      <c r="AH25" s="693"/>
    </row>
    <row r="26" spans="1:36" x14ac:dyDescent="0.25">
      <c r="A26" s="751" t="s">
        <v>292</v>
      </c>
      <c r="B26" s="752"/>
      <c r="C26" s="752"/>
      <c r="D26" s="753"/>
      <c r="E26" s="878" t="s">
        <v>293</v>
      </c>
      <c r="F26" s="879"/>
      <c r="G26" s="879"/>
      <c r="H26" s="879"/>
      <c r="I26" s="879"/>
      <c r="J26" s="879"/>
      <c r="K26" s="879"/>
      <c r="L26" s="879"/>
      <c r="M26" s="879"/>
      <c r="N26" s="879"/>
      <c r="O26" s="879"/>
      <c r="P26" s="879"/>
      <c r="Q26" s="879"/>
      <c r="R26" s="879"/>
      <c r="S26" s="879"/>
      <c r="T26" s="879"/>
      <c r="U26" s="880"/>
      <c r="V26" s="870" t="s">
        <v>274</v>
      </c>
      <c r="W26" s="871"/>
      <c r="X26" s="685">
        <v>-378</v>
      </c>
      <c r="Y26" s="686"/>
      <c r="Z26" s="686"/>
      <c r="AA26" s="686"/>
      <c r="AB26" s="686"/>
      <c r="AC26" s="687"/>
      <c r="AD26" s="691">
        <v>-4</v>
      </c>
      <c r="AE26" s="692"/>
      <c r="AF26" s="692"/>
      <c r="AG26" s="692"/>
      <c r="AH26" s="693"/>
    </row>
    <row r="27" spans="1:36" ht="15" customHeight="1" x14ac:dyDescent="0.25">
      <c r="A27" s="892" t="s">
        <v>294</v>
      </c>
      <c r="B27" s="893"/>
      <c r="C27" s="893"/>
      <c r="D27" s="894"/>
      <c r="E27" s="632" t="s">
        <v>406</v>
      </c>
      <c r="F27" s="633"/>
      <c r="G27" s="633"/>
      <c r="H27" s="633"/>
      <c r="I27" s="633"/>
      <c r="J27" s="633"/>
      <c r="K27" s="633"/>
      <c r="L27" s="633"/>
      <c r="M27" s="633"/>
      <c r="N27" s="633"/>
      <c r="O27" s="633"/>
      <c r="P27" s="633"/>
      <c r="Q27" s="633"/>
      <c r="R27" s="633"/>
      <c r="S27" s="633"/>
      <c r="T27" s="633"/>
      <c r="U27" s="634"/>
      <c r="V27" s="852" t="s">
        <v>274</v>
      </c>
      <c r="W27" s="853"/>
      <c r="X27" s="685">
        <v>-716</v>
      </c>
      <c r="Y27" s="686"/>
      <c r="Z27" s="686"/>
      <c r="AA27" s="686"/>
      <c r="AB27" s="686"/>
      <c r="AC27" s="686"/>
      <c r="AD27" s="691">
        <v>-348</v>
      </c>
      <c r="AE27" s="692"/>
      <c r="AF27" s="692"/>
      <c r="AG27" s="692"/>
      <c r="AH27" s="693"/>
    </row>
    <row r="28" spans="1:36" x14ac:dyDescent="0.25">
      <c r="A28" s="898"/>
      <c r="B28" s="899"/>
      <c r="C28" s="899"/>
      <c r="D28" s="900"/>
      <c r="E28" s="638"/>
      <c r="F28" s="639"/>
      <c r="G28" s="639"/>
      <c r="H28" s="639"/>
      <c r="I28" s="639"/>
      <c r="J28" s="639"/>
      <c r="K28" s="639"/>
      <c r="L28" s="639"/>
      <c r="M28" s="639"/>
      <c r="N28" s="639"/>
      <c r="O28" s="639"/>
      <c r="P28" s="639"/>
      <c r="Q28" s="639"/>
      <c r="R28" s="639"/>
      <c r="S28" s="639"/>
      <c r="T28" s="639"/>
      <c r="U28" s="640"/>
      <c r="V28" s="850"/>
      <c r="W28" s="851"/>
      <c r="X28" s="688"/>
      <c r="Y28" s="689"/>
      <c r="Z28" s="689"/>
      <c r="AA28" s="689"/>
      <c r="AB28" s="689"/>
      <c r="AC28" s="689"/>
      <c r="AD28" s="694"/>
      <c r="AE28" s="695"/>
      <c r="AF28" s="695"/>
      <c r="AG28" s="695"/>
      <c r="AH28" s="696"/>
    </row>
    <row r="29" spans="1:36" ht="15" customHeight="1" x14ac:dyDescent="0.25">
      <c r="A29" s="892" t="s">
        <v>295</v>
      </c>
      <c r="B29" s="893"/>
      <c r="C29" s="893"/>
      <c r="D29" s="894"/>
      <c r="E29" s="632" t="s">
        <v>407</v>
      </c>
      <c r="F29" s="633"/>
      <c r="G29" s="633"/>
      <c r="H29" s="633"/>
      <c r="I29" s="633"/>
      <c r="J29" s="633"/>
      <c r="K29" s="633"/>
      <c r="L29" s="633"/>
      <c r="M29" s="633"/>
      <c r="N29" s="633"/>
      <c r="O29" s="633"/>
      <c r="P29" s="633"/>
      <c r="Q29" s="633"/>
      <c r="R29" s="633"/>
      <c r="S29" s="633"/>
      <c r="T29" s="633"/>
      <c r="U29" s="634"/>
      <c r="V29" s="852" t="s">
        <v>271</v>
      </c>
      <c r="W29" s="853"/>
      <c r="X29" s="822">
        <v>0</v>
      </c>
      <c r="Y29" s="823"/>
      <c r="Z29" s="823"/>
      <c r="AA29" s="823"/>
      <c r="AB29" s="823"/>
      <c r="AC29" s="824"/>
      <c r="AD29" s="691">
        <v>3</v>
      </c>
      <c r="AE29" s="692"/>
      <c r="AF29" s="692"/>
      <c r="AG29" s="692"/>
      <c r="AH29" s="693"/>
    </row>
    <row r="30" spans="1:36" x14ac:dyDescent="0.25">
      <c r="A30" s="898"/>
      <c r="B30" s="899"/>
      <c r="C30" s="899"/>
      <c r="D30" s="900"/>
      <c r="E30" s="638"/>
      <c r="F30" s="639"/>
      <c r="G30" s="639"/>
      <c r="H30" s="639"/>
      <c r="I30" s="639"/>
      <c r="J30" s="639"/>
      <c r="K30" s="639"/>
      <c r="L30" s="639"/>
      <c r="M30" s="639"/>
      <c r="N30" s="639"/>
      <c r="O30" s="639"/>
      <c r="P30" s="639"/>
      <c r="Q30" s="639"/>
      <c r="R30" s="639"/>
      <c r="S30" s="639"/>
      <c r="T30" s="639"/>
      <c r="U30" s="640"/>
      <c r="V30" s="850"/>
      <c r="W30" s="851"/>
      <c r="X30" s="825"/>
      <c r="Y30" s="826"/>
      <c r="Z30" s="826"/>
      <c r="AA30" s="826"/>
      <c r="AB30" s="826"/>
      <c r="AC30" s="827"/>
      <c r="AD30" s="694"/>
      <c r="AE30" s="695"/>
      <c r="AF30" s="695"/>
      <c r="AG30" s="695"/>
      <c r="AH30" s="696"/>
    </row>
    <row r="31" spans="1:36" ht="15" customHeight="1" x14ac:dyDescent="0.25">
      <c r="A31" s="892" t="s">
        <v>296</v>
      </c>
      <c r="B31" s="893"/>
      <c r="C31" s="893"/>
      <c r="D31" s="894"/>
      <c r="E31" s="632" t="s">
        <v>408</v>
      </c>
      <c r="F31" s="633"/>
      <c r="G31" s="633"/>
      <c r="H31" s="633"/>
      <c r="I31" s="633"/>
      <c r="J31" s="633"/>
      <c r="K31" s="633"/>
      <c r="L31" s="633"/>
      <c r="M31" s="633"/>
      <c r="N31" s="633"/>
      <c r="O31" s="633"/>
      <c r="P31" s="633"/>
      <c r="Q31" s="633"/>
      <c r="R31" s="633"/>
      <c r="S31" s="633"/>
      <c r="T31" s="633"/>
      <c r="U31" s="634"/>
      <c r="V31" s="852" t="s">
        <v>400</v>
      </c>
      <c r="W31" s="853"/>
      <c r="X31" s="822">
        <v>0</v>
      </c>
      <c r="Y31" s="823"/>
      <c r="Z31" s="823"/>
      <c r="AA31" s="823"/>
      <c r="AB31" s="823"/>
      <c r="AC31" s="823"/>
      <c r="AD31" s="691">
        <v>-19340</v>
      </c>
      <c r="AE31" s="692"/>
      <c r="AF31" s="692"/>
      <c r="AG31" s="692"/>
      <c r="AH31" s="693"/>
    </row>
    <row r="32" spans="1:36" ht="12" customHeight="1" x14ac:dyDescent="0.25">
      <c r="A32" s="898"/>
      <c r="B32" s="899"/>
      <c r="C32" s="899"/>
      <c r="D32" s="900"/>
      <c r="E32" s="638"/>
      <c r="F32" s="639"/>
      <c r="G32" s="639"/>
      <c r="H32" s="639"/>
      <c r="I32" s="639"/>
      <c r="J32" s="639"/>
      <c r="K32" s="639"/>
      <c r="L32" s="639"/>
      <c r="M32" s="639"/>
      <c r="N32" s="639"/>
      <c r="O32" s="639"/>
      <c r="P32" s="639"/>
      <c r="Q32" s="639"/>
      <c r="R32" s="639"/>
      <c r="S32" s="639"/>
      <c r="T32" s="639"/>
      <c r="U32" s="640"/>
      <c r="V32" s="850"/>
      <c r="W32" s="851"/>
      <c r="X32" s="825"/>
      <c r="Y32" s="826"/>
      <c r="Z32" s="826"/>
      <c r="AA32" s="826"/>
      <c r="AB32" s="826"/>
      <c r="AC32" s="826"/>
      <c r="AD32" s="694"/>
      <c r="AE32" s="695"/>
      <c r="AF32" s="695"/>
      <c r="AG32" s="695"/>
      <c r="AH32" s="696"/>
    </row>
    <row r="33" spans="1:34" ht="15.75" thickBot="1" x14ac:dyDescent="0.3">
      <c r="A33" s="733" t="s">
        <v>297</v>
      </c>
      <c r="B33" s="734"/>
      <c r="C33" s="734"/>
      <c r="D33" s="735"/>
      <c r="E33" s="885" t="s">
        <v>298</v>
      </c>
      <c r="F33" s="886"/>
      <c r="G33" s="886"/>
      <c r="H33" s="886"/>
      <c r="I33" s="886"/>
      <c r="J33" s="886"/>
      <c r="K33" s="886"/>
      <c r="L33" s="886"/>
      <c r="M33" s="886"/>
      <c r="N33" s="886"/>
      <c r="O33" s="886"/>
      <c r="P33" s="886"/>
      <c r="Q33" s="886"/>
      <c r="R33" s="886"/>
      <c r="S33" s="886"/>
      <c r="T33" s="886"/>
      <c r="U33" s="887"/>
      <c r="V33" s="911" t="s">
        <v>400</v>
      </c>
      <c r="W33" s="912"/>
      <c r="X33" s="985"/>
      <c r="Y33" s="986"/>
      <c r="Z33" s="986"/>
      <c r="AA33" s="986"/>
      <c r="AB33" s="986"/>
      <c r="AC33" s="987"/>
      <c r="AD33" s="922">
        <v>-47712</v>
      </c>
      <c r="AE33" s="923"/>
      <c r="AF33" s="923"/>
      <c r="AG33" s="923"/>
      <c r="AH33" s="924"/>
    </row>
    <row r="34" spans="1:34" ht="15.75" thickBot="1" x14ac:dyDescent="0.3">
      <c r="A34" s="706" t="s">
        <v>299</v>
      </c>
      <c r="B34" s="707"/>
      <c r="C34" s="707"/>
      <c r="D34" s="708"/>
      <c r="E34" s="888" t="s">
        <v>300</v>
      </c>
      <c r="F34" s="889"/>
      <c r="G34" s="889"/>
      <c r="H34" s="889"/>
      <c r="I34" s="889"/>
      <c r="J34" s="889"/>
      <c r="K34" s="889"/>
      <c r="L34" s="889"/>
      <c r="M34" s="889"/>
      <c r="N34" s="889"/>
      <c r="O34" s="889"/>
      <c r="P34" s="889"/>
      <c r="Q34" s="889"/>
      <c r="R34" s="889"/>
      <c r="S34" s="889"/>
      <c r="T34" s="889"/>
      <c r="U34" s="890"/>
      <c r="V34" s="873"/>
      <c r="W34" s="874"/>
      <c r="X34" s="925">
        <f>SUM(X35:AC39)</f>
        <v>1942764</v>
      </c>
      <c r="Y34" s="926"/>
      <c r="Z34" s="926"/>
      <c r="AA34" s="926"/>
      <c r="AB34" s="926"/>
      <c r="AC34" s="927"/>
      <c r="AD34" s="925">
        <f>SUM(AD35:AH39)</f>
        <v>-706623</v>
      </c>
      <c r="AE34" s="926"/>
      <c r="AF34" s="926"/>
      <c r="AG34" s="926"/>
      <c r="AH34" s="927"/>
    </row>
    <row r="35" spans="1:34" x14ac:dyDescent="0.25">
      <c r="A35" s="742" t="s">
        <v>301</v>
      </c>
      <c r="B35" s="743"/>
      <c r="C35" s="743"/>
      <c r="D35" s="744"/>
      <c r="E35" s="882" t="s">
        <v>302</v>
      </c>
      <c r="F35" s="883"/>
      <c r="G35" s="883"/>
      <c r="H35" s="883"/>
      <c r="I35" s="883"/>
      <c r="J35" s="883"/>
      <c r="K35" s="883"/>
      <c r="L35" s="883"/>
      <c r="M35" s="883"/>
      <c r="N35" s="883"/>
      <c r="O35" s="883"/>
      <c r="P35" s="883"/>
      <c r="Q35" s="883"/>
      <c r="R35" s="883"/>
      <c r="S35" s="883"/>
      <c r="T35" s="883"/>
      <c r="U35" s="884"/>
      <c r="V35" s="868" t="s">
        <v>402</v>
      </c>
      <c r="W35" s="869"/>
      <c r="X35" s="916">
        <f>-866336+698071</f>
        <v>-168265</v>
      </c>
      <c r="Y35" s="917"/>
      <c r="Z35" s="917"/>
      <c r="AA35" s="917"/>
      <c r="AB35" s="917"/>
      <c r="AC35" s="918"/>
      <c r="AD35" s="916">
        <v>-295908</v>
      </c>
      <c r="AE35" s="917"/>
      <c r="AF35" s="917"/>
      <c r="AG35" s="917"/>
      <c r="AH35" s="918"/>
    </row>
    <row r="36" spans="1:34" x14ac:dyDescent="0.25">
      <c r="A36" s="751" t="s">
        <v>303</v>
      </c>
      <c r="B36" s="752"/>
      <c r="C36" s="752"/>
      <c r="D36" s="753"/>
      <c r="E36" s="875" t="s">
        <v>304</v>
      </c>
      <c r="F36" s="876"/>
      <c r="G36" s="876"/>
      <c r="H36" s="876"/>
      <c r="I36" s="876"/>
      <c r="J36" s="876"/>
      <c r="K36" s="876"/>
      <c r="L36" s="876"/>
      <c r="M36" s="876"/>
      <c r="N36" s="876"/>
      <c r="O36" s="876"/>
      <c r="P36" s="876"/>
      <c r="Q36" s="876"/>
      <c r="R36" s="876"/>
      <c r="S36" s="876"/>
      <c r="T36" s="876"/>
      <c r="U36" s="877"/>
      <c r="V36" s="870" t="s">
        <v>400</v>
      </c>
      <c r="W36" s="871"/>
      <c r="X36" s="928">
        <f>392770+1965853</f>
        <v>2358623</v>
      </c>
      <c r="Y36" s="929"/>
      <c r="Z36" s="929"/>
      <c r="AA36" s="929"/>
      <c r="AB36" s="929"/>
      <c r="AC36" s="930"/>
      <c r="AD36" s="928">
        <v>88487</v>
      </c>
      <c r="AE36" s="929"/>
      <c r="AF36" s="929"/>
      <c r="AG36" s="929"/>
      <c r="AH36" s="930"/>
    </row>
    <row r="37" spans="1:34" x14ac:dyDescent="0.25">
      <c r="A37" s="751" t="s">
        <v>305</v>
      </c>
      <c r="B37" s="752"/>
      <c r="C37" s="752"/>
      <c r="D37" s="753"/>
      <c r="E37" s="875" t="s">
        <v>306</v>
      </c>
      <c r="F37" s="876"/>
      <c r="G37" s="876"/>
      <c r="H37" s="876"/>
      <c r="I37" s="876"/>
      <c r="J37" s="876"/>
      <c r="K37" s="876"/>
      <c r="L37" s="876"/>
      <c r="M37" s="876"/>
      <c r="N37" s="876"/>
      <c r="O37" s="876"/>
      <c r="P37" s="876"/>
      <c r="Q37" s="876"/>
      <c r="R37" s="876"/>
      <c r="S37" s="876"/>
      <c r="T37" s="876"/>
      <c r="U37" s="877"/>
      <c r="V37" s="870" t="s">
        <v>400</v>
      </c>
      <c r="W37" s="871"/>
      <c r="X37" s="919">
        <v>-247594</v>
      </c>
      <c r="Y37" s="920"/>
      <c r="Z37" s="920"/>
      <c r="AA37" s="920"/>
      <c r="AB37" s="920"/>
      <c r="AC37" s="921"/>
      <c r="AD37" s="919">
        <v>-499202</v>
      </c>
      <c r="AE37" s="920"/>
      <c r="AF37" s="920"/>
      <c r="AG37" s="920"/>
      <c r="AH37" s="921"/>
    </row>
    <row r="38" spans="1:34" ht="15" customHeight="1" x14ac:dyDescent="0.25">
      <c r="A38" s="892" t="s">
        <v>307</v>
      </c>
      <c r="B38" s="893"/>
      <c r="C38" s="893"/>
      <c r="D38" s="894"/>
      <c r="E38" s="632" t="s">
        <v>404</v>
      </c>
      <c r="F38" s="633"/>
      <c r="G38" s="633"/>
      <c r="H38" s="633"/>
      <c r="I38" s="633"/>
      <c r="J38" s="633"/>
      <c r="K38" s="633"/>
      <c r="L38" s="633"/>
      <c r="M38" s="633"/>
      <c r="N38" s="633"/>
      <c r="O38" s="633"/>
      <c r="P38" s="633"/>
      <c r="Q38" s="633"/>
      <c r="R38" s="633"/>
      <c r="S38" s="633"/>
      <c r="T38" s="633"/>
      <c r="U38" s="634"/>
      <c r="V38" s="852" t="s">
        <v>400</v>
      </c>
      <c r="W38" s="853"/>
      <c r="X38" s="822">
        <v>0</v>
      </c>
      <c r="Y38" s="823"/>
      <c r="Z38" s="823"/>
      <c r="AA38" s="823"/>
      <c r="AB38" s="823"/>
      <c r="AC38" s="823"/>
      <c r="AD38" s="822">
        <v>0</v>
      </c>
      <c r="AE38" s="823"/>
      <c r="AF38" s="823"/>
      <c r="AG38" s="823"/>
      <c r="AH38" s="824"/>
    </row>
    <row r="39" spans="1:34" ht="15.75" thickBot="1" x14ac:dyDescent="0.3">
      <c r="A39" s="895"/>
      <c r="B39" s="896"/>
      <c r="C39" s="896"/>
      <c r="D39" s="897"/>
      <c r="E39" s="729"/>
      <c r="F39" s="730"/>
      <c r="G39" s="730"/>
      <c r="H39" s="730"/>
      <c r="I39" s="730"/>
      <c r="J39" s="730"/>
      <c r="K39" s="730"/>
      <c r="L39" s="730"/>
      <c r="M39" s="730"/>
      <c r="N39" s="730"/>
      <c r="O39" s="730"/>
      <c r="P39" s="730"/>
      <c r="Q39" s="730"/>
      <c r="R39" s="730"/>
      <c r="S39" s="730"/>
      <c r="T39" s="730"/>
      <c r="U39" s="731"/>
      <c r="V39" s="854"/>
      <c r="W39" s="855"/>
      <c r="X39" s="840"/>
      <c r="Y39" s="841"/>
      <c r="Z39" s="841"/>
      <c r="AA39" s="841"/>
      <c r="AB39" s="841"/>
      <c r="AC39" s="841"/>
      <c r="AD39" s="840"/>
      <c r="AE39" s="841"/>
      <c r="AF39" s="841"/>
      <c r="AG39" s="841"/>
      <c r="AH39" s="842"/>
    </row>
    <row r="40" spans="1:34" ht="24" customHeight="1" x14ac:dyDescent="0.25">
      <c r="A40" s="902" t="s">
        <v>308</v>
      </c>
      <c r="B40" s="903"/>
      <c r="C40" s="903"/>
      <c r="D40" s="904"/>
      <c r="E40" s="726" t="s">
        <v>403</v>
      </c>
      <c r="F40" s="727"/>
      <c r="G40" s="727"/>
      <c r="H40" s="727"/>
      <c r="I40" s="727"/>
      <c r="J40" s="727"/>
      <c r="K40" s="727"/>
      <c r="L40" s="727"/>
      <c r="M40" s="727"/>
      <c r="N40" s="727"/>
      <c r="O40" s="727"/>
      <c r="P40" s="727"/>
      <c r="Q40" s="727"/>
      <c r="R40" s="727"/>
      <c r="S40" s="727"/>
      <c r="T40" s="727"/>
      <c r="U40" s="728"/>
      <c r="V40" s="848"/>
      <c r="W40" s="849"/>
      <c r="X40" s="856">
        <f>X14+X15+X16+X34</f>
        <v>3167081</v>
      </c>
      <c r="Y40" s="857"/>
      <c r="Z40" s="857"/>
      <c r="AA40" s="857"/>
      <c r="AB40" s="857"/>
      <c r="AC40" s="858"/>
      <c r="AD40" s="856">
        <f>AD14+AD15+AD16+AD34</f>
        <v>1282752</v>
      </c>
      <c r="AE40" s="857"/>
      <c r="AF40" s="857"/>
      <c r="AG40" s="857"/>
      <c r="AH40" s="858"/>
    </row>
    <row r="41" spans="1:34" ht="14.25" customHeight="1" thickBot="1" x14ac:dyDescent="0.3">
      <c r="A41" s="905"/>
      <c r="B41" s="906"/>
      <c r="C41" s="906"/>
      <c r="D41" s="907"/>
      <c r="E41" s="729"/>
      <c r="F41" s="730"/>
      <c r="G41" s="730"/>
      <c r="H41" s="730"/>
      <c r="I41" s="730"/>
      <c r="J41" s="730"/>
      <c r="K41" s="730"/>
      <c r="L41" s="730"/>
      <c r="M41" s="730"/>
      <c r="N41" s="730"/>
      <c r="O41" s="730"/>
      <c r="P41" s="730"/>
      <c r="Q41" s="730"/>
      <c r="R41" s="730"/>
      <c r="S41" s="730"/>
      <c r="T41" s="730"/>
      <c r="U41" s="731"/>
      <c r="V41" s="854"/>
      <c r="W41" s="855"/>
      <c r="X41" s="859"/>
      <c r="Y41" s="860"/>
      <c r="Z41" s="860"/>
      <c r="AA41" s="860"/>
      <c r="AB41" s="860"/>
      <c r="AC41" s="861"/>
      <c r="AD41" s="859">
        <f>AD14+AD15+AD16+AD34</f>
        <v>1282752</v>
      </c>
      <c r="AE41" s="860"/>
      <c r="AF41" s="860"/>
      <c r="AG41" s="860"/>
      <c r="AH41" s="861"/>
    </row>
    <row r="42" spans="1:34" x14ac:dyDescent="0.25">
      <c r="A42" s="845" t="s">
        <v>309</v>
      </c>
      <c r="B42" s="846"/>
      <c r="C42" s="846"/>
      <c r="D42" s="847"/>
      <c r="E42" s="882" t="s">
        <v>310</v>
      </c>
      <c r="F42" s="883"/>
      <c r="G42" s="883"/>
      <c r="H42" s="883"/>
      <c r="I42" s="883"/>
      <c r="J42" s="883"/>
      <c r="K42" s="883"/>
      <c r="L42" s="883"/>
      <c r="M42" s="883"/>
      <c r="N42" s="883"/>
      <c r="O42" s="883"/>
      <c r="P42" s="883"/>
      <c r="Q42" s="883"/>
      <c r="R42" s="883"/>
      <c r="S42" s="883"/>
      <c r="T42" s="883"/>
      <c r="U42" s="884"/>
      <c r="V42" s="868" t="s">
        <v>271</v>
      </c>
      <c r="W42" s="869"/>
      <c r="X42" s="982">
        <v>378</v>
      </c>
      <c r="Y42" s="983"/>
      <c r="Z42" s="983"/>
      <c r="AA42" s="983"/>
      <c r="AB42" s="983"/>
      <c r="AC42" s="984"/>
      <c r="AD42" s="916">
        <v>4</v>
      </c>
      <c r="AE42" s="917"/>
      <c r="AF42" s="917"/>
      <c r="AG42" s="917"/>
      <c r="AH42" s="918"/>
    </row>
    <row r="43" spans="1:34" x14ac:dyDescent="0.25">
      <c r="A43" s="662" t="s">
        <v>311</v>
      </c>
      <c r="B43" s="663"/>
      <c r="C43" s="663"/>
      <c r="D43" s="664"/>
      <c r="E43" s="875" t="s">
        <v>312</v>
      </c>
      <c r="F43" s="876"/>
      <c r="G43" s="876"/>
      <c r="H43" s="876"/>
      <c r="I43" s="876"/>
      <c r="J43" s="876"/>
      <c r="K43" s="876"/>
      <c r="L43" s="876"/>
      <c r="M43" s="876"/>
      <c r="N43" s="876"/>
      <c r="O43" s="876"/>
      <c r="P43" s="876"/>
      <c r="Q43" s="876"/>
      <c r="R43" s="876"/>
      <c r="S43" s="876"/>
      <c r="T43" s="876"/>
      <c r="U43" s="877"/>
      <c r="V43" s="870" t="s">
        <v>274</v>
      </c>
      <c r="W43" s="871"/>
      <c r="X43" s="919">
        <v>0</v>
      </c>
      <c r="Y43" s="920"/>
      <c r="Z43" s="920"/>
      <c r="AA43" s="920"/>
      <c r="AB43" s="920"/>
      <c r="AC43" s="921"/>
      <c r="AD43" s="919">
        <v>0</v>
      </c>
      <c r="AE43" s="920"/>
      <c r="AF43" s="920"/>
      <c r="AG43" s="920"/>
      <c r="AH43" s="921"/>
    </row>
    <row r="44" spans="1:34" ht="15" customHeight="1" x14ac:dyDescent="0.25">
      <c r="A44" s="908" t="s">
        <v>313</v>
      </c>
      <c r="B44" s="909"/>
      <c r="C44" s="909"/>
      <c r="D44" s="910"/>
      <c r="E44" s="632" t="s">
        <v>409</v>
      </c>
      <c r="F44" s="633"/>
      <c r="G44" s="633"/>
      <c r="H44" s="633"/>
      <c r="I44" s="633"/>
      <c r="J44" s="633"/>
      <c r="K44" s="633"/>
      <c r="L44" s="633"/>
      <c r="M44" s="633"/>
      <c r="N44" s="633"/>
      <c r="O44" s="633"/>
      <c r="P44" s="633"/>
      <c r="Q44" s="633"/>
      <c r="R44" s="633"/>
      <c r="S44" s="633"/>
      <c r="T44" s="633"/>
      <c r="U44" s="634"/>
      <c r="V44" s="852" t="s">
        <v>271</v>
      </c>
      <c r="W44" s="853"/>
      <c r="X44" s="822">
        <v>0</v>
      </c>
      <c r="Y44" s="823"/>
      <c r="Z44" s="823"/>
      <c r="AA44" s="823"/>
      <c r="AB44" s="823"/>
      <c r="AC44" s="823"/>
      <c r="AD44" s="822">
        <v>0</v>
      </c>
      <c r="AE44" s="823"/>
      <c r="AF44" s="823"/>
      <c r="AG44" s="823"/>
      <c r="AH44" s="824"/>
    </row>
    <row r="45" spans="1:34" ht="12" customHeight="1" x14ac:dyDescent="0.25">
      <c r="A45" s="671"/>
      <c r="B45" s="672"/>
      <c r="C45" s="672"/>
      <c r="D45" s="673"/>
      <c r="E45" s="638"/>
      <c r="F45" s="639"/>
      <c r="G45" s="639"/>
      <c r="H45" s="639"/>
      <c r="I45" s="639"/>
      <c r="J45" s="639"/>
      <c r="K45" s="639"/>
      <c r="L45" s="639"/>
      <c r="M45" s="639"/>
      <c r="N45" s="639"/>
      <c r="O45" s="639"/>
      <c r="P45" s="639"/>
      <c r="Q45" s="639"/>
      <c r="R45" s="639"/>
      <c r="S45" s="639"/>
      <c r="T45" s="639"/>
      <c r="U45" s="640"/>
      <c r="V45" s="850"/>
      <c r="W45" s="851"/>
      <c r="X45" s="825"/>
      <c r="Y45" s="826"/>
      <c r="Z45" s="826"/>
      <c r="AA45" s="826"/>
      <c r="AB45" s="826"/>
      <c r="AC45" s="826"/>
      <c r="AD45" s="825"/>
      <c r="AE45" s="826"/>
      <c r="AF45" s="826"/>
      <c r="AG45" s="826"/>
      <c r="AH45" s="827"/>
    </row>
    <row r="46" spans="1:34" ht="15" customHeight="1" x14ac:dyDescent="0.25">
      <c r="A46" s="665" t="s">
        <v>314</v>
      </c>
      <c r="B46" s="666"/>
      <c r="C46" s="666"/>
      <c r="D46" s="667"/>
      <c r="E46" s="635" t="s">
        <v>410</v>
      </c>
      <c r="F46" s="636"/>
      <c r="G46" s="636"/>
      <c r="H46" s="636"/>
      <c r="I46" s="636"/>
      <c r="J46" s="636"/>
      <c r="K46" s="636"/>
      <c r="L46" s="636"/>
      <c r="M46" s="636"/>
      <c r="N46" s="636"/>
      <c r="O46" s="636"/>
      <c r="P46" s="636"/>
      <c r="Q46" s="636"/>
      <c r="R46" s="636"/>
      <c r="S46" s="636"/>
      <c r="T46" s="636"/>
      <c r="U46" s="637"/>
      <c r="V46" s="852" t="s">
        <v>274</v>
      </c>
      <c r="W46" s="853"/>
      <c r="X46" s="822">
        <v>0</v>
      </c>
      <c r="Y46" s="823"/>
      <c r="Z46" s="823"/>
      <c r="AA46" s="823"/>
      <c r="AB46" s="823"/>
      <c r="AC46" s="823"/>
      <c r="AD46" s="822">
        <v>0</v>
      </c>
      <c r="AE46" s="823"/>
      <c r="AF46" s="823"/>
      <c r="AG46" s="823"/>
      <c r="AH46" s="824"/>
    </row>
    <row r="47" spans="1:34" ht="13.5" customHeight="1" thickBot="1" x14ac:dyDescent="0.3">
      <c r="A47" s="739"/>
      <c r="B47" s="740"/>
      <c r="C47" s="740"/>
      <c r="D47" s="741"/>
      <c r="E47" s="729"/>
      <c r="F47" s="730"/>
      <c r="G47" s="730"/>
      <c r="H47" s="730"/>
      <c r="I47" s="730"/>
      <c r="J47" s="730"/>
      <c r="K47" s="730"/>
      <c r="L47" s="730"/>
      <c r="M47" s="730"/>
      <c r="N47" s="730"/>
      <c r="O47" s="730"/>
      <c r="P47" s="730"/>
      <c r="Q47" s="730"/>
      <c r="R47" s="730"/>
      <c r="S47" s="730"/>
      <c r="T47" s="730"/>
      <c r="U47" s="731"/>
      <c r="V47" s="854"/>
      <c r="W47" s="855"/>
      <c r="X47" s="840"/>
      <c r="Y47" s="841"/>
      <c r="Z47" s="841"/>
      <c r="AA47" s="841"/>
      <c r="AB47" s="841"/>
      <c r="AC47" s="841"/>
      <c r="AD47" s="840"/>
      <c r="AE47" s="841"/>
      <c r="AF47" s="841"/>
      <c r="AG47" s="841"/>
      <c r="AH47" s="842"/>
    </row>
    <row r="48" spans="1:34" ht="15.75" thickBot="1" x14ac:dyDescent="0.3">
      <c r="A48" s="891"/>
      <c r="B48" s="891"/>
      <c r="C48" s="891"/>
      <c r="D48" s="891"/>
      <c r="E48" s="881"/>
      <c r="F48" s="881"/>
      <c r="G48" s="881"/>
      <c r="H48" s="881"/>
      <c r="I48" s="881"/>
      <c r="J48" s="881"/>
      <c r="K48" s="881"/>
      <c r="L48" s="881"/>
      <c r="M48" s="881"/>
      <c r="N48" s="881"/>
      <c r="O48" s="881"/>
      <c r="P48" s="881"/>
      <c r="Q48" s="881"/>
      <c r="R48" s="881"/>
      <c r="S48" s="881"/>
      <c r="T48" s="881"/>
      <c r="U48" s="881"/>
      <c r="V48" s="872"/>
      <c r="W48" s="872"/>
      <c r="X48" s="901"/>
      <c r="Y48" s="901"/>
      <c r="Z48" s="901"/>
      <c r="AA48" s="901"/>
      <c r="AB48" s="901"/>
      <c r="AC48" s="901"/>
      <c r="AD48" s="901"/>
      <c r="AE48" s="901"/>
      <c r="AF48" s="901"/>
      <c r="AG48" s="901"/>
      <c r="AH48" s="901"/>
    </row>
    <row r="49" spans="1:34" ht="15" customHeight="1" x14ac:dyDescent="0.25">
      <c r="A49" s="736" t="s">
        <v>315</v>
      </c>
      <c r="B49" s="737"/>
      <c r="C49" s="737"/>
      <c r="D49" s="738"/>
      <c r="E49" s="726" t="s">
        <v>412</v>
      </c>
      <c r="F49" s="727"/>
      <c r="G49" s="727"/>
      <c r="H49" s="727"/>
      <c r="I49" s="727"/>
      <c r="J49" s="727"/>
      <c r="K49" s="727"/>
      <c r="L49" s="727"/>
      <c r="M49" s="727"/>
      <c r="N49" s="727"/>
      <c r="O49" s="727"/>
      <c r="P49" s="727"/>
      <c r="Q49" s="727"/>
      <c r="R49" s="727"/>
      <c r="S49" s="727"/>
      <c r="T49" s="727"/>
      <c r="U49" s="728"/>
      <c r="V49" s="848"/>
      <c r="W49" s="849"/>
      <c r="X49" s="856">
        <f>SUM(X40+X42+X43+X44+X46)</f>
        <v>3167459</v>
      </c>
      <c r="Y49" s="857"/>
      <c r="Z49" s="857"/>
      <c r="AA49" s="857"/>
      <c r="AB49" s="857"/>
      <c r="AC49" s="857"/>
      <c r="AD49" s="856">
        <f>SUM(AD40+AD42+AD43+AD44+AD46)</f>
        <v>1282756</v>
      </c>
      <c r="AE49" s="857"/>
      <c r="AF49" s="857"/>
      <c r="AG49" s="857"/>
      <c r="AH49" s="858"/>
    </row>
    <row r="50" spans="1:34" ht="15.75" thickBot="1" x14ac:dyDescent="0.3">
      <c r="A50" s="739"/>
      <c r="B50" s="740"/>
      <c r="C50" s="740"/>
      <c r="D50" s="741"/>
      <c r="E50" s="729"/>
      <c r="F50" s="730"/>
      <c r="G50" s="730"/>
      <c r="H50" s="730"/>
      <c r="I50" s="730"/>
      <c r="J50" s="730"/>
      <c r="K50" s="730"/>
      <c r="L50" s="730"/>
      <c r="M50" s="730"/>
      <c r="N50" s="730"/>
      <c r="O50" s="730"/>
      <c r="P50" s="730"/>
      <c r="Q50" s="730"/>
      <c r="R50" s="730"/>
      <c r="S50" s="730"/>
      <c r="T50" s="730"/>
      <c r="U50" s="731"/>
      <c r="V50" s="854"/>
      <c r="W50" s="855"/>
      <c r="X50" s="859"/>
      <c r="Y50" s="860"/>
      <c r="Z50" s="860"/>
      <c r="AA50" s="860"/>
      <c r="AB50" s="860"/>
      <c r="AC50" s="860"/>
      <c r="AD50" s="859">
        <f>SUM(AD41+AD42+AD43+AD45+AD47)</f>
        <v>1282756</v>
      </c>
      <c r="AE50" s="860"/>
      <c r="AF50" s="860"/>
      <c r="AG50" s="860"/>
      <c r="AH50" s="861"/>
    </row>
    <row r="51" spans="1:34" ht="15" customHeight="1" x14ac:dyDescent="0.25">
      <c r="A51" s="736" t="s">
        <v>316</v>
      </c>
      <c r="B51" s="737"/>
      <c r="C51" s="737"/>
      <c r="D51" s="738"/>
      <c r="E51" s="727" t="s">
        <v>413</v>
      </c>
      <c r="F51" s="727"/>
      <c r="G51" s="727"/>
      <c r="H51" s="727"/>
      <c r="I51" s="727"/>
      <c r="J51" s="727"/>
      <c r="K51" s="727"/>
      <c r="L51" s="727"/>
      <c r="M51" s="727"/>
      <c r="N51" s="727"/>
      <c r="O51" s="727"/>
      <c r="P51" s="727"/>
      <c r="Q51" s="727"/>
      <c r="R51" s="727"/>
      <c r="S51" s="727"/>
      <c r="T51" s="727"/>
      <c r="U51" s="728"/>
      <c r="V51" s="848" t="s">
        <v>400</v>
      </c>
      <c r="W51" s="849"/>
      <c r="X51" s="837">
        <v>0</v>
      </c>
      <c r="Y51" s="838"/>
      <c r="Z51" s="838"/>
      <c r="AA51" s="838"/>
      <c r="AB51" s="838"/>
      <c r="AC51" s="838"/>
      <c r="AD51" s="837">
        <v>0</v>
      </c>
      <c r="AE51" s="838"/>
      <c r="AF51" s="838"/>
      <c r="AG51" s="838"/>
      <c r="AH51" s="839"/>
    </row>
    <row r="52" spans="1:34" x14ac:dyDescent="0.25">
      <c r="A52" s="662"/>
      <c r="B52" s="663"/>
      <c r="C52" s="663"/>
      <c r="D52" s="664"/>
      <c r="E52" s="639"/>
      <c r="F52" s="639"/>
      <c r="G52" s="639"/>
      <c r="H52" s="639"/>
      <c r="I52" s="639"/>
      <c r="J52" s="639"/>
      <c r="K52" s="639"/>
      <c r="L52" s="639"/>
      <c r="M52" s="639"/>
      <c r="N52" s="639"/>
      <c r="O52" s="639"/>
      <c r="P52" s="639"/>
      <c r="Q52" s="639"/>
      <c r="R52" s="639"/>
      <c r="S52" s="639"/>
      <c r="T52" s="639"/>
      <c r="U52" s="640"/>
      <c r="V52" s="850"/>
      <c r="W52" s="851"/>
      <c r="X52" s="825"/>
      <c r="Y52" s="826"/>
      <c r="Z52" s="826"/>
      <c r="AA52" s="826"/>
      <c r="AB52" s="826"/>
      <c r="AC52" s="826"/>
      <c r="AD52" s="825"/>
      <c r="AE52" s="826"/>
      <c r="AF52" s="826"/>
      <c r="AG52" s="826"/>
      <c r="AH52" s="827"/>
    </row>
    <row r="53" spans="1:34" ht="7.5" customHeight="1" x14ac:dyDescent="0.25">
      <c r="A53" s="665" t="s">
        <v>317</v>
      </c>
      <c r="B53" s="666"/>
      <c r="C53" s="666"/>
      <c r="D53" s="667"/>
      <c r="E53" s="632" t="s">
        <v>444</v>
      </c>
      <c r="F53" s="633"/>
      <c r="G53" s="633"/>
      <c r="H53" s="633"/>
      <c r="I53" s="633"/>
      <c r="J53" s="633"/>
      <c r="K53" s="633"/>
      <c r="L53" s="633"/>
      <c r="M53" s="633"/>
      <c r="N53" s="633"/>
      <c r="O53" s="633"/>
      <c r="P53" s="633"/>
      <c r="Q53" s="633"/>
      <c r="R53" s="633"/>
      <c r="S53" s="633"/>
      <c r="T53" s="633"/>
      <c r="U53" s="634"/>
      <c r="V53" s="852" t="s">
        <v>271</v>
      </c>
      <c r="W53" s="853"/>
      <c r="X53" s="822">
        <v>0</v>
      </c>
      <c r="Y53" s="823"/>
      <c r="Z53" s="823"/>
      <c r="AA53" s="823"/>
      <c r="AB53" s="823"/>
      <c r="AC53" s="823"/>
      <c r="AD53" s="822">
        <v>0</v>
      </c>
      <c r="AE53" s="823"/>
      <c r="AF53" s="823"/>
      <c r="AG53" s="823"/>
      <c r="AH53" s="824"/>
    </row>
    <row r="54" spans="1:34" ht="7.5" customHeight="1" x14ac:dyDescent="0.25">
      <c r="A54" s="662"/>
      <c r="B54" s="663"/>
      <c r="C54" s="663"/>
      <c r="D54" s="664"/>
      <c r="E54" s="638"/>
      <c r="F54" s="639"/>
      <c r="G54" s="639"/>
      <c r="H54" s="639"/>
      <c r="I54" s="639"/>
      <c r="J54" s="639"/>
      <c r="K54" s="639"/>
      <c r="L54" s="639"/>
      <c r="M54" s="639"/>
      <c r="N54" s="639"/>
      <c r="O54" s="639"/>
      <c r="P54" s="639"/>
      <c r="Q54" s="639"/>
      <c r="R54" s="639"/>
      <c r="S54" s="639"/>
      <c r="T54" s="639"/>
      <c r="U54" s="640"/>
      <c r="V54" s="850"/>
      <c r="W54" s="851"/>
      <c r="X54" s="825"/>
      <c r="Y54" s="826"/>
      <c r="Z54" s="826"/>
      <c r="AA54" s="826"/>
      <c r="AB54" s="826"/>
      <c r="AC54" s="826"/>
      <c r="AD54" s="825"/>
      <c r="AE54" s="826"/>
      <c r="AF54" s="826"/>
      <c r="AG54" s="826"/>
      <c r="AH54" s="827"/>
    </row>
    <row r="55" spans="1:34" ht="7.5" customHeight="1" x14ac:dyDescent="0.25">
      <c r="A55" s="665" t="s">
        <v>318</v>
      </c>
      <c r="B55" s="666"/>
      <c r="C55" s="666"/>
      <c r="D55" s="666"/>
      <c r="E55" s="632" t="s">
        <v>443</v>
      </c>
      <c r="F55" s="633"/>
      <c r="G55" s="633"/>
      <c r="H55" s="633"/>
      <c r="I55" s="633"/>
      <c r="J55" s="633"/>
      <c r="K55" s="633"/>
      <c r="L55" s="633"/>
      <c r="M55" s="633"/>
      <c r="N55" s="633"/>
      <c r="O55" s="633"/>
      <c r="P55" s="633"/>
      <c r="Q55" s="633"/>
      <c r="R55" s="633"/>
      <c r="S55" s="633"/>
      <c r="T55" s="633"/>
      <c r="U55" s="634"/>
      <c r="V55" s="852" t="s">
        <v>274</v>
      </c>
      <c r="W55" s="853"/>
      <c r="X55" s="822">
        <v>0</v>
      </c>
      <c r="Y55" s="823"/>
      <c r="Z55" s="823"/>
      <c r="AA55" s="823"/>
      <c r="AB55" s="823"/>
      <c r="AC55" s="823"/>
      <c r="AD55" s="822">
        <v>0</v>
      </c>
      <c r="AE55" s="823"/>
      <c r="AF55" s="823"/>
      <c r="AG55" s="823"/>
      <c r="AH55" s="824"/>
    </row>
    <row r="56" spans="1:34" ht="7.5" customHeight="1" thickBot="1" x14ac:dyDescent="0.3">
      <c r="A56" s="739"/>
      <c r="B56" s="740"/>
      <c r="C56" s="740"/>
      <c r="D56" s="740"/>
      <c r="E56" s="729"/>
      <c r="F56" s="730"/>
      <c r="G56" s="730"/>
      <c r="H56" s="730"/>
      <c r="I56" s="730"/>
      <c r="J56" s="730"/>
      <c r="K56" s="730"/>
      <c r="L56" s="730"/>
      <c r="M56" s="730"/>
      <c r="N56" s="730"/>
      <c r="O56" s="730"/>
      <c r="P56" s="730"/>
      <c r="Q56" s="730"/>
      <c r="R56" s="730"/>
      <c r="S56" s="730"/>
      <c r="T56" s="730"/>
      <c r="U56" s="731"/>
      <c r="V56" s="854"/>
      <c r="W56" s="855"/>
      <c r="X56" s="840"/>
      <c r="Y56" s="841"/>
      <c r="Z56" s="841"/>
      <c r="AA56" s="841"/>
      <c r="AB56" s="841"/>
      <c r="AC56" s="841"/>
      <c r="AD56" s="840"/>
      <c r="AE56" s="841"/>
      <c r="AF56" s="841"/>
      <c r="AG56" s="841"/>
      <c r="AH56" s="842"/>
    </row>
    <row r="57" spans="1:34" ht="12" customHeight="1" x14ac:dyDescent="0.25">
      <c r="A57" s="736" t="s">
        <v>319</v>
      </c>
      <c r="B57" s="737"/>
      <c r="C57" s="737"/>
      <c r="D57" s="738"/>
      <c r="E57" s="862" t="s">
        <v>414</v>
      </c>
      <c r="F57" s="863"/>
      <c r="G57" s="863"/>
      <c r="H57" s="863"/>
      <c r="I57" s="863"/>
      <c r="J57" s="863"/>
      <c r="K57" s="863"/>
      <c r="L57" s="863"/>
      <c r="M57" s="863"/>
      <c r="N57" s="863"/>
      <c r="O57" s="863"/>
      <c r="P57" s="863"/>
      <c r="Q57" s="863"/>
      <c r="R57" s="863"/>
      <c r="S57" s="863"/>
      <c r="T57" s="863"/>
      <c r="U57" s="864"/>
      <c r="V57" s="848"/>
      <c r="W57" s="849"/>
      <c r="X57" s="856">
        <f>SUM(X49+X51+X53+X55)</f>
        <v>3167459</v>
      </c>
      <c r="Y57" s="857"/>
      <c r="Z57" s="857"/>
      <c r="AA57" s="857"/>
      <c r="AB57" s="857"/>
      <c r="AC57" s="858"/>
      <c r="AD57" s="856">
        <f>SUM(AD49+AD51+AD53+AD55)</f>
        <v>1282756</v>
      </c>
      <c r="AE57" s="857"/>
      <c r="AF57" s="857"/>
      <c r="AG57" s="857"/>
      <c r="AH57" s="858"/>
    </row>
    <row r="58" spans="1:34" ht="12" customHeight="1" thickBot="1" x14ac:dyDescent="0.3">
      <c r="A58" s="739"/>
      <c r="B58" s="740"/>
      <c r="C58" s="740"/>
      <c r="D58" s="741"/>
      <c r="E58" s="865"/>
      <c r="F58" s="866"/>
      <c r="G58" s="866"/>
      <c r="H58" s="866"/>
      <c r="I58" s="866"/>
      <c r="J58" s="866"/>
      <c r="K58" s="866"/>
      <c r="L58" s="866"/>
      <c r="M58" s="866"/>
      <c r="N58" s="866"/>
      <c r="O58" s="866"/>
      <c r="P58" s="866"/>
      <c r="Q58" s="866"/>
      <c r="R58" s="866"/>
      <c r="S58" s="866"/>
      <c r="T58" s="866"/>
      <c r="U58" s="867"/>
      <c r="V58" s="854"/>
      <c r="W58" s="855"/>
      <c r="X58" s="859"/>
      <c r="Y58" s="860"/>
      <c r="Z58" s="860"/>
      <c r="AA58" s="860"/>
      <c r="AB58" s="860"/>
      <c r="AC58" s="861"/>
      <c r="AD58" s="859">
        <f>SUM(AD50+AD52+AD54+AD56)</f>
        <v>1282756</v>
      </c>
      <c r="AE58" s="860"/>
      <c r="AF58" s="860"/>
      <c r="AG58" s="860"/>
      <c r="AH58" s="861"/>
    </row>
    <row r="59" spans="1:34" ht="15.75" thickBot="1" x14ac:dyDescent="0.3">
      <c r="A59" s="732"/>
      <c r="B59" s="732"/>
      <c r="C59" s="732"/>
      <c r="D59" s="732"/>
      <c r="E59" s="732"/>
      <c r="F59" s="732"/>
      <c r="G59" s="732"/>
      <c r="H59" s="732"/>
      <c r="I59" s="732"/>
      <c r="J59" s="732"/>
      <c r="K59" s="732"/>
      <c r="L59" s="732"/>
      <c r="M59" s="732"/>
      <c r="N59" s="732"/>
      <c r="O59" s="732"/>
      <c r="P59" s="732"/>
      <c r="Q59" s="732"/>
      <c r="R59" s="732"/>
      <c r="S59" s="732"/>
      <c r="T59" s="732"/>
      <c r="U59" s="732"/>
      <c r="V59" s="732"/>
      <c r="W59" s="732"/>
      <c r="X59" s="732"/>
      <c r="Y59" s="732"/>
      <c r="Z59" s="732"/>
      <c r="AA59" s="732"/>
      <c r="AB59" s="732"/>
      <c r="AC59" s="732"/>
      <c r="AD59" s="732"/>
      <c r="AE59" s="732"/>
      <c r="AF59" s="732"/>
      <c r="AG59" s="732"/>
      <c r="AH59" s="732"/>
    </row>
    <row r="60" spans="1:34" ht="15.75" thickBot="1" x14ac:dyDescent="0.3">
      <c r="A60" s="813" t="s">
        <v>320</v>
      </c>
      <c r="B60" s="814"/>
      <c r="C60" s="814"/>
      <c r="D60" s="815"/>
      <c r="E60" s="745" t="s">
        <v>321</v>
      </c>
      <c r="F60" s="746"/>
      <c r="G60" s="746"/>
      <c r="H60" s="746"/>
      <c r="I60" s="746"/>
      <c r="J60" s="746"/>
      <c r="K60" s="746"/>
      <c r="L60" s="746"/>
      <c r="M60" s="746"/>
      <c r="N60" s="746"/>
      <c r="O60" s="746"/>
      <c r="P60" s="746"/>
      <c r="Q60" s="746"/>
      <c r="R60" s="746"/>
      <c r="S60" s="746"/>
      <c r="T60" s="746"/>
      <c r="U60" s="747"/>
      <c r="V60" s="803"/>
      <c r="W60" s="804"/>
      <c r="X60" s="788"/>
      <c r="Y60" s="789"/>
      <c r="Z60" s="789"/>
      <c r="AA60" s="789"/>
      <c r="AB60" s="789"/>
      <c r="AC60" s="790"/>
      <c r="AD60" s="788"/>
      <c r="AE60" s="789"/>
      <c r="AF60" s="789"/>
      <c r="AG60" s="789"/>
      <c r="AH60" s="790"/>
    </row>
    <row r="61" spans="1:34" ht="15.75" thickBot="1" x14ac:dyDescent="0.3">
      <c r="A61" s="845" t="s">
        <v>322</v>
      </c>
      <c r="B61" s="846"/>
      <c r="C61" s="846"/>
      <c r="D61" s="847"/>
      <c r="E61" s="774" t="s">
        <v>323</v>
      </c>
      <c r="F61" s="775"/>
      <c r="G61" s="775"/>
      <c r="H61" s="775"/>
      <c r="I61" s="775"/>
      <c r="J61" s="775"/>
      <c r="K61" s="775"/>
      <c r="L61" s="775"/>
      <c r="M61" s="775"/>
      <c r="N61" s="775"/>
      <c r="O61" s="775"/>
      <c r="P61" s="775"/>
      <c r="Q61" s="775"/>
      <c r="R61" s="775"/>
      <c r="S61" s="775"/>
      <c r="T61" s="775"/>
      <c r="U61" s="776"/>
      <c r="V61" s="777" t="s">
        <v>274</v>
      </c>
      <c r="W61" s="778"/>
      <c r="X61" s="807">
        <v>-24480</v>
      </c>
      <c r="Y61" s="808"/>
      <c r="Z61" s="808"/>
      <c r="AA61" s="808"/>
      <c r="AB61" s="808"/>
      <c r="AC61" s="809"/>
      <c r="AD61" s="650">
        <v>-6108</v>
      </c>
      <c r="AE61" s="651"/>
      <c r="AF61" s="651"/>
      <c r="AG61" s="651"/>
      <c r="AH61" s="652"/>
    </row>
    <row r="62" spans="1:34" x14ac:dyDescent="0.25">
      <c r="A62" s="656" t="s">
        <v>324</v>
      </c>
      <c r="B62" s="657"/>
      <c r="C62" s="657"/>
      <c r="D62" s="658"/>
      <c r="E62" s="653" t="s">
        <v>325</v>
      </c>
      <c r="F62" s="654"/>
      <c r="G62" s="654"/>
      <c r="H62" s="654"/>
      <c r="I62" s="654"/>
      <c r="J62" s="654"/>
      <c r="K62" s="654"/>
      <c r="L62" s="654"/>
      <c r="M62" s="654"/>
      <c r="N62" s="654"/>
      <c r="O62" s="654"/>
      <c r="P62" s="654"/>
      <c r="Q62" s="654"/>
      <c r="R62" s="654"/>
      <c r="S62" s="654"/>
      <c r="T62" s="654"/>
      <c r="U62" s="655"/>
      <c r="V62" s="758" t="s">
        <v>274</v>
      </c>
      <c r="W62" s="759"/>
      <c r="X62" s="807">
        <f>-1567691-7225</f>
        <v>-1574916</v>
      </c>
      <c r="Y62" s="808"/>
      <c r="Z62" s="808"/>
      <c r="AA62" s="808"/>
      <c r="AB62" s="808"/>
      <c r="AC62" s="809"/>
      <c r="AD62" s="650">
        <v>-1118346</v>
      </c>
      <c r="AE62" s="651"/>
      <c r="AF62" s="651"/>
      <c r="AG62" s="651"/>
      <c r="AH62" s="652"/>
    </row>
    <row r="63" spans="1:34" x14ac:dyDescent="0.25">
      <c r="A63" s="665" t="s">
        <v>326</v>
      </c>
      <c r="B63" s="666"/>
      <c r="C63" s="666"/>
      <c r="D63" s="667"/>
      <c r="E63" s="632" t="s">
        <v>411</v>
      </c>
      <c r="F63" s="633"/>
      <c r="G63" s="633"/>
      <c r="H63" s="633"/>
      <c r="I63" s="633"/>
      <c r="J63" s="633"/>
      <c r="K63" s="633"/>
      <c r="L63" s="633"/>
      <c r="M63" s="633"/>
      <c r="N63" s="633"/>
      <c r="O63" s="633"/>
      <c r="P63" s="633"/>
      <c r="Q63" s="633"/>
      <c r="R63" s="633"/>
      <c r="S63" s="633"/>
      <c r="T63" s="633"/>
      <c r="U63" s="634"/>
      <c r="V63" s="697" t="s">
        <v>271</v>
      </c>
      <c r="W63" s="698"/>
      <c r="X63" s="641">
        <v>0</v>
      </c>
      <c r="Y63" s="642"/>
      <c r="Z63" s="642"/>
      <c r="AA63" s="642"/>
      <c r="AB63" s="642"/>
      <c r="AC63" s="643"/>
      <c r="AD63" s="641">
        <v>0</v>
      </c>
      <c r="AE63" s="642"/>
      <c r="AF63" s="642"/>
      <c r="AG63" s="642"/>
      <c r="AH63" s="643"/>
    </row>
    <row r="64" spans="1:34" x14ac:dyDescent="0.25">
      <c r="A64" s="659"/>
      <c r="B64" s="660"/>
      <c r="C64" s="660"/>
      <c r="D64" s="661"/>
      <c r="E64" s="635"/>
      <c r="F64" s="636"/>
      <c r="G64" s="636"/>
      <c r="H64" s="636"/>
      <c r="I64" s="636"/>
      <c r="J64" s="636"/>
      <c r="K64" s="636"/>
      <c r="L64" s="636"/>
      <c r="M64" s="636"/>
      <c r="N64" s="636"/>
      <c r="O64" s="636"/>
      <c r="P64" s="636"/>
      <c r="Q64" s="636"/>
      <c r="R64" s="636"/>
      <c r="S64" s="636"/>
      <c r="T64" s="636"/>
      <c r="U64" s="637"/>
      <c r="V64" s="699"/>
      <c r="W64" s="700"/>
      <c r="X64" s="644"/>
      <c r="Y64" s="645"/>
      <c r="Z64" s="645"/>
      <c r="AA64" s="645"/>
      <c r="AB64" s="645"/>
      <c r="AC64" s="646"/>
      <c r="AD64" s="644"/>
      <c r="AE64" s="645"/>
      <c r="AF64" s="645"/>
      <c r="AG64" s="645"/>
      <c r="AH64" s="646"/>
    </row>
    <row r="65" spans="1:34" ht="15.75" customHeight="1" x14ac:dyDescent="0.25">
      <c r="A65" s="662"/>
      <c r="B65" s="663"/>
      <c r="C65" s="663"/>
      <c r="D65" s="664"/>
      <c r="E65" s="638"/>
      <c r="F65" s="639"/>
      <c r="G65" s="639"/>
      <c r="H65" s="639"/>
      <c r="I65" s="639"/>
      <c r="J65" s="639"/>
      <c r="K65" s="639"/>
      <c r="L65" s="639"/>
      <c r="M65" s="639"/>
      <c r="N65" s="639"/>
      <c r="O65" s="639"/>
      <c r="P65" s="639"/>
      <c r="Q65" s="639"/>
      <c r="R65" s="639"/>
      <c r="S65" s="639"/>
      <c r="T65" s="639"/>
      <c r="U65" s="640"/>
      <c r="V65" s="701"/>
      <c r="W65" s="702"/>
      <c r="X65" s="647"/>
      <c r="Y65" s="648"/>
      <c r="Z65" s="648"/>
      <c r="AA65" s="648"/>
      <c r="AB65" s="648"/>
      <c r="AC65" s="649"/>
      <c r="AD65" s="647"/>
      <c r="AE65" s="648"/>
      <c r="AF65" s="648"/>
      <c r="AG65" s="648"/>
      <c r="AH65" s="649"/>
    </row>
    <row r="66" spans="1:34" x14ac:dyDescent="0.25">
      <c r="A66" s="656" t="s">
        <v>327</v>
      </c>
      <c r="B66" s="657"/>
      <c r="C66" s="657"/>
      <c r="D66" s="658"/>
      <c r="E66" s="653" t="s">
        <v>328</v>
      </c>
      <c r="F66" s="654"/>
      <c r="G66" s="654"/>
      <c r="H66" s="654"/>
      <c r="I66" s="654"/>
      <c r="J66" s="654"/>
      <c r="K66" s="654"/>
      <c r="L66" s="654"/>
      <c r="M66" s="654"/>
      <c r="N66" s="654"/>
      <c r="O66" s="654"/>
      <c r="P66" s="654"/>
      <c r="Q66" s="654"/>
      <c r="R66" s="654"/>
      <c r="S66" s="654"/>
      <c r="T66" s="654"/>
      <c r="U66" s="655"/>
      <c r="V66" s="758" t="s">
        <v>271</v>
      </c>
      <c r="W66" s="759"/>
      <c r="X66" s="650">
        <v>0</v>
      </c>
      <c r="Y66" s="651"/>
      <c r="Z66" s="651"/>
      <c r="AA66" s="651"/>
      <c r="AB66" s="651"/>
      <c r="AC66" s="652"/>
      <c r="AD66" s="650">
        <v>0</v>
      </c>
      <c r="AE66" s="651"/>
      <c r="AF66" s="651"/>
      <c r="AG66" s="651"/>
      <c r="AH66" s="652"/>
    </row>
    <row r="67" spans="1:34" x14ac:dyDescent="0.25">
      <c r="A67" s="656" t="s">
        <v>329</v>
      </c>
      <c r="B67" s="657"/>
      <c r="C67" s="657"/>
      <c r="D67" s="658"/>
      <c r="E67" s="653" t="s">
        <v>330</v>
      </c>
      <c r="F67" s="654"/>
      <c r="G67" s="654"/>
      <c r="H67" s="654"/>
      <c r="I67" s="654"/>
      <c r="J67" s="654"/>
      <c r="K67" s="654"/>
      <c r="L67" s="654"/>
      <c r="M67" s="654"/>
      <c r="N67" s="654"/>
      <c r="O67" s="654"/>
      <c r="P67" s="654"/>
      <c r="Q67" s="654"/>
      <c r="R67" s="654"/>
      <c r="S67" s="654"/>
      <c r="T67" s="654"/>
      <c r="U67" s="655"/>
      <c r="V67" s="758" t="s">
        <v>271</v>
      </c>
      <c r="W67" s="759"/>
      <c r="X67" s="650">
        <v>0</v>
      </c>
      <c r="Y67" s="651"/>
      <c r="Z67" s="651"/>
      <c r="AA67" s="651"/>
      <c r="AB67" s="651"/>
      <c r="AC67" s="652"/>
      <c r="AD67" s="650">
        <v>19340</v>
      </c>
      <c r="AE67" s="651"/>
      <c r="AF67" s="651"/>
      <c r="AG67" s="651"/>
      <c r="AH67" s="652"/>
    </row>
    <row r="68" spans="1:34" x14ac:dyDescent="0.25">
      <c r="A68" s="665" t="s">
        <v>331</v>
      </c>
      <c r="B68" s="666"/>
      <c r="C68" s="666"/>
      <c r="D68" s="667"/>
      <c r="E68" s="632" t="s">
        <v>415</v>
      </c>
      <c r="F68" s="633"/>
      <c r="G68" s="633"/>
      <c r="H68" s="633"/>
      <c r="I68" s="633"/>
      <c r="J68" s="633"/>
      <c r="K68" s="633"/>
      <c r="L68" s="633"/>
      <c r="M68" s="633"/>
      <c r="N68" s="633"/>
      <c r="O68" s="633"/>
      <c r="P68" s="633"/>
      <c r="Q68" s="633"/>
      <c r="R68" s="633"/>
      <c r="S68" s="633"/>
      <c r="T68" s="633"/>
      <c r="U68" s="634"/>
      <c r="V68" s="697" t="s">
        <v>271</v>
      </c>
      <c r="W68" s="698"/>
      <c r="X68" s="641">
        <v>0</v>
      </c>
      <c r="Y68" s="642"/>
      <c r="Z68" s="642"/>
      <c r="AA68" s="642"/>
      <c r="AB68" s="642"/>
      <c r="AC68" s="643"/>
      <c r="AD68" s="641">
        <v>0</v>
      </c>
      <c r="AE68" s="642"/>
      <c r="AF68" s="642"/>
      <c r="AG68" s="642"/>
      <c r="AH68" s="643"/>
    </row>
    <row r="69" spans="1:34" x14ac:dyDescent="0.25">
      <c r="A69" s="659"/>
      <c r="B69" s="660"/>
      <c r="C69" s="660"/>
      <c r="D69" s="661"/>
      <c r="E69" s="635"/>
      <c r="F69" s="636"/>
      <c r="G69" s="636"/>
      <c r="H69" s="636"/>
      <c r="I69" s="636"/>
      <c r="J69" s="636"/>
      <c r="K69" s="636"/>
      <c r="L69" s="636"/>
      <c r="M69" s="636"/>
      <c r="N69" s="636"/>
      <c r="O69" s="636"/>
      <c r="P69" s="636"/>
      <c r="Q69" s="636"/>
      <c r="R69" s="636"/>
      <c r="S69" s="636"/>
      <c r="T69" s="636"/>
      <c r="U69" s="637"/>
      <c r="V69" s="699"/>
      <c r="W69" s="700"/>
      <c r="X69" s="644"/>
      <c r="Y69" s="645"/>
      <c r="Z69" s="645"/>
      <c r="AA69" s="645"/>
      <c r="AB69" s="645"/>
      <c r="AC69" s="646"/>
      <c r="AD69" s="644"/>
      <c r="AE69" s="645"/>
      <c r="AF69" s="645"/>
      <c r="AG69" s="645"/>
      <c r="AH69" s="646"/>
    </row>
    <row r="70" spans="1:34" ht="10.5" customHeight="1" x14ac:dyDescent="0.25">
      <c r="A70" s="662"/>
      <c r="B70" s="663"/>
      <c r="C70" s="663"/>
      <c r="D70" s="664"/>
      <c r="E70" s="638"/>
      <c r="F70" s="639"/>
      <c r="G70" s="639"/>
      <c r="H70" s="639"/>
      <c r="I70" s="639"/>
      <c r="J70" s="639"/>
      <c r="K70" s="639"/>
      <c r="L70" s="639"/>
      <c r="M70" s="639"/>
      <c r="N70" s="639"/>
      <c r="O70" s="639"/>
      <c r="P70" s="639"/>
      <c r="Q70" s="639"/>
      <c r="R70" s="639"/>
      <c r="S70" s="639"/>
      <c r="T70" s="639"/>
      <c r="U70" s="640"/>
      <c r="V70" s="701"/>
      <c r="W70" s="702"/>
      <c r="X70" s="647"/>
      <c r="Y70" s="648"/>
      <c r="Z70" s="648"/>
      <c r="AA70" s="648"/>
      <c r="AB70" s="648"/>
      <c r="AC70" s="649"/>
      <c r="AD70" s="647"/>
      <c r="AE70" s="648"/>
      <c r="AF70" s="648"/>
      <c r="AG70" s="648"/>
      <c r="AH70" s="649"/>
    </row>
    <row r="71" spans="1:34" x14ac:dyDescent="0.25">
      <c r="A71" s="665" t="s">
        <v>332</v>
      </c>
      <c r="B71" s="666"/>
      <c r="C71" s="666"/>
      <c r="D71" s="667"/>
      <c r="E71" s="632" t="s">
        <v>416</v>
      </c>
      <c r="F71" s="633"/>
      <c r="G71" s="633"/>
      <c r="H71" s="633"/>
      <c r="I71" s="633"/>
      <c r="J71" s="633"/>
      <c r="K71" s="633"/>
      <c r="L71" s="633"/>
      <c r="M71" s="633"/>
      <c r="N71" s="633"/>
      <c r="O71" s="633"/>
      <c r="P71" s="633"/>
      <c r="Q71" s="633"/>
      <c r="R71" s="633"/>
      <c r="S71" s="633"/>
      <c r="T71" s="633"/>
      <c r="U71" s="634"/>
      <c r="V71" s="697" t="s">
        <v>274</v>
      </c>
      <c r="W71" s="698"/>
      <c r="X71" s="641">
        <v>0</v>
      </c>
      <c r="Y71" s="642"/>
      <c r="Z71" s="642"/>
      <c r="AA71" s="642"/>
      <c r="AB71" s="642"/>
      <c r="AC71" s="643"/>
      <c r="AD71" s="641">
        <v>0</v>
      </c>
      <c r="AE71" s="642"/>
      <c r="AF71" s="642"/>
      <c r="AG71" s="642"/>
      <c r="AH71" s="643"/>
    </row>
    <row r="72" spans="1:34" x14ac:dyDescent="0.25">
      <c r="A72" s="662"/>
      <c r="B72" s="663"/>
      <c r="C72" s="663"/>
      <c r="D72" s="664"/>
      <c r="E72" s="638"/>
      <c r="F72" s="639"/>
      <c r="G72" s="639"/>
      <c r="H72" s="639"/>
      <c r="I72" s="639"/>
      <c r="J72" s="639"/>
      <c r="K72" s="639"/>
      <c r="L72" s="639"/>
      <c r="M72" s="639"/>
      <c r="N72" s="639"/>
      <c r="O72" s="639"/>
      <c r="P72" s="639"/>
      <c r="Q72" s="639"/>
      <c r="R72" s="639"/>
      <c r="S72" s="639"/>
      <c r="T72" s="639"/>
      <c r="U72" s="640"/>
      <c r="V72" s="701"/>
      <c r="W72" s="702"/>
      <c r="X72" s="647"/>
      <c r="Y72" s="648"/>
      <c r="Z72" s="648"/>
      <c r="AA72" s="648"/>
      <c r="AB72" s="648"/>
      <c r="AC72" s="649"/>
      <c r="AD72" s="647"/>
      <c r="AE72" s="648"/>
      <c r="AF72" s="648"/>
      <c r="AG72" s="648"/>
      <c r="AH72" s="649"/>
    </row>
    <row r="73" spans="1:34" x14ac:dyDescent="0.25">
      <c r="A73" s="665" t="s">
        <v>333</v>
      </c>
      <c r="B73" s="666"/>
      <c r="C73" s="666"/>
      <c r="D73" s="667"/>
      <c r="E73" s="632" t="s">
        <v>417</v>
      </c>
      <c r="F73" s="633"/>
      <c r="G73" s="633"/>
      <c r="H73" s="633"/>
      <c r="I73" s="633"/>
      <c r="J73" s="633"/>
      <c r="K73" s="633"/>
      <c r="L73" s="633"/>
      <c r="M73" s="633"/>
      <c r="N73" s="633"/>
      <c r="O73" s="633"/>
      <c r="P73" s="633"/>
      <c r="Q73" s="633"/>
      <c r="R73" s="633"/>
      <c r="S73" s="633"/>
      <c r="T73" s="633"/>
      <c r="U73" s="634"/>
      <c r="V73" s="697" t="s">
        <v>271</v>
      </c>
      <c r="W73" s="698"/>
      <c r="X73" s="641">
        <v>0</v>
      </c>
      <c r="Y73" s="642"/>
      <c r="Z73" s="642"/>
      <c r="AA73" s="642"/>
      <c r="AB73" s="642"/>
      <c r="AC73" s="643"/>
      <c r="AD73" s="641">
        <v>0</v>
      </c>
      <c r="AE73" s="642"/>
      <c r="AF73" s="642"/>
      <c r="AG73" s="642"/>
      <c r="AH73" s="643"/>
    </row>
    <row r="74" spans="1:34" x14ac:dyDescent="0.25">
      <c r="A74" s="662"/>
      <c r="B74" s="663"/>
      <c r="C74" s="663"/>
      <c r="D74" s="664"/>
      <c r="E74" s="638"/>
      <c r="F74" s="639"/>
      <c r="G74" s="639"/>
      <c r="H74" s="639"/>
      <c r="I74" s="639"/>
      <c r="J74" s="639"/>
      <c r="K74" s="639"/>
      <c r="L74" s="639"/>
      <c r="M74" s="639"/>
      <c r="N74" s="639"/>
      <c r="O74" s="639"/>
      <c r="P74" s="639"/>
      <c r="Q74" s="639"/>
      <c r="R74" s="639"/>
      <c r="S74" s="639"/>
      <c r="T74" s="639"/>
      <c r="U74" s="640"/>
      <c r="V74" s="701"/>
      <c r="W74" s="702"/>
      <c r="X74" s="647"/>
      <c r="Y74" s="648"/>
      <c r="Z74" s="648"/>
      <c r="AA74" s="648"/>
      <c r="AB74" s="648"/>
      <c r="AC74" s="649"/>
      <c r="AD74" s="647"/>
      <c r="AE74" s="648"/>
      <c r="AF74" s="648"/>
      <c r="AG74" s="648"/>
      <c r="AH74" s="649"/>
    </row>
    <row r="75" spans="1:34" x14ac:dyDescent="0.25">
      <c r="A75" s="665" t="s">
        <v>334</v>
      </c>
      <c r="B75" s="666"/>
      <c r="C75" s="666"/>
      <c r="D75" s="667"/>
      <c r="E75" s="632" t="s">
        <v>418</v>
      </c>
      <c r="F75" s="633"/>
      <c r="G75" s="633"/>
      <c r="H75" s="633"/>
      <c r="I75" s="633"/>
      <c r="J75" s="633"/>
      <c r="K75" s="633"/>
      <c r="L75" s="633"/>
      <c r="M75" s="633"/>
      <c r="N75" s="633"/>
      <c r="O75" s="633"/>
      <c r="P75" s="633"/>
      <c r="Q75" s="633"/>
      <c r="R75" s="633"/>
      <c r="S75" s="633"/>
      <c r="T75" s="633"/>
      <c r="U75" s="634"/>
      <c r="V75" s="699" t="s">
        <v>274</v>
      </c>
      <c r="W75" s="700"/>
      <c r="X75" s="644">
        <v>0</v>
      </c>
      <c r="Y75" s="645"/>
      <c r="Z75" s="645"/>
      <c r="AA75" s="645"/>
      <c r="AB75" s="645"/>
      <c r="AC75" s="646"/>
      <c r="AD75" s="641">
        <v>0</v>
      </c>
      <c r="AE75" s="642"/>
      <c r="AF75" s="642"/>
      <c r="AG75" s="642"/>
      <c r="AH75" s="643"/>
    </row>
    <row r="76" spans="1:34" x14ac:dyDescent="0.25">
      <c r="A76" s="659"/>
      <c r="B76" s="660"/>
      <c r="C76" s="660"/>
      <c r="D76" s="661"/>
      <c r="E76" s="635"/>
      <c r="F76" s="636"/>
      <c r="G76" s="636"/>
      <c r="H76" s="636"/>
      <c r="I76" s="636"/>
      <c r="J76" s="636"/>
      <c r="K76" s="636"/>
      <c r="L76" s="636"/>
      <c r="M76" s="636"/>
      <c r="N76" s="636"/>
      <c r="O76" s="636"/>
      <c r="P76" s="636"/>
      <c r="Q76" s="636"/>
      <c r="R76" s="636"/>
      <c r="S76" s="636"/>
      <c r="T76" s="636"/>
      <c r="U76" s="637"/>
      <c r="V76" s="699"/>
      <c r="W76" s="700"/>
      <c r="X76" s="644"/>
      <c r="Y76" s="645"/>
      <c r="Z76" s="645"/>
      <c r="AA76" s="645"/>
      <c r="AB76" s="645"/>
      <c r="AC76" s="646"/>
      <c r="AD76" s="644"/>
      <c r="AE76" s="645"/>
      <c r="AF76" s="645"/>
      <c r="AG76" s="645"/>
      <c r="AH76" s="646"/>
    </row>
    <row r="77" spans="1:34" x14ac:dyDescent="0.25">
      <c r="A77" s="662"/>
      <c r="B77" s="663"/>
      <c r="C77" s="663"/>
      <c r="D77" s="664"/>
      <c r="E77" s="638"/>
      <c r="F77" s="639"/>
      <c r="G77" s="639"/>
      <c r="H77" s="639"/>
      <c r="I77" s="639"/>
      <c r="J77" s="639"/>
      <c r="K77" s="639"/>
      <c r="L77" s="639"/>
      <c r="M77" s="639"/>
      <c r="N77" s="639"/>
      <c r="O77" s="639"/>
      <c r="P77" s="639"/>
      <c r="Q77" s="639"/>
      <c r="R77" s="639"/>
      <c r="S77" s="639"/>
      <c r="T77" s="639"/>
      <c r="U77" s="640"/>
      <c r="V77" s="699"/>
      <c r="W77" s="700"/>
      <c r="X77" s="644"/>
      <c r="Y77" s="645"/>
      <c r="Z77" s="645"/>
      <c r="AA77" s="645"/>
      <c r="AB77" s="645"/>
      <c r="AC77" s="646"/>
      <c r="AD77" s="647"/>
      <c r="AE77" s="648"/>
      <c r="AF77" s="648"/>
      <c r="AG77" s="648"/>
      <c r="AH77" s="649"/>
    </row>
    <row r="78" spans="1:34" x14ac:dyDescent="0.25">
      <c r="A78" s="659" t="s">
        <v>335</v>
      </c>
      <c r="B78" s="660"/>
      <c r="C78" s="660"/>
      <c r="D78" s="661"/>
      <c r="E78" s="632" t="s">
        <v>419</v>
      </c>
      <c r="F78" s="633"/>
      <c r="G78" s="633"/>
      <c r="H78" s="633"/>
      <c r="I78" s="633"/>
      <c r="J78" s="633"/>
      <c r="K78" s="633"/>
      <c r="L78" s="633"/>
      <c r="M78" s="633"/>
      <c r="N78" s="633"/>
      <c r="O78" s="633"/>
      <c r="P78" s="633"/>
      <c r="Q78" s="633"/>
      <c r="R78" s="633"/>
      <c r="S78" s="633"/>
      <c r="T78" s="633"/>
      <c r="U78" s="634"/>
      <c r="V78" s="697" t="s">
        <v>271</v>
      </c>
      <c r="W78" s="698"/>
      <c r="X78" s="641">
        <v>0</v>
      </c>
      <c r="Y78" s="642"/>
      <c r="Z78" s="642"/>
      <c r="AA78" s="642"/>
      <c r="AB78" s="642"/>
      <c r="AC78" s="643"/>
      <c r="AD78" s="641">
        <v>0</v>
      </c>
      <c r="AE78" s="642"/>
      <c r="AF78" s="642"/>
      <c r="AG78" s="642"/>
      <c r="AH78" s="643"/>
    </row>
    <row r="79" spans="1:34" x14ac:dyDescent="0.25">
      <c r="A79" s="659"/>
      <c r="B79" s="660"/>
      <c r="C79" s="660"/>
      <c r="D79" s="661"/>
      <c r="E79" s="635"/>
      <c r="F79" s="636"/>
      <c r="G79" s="636"/>
      <c r="H79" s="636"/>
      <c r="I79" s="636"/>
      <c r="J79" s="636"/>
      <c r="K79" s="636"/>
      <c r="L79" s="636"/>
      <c r="M79" s="636"/>
      <c r="N79" s="636"/>
      <c r="O79" s="636"/>
      <c r="P79" s="636"/>
      <c r="Q79" s="636"/>
      <c r="R79" s="636"/>
      <c r="S79" s="636"/>
      <c r="T79" s="636"/>
      <c r="U79" s="637"/>
      <c r="V79" s="699"/>
      <c r="W79" s="700"/>
      <c r="X79" s="644"/>
      <c r="Y79" s="645"/>
      <c r="Z79" s="645"/>
      <c r="AA79" s="645"/>
      <c r="AB79" s="645"/>
      <c r="AC79" s="646"/>
      <c r="AD79" s="644"/>
      <c r="AE79" s="645"/>
      <c r="AF79" s="645"/>
      <c r="AG79" s="645"/>
      <c r="AH79" s="646"/>
    </row>
    <row r="80" spans="1:34" x14ac:dyDescent="0.25">
      <c r="A80" s="662"/>
      <c r="B80" s="663"/>
      <c r="C80" s="663"/>
      <c r="D80" s="664"/>
      <c r="E80" s="638"/>
      <c r="F80" s="639"/>
      <c r="G80" s="639"/>
      <c r="H80" s="639"/>
      <c r="I80" s="639"/>
      <c r="J80" s="639"/>
      <c r="K80" s="639"/>
      <c r="L80" s="639"/>
      <c r="M80" s="639"/>
      <c r="N80" s="639"/>
      <c r="O80" s="639"/>
      <c r="P80" s="639"/>
      <c r="Q80" s="639"/>
      <c r="R80" s="639"/>
      <c r="S80" s="639"/>
      <c r="T80" s="639"/>
      <c r="U80" s="640"/>
      <c r="V80" s="701"/>
      <c r="W80" s="702"/>
      <c r="X80" s="647"/>
      <c r="Y80" s="648"/>
      <c r="Z80" s="648"/>
      <c r="AA80" s="648"/>
      <c r="AB80" s="648"/>
      <c r="AC80" s="649"/>
      <c r="AD80" s="647"/>
      <c r="AE80" s="648"/>
      <c r="AF80" s="648"/>
      <c r="AG80" s="648"/>
      <c r="AH80" s="649"/>
    </row>
    <row r="81" spans="1:34" x14ac:dyDescent="0.25">
      <c r="A81" s="665" t="s">
        <v>336</v>
      </c>
      <c r="B81" s="666"/>
      <c r="C81" s="666"/>
      <c r="D81" s="667"/>
      <c r="E81" s="653" t="s">
        <v>337</v>
      </c>
      <c r="F81" s="654"/>
      <c r="G81" s="654"/>
      <c r="H81" s="654"/>
      <c r="I81" s="654"/>
      <c r="J81" s="654"/>
      <c r="K81" s="654"/>
      <c r="L81" s="654"/>
      <c r="M81" s="654"/>
      <c r="N81" s="654"/>
      <c r="O81" s="654"/>
      <c r="P81" s="654"/>
      <c r="Q81" s="654"/>
      <c r="R81" s="654"/>
      <c r="S81" s="654"/>
      <c r="T81" s="654"/>
      <c r="U81" s="655"/>
      <c r="V81" s="699" t="s">
        <v>271</v>
      </c>
      <c r="W81" s="700"/>
      <c r="X81" s="797">
        <v>0</v>
      </c>
      <c r="Y81" s="798"/>
      <c r="Z81" s="798"/>
      <c r="AA81" s="798"/>
      <c r="AB81" s="798"/>
      <c r="AC81" s="799"/>
      <c r="AD81" s="782">
        <v>0</v>
      </c>
      <c r="AE81" s="783"/>
      <c r="AF81" s="783"/>
      <c r="AG81" s="783"/>
      <c r="AH81" s="784"/>
    </row>
    <row r="82" spans="1:34" x14ac:dyDescent="0.25">
      <c r="A82" s="674" t="s">
        <v>338</v>
      </c>
      <c r="B82" s="666"/>
      <c r="C82" s="666"/>
      <c r="D82" s="667"/>
      <c r="E82" s="632" t="s">
        <v>420</v>
      </c>
      <c r="F82" s="633"/>
      <c r="G82" s="633"/>
      <c r="H82" s="633"/>
      <c r="I82" s="633"/>
      <c r="J82" s="633"/>
      <c r="K82" s="633"/>
      <c r="L82" s="633"/>
      <c r="M82" s="633"/>
      <c r="N82" s="633"/>
      <c r="O82" s="633"/>
      <c r="P82" s="633"/>
      <c r="Q82" s="633"/>
      <c r="R82" s="633"/>
      <c r="S82" s="633"/>
      <c r="T82" s="633"/>
      <c r="U82" s="634"/>
      <c r="V82" s="697" t="s">
        <v>271</v>
      </c>
      <c r="W82" s="698"/>
      <c r="X82" s="641">
        <v>0</v>
      </c>
      <c r="Y82" s="642"/>
      <c r="Z82" s="642"/>
      <c r="AA82" s="642"/>
      <c r="AB82" s="642"/>
      <c r="AC82" s="643"/>
      <c r="AD82" s="641">
        <v>0</v>
      </c>
      <c r="AE82" s="642"/>
      <c r="AF82" s="642"/>
      <c r="AG82" s="642"/>
      <c r="AH82" s="643"/>
    </row>
    <row r="83" spans="1:34" x14ac:dyDescent="0.25">
      <c r="A83" s="675"/>
      <c r="B83" s="663"/>
      <c r="C83" s="663"/>
      <c r="D83" s="664"/>
      <c r="E83" s="638"/>
      <c r="F83" s="639"/>
      <c r="G83" s="639"/>
      <c r="H83" s="639"/>
      <c r="I83" s="639"/>
      <c r="J83" s="639"/>
      <c r="K83" s="639"/>
      <c r="L83" s="639"/>
      <c r="M83" s="639"/>
      <c r="N83" s="639"/>
      <c r="O83" s="639"/>
      <c r="P83" s="639"/>
      <c r="Q83" s="639"/>
      <c r="R83" s="639"/>
      <c r="S83" s="639"/>
      <c r="T83" s="639"/>
      <c r="U83" s="640"/>
      <c r="V83" s="701"/>
      <c r="W83" s="702"/>
      <c r="X83" s="647"/>
      <c r="Y83" s="648"/>
      <c r="Z83" s="648"/>
      <c r="AA83" s="648"/>
      <c r="AB83" s="648"/>
      <c r="AC83" s="649"/>
      <c r="AD83" s="647"/>
      <c r="AE83" s="648"/>
      <c r="AF83" s="648"/>
      <c r="AG83" s="648"/>
      <c r="AH83" s="649"/>
    </row>
    <row r="84" spans="1:34" x14ac:dyDescent="0.25">
      <c r="A84" s="665" t="s">
        <v>339</v>
      </c>
      <c r="B84" s="666"/>
      <c r="C84" s="666"/>
      <c r="D84" s="667"/>
      <c r="E84" s="632" t="s">
        <v>421</v>
      </c>
      <c r="F84" s="633"/>
      <c r="G84" s="633"/>
      <c r="H84" s="633"/>
      <c r="I84" s="633"/>
      <c r="J84" s="633"/>
      <c r="K84" s="633"/>
      <c r="L84" s="633"/>
      <c r="M84" s="633"/>
      <c r="N84" s="633"/>
      <c r="O84" s="633"/>
      <c r="P84" s="633"/>
      <c r="Q84" s="633"/>
      <c r="R84" s="633"/>
      <c r="S84" s="633"/>
      <c r="T84" s="633"/>
      <c r="U84" s="634"/>
      <c r="V84" s="697" t="s">
        <v>274</v>
      </c>
      <c r="W84" s="698"/>
      <c r="X84" s="794">
        <v>0</v>
      </c>
      <c r="Y84" s="795"/>
      <c r="Z84" s="795"/>
      <c r="AA84" s="795"/>
      <c r="AB84" s="795"/>
      <c r="AC84" s="796"/>
      <c r="AD84" s="794">
        <v>0</v>
      </c>
      <c r="AE84" s="795"/>
      <c r="AF84" s="795"/>
      <c r="AG84" s="795"/>
      <c r="AH84" s="796"/>
    </row>
    <row r="85" spans="1:34" x14ac:dyDescent="0.25">
      <c r="A85" s="659"/>
      <c r="B85" s="660"/>
      <c r="C85" s="660"/>
      <c r="D85" s="661"/>
      <c r="E85" s="635"/>
      <c r="F85" s="636"/>
      <c r="G85" s="636"/>
      <c r="H85" s="636"/>
      <c r="I85" s="636"/>
      <c r="J85" s="636"/>
      <c r="K85" s="636"/>
      <c r="L85" s="636"/>
      <c r="M85" s="636"/>
      <c r="N85" s="636"/>
      <c r="O85" s="636"/>
      <c r="P85" s="636"/>
      <c r="Q85" s="636"/>
      <c r="R85" s="636"/>
      <c r="S85" s="636"/>
      <c r="T85" s="636"/>
      <c r="U85" s="637"/>
      <c r="V85" s="699"/>
      <c r="W85" s="700"/>
      <c r="X85" s="797"/>
      <c r="Y85" s="798"/>
      <c r="Z85" s="798"/>
      <c r="AA85" s="798"/>
      <c r="AB85" s="798"/>
      <c r="AC85" s="799"/>
      <c r="AD85" s="797"/>
      <c r="AE85" s="798"/>
      <c r="AF85" s="798"/>
      <c r="AG85" s="798"/>
      <c r="AH85" s="799"/>
    </row>
    <row r="86" spans="1:34" x14ac:dyDescent="0.25">
      <c r="A86" s="662"/>
      <c r="B86" s="663"/>
      <c r="C86" s="663"/>
      <c r="D86" s="664"/>
      <c r="E86" s="638"/>
      <c r="F86" s="639"/>
      <c r="G86" s="639"/>
      <c r="H86" s="639"/>
      <c r="I86" s="639"/>
      <c r="J86" s="639"/>
      <c r="K86" s="639"/>
      <c r="L86" s="639"/>
      <c r="M86" s="639"/>
      <c r="N86" s="639"/>
      <c r="O86" s="639"/>
      <c r="P86" s="639"/>
      <c r="Q86" s="639"/>
      <c r="R86" s="639"/>
      <c r="S86" s="639"/>
      <c r="T86" s="639"/>
      <c r="U86" s="640"/>
      <c r="V86" s="701"/>
      <c r="W86" s="702"/>
      <c r="X86" s="800"/>
      <c r="Y86" s="801"/>
      <c r="Z86" s="801"/>
      <c r="AA86" s="801"/>
      <c r="AB86" s="801"/>
      <c r="AC86" s="802"/>
      <c r="AD86" s="800"/>
      <c r="AE86" s="801"/>
      <c r="AF86" s="801"/>
      <c r="AG86" s="801"/>
      <c r="AH86" s="802"/>
    </row>
    <row r="87" spans="1:34" x14ac:dyDescent="0.25">
      <c r="A87" s="668" t="s">
        <v>340</v>
      </c>
      <c r="B87" s="669"/>
      <c r="C87" s="669"/>
      <c r="D87" s="670"/>
      <c r="E87" s="632" t="s">
        <v>422</v>
      </c>
      <c r="F87" s="633"/>
      <c r="G87" s="633"/>
      <c r="H87" s="633"/>
      <c r="I87" s="633"/>
      <c r="J87" s="633"/>
      <c r="K87" s="633"/>
      <c r="L87" s="633"/>
      <c r="M87" s="633"/>
      <c r="N87" s="633"/>
      <c r="O87" s="633"/>
      <c r="P87" s="633"/>
      <c r="Q87" s="633"/>
      <c r="R87" s="633"/>
      <c r="S87" s="633"/>
      <c r="T87" s="633"/>
      <c r="U87" s="634"/>
      <c r="V87" s="699" t="s">
        <v>271</v>
      </c>
      <c r="W87" s="700"/>
      <c r="X87" s="794">
        <v>0</v>
      </c>
      <c r="Y87" s="795"/>
      <c r="Z87" s="795"/>
      <c r="AA87" s="795"/>
      <c r="AB87" s="795"/>
      <c r="AC87" s="796"/>
      <c r="AD87" s="794">
        <v>0</v>
      </c>
      <c r="AE87" s="795"/>
      <c r="AF87" s="795"/>
      <c r="AG87" s="795"/>
      <c r="AH87" s="796"/>
    </row>
    <row r="88" spans="1:34" x14ac:dyDescent="0.25">
      <c r="A88" s="668"/>
      <c r="B88" s="669"/>
      <c r="C88" s="669"/>
      <c r="D88" s="670"/>
      <c r="E88" s="635"/>
      <c r="F88" s="636"/>
      <c r="G88" s="636"/>
      <c r="H88" s="636"/>
      <c r="I88" s="636"/>
      <c r="J88" s="636"/>
      <c r="K88" s="636"/>
      <c r="L88" s="636"/>
      <c r="M88" s="636"/>
      <c r="N88" s="636"/>
      <c r="O88" s="636"/>
      <c r="P88" s="636"/>
      <c r="Q88" s="636"/>
      <c r="R88" s="636"/>
      <c r="S88" s="636"/>
      <c r="T88" s="636"/>
      <c r="U88" s="637"/>
      <c r="V88" s="699"/>
      <c r="W88" s="700"/>
      <c r="X88" s="797"/>
      <c r="Y88" s="798"/>
      <c r="Z88" s="798"/>
      <c r="AA88" s="798"/>
      <c r="AB88" s="798"/>
      <c r="AC88" s="799"/>
      <c r="AD88" s="797"/>
      <c r="AE88" s="798"/>
      <c r="AF88" s="798"/>
      <c r="AG88" s="798"/>
      <c r="AH88" s="799"/>
    </row>
    <row r="89" spans="1:34" x14ac:dyDescent="0.25">
      <c r="A89" s="671"/>
      <c r="B89" s="672"/>
      <c r="C89" s="672"/>
      <c r="D89" s="673"/>
      <c r="E89" s="638"/>
      <c r="F89" s="639"/>
      <c r="G89" s="639"/>
      <c r="H89" s="639"/>
      <c r="I89" s="639"/>
      <c r="J89" s="639"/>
      <c r="K89" s="639"/>
      <c r="L89" s="639"/>
      <c r="M89" s="639"/>
      <c r="N89" s="639"/>
      <c r="O89" s="639"/>
      <c r="P89" s="639"/>
      <c r="Q89" s="639"/>
      <c r="R89" s="639"/>
      <c r="S89" s="639"/>
      <c r="T89" s="639"/>
      <c r="U89" s="640"/>
      <c r="V89" s="699"/>
      <c r="W89" s="700"/>
      <c r="X89" s="797"/>
      <c r="Y89" s="798"/>
      <c r="Z89" s="798"/>
      <c r="AA89" s="798"/>
      <c r="AB89" s="798"/>
      <c r="AC89" s="799"/>
      <c r="AD89" s="800"/>
      <c r="AE89" s="801"/>
      <c r="AF89" s="801"/>
      <c r="AG89" s="801"/>
      <c r="AH89" s="802"/>
    </row>
    <row r="90" spans="1:34" x14ac:dyDescent="0.25">
      <c r="A90" s="665" t="s">
        <v>341</v>
      </c>
      <c r="B90" s="666"/>
      <c r="C90" s="666"/>
      <c r="D90" s="667"/>
      <c r="E90" s="632" t="s">
        <v>423</v>
      </c>
      <c r="F90" s="633"/>
      <c r="G90" s="633"/>
      <c r="H90" s="633"/>
      <c r="I90" s="633"/>
      <c r="J90" s="633"/>
      <c r="K90" s="633"/>
      <c r="L90" s="633"/>
      <c r="M90" s="633"/>
      <c r="N90" s="633"/>
      <c r="O90" s="633"/>
      <c r="P90" s="633"/>
      <c r="Q90" s="633"/>
      <c r="R90" s="633"/>
      <c r="S90" s="633"/>
      <c r="T90" s="633"/>
      <c r="U90" s="634"/>
      <c r="V90" s="697" t="s">
        <v>274</v>
      </c>
      <c r="W90" s="698"/>
      <c r="X90" s="794">
        <v>0</v>
      </c>
      <c r="Y90" s="795"/>
      <c r="Z90" s="795"/>
      <c r="AA90" s="795"/>
      <c r="AB90" s="795"/>
      <c r="AC90" s="796"/>
      <c r="AD90" s="794">
        <v>0</v>
      </c>
      <c r="AE90" s="795"/>
      <c r="AF90" s="795"/>
      <c r="AG90" s="795"/>
      <c r="AH90" s="796"/>
    </row>
    <row r="91" spans="1:34" x14ac:dyDescent="0.25">
      <c r="A91" s="662"/>
      <c r="B91" s="663"/>
      <c r="C91" s="663"/>
      <c r="D91" s="664"/>
      <c r="E91" s="638"/>
      <c r="F91" s="639"/>
      <c r="G91" s="639"/>
      <c r="H91" s="639"/>
      <c r="I91" s="639"/>
      <c r="J91" s="639"/>
      <c r="K91" s="639"/>
      <c r="L91" s="639"/>
      <c r="M91" s="639"/>
      <c r="N91" s="639"/>
      <c r="O91" s="639"/>
      <c r="P91" s="639"/>
      <c r="Q91" s="639"/>
      <c r="R91" s="639"/>
      <c r="S91" s="639"/>
      <c r="T91" s="639"/>
      <c r="U91" s="640"/>
      <c r="V91" s="701"/>
      <c r="W91" s="702"/>
      <c r="X91" s="800"/>
      <c r="Y91" s="801"/>
      <c r="Z91" s="801"/>
      <c r="AA91" s="801"/>
      <c r="AB91" s="801"/>
      <c r="AC91" s="802"/>
      <c r="AD91" s="800"/>
      <c r="AE91" s="801"/>
      <c r="AF91" s="801"/>
      <c r="AG91" s="801"/>
      <c r="AH91" s="802"/>
    </row>
    <row r="92" spans="1:34" x14ac:dyDescent="0.25">
      <c r="A92" s="656" t="s">
        <v>342</v>
      </c>
      <c r="B92" s="657"/>
      <c r="C92" s="657"/>
      <c r="D92" s="658"/>
      <c r="E92" s="653" t="s">
        <v>343</v>
      </c>
      <c r="F92" s="654"/>
      <c r="G92" s="654"/>
      <c r="H92" s="654"/>
      <c r="I92" s="654"/>
      <c r="J92" s="654"/>
      <c r="K92" s="654"/>
      <c r="L92" s="654"/>
      <c r="M92" s="654"/>
      <c r="N92" s="654"/>
      <c r="O92" s="654"/>
      <c r="P92" s="654"/>
      <c r="Q92" s="654"/>
      <c r="R92" s="654"/>
      <c r="S92" s="654"/>
      <c r="T92" s="654"/>
      <c r="U92" s="655"/>
      <c r="V92" s="699" t="s">
        <v>271</v>
      </c>
      <c r="W92" s="700"/>
      <c r="X92" s="797">
        <v>0</v>
      </c>
      <c r="Y92" s="798"/>
      <c r="Z92" s="798"/>
      <c r="AA92" s="798"/>
      <c r="AB92" s="798"/>
      <c r="AC92" s="799"/>
      <c r="AD92" s="782">
        <v>0</v>
      </c>
      <c r="AE92" s="783"/>
      <c r="AF92" s="783"/>
      <c r="AG92" s="783"/>
      <c r="AH92" s="784"/>
    </row>
    <row r="93" spans="1:34" x14ac:dyDescent="0.25">
      <c r="A93" s="656" t="s">
        <v>344</v>
      </c>
      <c r="B93" s="657"/>
      <c r="C93" s="657"/>
      <c r="D93" s="658"/>
      <c r="E93" s="653" t="s">
        <v>345</v>
      </c>
      <c r="F93" s="654"/>
      <c r="G93" s="654"/>
      <c r="H93" s="654"/>
      <c r="I93" s="654"/>
      <c r="J93" s="654"/>
      <c r="K93" s="654"/>
      <c r="L93" s="654"/>
      <c r="M93" s="654"/>
      <c r="N93" s="654"/>
      <c r="O93" s="654"/>
      <c r="P93" s="654"/>
      <c r="Q93" s="654"/>
      <c r="R93" s="654"/>
      <c r="S93" s="654"/>
      <c r="T93" s="654"/>
      <c r="U93" s="655"/>
      <c r="V93" s="758" t="s">
        <v>274</v>
      </c>
      <c r="W93" s="759"/>
      <c r="X93" s="782">
        <v>0</v>
      </c>
      <c r="Y93" s="783"/>
      <c r="Z93" s="783"/>
      <c r="AA93" s="783"/>
      <c r="AB93" s="783"/>
      <c r="AC93" s="784"/>
      <c r="AD93" s="782">
        <v>0</v>
      </c>
      <c r="AE93" s="783"/>
      <c r="AF93" s="783"/>
      <c r="AG93" s="783"/>
      <c r="AH93" s="784"/>
    </row>
    <row r="94" spans="1:34" x14ac:dyDescent="0.25">
      <c r="A94" s="656" t="s">
        <v>346</v>
      </c>
      <c r="B94" s="657"/>
      <c r="C94" s="657"/>
      <c r="D94" s="658"/>
      <c r="E94" s="653" t="s">
        <v>347</v>
      </c>
      <c r="F94" s="654"/>
      <c r="G94" s="654"/>
      <c r="H94" s="654"/>
      <c r="I94" s="654"/>
      <c r="J94" s="654"/>
      <c r="K94" s="654"/>
      <c r="L94" s="654"/>
      <c r="M94" s="654"/>
      <c r="N94" s="654"/>
      <c r="O94" s="654"/>
      <c r="P94" s="654"/>
      <c r="Q94" s="654"/>
      <c r="R94" s="654"/>
      <c r="S94" s="654"/>
      <c r="T94" s="654"/>
      <c r="U94" s="655"/>
      <c r="V94" s="758" t="s">
        <v>271</v>
      </c>
      <c r="W94" s="759"/>
      <c r="X94" s="782">
        <v>0</v>
      </c>
      <c r="Y94" s="783"/>
      <c r="Z94" s="783"/>
      <c r="AA94" s="783"/>
      <c r="AB94" s="783"/>
      <c r="AC94" s="784"/>
      <c r="AD94" s="782">
        <v>0</v>
      </c>
      <c r="AE94" s="783"/>
      <c r="AF94" s="783"/>
      <c r="AG94" s="783"/>
      <c r="AH94" s="784"/>
    </row>
    <row r="95" spans="1:34" ht="15.75" thickBot="1" x14ac:dyDescent="0.3">
      <c r="A95" s="703" t="s">
        <v>348</v>
      </c>
      <c r="B95" s="704"/>
      <c r="C95" s="704"/>
      <c r="D95" s="705"/>
      <c r="E95" s="748" t="s">
        <v>349</v>
      </c>
      <c r="F95" s="749"/>
      <c r="G95" s="749"/>
      <c r="H95" s="749"/>
      <c r="I95" s="749"/>
      <c r="J95" s="749"/>
      <c r="K95" s="749"/>
      <c r="L95" s="749"/>
      <c r="M95" s="749"/>
      <c r="N95" s="749"/>
      <c r="O95" s="749"/>
      <c r="P95" s="749"/>
      <c r="Q95" s="749"/>
      <c r="R95" s="749"/>
      <c r="S95" s="749"/>
      <c r="T95" s="749"/>
      <c r="U95" s="750"/>
      <c r="V95" s="754" t="s">
        <v>274</v>
      </c>
      <c r="W95" s="755"/>
      <c r="X95" s="810">
        <v>0</v>
      </c>
      <c r="Y95" s="811"/>
      <c r="Z95" s="811"/>
      <c r="AA95" s="811"/>
      <c r="AB95" s="811"/>
      <c r="AC95" s="812"/>
      <c r="AD95" s="782">
        <v>0</v>
      </c>
      <c r="AE95" s="783"/>
      <c r="AF95" s="783"/>
      <c r="AG95" s="783"/>
      <c r="AH95" s="784"/>
    </row>
    <row r="96" spans="1:34" ht="15.75" thickBot="1" x14ac:dyDescent="0.3">
      <c r="A96" s="706" t="s">
        <v>350</v>
      </c>
      <c r="B96" s="707"/>
      <c r="C96" s="707"/>
      <c r="D96" s="708"/>
      <c r="E96" s="745" t="s">
        <v>426</v>
      </c>
      <c r="F96" s="746"/>
      <c r="G96" s="746"/>
      <c r="H96" s="746"/>
      <c r="I96" s="746"/>
      <c r="J96" s="746"/>
      <c r="K96" s="746"/>
      <c r="L96" s="746"/>
      <c r="M96" s="746"/>
      <c r="N96" s="746"/>
      <c r="O96" s="746"/>
      <c r="P96" s="746"/>
      <c r="Q96" s="746"/>
      <c r="R96" s="746"/>
      <c r="S96" s="746"/>
      <c r="T96" s="746"/>
      <c r="U96" s="747"/>
      <c r="V96" s="768"/>
      <c r="W96" s="769"/>
      <c r="X96" s="785">
        <f>SUM(X61+X62+X63+X66+X67+X68+X71+X73+X75+X78+X81+X82+X84+X87+X90+X92+X93+X94+X95)</f>
        <v>-1599396</v>
      </c>
      <c r="Y96" s="786"/>
      <c r="Z96" s="786"/>
      <c r="AA96" s="786"/>
      <c r="AB96" s="786"/>
      <c r="AC96" s="805"/>
      <c r="AD96" s="785">
        <f>SUM(AD61+AD62+AD63+AD66+AD67+AD68+AD71+AD73+AD75+AD78+AD81+AD82+AD84+AD87+AD90+AD92+AD93+AD94+AD95)</f>
        <v>-1105114</v>
      </c>
      <c r="AE96" s="786"/>
      <c r="AF96" s="786"/>
      <c r="AG96" s="786"/>
      <c r="AH96" s="787"/>
    </row>
    <row r="97" spans="1:34" x14ac:dyDescent="0.25">
      <c r="A97" s="715"/>
      <c r="B97" s="715"/>
      <c r="C97" s="715"/>
      <c r="D97" s="715"/>
      <c r="E97" s="715"/>
      <c r="F97" s="715"/>
      <c r="G97" s="715"/>
      <c r="H97" s="715"/>
      <c r="I97" s="715"/>
      <c r="J97" s="715"/>
      <c r="K97" s="715"/>
      <c r="L97" s="715"/>
      <c r="M97" s="715"/>
      <c r="N97" s="715"/>
      <c r="O97" s="715"/>
      <c r="P97" s="715"/>
      <c r="Q97" s="715"/>
      <c r="R97" s="715"/>
      <c r="S97" s="715"/>
      <c r="T97" s="715"/>
      <c r="U97" s="715"/>
      <c r="V97" s="715"/>
      <c r="W97" s="715"/>
      <c r="X97" s="715"/>
      <c r="Y97" s="715"/>
      <c r="Z97" s="715"/>
      <c r="AA97" s="715"/>
      <c r="AB97" s="715"/>
      <c r="AC97" s="715"/>
      <c r="AD97" s="715"/>
      <c r="AE97" s="715"/>
      <c r="AF97" s="715"/>
      <c r="AG97" s="715"/>
      <c r="AH97" s="715"/>
    </row>
    <row r="98" spans="1:34" x14ac:dyDescent="0.25">
      <c r="A98" s="716"/>
      <c r="B98" s="716"/>
      <c r="C98" s="716"/>
      <c r="D98" s="716"/>
      <c r="E98" s="716"/>
      <c r="F98" s="716"/>
      <c r="G98" s="716"/>
      <c r="H98" s="716"/>
      <c r="I98" s="716"/>
      <c r="J98" s="716"/>
      <c r="K98" s="716"/>
      <c r="L98" s="716"/>
      <c r="M98" s="716"/>
      <c r="N98" s="716"/>
      <c r="O98" s="716"/>
      <c r="P98" s="716"/>
      <c r="Q98" s="716"/>
      <c r="R98" s="716"/>
      <c r="S98" s="716"/>
      <c r="T98" s="716"/>
      <c r="U98" s="716"/>
      <c r="V98" s="716"/>
      <c r="W98" s="716"/>
      <c r="X98" s="716"/>
      <c r="Y98" s="716"/>
      <c r="Z98" s="716"/>
      <c r="AA98" s="716"/>
      <c r="AB98" s="716"/>
      <c r="AC98" s="716"/>
      <c r="AD98" s="716"/>
      <c r="AE98" s="716"/>
      <c r="AF98" s="716"/>
      <c r="AG98" s="716"/>
      <c r="AH98" s="716"/>
    </row>
    <row r="99" spans="1:34" x14ac:dyDescent="0.25">
      <c r="A99" s="716"/>
      <c r="B99" s="716"/>
      <c r="C99" s="716"/>
      <c r="D99" s="716"/>
      <c r="E99" s="716"/>
      <c r="F99" s="716"/>
      <c r="G99" s="716"/>
      <c r="H99" s="716"/>
      <c r="I99" s="716"/>
      <c r="J99" s="716"/>
      <c r="K99" s="716"/>
      <c r="L99" s="716"/>
      <c r="M99" s="716"/>
      <c r="N99" s="716"/>
      <c r="O99" s="716"/>
      <c r="P99" s="716"/>
      <c r="Q99" s="716"/>
      <c r="R99" s="716"/>
      <c r="S99" s="716"/>
      <c r="T99" s="716"/>
      <c r="U99" s="716"/>
      <c r="V99" s="716"/>
      <c r="W99" s="716"/>
      <c r="X99" s="716"/>
      <c r="Y99" s="716"/>
      <c r="Z99" s="716"/>
      <c r="AA99" s="716"/>
      <c r="AB99" s="716"/>
      <c r="AC99" s="716"/>
      <c r="AD99" s="716"/>
      <c r="AE99" s="716"/>
      <c r="AF99" s="716"/>
      <c r="AG99" s="716"/>
      <c r="AH99" s="716"/>
    </row>
    <row r="100" spans="1:34" ht="15.75" thickBot="1" x14ac:dyDescent="0.3">
      <c r="A100" s="716"/>
      <c r="B100" s="716"/>
      <c r="C100" s="716"/>
      <c r="D100" s="716"/>
      <c r="E100" s="716"/>
      <c r="F100" s="716"/>
      <c r="G100" s="716"/>
      <c r="H100" s="716"/>
      <c r="I100" s="716"/>
      <c r="J100" s="716"/>
      <c r="K100" s="716"/>
      <c r="L100" s="716"/>
      <c r="M100" s="716"/>
      <c r="N100" s="716"/>
      <c r="O100" s="716"/>
      <c r="P100" s="716"/>
      <c r="Q100" s="716"/>
      <c r="R100" s="716"/>
      <c r="S100" s="716"/>
      <c r="T100" s="716"/>
      <c r="U100" s="716"/>
      <c r="V100" s="716"/>
      <c r="W100" s="716"/>
      <c r="X100" s="716"/>
      <c r="Y100" s="716"/>
      <c r="Z100" s="716"/>
      <c r="AA100" s="716"/>
      <c r="AB100" s="716"/>
      <c r="AC100" s="716"/>
      <c r="AD100" s="716"/>
      <c r="AE100" s="716"/>
      <c r="AF100" s="716"/>
      <c r="AG100" s="716"/>
      <c r="AH100" s="716"/>
    </row>
    <row r="101" spans="1:34" ht="15.75" thickBot="1" x14ac:dyDescent="0.3">
      <c r="A101" s="813" t="s">
        <v>351</v>
      </c>
      <c r="B101" s="814"/>
      <c r="C101" s="814"/>
      <c r="D101" s="815"/>
      <c r="E101" s="745" t="s">
        <v>352</v>
      </c>
      <c r="F101" s="746"/>
      <c r="G101" s="746"/>
      <c r="H101" s="746"/>
      <c r="I101" s="746"/>
      <c r="J101" s="746"/>
      <c r="K101" s="746"/>
      <c r="L101" s="746"/>
      <c r="M101" s="746"/>
      <c r="N101" s="746"/>
      <c r="O101" s="746"/>
      <c r="P101" s="746"/>
      <c r="Q101" s="746"/>
      <c r="R101" s="746"/>
      <c r="S101" s="746"/>
      <c r="T101" s="746"/>
      <c r="U101" s="747"/>
      <c r="V101" s="803"/>
      <c r="W101" s="804"/>
      <c r="X101" s="788"/>
      <c r="Y101" s="789"/>
      <c r="Z101" s="789"/>
      <c r="AA101" s="789"/>
      <c r="AB101" s="789"/>
      <c r="AC101" s="790"/>
      <c r="AD101" s="788"/>
      <c r="AE101" s="789"/>
      <c r="AF101" s="789"/>
      <c r="AG101" s="789"/>
      <c r="AH101" s="790"/>
    </row>
    <row r="102" spans="1:34" ht="15.75" thickBot="1" x14ac:dyDescent="0.3">
      <c r="A102" s="706" t="s">
        <v>353</v>
      </c>
      <c r="B102" s="707"/>
      <c r="C102" s="707"/>
      <c r="D102" s="708"/>
      <c r="E102" s="779" t="s">
        <v>354</v>
      </c>
      <c r="F102" s="780"/>
      <c r="G102" s="780"/>
      <c r="H102" s="780"/>
      <c r="I102" s="780"/>
      <c r="J102" s="780"/>
      <c r="K102" s="780"/>
      <c r="L102" s="780"/>
      <c r="M102" s="780"/>
      <c r="N102" s="780"/>
      <c r="O102" s="780"/>
      <c r="P102" s="780"/>
      <c r="Q102" s="780"/>
      <c r="R102" s="780"/>
      <c r="S102" s="780"/>
      <c r="T102" s="780"/>
      <c r="U102" s="781"/>
      <c r="V102" s="768" t="s">
        <v>400</v>
      </c>
      <c r="W102" s="769"/>
      <c r="X102" s="791">
        <f>SUM(X103+X104+X106+X107+X108+X110+X111+X113)</f>
        <v>0</v>
      </c>
      <c r="Y102" s="792"/>
      <c r="Z102" s="792"/>
      <c r="AA102" s="792"/>
      <c r="AB102" s="792"/>
      <c r="AC102" s="806"/>
      <c r="AD102" s="791">
        <f>SUM(AD103+AD104+AD106+AD107+AD108+AD110+AD111+AD113)</f>
        <v>0</v>
      </c>
      <c r="AE102" s="792"/>
      <c r="AF102" s="792"/>
      <c r="AG102" s="792"/>
      <c r="AH102" s="793"/>
    </row>
    <row r="103" spans="1:34" x14ac:dyDescent="0.25">
      <c r="A103" s="742" t="s">
        <v>355</v>
      </c>
      <c r="B103" s="743"/>
      <c r="C103" s="743"/>
      <c r="D103" s="744"/>
      <c r="E103" s="774" t="s">
        <v>356</v>
      </c>
      <c r="F103" s="775"/>
      <c r="G103" s="775"/>
      <c r="H103" s="775"/>
      <c r="I103" s="775"/>
      <c r="J103" s="775"/>
      <c r="K103" s="775"/>
      <c r="L103" s="775"/>
      <c r="M103" s="775"/>
      <c r="N103" s="775"/>
      <c r="O103" s="775"/>
      <c r="P103" s="775"/>
      <c r="Q103" s="775"/>
      <c r="R103" s="775"/>
      <c r="S103" s="775"/>
      <c r="T103" s="775"/>
      <c r="U103" s="776"/>
      <c r="V103" s="777" t="s">
        <v>271</v>
      </c>
      <c r="W103" s="778"/>
      <c r="X103" s="807">
        <v>0</v>
      </c>
      <c r="Y103" s="808"/>
      <c r="Z103" s="808"/>
      <c r="AA103" s="808"/>
      <c r="AB103" s="808"/>
      <c r="AC103" s="809"/>
      <c r="AD103" s="650">
        <v>0</v>
      </c>
      <c r="AE103" s="651"/>
      <c r="AF103" s="651"/>
      <c r="AG103" s="651"/>
      <c r="AH103" s="652"/>
    </row>
    <row r="104" spans="1:34" x14ac:dyDescent="0.25">
      <c r="A104" s="720" t="s">
        <v>357</v>
      </c>
      <c r="B104" s="721"/>
      <c r="C104" s="721"/>
      <c r="D104" s="722"/>
      <c r="E104" s="632" t="s">
        <v>424</v>
      </c>
      <c r="F104" s="633"/>
      <c r="G104" s="633"/>
      <c r="H104" s="633"/>
      <c r="I104" s="633"/>
      <c r="J104" s="633"/>
      <c r="K104" s="633"/>
      <c r="L104" s="633"/>
      <c r="M104" s="633"/>
      <c r="N104" s="633"/>
      <c r="O104" s="633"/>
      <c r="P104" s="633"/>
      <c r="Q104" s="633"/>
      <c r="R104" s="633"/>
      <c r="S104" s="633"/>
      <c r="T104" s="633"/>
      <c r="U104" s="634"/>
      <c r="V104" s="699" t="s">
        <v>271</v>
      </c>
      <c r="W104" s="700"/>
      <c r="X104" s="641">
        <v>0</v>
      </c>
      <c r="Y104" s="642"/>
      <c r="Z104" s="642"/>
      <c r="AA104" s="642"/>
      <c r="AB104" s="642"/>
      <c r="AC104" s="643"/>
      <c r="AD104" s="641">
        <v>0</v>
      </c>
      <c r="AE104" s="642"/>
      <c r="AF104" s="642"/>
      <c r="AG104" s="642"/>
      <c r="AH104" s="643"/>
    </row>
    <row r="105" spans="1:34" x14ac:dyDescent="0.25">
      <c r="A105" s="723"/>
      <c r="B105" s="724"/>
      <c r="C105" s="724"/>
      <c r="D105" s="725"/>
      <c r="E105" s="638"/>
      <c r="F105" s="639"/>
      <c r="G105" s="639"/>
      <c r="H105" s="639"/>
      <c r="I105" s="639"/>
      <c r="J105" s="639"/>
      <c r="K105" s="639"/>
      <c r="L105" s="639"/>
      <c r="M105" s="639"/>
      <c r="N105" s="639"/>
      <c r="O105" s="639"/>
      <c r="P105" s="639"/>
      <c r="Q105" s="639"/>
      <c r="R105" s="639"/>
      <c r="S105" s="639"/>
      <c r="T105" s="639"/>
      <c r="U105" s="640"/>
      <c r="V105" s="699"/>
      <c r="W105" s="700"/>
      <c r="X105" s="644"/>
      <c r="Y105" s="645"/>
      <c r="Z105" s="645"/>
      <c r="AA105" s="645"/>
      <c r="AB105" s="645"/>
      <c r="AC105" s="646"/>
      <c r="AD105" s="647"/>
      <c r="AE105" s="648"/>
      <c r="AF105" s="648"/>
      <c r="AG105" s="648"/>
      <c r="AH105" s="649"/>
    </row>
    <row r="106" spans="1:34" x14ac:dyDescent="0.25">
      <c r="A106" s="751" t="s">
        <v>358</v>
      </c>
      <c r="B106" s="752"/>
      <c r="C106" s="752"/>
      <c r="D106" s="753"/>
      <c r="E106" s="653" t="s">
        <v>359</v>
      </c>
      <c r="F106" s="654"/>
      <c r="G106" s="654"/>
      <c r="H106" s="654"/>
      <c r="I106" s="654"/>
      <c r="J106" s="654"/>
      <c r="K106" s="654"/>
      <c r="L106" s="654"/>
      <c r="M106" s="654"/>
      <c r="N106" s="654"/>
      <c r="O106" s="654"/>
      <c r="P106" s="654"/>
      <c r="Q106" s="654"/>
      <c r="R106" s="654"/>
      <c r="S106" s="654"/>
      <c r="T106" s="654"/>
      <c r="U106" s="655"/>
      <c r="V106" s="697" t="s">
        <v>271</v>
      </c>
      <c r="W106" s="698"/>
      <c r="X106" s="641">
        <v>0</v>
      </c>
      <c r="Y106" s="642"/>
      <c r="Z106" s="642"/>
      <c r="AA106" s="642"/>
      <c r="AB106" s="642"/>
      <c r="AC106" s="643"/>
      <c r="AD106" s="650">
        <v>0</v>
      </c>
      <c r="AE106" s="651"/>
      <c r="AF106" s="651"/>
      <c r="AG106" s="651"/>
      <c r="AH106" s="652"/>
    </row>
    <row r="107" spans="1:34" x14ac:dyDescent="0.25">
      <c r="A107" s="751" t="s">
        <v>360</v>
      </c>
      <c r="B107" s="752"/>
      <c r="C107" s="752"/>
      <c r="D107" s="753"/>
      <c r="E107" s="653" t="s">
        <v>361</v>
      </c>
      <c r="F107" s="654"/>
      <c r="G107" s="654"/>
      <c r="H107" s="654"/>
      <c r="I107" s="654"/>
      <c r="J107" s="654"/>
      <c r="K107" s="654"/>
      <c r="L107" s="654"/>
      <c r="M107" s="654"/>
      <c r="N107" s="654"/>
      <c r="O107" s="654"/>
      <c r="P107" s="654"/>
      <c r="Q107" s="654"/>
      <c r="R107" s="654"/>
      <c r="S107" s="654"/>
      <c r="T107" s="654"/>
      <c r="U107" s="655"/>
      <c r="V107" s="758" t="s">
        <v>271</v>
      </c>
      <c r="W107" s="759"/>
      <c r="X107" s="650">
        <v>0</v>
      </c>
      <c r="Y107" s="651"/>
      <c r="Z107" s="651"/>
      <c r="AA107" s="651"/>
      <c r="AB107" s="651"/>
      <c r="AC107" s="652"/>
      <c r="AD107" s="650">
        <v>0</v>
      </c>
      <c r="AE107" s="651"/>
      <c r="AF107" s="651"/>
      <c r="AG107" s="651"/>
      <c r="AH107" s="652"/>
    </row>
    <row r="108" spans="1:34" x14ac:dyDescent="0.25">
      <c r="A108" s="717" t="s">
        <v>362</v>
      </c>
      <c r="B108" s="718"/>
      <c r="C108" s="718"/>
      <c r="D108" s="719"/>
      <c r="E108" s="632" t="s">
        <v>425</v>
      </c>
      <c r="F108" s="633"/>
      <c r="G108" s="633"/>
      <c r="H108" s="633"/>
      <c r="I108" s="633"/>
      <c r="J108" s="633"/>
      <c r="K108" s="633"/>
      <c r="L108" s="633"/>
      <c r="M108" s="633"/>
      <c r="N108" s="633"/>
      <c r="O108" s="633"/>
      <c r="P108" s="633"/>
      <c r="Q108" s="633"/>
      <c r="R108" s="633"/>
      <c r="S108" s="633"/>
      <c r="T108" s="633"/>
      <c r="U108" s="634"/>
      <c r="V108" s="699" t="s">
        <v>274</v>
      </c>
      <c r="W108" s="700"/>
      <c r="X108" s="641">
        <v>0</v>
      </c>
      <c r="Y108" s="642"/>
      <c r="Z108" s="642"/>
      <c r="AA108" s="642"/>
      <c r="AB108" s="642"/>
      <c r="AC108" s="643"/>
      <c r="AD108" s="641">
        <v>0</v>
      </c>
      <c r="AE108" s="642"/>
      <c r="AF108" s="642"/>
      <c r="AG108" s="642"/>
      <c r="AH108" s="643"/>
    </row>
    <row r="109" spans="1:34" x14ac:dyDescent="0.25">
      <c r="A109" s="723"/>
      <c r="B109" s="724"/>
      <c r="C109" s="724"/>
      <c r="D109" s="725"/>
      <c r="E109" s="638"/>
      <c r="F109" s="639"/>
      <c r="G109" s="639"/>
      <c r="H109" s="639"/>
      <c r="I109" s="639"/>
      <c r="J109" s="639"/>
      <c r="K109" s="639"/>
      <c r="L109" s="639"/>
      <c r="M109" s="639"/>
      <c r="N109" s="639"/>
      <c r="O109" s="639"/>
      <c r="P109" s="639"/>
      <c r="Q109" s="639"/>
      <c r="R109" s="639"/>
      <c r="S109" s="639"/>
      <c r="T109" s="639"/>
      <c r="U109" s="640"/>
      <c r="V109" s="701"/>
      <c r="W109" s="702"/>
      <c r="X109" s="647"/>
      <c r="Y109" s="648"/>
      <c r="Z109" s="648"/>
      <c r="AA109" s="648"/>
      <c r="AB109" s="648"/>
      <c r="AC109" s="649"/>
      <c r="AD109" s="647"/>
      <c r="AE109" s="648"/>
      <c r="AF109" s="648"/>
      <c r="AG109" s="648"/>
      <c r="AH109" s="649"/>
    </row>
    <row r="110" spans="1:34" x14ac:dyDescent="0.25">
      <c r="A110" s="751" t="s">
        <v>363</v>
      </c>
      <c r="B110" s="752"/>
      <c r="C110" s="752"/>
      <c r="D110" s="753"/>
      <c r="E110" s="653" t="s">
        <v>364</v>
      </c>
      <c r="F110" s="654"/>
      <c r="G110" s="654"/>
      <c r="H110" s="654"/>
      <c r="I110" s="654"/>
      <c r="J110" s="654"/>
      <c r="K110" s="654"/>
      <c r="L110" s="654"/>
      <c r="M110" s="654"/>
      <c r="N110" s="654"/>
      <c r="O110" s="654"/>
      <c r="P110" s="654"/>
      <c r="Q110" s="654"/>
      <c r="R110" s="654"/>
      <c r="S110" s="654"/>
      <c r="T110" s="654"/>
      <c r="U110" s="655"/>
      <c r="V110" s="699" t="s">
        <v>274</v>
      </c>
      <c r="W110" s="700"/>
      <c r="X110" s="644">
        <v>0</v>
      </c>
      <c r="Y110" s="645"/>
      <c r="Z110" s="645"/>
      <c r="AA110" s="645"/>
      <c r="AB110" s="645"/>
      <c r="AC110" s="646"/>
      <c r="AD110" s="650">
        <v>0</v>
      </c>
      <c r="AE110" s="651"/>
      <c r="AF110" s="651"/>
      <c r="AG110" s="651"/>
      <c r="AH110" s="652"/>
    </row>
    <row r="111" spans="1:34" x14ac:dyDescent="0.25">
      <c r="A111" s="717" t="s">
        <v>365</v>
      </c>
      <c r="B111" s="718"/>
      <c r="C111" s="718"/>
      <c r="D111" s="719"/>
      <c r="E111" s="632" t="s">
        <v>427</v>
      </c>
      <c r="F111" s="633"/>
      <c r="G111" s="633"/>
      <c r="H111" s="633"/>
      <c r="I111" s="633"/>
      <c r="J111" s="633"/>
      <c r="K111" s="633"/>
      <c r="L111" s="633"/>
      <c r="M111" s="633"/>
      <c r="N111" s="633"/>
      <c r="O111" s="633"/>
      <c r="P111" s="633"/>
      <c r="Q111" s="633"/>
      <c r="R111" s="633"/>
      <c r="S111" s="633"/>
      <c r="T111" s="633"/>
      <c r="U111" s="634"/>
      <c r="V111" s="697" t="s">
        <v>274</v>
      </c>
      <c r="W111" s="698"/>
      <c r="X111" s="641">
        <v>0</v>
      </c>
      <c r="Y111" s="642"/>
      <c r="Z111" s="642"/>
      <c r="AA111" s="642"/>
      <c r="AB111" s="642"/>
      <c r="AC111" s="643"/>
      <c r="AD111" s="641">
        <v>0</v>
      </c>
      <c r="AE111" s="642"/>
      <c r="AF111" s="642"/>
      <c r="AG111" s="642"/>
      <c r="AH111" s="643"/>
    </row>
    <row r="112" spans="1:34" x14ac:dyDescent="0.25">
      <c r="A112" s="723"/>
      <c r="B112" s="724"/>
      <c r="C112" s="724"/>
      <c r="D112" s="725"/>
      <c r="E112" s="638"/>
      <c r="F112" s="639"/>
      <c r="G112" s="639"/>
      <c r="H112" s="639"/>
      <c r="I112" s="639"/>
      <c r="J112" s="639"/>
      <c r="K112" s="639"/>
      <c r="L112" s="639"/>
      <c r="M112" s="639"/>
      <c r="N112" s="639"/>
      <c r="O112" s="639"/>
      <c r="P112" s="639"/>
      <c r="Q112" s="639"/>
      <c r="R112" s="639"/>
      <c r="S112" s="639"/>
      <c r="T112" s="639"/>
      <c r="U112" s="640"/>
      <c r="V112" s="701"/>
      <c r="W112" s="702"/>
      <c r="X112" s="647"/>
      <c r="Y112" s="648"/>
      <c r="Z112" s="648"/>
      <c r="AA112" s="648"/>
      <c r="AB112" s="648"/>
      <c r="AC112" s="649"/>
      <c r="AD112" s="647"/>
      <c r="AE112" s="648"/>
      <c r="AF112" s="648"/>
      <c r="AG112" s="648"/>
      <c r="AH112" s="649"/>
    </row>
    <row r="113" spans="1:34" ht="15.75" thickBot="1" x14ac:dyDescent="0.3">
      <c r="A113" s="733" t="s">
        <v>366</v>
      </c>
      <c r="B113" s="734"/>
      <c r="C113" s="734"/>
      <c r="D113" s="735"/>
      <c r="E113" s="748" t="s">
        <v>367</v>
      </c>
      <c r="F113" s="749"/>
      <c r="G113" s="749"/>
      <c r="H113" s="749"/>
      <c r="I113" s="749"/>
      <c r="J113" s="749"/>
      <c r="K113" s="749"/>
      <c r="L113" s="749"/>
      <c r="M113" s="749"/>
      <c r="N113" s="749"/>
      <c r="O113" s="749"/>
      <c r="P113" s="749"/>
      <c r="Q113" s="749"/>
      <c r="R113" s="749"/>
      <c r="S113" s="749"/>
      <c r="T113" s="749"/>
      <c r="U113" s="750"/>
      <c r="V113" s="754" t="s">
        <v>274</v>
      </c>
      <c r="W113" s="755"/>
      <c r="X113" s="831"/>
      <c r="Y113" s="832"/>
      <c r="Z113" s="832"/>
      <c r="AA113" s="832"/>
      <c r="AB113" s="832"/>
      <c r="AC113" s="833"/>
      <c r="AD113" s="650"/>
      <c r="AE113" s="651"/>
      <c r="AF113" s="651"/>
      <c r="AG113" s="651"/>
      <c r="AH113" s="652"/>
    </row>
    <row r="114" spans="1:34" x14ac:dyDescent="0.25">
      <c r="A114" s="736" t="s">
        <v>368</v>
      </c>
      <c r="B114" s="737"/>
      <c r="C114" s="737"/>
      <c r="D114" s="738"/>
      <c r="E114" s="726" t="s">
        <v>428</v>
      </c>
      <c r="F114" s="727"/>
      <c r="G114" s="727"/>
      <c r="H114" s="727"/>
      <c r="I114" s="727"/>
      <c r="J114" s="727"/>
      <c r="K114" s="727"/>
      <c r="L114" s="727"/>
      <c r="M114" s="727"/>
      <c r="N114" s="727"/>
      <c r="O114" s="727"/>
      <c r="P114" s="727"/>
      <c r="Q114" s="727"/>
      <c r="R114" s="727"/>
      <c r="S114" s="727"/>
      <c r="T114" s="727"/>
      <c r="U114" s="728"/>
      <c r="V114" s="756" t="s">
        <v>400</v>
      </c>
      <c r="W114" s="757"/>
      <c r="X114" s="837">
        <f>SUM(X116+X117+X118+X121+X124+X125+X126+X128+X131)</f>
        <v>-1550000</v>
      </c>
      <c r="Y114" s="838"/>
      <c r="Z114" s="838"/>
      <c r="AA114" s="838"/>
      <c r="AB114" s="838"/>
      <c r="AC114" s="839"/>
      <c r="AD114" s="837">
        <f>SUM(AD116+AD117+AD118+AD121+AD124+AD125+AD126+AD128+AD131)</f>
        <v>-450000</v>
      </c>
      <c r="AE114" s="838"/>
      <c r="AF114" s="838"/>
      <c r="AG114" s="838"/>
      <c r="AH114" s="843"/>
    </row>
    <row r="115" spans="1:34" ht="15.75" thickBot="1" x14ac:dyDescent="0.3">
      <c r="A115" s="739"/>
      <c r="B115" s="740"/>
      <c r="C115" s="740"/>
      <c r="D115" s="741"/>
      <c r="E115" s="729"/>
      <c r="F115" s="730"/>
      <c r="G115" s="730"/>
      <c r="H115" s="730"/>
      <c r="I115" s="730"/>
      <c r="J115" s="730"/>
      <c r="K115" s="730"/>
      <c r="L115" s="730"/>
      <c r="M115" s="730"/>
      <c r="N115" s="730"/>
      <c r="O115" s="730"/>
      <c r="P115" s="730"/>
      <c r="Q115" s="730"/>
      <c r="R115" s="730"/>
      <c r="S115" s="730"/>
      <c r="T115" s="730"/>
      <c r="U115" s="731"/>
      <c r="V115" s="754"/>
      <c r="W115" s="755"/>
      <c r="X115" s="840"/>
      <c r="Y115" s="841"/>
      <c r="Z115" s="841"/>
      <c r="AA115" s="841"/>
      <c r="AB115" s="841"/>
      <c r="AC115" s="842"/>
      <c r="AD115" s="840"/>
      <c r="AE115" s="841"/>
      <c r="AF115" s="841"/>
      <c r="AG115" s="841"/>
      <c r="AH115" s="844"/>
    </row>
    <row r="116" spans="1:34" x14ac:dyDescent="0.25">
      <c r="A116" s="742" t="s">
        <v>369</v>
      </c>
      <c r="B116" s="743"/>
      <c r="C116" s="743"/>
      <c r="D116" s="744"/>
      <c r="E116" s="774" t="s">
        <v>370</v>
      </c>
      <c r="F116" s="775"/>
      <c r="G116" s="775"/>
      <c r="H116" s="775"/>
      <c r="I116" s="775"/>
      <c r="J116" s="775"/>
      <c r="K116" s="775"/>
      <c r="L116" s="775"/>
      <c r="M116" s="775"/>
      <c r="N116" s="775"/>
      <c r="O116" s="775"/>
      <c r="P116" s="775"/>
      <c r="Q116" s="775"/>
      <c r="R116" s="775"/>
      <c r="S116" s="775"/>
      <c r="T116" s="775"/>
      <c r="U116" s="776"/>
      <c r="V116" s="756" t="s">
        <v>271</v>
      </c>
      <c r="W116" s="757"/>
      <c r="X116" s="834">
        <v>0</v>
      </c>
      <c r="Y116" s="835"/>
      <c r="Z116" s="835"/>
      <c r="AA116" s="835"/>
      <c r="AB116" s="835"/>
      <c r="AC116" s="836"/>
      <c r="AD116" s="650">
        <v>0</v>
      </c>
      <c r="AE116" s="651"/>
      <c r="AF116" s="651"/>
      <c r="AG116" s="651"/>
      <c r="AH116" s="652"/>
    </row>
    <row r="117" spans="1:34" x14ac:dyDescent="0.25">
      <c r="A117" s="751" t="s">
        <v>371</v>
      </c>
      <c r="B117" s="752"/>
      <c r="C117" s="752"/>
      <c r="D117" s="753"/>
      <c r="E117" s="653" t="s">
        <v>372</v>
      </c>
      <c r="F117" s="654"/>
      <c r="G117" s="654"/>
      <c r="H117" s="654"/>
      <c r="I117" s="654"/>
      <c r="J117" s="654"/>
      <c r="K117" s="654"/>
      <c r="L117" s="654"/>
      <c r="M117" s="654"/>
      <c r="N117" s="654"/>
      <c r="O117" s="654"/>
      <c r="P117" s="654"/>
      <c r="Q117" s="654"/>
      <c r="R117" s="654"/>
      <c r="S117" s="654"/>
      <c r="T117" s="654"/>
      <c r="U117" s="655"/>
      <c r="V117" s="758" t="s">
        <v>274</v>
      </c>
      <c r="W117" s="759"/>
      <c r="X117" s="650">
        <v>0</v>
      </c>
      <c r="Y117" s="651"/>
      <c r="Z117" s="651"/>
      <c r="AA117" s="651"/>
      <c r="AB117" s="651"/>
      <c r="AC117" s="652"/>
      <c r="AD117" s="650">
        <v>0</v>
      </c>
      <c r="AE117" s="651"/>
      <c r="AF117" s="651"/>
      <c r="AG117" s="651"/>
      <c r="AH117" s="652"/>
    </row>
    <row r="118" spans="1:34" x14ac:dyDescent="0.25">
      <c r="A118" s="717" t="s">
        <v>373</v>
      </c>
      <c r="B118" s="718"/>
      <c r="C118" s="718"/>
      <c r="D118" s="719"/>
      <c r="E118" s="632" t="s">
        <v>429</v>
      </c>
      <c r="F118" s="633"/>
      <c r="G118" s="633"/>
      <c r="H118" s="633"/>
      <c r="I118" s="633"/>
      <c r="J118" s="633"/>
      <c r="K118" s="633"/>
      <c r="L118" s="633"/>
      <c r="M118" s="633"/>
      <c r="N118" s="633"/>
      <c r="O118" s="633"/>
      <c r="P118" s="633"/>
      <c r="Q118" s="633"/>
      <c r="R118" s="633"/>
      <c r="S118" s="633"/>
      <c r="T118" s="633"/>
      <c r="U118" s="634"/>
      <c r="V118" s="697" t="s">
        <v>271</v>
      </c>
      <c r="W118" s="698"/>
      <c r="X118" s="641">
        <v>0</v>
      </c>
      <c r="Y118" s="642"/>
      <c r="Z118" s="642"/>
      <c r="AA118" s="642"/>
      <c r="AB118" s="642"/>
      <c r="AC118" s="643"/>
      <c r="AD118" s="641"/>
      <c r="AE118" s="642"/>
      <c r="AF118" s="642"/>
      <c r="AG118" s="642"/>
      <c r="AH118" s="643"/>
    </row>
    <row r="119" spans="1:34" x14ac:dyDescent="0.25">
      <c r="A119" s="720"/>
      <c r="B119" s="721"/>
      <c r="C119" s="721"/>
      <c r="D119" s="722"/>
      <c r="E119" s="635"/>
      <c r="F119" s="636"/>
      <c r="G119" s="636"/>
      <c r="H119" s="636"/>
      <c r="I119" s="636"/>
      <c r="J119" s="636"/>
      <c r="K119" s="636"/>
      <c r="L119" s="636"/>
      <c r="M119" s="636"/>
      <c r="N119" s="636"/>
      <c r="O119" s="636"/>
      <c r="P119" s="636"/>
      <c r="Q119" s="636"/>
      <c r="R119" s="636"/>
      <c r="S119" s="636"/>
      <c r="T119" s="636"/>
      <c r="U119" s="637"/>
      <c r="V119" s="699"/>
      <c r="W119" s="700"/>
      <c r="X119" s="644"/>
      <c r="Y119" s="645"/>
      <c r="Z119" s="645"/>
      <c r="AA119" s="645"/>
      <c r="AB119" s="645"/>
      <c r="AC119" s="646"/>
      <c r="AD119" s="644"/>
      <c r="AE119" s="645"/>
      <c r="AF119" s="645"/>
      <c r="AG119" s="645"/>
      <c r="AH119" s="646"/>
    </row>
    <row r="120" spans="1:34" ht="10.5" customHeight="1" x14ac:dyDescent="0.25">
      <c r="A120" s="723"/>
      <c r="B120" s="724"/>
      <c r="C120" s="724"/>
      <c r="D120" s="725"/>
      <c r="E120" s="638"/>
      <c r="F120" s="639"/>
      <c r="G120" s="639"/>
      <c r="H120" s="639"/>
      <c r="I120" s="639"/>
      <c r="J120" s="639"/>
      <c r="K120" s="639"/>
      <c r="L120" s="639"/>
      <c r="M120" s="639"/>
      <c r="N120" s="639"/>
      <c r="O120" s="639"/>
      <c r="P120" s="639"/>
      <c r="Q120" s="639"/>
      <c r="R120" s="639"/>
      <c r="S120" s="639"/>
      <c r="T120" s="639"/>
      <c r="U120" s="640"/>
      <c r="V120" s="701"/>
      <c r="W120" s="702"/>
      <c r="X120" s="647"/>
      <c r="Y120" s="648"/>
      <c r="Z120" s="648"/>
      <c r="AA120" s="648"/>
      <c r="AB120" s="648"/>
      <c r="AC120" s="649"/>
      <c r="AD120" s="647"/>
      <c r="AE120" s="648"/>
      <c r="AF120" s="648"/>
      <c r="AG120" s="648"/>
      <c r="AH120" s="649"/>
    </row>
    <row r="121" spans="1:34" x14ac:dyDescent="0.25">
      <c r="A121" s="720" t="s">
        <v>374</v>
      </c>
      <c r="B121" s="721"/>
      <c r="C121" s="721"/>
      <c r="D121" s="722"/>
      <c r="E121" s="632" t="s">
        <v>430</v>
      </c>
      <c r="F121" s="633"/>
      <c r="G121" s="633"/>
      <c r="H121" s="633"/>
      <c r="I121" s="633"/>
      <c r="J121" s="633"/>
      <c r="K121" s="633"/>
      <c r="L121" s="633"/>
      <c r="M121" s="633"/>
      <c r="N121" s="633"/>
      <c r="O121" s="633"/>
      <c r="P121" s="633"/>
      <c r="Q121" s="633"/>
      <c r="R121" s="633"/>
      <c r="S121" s="633"/>
      <c r="T121" s="633"/>
      <c r="U121" s="634"/>
      <c r="V121" s="697" t="s">
        <v>274</v>
      </c>
      <c r="W121" s="698"/>
      <c r="X121" s="641">
        <v>0</v>
      </c>
      <c r="Y121" s="642"/>
      <c r="Z121" s="642"/>
      <c r="AA121" s="642"/>
      <c r="AB121" s="642"/>
      <c r="AC121" s="643"/>
      <c r="AD121" s="644"/>
      <c r="AE121" s="645"/>
      <c r="AF121" s="645"/>
      <c r="AG121" s="645"/>
      <c r="AH121" s="646"/>
    </row>
    <row r="122" spans="1:34" x14ac:dyDescent="0.25">
      <c r="A122" s="720"/>
      <c r="B122" s="721"/>
      <c r="C122" s="721"/>
      <c r="D122" s="722"/>
      <c r="E122" s="635"/>
      <c r="F122" s="636"/>
      <c r="G122" s="636"/>
      <c r="H122" s="636"/>
      <c r="I122" s="636"/>
      <c r="J122" s="636"/>
      <c r="K122" s="636"/>
      <c r="L122" s="636"/>
      <c r="M122" s="636"/>
      <c r="N122" s="636"/>
      <c r="O122" s="636"/>
      <c r="P122" s="636"/>
      <c r="Q122" s="636"/>
      <c r="R122" s="636"/>
      <c r="S122" s="636"/>
      <c r="T122" s="636"/>
      <c r="U122" s="637"/>
      <c r="V122" s="699"/>
      <c r="W122" s="700"/>
      <c r="X122" s="644"/>
      <c r="Y122" s="645"/>
      <c r="Z122" s="645"/>
      <c r="AA122" s="645"/>
      <c r="AB122" s="645"/>
      <c r="AC122" s="646"/>
      <c r="AD122" s="644"/>
      <c r="AE122" s="645"/>
      <c r="AF122" s="645"/>
      <c r="AG122" s="645"/>
      <c r="AH122" s="646"/>
    </row>
    <row r="123" spans="1:34" x14ac:dyDescent="0.25">
      <c r="A123" s="723"/>
      <c r="B123" s="724"/>
      <c r="C123" s="724"/>
      <c r="D123" s="725"/>
      <c r="E123" s="638"/>
      <c r="F123" s="639"/>
      <c r="G123" s="639"/>
      <c r="H123" s="639"/>
      <c r="I123" s="639"/>
      <c r="J123" s="639"/>
      <c r="K123" s="639"/>
      <c r="L123" s="639"/>
      <c r="M123" s="639"/>
      <c r="N123" s="639"/>
      <c r="O123" s="639"/>
      <c r="P123" s="639"/>
      <c r="Q123" s="639"/>
      <c r="R123" s="639"/>
      <c r="S123" s="639"/>
      <c r="T123" s="639"/>
      <c r="U123" s="640"/>
      <c r="V123" s="701"/>
      <c r="W123" s="702"/>
      <c r="X123" s="647"/>
      <c r="Y123" s="648"/>
      <c r="Z123" s="648"/>
      <c r="AA123" s="648"/>
      <c r="AB123" s="648"/>
      <c r="AC123" s="649"/>
      <c r="AD123" s="647"/>
      <c r="AE123" s="648"/>
      <c r="AF123" s="648"/>
      <c r="AG123" s="648"/>
      <c r="AH123" s="649"/>
    </row>
    <row r="124" spans="1:34" x14ac:dyDescent="0.25">
      <c r="A124" s="751" t="s">
        <v>375</v>
      </c>
      <c r="B124" s="752"/>
      <c r="C124" s="752"/>
      <c r="D124" s="753"/>
      <c r="E124" s="653" t="s">
        <v>376</v>
      </c>
      <c r="F124" s="654"/>
      <c r="G124" s="654"/>
      <c r="H124" s="654"/>
      <c r="I124" s="654"/>
      <c r="J124" s="654"/>
      <c r="K124" s="654"/>
      <c r="L124" s="654"/>
      <c r="M124" s="654"/>
      <c r="N124" s="654"/>
      <c r="O124" s="654"/>
      <c r="P124" s="654"/>
      <c r="Q124" s="654"/>
      <c r="R124" s="654"/>
      <c r="S124" s="654"/>
      <c r="T124" s="654"/>
      <c r="U124" s="655"/>
      <c r="V124" s="699" t="s">
        <v>271</v>
      </c>
      <c r="W124" s="700"/>
      <c r="X124" s="644"/>
      <c r="Y124" s="645"/>
      <c r="Z124" s="645"/>
      <c r="AA124" s="645"/>
      <c r="AB124" s="645"/>
      <c r="AC124" s="646"/>
      <c r="AD124" s="650"/>
      <c r="AE124" s="651"/>
      <c r="AF124" s="651"/>
      <c r="AG124" s="651"/>
      <c r="AH124" s="652"/>
    </row>
    <row r="125" spans="1:34" x14ac:dyDescent="0.25">
      <c r="A125" s="751" t="s">
        <v>377</v>
      </c>
      <c r="B125" s="752"/>
      <c r="C125" s="752"/>
      <c r="D125" s="753"/>
      <c r="E125" s="653" t="s">
        <v>378</v>
      </c>
      <c r="F125" s="654"/>
      <c r="G125" s="654"/>
      <c r="H125" s="654"/>
      <c r="I125" s="654"/>
      <c r="J125" s="654"/>
      <c r="K125" s="654"/>
      <c r="L125" s="654"/>
      <c r="M125" s="654"/>
      <c r="N125" s="654"/>
      <c r="O125" s="654"/>
      <c r="P125" s="654"/>
      <c r="Q125" s="654"/>
      <c r="R125" s="654"/>
      <c r="S125" s="654"/>
      <c r="T125" s="654"/>
      <c r="U125" s="655"/>
      <c r="V125" s="758" t="s">
        <v>274</v>
      </c>
      <c r="W125" s="759"/>
      <c r="X125" s="828">
        <v>-1550000</v>
      </c>
      <c r="Y125" s="829"/>
      <c r="Z125" s="829"/>
      <c r="AA125" s="829"/>
      <c r="AB125" s="829"/>
      <c r="AC125" s="830"/>
      <c r="AD125" s="650">
        <v>-450000</v>
      </c>
      <c r="AE125" s="651"/>
      <c r="AF125" s="651"/>
      <c r="AG125" s="651"/>
      <c r="AH125" s="652"/>
    </row>
    <row r="126" spans="1:34" x14ac:dyDescent="0.25">
      <c r="A126" s="717" t="s">
        <v>379</v>
      </c>
      <c r="B126" s="718"/>
      <c r="C126" s="718"/>
      <c r="D126" s="719"/>
      <c r="E126" s="632" t="s">
        <v>431</v>
      </c>
      <c r="F126" s="633"/>
      <c r="G126" s="633"/>
      <c r="H126" s="633"/>
      <c r="I126" s="633"/>
      <c r="J126" s="633"/>
      <c r="K126" s="633"/>
      <c r="L126" s="633"/>
      <c r="M126" s="633"/>
      <c r="N126" s="633"/>
      <c r="O126" s="633"/>
      <c r="P126" s="633"/>
      <c r="Q126" s="633"/>
      <c r="R126" s="633"/>
      <c r="S126" s="633"/>
      <c r="T126" s="633"/>
      <c r="U126" s="634"/>
      <c r="V126" s="697" t="s">
        <v>274</v>
      </c>
      <c r="W126" s="698"/>
      <c r="X126" s="822">
        <v>0</v>
      </c>
      <c r="Y126" s="823"/>
      <c r="Z126" s="823"/>
      <c r="AA126" s="823"/>
      <c r="AB126" s="823"/>
      <c r="AC126" s="824"/>
      <c r="AD126" s="822"/>
      <c r="AE126" s="823"/>
      <c r="AF126" s="823"/>
      <c r="AG126" s="823"/>
      <c r="AH126" s="824"/>
    </row>
    <row r="127" spans="1:34" x14ac:dyDescent="0.25">
      <c r="A127" s="723"/>
      <c r="B127" s="724"/>
      <c r="C127" s="724"/>
      <c r="D127" s="725"/>
      <c r="E127" s="638"/>
      <c r="F127" s="639"/>
      <c r="G127" s="639"/>
      <c r="H127" s="639"/>
      <c r="I127" s="639"/>
      <c r="J127" s="639"/>
      <c r="K127" s="639"/>
      <c r="L127" s="639"/>
      <c r="M127" s="639"/>
      <c r="N127" s="639"/>
      <c r="O127" s="639"/>
      <c r="P127" s="639"/>
      <c r="Q127" s="639"/>
      <c r="R127" s="639"/>
      <c r="S127" s="639"/>
      <c r="T127" s="639"/>
      <c r="U127" s="640"/>
      <c r="V127" s="701"/>
      <c r="W127" s="702"/>
      <c r="X127" s="825"/>
      <c r="Y127" s="826"/>
      <c r="Z127" s="826"/>
      <c r="AA127" s="826"/>
      <c r="AB127" s="826"/>
      <c r="AC127" s="827"/>
      <c r="AD127" s="825"/>
      <c r="AE127" s="826"/>
      <c r="AF127" s="826"/>
      <c r="AG127" s="826"/>
      <c r="AH127" s="827"/>
    </row>
    <row r="128" spans="1:34" x14ac:dyDescent="0.25">
      <c r="A128" s="717" t="s">
        <v>380</v>
      </c>
      <c r="B128" s="718"/>
      <c r="C128" s="718"/>
      <c r="D128" s="719"/>
      <c r="E128" s="632" t="s">
        <v>432</v>
      </c>
      <c r="F128" s="633"/>
      <c r="G128" s="633"/>
      <c r="H128" s="633"/>
      <c r="I128" s="633"/>
      <c r="J128" s="633"/>
      <c r="K128" s="633"/>
      <c r="L128" s="633"/>
      <c r="M128" s="633"/>
      <c r="N128" s="633"/>
      <c r="O128" s="633"/>
      <c r="P128" s="633"/>
      <c r="Q128" s="633"/>
      <c r="R128" s="633"/>
      <c r="S128" s="633"/>
      <c r="T128" s="633"/>
      <c r="U128" s="634"/>
      <c r="V128" s="697" t="s">
        <v>271</v>
      </c>
      <c r="W128" s="698"/>
      <c r="X128" s="641">
        <v>0</v>
      </c>
      <c r="Y128" s="642"/>
      <c r="Z128" s="642"/>
      <c r="AA128" s="642"/>
      <c r="AB128" s="642"/>
      <c r="AC128" s="643"/>
      <c r="AD128" s="641"/>
      <c r="AE128" s="642"/>
      <c r="AF128" s="642"/>
      <c r="AG128" s="642"/>
      <c r="AH128" s="643"/>
    </row>
    <row r="129" spans="1:34" x14ac:dyDescent="0.25">
      <c r="A129" s="720"/>
      <c r="B129" s="721"/>
      <c r="C129" s="721"/>
      <c r="D129" s="722"/>
      <c r="E129" s="635"/>
      <c r="F129" s="636"/>
      <c r="G129" s="636"/>
      <c r="H129" s="636"/>
      <c r="I129" s="636"/>
      <c r="J129" s="636"/>
      <c r="K129" s="636"/>
      <c r="L129" s="636"/>
      <c r="M129" s="636"/>
      <c r="N129" s="636"/>
      <c r="O129" s="636"/>
      <c r="P129" s="636"/>
      <c r="Q129" s="636"/>
      <c r="R129" s="636"/>
      <c r="S129" s="636"/>
      <c r="T129" s="636"/>
      <c r="U129" s="637"/>
      <c r="V129" s="699"/>
      <c r="W129" s="700"/>
      <c r="X129" s="644"/>
      <c r="Y129" s="645"/>
      <c r="Z129" s="645"/>
      <c r="AA129" s="645"/>
      <c r="AB129" s="645"/>
      <c r="AC129" s="646"/>
      <c r="AD129" s="644"/>
      <c r="AE129" s="645"/>
      <c r="AF129" s="645"/>
      <c r="AG129" s="645"/>
      <c r="AH129" s="646"/>
    </row>
    <row r="130" spans="1:34" ht="13.5" customHeight="1" x14ac:dyDescent="0.25">
      <c r="A130" s="723"/>
      <c r="B130" s="724"/>
      <c r="C130" s="724"/>
      <c r="D130" s="725"/>
      <c r="E130" s="638"/>
      <c r="F130" s="639"/>
      <c r="G130" s="639"/>
      <c r="H130" s="639"/>
      <c r="I130" s="639"/>
      <c r="J130" s="639"/>
      <c r="K130" s="639"/>
      <c r="L130" s="639"/>
      <c r="M130" s="639"/>
      <c r="N130" s="639"/>
      <c r="O130" s="639"/>
      <c r="P130" s="639"/>
      <c r="Q130" s="639"/>
      <c r="R130" s="639"/>
      <c r="S130" s="639"/>
      <c r="T130" s="639"/>
      <c r="U130" s="640"/>
      <c r="V130" s="701"/>
      <c r="W130" s="702"/>
      <c r="X130" s="647"/>
      <c r="Y130" s="648"/>
      <c r="Z130" s="648"/>
      <c r="AA130" s="648"/>
      <c r="AB130" s="648"/>
      <c r="AC130" s="649"/>
      <c r="AD130" s="647"/>
      <c r="AE130" s="648"/>
      <c r="AF130" s="648"/>
      <c r="AG130" s="648"/>
      <c r="AH130" s="649"/>
    </row>
    <row r="131" spans="1:34" x14ac:dyDescent="0.25">
      <c r="A131" s="717" t="s">
        <v>381</v>
      </c>
      <c r="B131" s="718"/>
      <c r="C131" s="718"/>
      <c r="D131" s="719"/>
      <c r="E131" s="632" t="s">
        <v>433</v>
      </c>
      <c r="F131" s="633"/>
      <c r="G131" s="633"/>
      <c r="H131" s="633"/>
      <c r="I131" s="633"/>
      <c r="J131" s="633"/>
      <c r="K131" s="633"/>
      <c r="L131" s="633"/>
      <c r="M131" s="633"/>
      <c r="N131" s="633"/>
      <c r="O131" s="633"/>
      <c r="P131" s="633"/>
      <c r="Q131" s="633"/>
      <c r="R131" s="633"/>
      <c r="S131" s="633"/>
      <c r="T131" s="633"/>
      <c r="U131" s="634"/>
      <c r="V131" s="699" t="s">
        <v>274</v>
      </c>
      <c r="W131" s="700"/>
      <c r="X131" s="641"/>
      <c r="Y131" s="642"/>
      <c r="Z131" s="642"/>
      <c r="AA131" s="642"/>
      <c r="AB131" s="642"/>
      <c r="AC131" s="643"/>
      <c r="AD131" s="641"/>
      <c r="AE131" s="642"/>
      <c r="AF131" s="642"/>
      <c r="AG131" s="642"/>
      <c r="AH131" s="643"/>
    </row>
    <row r="132" spans="1:34" x14ac:dyDescent="0.25">
      <c r="A132" s="720"/>
      <c r="B132" s="721"/>
      <c r="C132" s="721"/>
      <c r="D132" s="722"/>
      <c r="E132" s="635"/>
      <c r="F132" s="636"/>
      <c r="G132" s="636"/>
      <c r="H132" s="636"/>
      <c r="I132" s="636"/>
      <c r="J132" s="636"/>
      <c r="K132" s="636"/>
      <c r="L132" s="636"/>
      <c r="M132" s="636"/>
      <c r="N132" s="636"/>
      <c r="O132" s="636"/>
      <c r="P132" s="636"/>
      <c r="Q132" s="636"/>
      <c r="R132" s="636"/>
      <c r="S132" s="636"/>
      <c r="T132" s="636"/>
      <c r="U132" s="637"/>
      <c r="V132" s="699"/>
      <c r="W132" s="700"/>
      <c r="X132" s="644"/>
      <c r="Y132" s="645"/>
      <c r="Z132" s="645"/>
      <c r="AA132" s="645"/>
      <c r="AB132" s="645"/>
      <c r="AC132" s="646"/>
      <c r="AD132" s="644"/>
      <c r="AE132" s="645"/>
      <c r="AF132" s="645"/>
      <c r="AG132" s="645"/>
      <c r="AH132" s="646"/>
    </row>
    <row r="133" spans="1:34" ht="12.75" customHeight="1" x14ac:dyDescent="0.25">
      <c r="A133" s="720"/>
      <c r="B133" s="721"/>
      <c r="C133" s="721"/>
      <c r="D133" s="722"/>
      <c r="E133" s="635"/>
      <c r="F133" s="636"/>
      <c r="G133" s="636"/>
      <c r="H133" s="636"/>
      <c r="I133" s="636"/>
      <c r="J133" s="636"/>
      <c r="K133" s="636"/>
      <c r="L133" s="636"/>
      <c r="M133" s="636"/>
      <c r="N133" s="636"/>
      <c r="O133" s="636"/>
      <c r="P133" s="636"/>
      <c r="Q133" s="636"/>
      <c r="R133" s="636"/>
      <c r="S133" s="636"/>
      <c r="T133" s="636"/>
      <c r="U133" s="637"/>
      <c r="V133" s="699"/>
      <c r="W133" s="700"/>
      <c r="X133" s="644"/>
      <c r="Y133" s="645"/>
      <c r="Z133" s="645"/>
      <c r="AA133" s="645"/>
      <c r="AB133" s="645"/>
      <c r="AC133" s="646"/>
      <c r="AD133" s="644"/>
      <c r="AE133" s="645"/>
      <c r="AF133" s="645"/>
      <c r="AG133" s="645"/>
      <c r="AH133" s="646"/>
    </row>
    <row r="134" spans="1:34" x14ac:dyDescent="0.25">
      <c r="A134" s="674" t="s">
        <v>382</v>
      </c>
      <c r="B134" s="666"/>
      <c r="C134" s="666"/>
      <c r="D134" s="667"/>
      <c r="E134" s="632" t="s">
        <v>434</v>
      </c>
      <c r="F134" s="633"/>
      <c r="G134" s="633"/>
      <c r="H134" s="633"/>
      <c r="I134" s="633"/>
      <c r="J134" s="633"/>
      <c r="K134" s="633"/>
      <c r="L134" s="633"/>
      <c r="M134" s="633"/>
      <c r="N134" s="633"/>
      <c r="O134" s="633"/>
      <c r="P134" s="633"/>
      <c r="Q134" s="633"/>
      <c r="R134" s="633"/>
      <c r="S134" s="633"/>
      <c r="T134" s="633"/>
      <c r="U134" s="634"/>
      <c r="V134" s="697" t="s">
        <v>274</v>
      </c>
      <c r="W134" s="698"/>
      <c r="X134" s="816">
        <v>-25625</v>
      </c>
      <c r="Y134" s="817"/>
      <c r="Z134" s="817"/>
      <c r="AA134" s="817"/>
      <c r="AB134" s="817"/>
      <c r="AC134" s="818"/>
      <c r="AD134" s="794">
        <v>-24863</v>
      </c>
      <c r="AE134" s="795"/>
      <c r="AF134" s="795"/>
      <c r="AG134" s="795"/>
      <c r="AH134" s="796"/>
    </row>
    <row r="135" spans="1:34" x14ac:dyDescent="0.25">
      <c r="A135" s="675"/>
      <c r="B135" s="663"/>
      <c r="C135" s="663"/>
      <c r="D135" s="664"/>
      <c r="E135" s="638"/>
      <c r="F135" s="639"/>
      <c r="G135" s="639"/>
      <c r="H135" s="639"/>
      <c r="I135" s="639"/>
      <c r="J135" s="639"/>
      <c r="K135" s="639"/>
      <c r="L135" s="639"/>
      <c r="M135" s="639"/>
      <c r="N135" s="639"/>
      <c r="O135" s="639"/>
      <c r="P135" s="639"/>
      <c r="Q135" s="639"/>
      <c r="R135" s="639"/>
      <c r="S135" s="639"/>
      <c r="T135" s="639"/>
      <c r="U135" s="640"/>
      <c r="V135" s="701"/>
      <c r="W135" s="702"/>
      <c r="X135" s="819"/>
      <c r="Y135" s="820"/>
      <c r="Z135" s="820"/>
      <c r="AA135" s="820"/>
      <c r="AB135" s="820"/>
      <c r="AC135" s="821"/>
      <c r="AD135" s="800"/>
      <c r="AE135" s="801"/>
      <c r="AF135" s="801"/>
      <c r="AG135" s="801"/>
      <c r="AH135" s="802"/>
    </row>
    <row r="136" spans="1:34" x14ac:dyDescent="0.25">
      <c r="A136" s="659" t="s">
        <v>383</v>
      </c>
      <c r="B136" s="660"/>
      <c r="C136" s="660"/>
      <c r="D136" s="661"/>
      <c r="E136" s="635" t="s">
        <v>435</v>
      </c>
      <c r="F136" s="636"/>
      <c r="G136" s="636"/>
      <c r="H136" s="636"/>
      <c r="I136" s="636"/>
      <c r="J136" s="636"/>
      <c r="K136" s="636"/>
      <c r="L136" s="636"/>
      <c r="M136" s="636"/>
      <c r="N136" s="636"/>
      <c r="O136" s="636"/>
      <c r="P136" s="636"/>
      <c r="Q136" s="636"/>
      <c r="R136" s="636"/>
      <c r="S136" s="636"/>
      <c r="T136" s="636"/>
      <c r="U136" s="637"/>
      <c r="V136" s="699" t="s">
        <v>274</v>
      </c>
      <c r="W136" s="700"/>
      <c r="X136" s="797">
        <v>0</v>
      </c>
      <c r="Y136" s="798"/>
      <c r="Z136" s="798"/>
      <c r="AA136" s="798"/>
      <c r="AB136" s="798"/>
      <c r="AC136" s="799"/>
      <c r="AD136" s="797"/>
      <c r="AE136" s="798"/>
      <c r="AF136" s="798"/>
      <c r="AG136" s="798"/>
      <c r="AH136" s="799"/>
    </row>
    <row r="137" spans="1:34" x14ac:dyDescent="0.25">
      <c r="A137" s="662"/>
      <c r="B137" s="663"/>
      <c r="C137" s="663"/>
      <c r="D137" s="664"/>
      <c r="E137" s="638"/>
      <c r="F137" s="639"/>
      <c r="G137" s="639"/>
      <c r="H137" s="639"/>
      <c r="I137" s="639"/>
      <c r="J137" s="639"/>
      <c r="K137" s="639"/>
      <c r="L137" s="639"/>
      <c r="M137" s="639"/>
      <c r="N137" s="639"/>
      <c r="O137" s="639"/>
      <c r="P137" s="639"/>
      <c r="Q137" s="639"/>
      <c r="R137" s="639"/>
      <c r="S137" s="639"/>
      <c r="T137" s="639"/>
      <c r="U137" s="640"/>
      <c r="V137" s="699"/>
      <c r="W137" s="700"/>
      <c r="X137" s="797"/>
      <c r="Y137" s="798"/>
      <c r="Z137" s="798"/>
      <c r="AA137" s="798"/>
      <c r="AB137" s="798"/>
      <c r="AC137" s="799"/>
      <c r="AD137" s="800"/>
      <c r="AE137" s="801"/>
      <c r="AF137" s="801"/>
      <c r="AG137" s="801"/>
      <c r="AH137" s="802"/>
    </row>
    <row r="138" spans="1:34" x14ac:dyDescent="0.25">
      <c r="A138" s="665" t="s">
        <v>384</v>
      </c>
      <c r="B138" s="666"/>
      <c r="C138" s="666"/>
      <c r="D138" s="667"/>
      <c r="E138" s="632" t="s">
        <v>436</v>
      </c>
      <c r="F138" s="633"/>
      <c r="G138" s="633"/>
      <c r="H138" s="633"/>
      <c r="I138" s="633"/>
      <c r="J138" s="633"/>
      <c r="K138" s="633"/>
      <c r="L138" s="633"/>
      <c r="M138" s="633"/>
      <c r="N138" s="633"/>
      <c r="O138" s="633"/>
      <c r="P138" s="633"/>
      <c r="Q138" s="633"/>
      <c r="R138" s="633"/>
      <c r="S138" s="633"/>
      <c r="T138" s="633"/>
      <c r="U138" s="634"/>
      <c r="V138" s="697" t="s">
        <v>274</v>
      </c>
      <c r="W138" s="698"/>
      <c r="X138" s="794">
        <v>0</v>
      </c>
      <c r="Y138" s="795"/>
      <c r="Z138" s="795"/>
      <c r="AA138" s="795"/>
      <c r="AB138" s="795"/>
      <c r="AC138" s="796"/>
      <c r="AD138" s="794"/>
      <c r="AE138" s="795"/>
      <c r="AF138" s="795"/>
      <c r="AG138" s="795"/>
      <c r="AH138" s="796"/>
    </row>
    <row r="139" spans="1:34" x14ac:dyDescent="0.25">
      <c r="A139" s="662"/>
      <c r="B139" s="663"/>
      <c r="C139" s="663"/>
      <c r="D139" s="664"/>
      <c r="E139" s="638"/>
      <c r="F139" s="639"/>
      <c r="G139" s="639"/>
      <c r="H139" s="639"/>
      <c r="I139" s="639"/>
      <c r="J139" s="639"/>
      <c r="K139" s="639"/>
      <c r="L139" s="639"/>
      <c r="M139" s="639"/>
      <c r="N139" s="639"/>
      <c r="O139" s="639"/>
      <c r="P139" s="639"/>
      <c r="Q139" s="639"/>
      <c r="R139" s="639"/>
      <c r="S139" s="639"/>
      <c r="T139" s="639"/>
      <c r="U139" s="640"/>
      <c r="V139" s="699"/>
      <c r="W139" s="700"/>
      <c r="X139" s="797"/>
      <c r="Y139" s="798"/>
      <c r="Z139" s="798"/>
      <c r="AA139" s="798"/>
      <c r="AB139" s="798"/>
      <c r="AC139" s="799"/>
      <c r="AD139" s="800"/>
      <c r="AE139" s="801"/>
      <c r="AF139" s="801"/>
      <c r="AG139" s="801"/>
      <c r="AH139" s="802"/>
    </row>
    <row r="140" spans="1:34" x14ac:dyDescent="0.25">
      <c r="A140" s="665" t="s">
        <v>385</v>
      </c>
      <c r="B140" s="666"/>
      <c r="C140" s="666"/>
      <c r="D140" s="667"/>
      <c r="E140" s="632" t="s">
        <v>437</v>
      </c>
      <c r="F140" s="633"/>
      <c r="G140" s="633"/>
      <c r="H140" s="633"/>
      <c r="I140" s="633"/>
      <c r="J140" s="633"/>
      <c r="K140" s="633"/>
      <c r="L140" s="633"/>
      <c r="M140" s="633"/>
      <c r="N140" s="633"/>
      <c r="O140" s="633"/>
      <c r="P140" s="633"/>
      <c r="Q140" s="633"/>
      <c r="R140" s="633"/>
      <c r="S140" s="633"/>
      <c r="T140" s="633"/>
      <c r="U140" s="634"/>
      <c r="V140" s="697" t="s">
        <v>271</v>
      </c>
      <c r="W140" s="698"/>
      <c r="X140" s="794">
        <v>0</v>
      </c>
      <c r="Y140" s="795"/>
      <c r="Z140" s="795"/>
      <c r="AA140" s="795"/>
      <c r="AB140" s="795"/>
      <c r="AC140" s="796"/>
      <c r="AD140" s="794"/>
      <c r="AE140" s="795"/>
      <c r="AF140" s="795"/>
      <c r="AG140" s="795"/>
      <c r="AH140" s="796"/>
    </row>
    <row r="141" spans="1:34" x14ac:dyDescent="0.25">
      <c r="A141" s="662"/>
      <c r="B141" s="663"/>
      <c r="C141" s="663"/>
      <c r="D141" s="664"/>
      <c r="E141" s="638"/>
      <c r="F141" s="639"/>
      <c r="G141" s="639"/>
      <c r="H141" s="639"/>
      <c r="I141" s="639"/>
      <c r="J141" s="639"/>
      <c r="K141" s="639"/>
      <c r="L141" s="639"/>
      <c r="M141" s="639"/>
      <c r="N141" s="639"/>
      <c r="O141" s="639"/>
      <c r="P141" s="639"/>
      <c r="Q141" s="639"/>
      <c r="R141" s="639"/>
      <c r="S141" s="639"/>
      <c r="T141" s="639"/>
      <c r="U141" s="640"/>
      <c r="V141" s="701"/>
      <c r="W141" s="702"/>
      <c r="X141" s="800"/>
      <c r="Y141" s="801"/>
      <c r="Z141" s="801"/>
      <c r="AA141" s="801"/>
      <c r="AB141" s="801"/>
      <c r="AC141" s="802"/>
      <c r="AD141" s="800"/>
      <c r="AE141" s="801"/>
      <c r="AF141" s="801"/>
      <c r="AG141" s="801"/>
      <c r="AH141" s="802"/>
    </row>
    <row r="142" spans="1:34" x14ac:dyDescent="0.25">
      <c r="A142" s="665" t="s">
        <v>386</v>
      </c>
      <c r="B142" s="666"/>
      <c r="C142" s="666"/>
      <c r="D142" s="667"/>
      <c r="E142" s="632" t="s">
        <v>438</v>
      </c>
      <c r="F142" s="633"/>
      <c r="G142" s="633"/>
      <c r="H142" s="633"/>
      <c r="I142" s="633"/>
      <c r="J142" s="633"/>
      <c r="K142" s="633"/>
      <c r="L142" s="633"/>
      <c r="M142" s="633"/>
      <c r="N142" s="633"/>
      <c r="O142" s="633"/>
      <c r="P142" s="633"/>
      <c r="Q142" s="633"/>
      <c r="R142" s="633"/>
      <c r="S142" s="633"/>
      <c r="T142" s="633"/>
      <c r="U142" s="634"/>
      <c r="V142" s="699" t="s">
        <v>274</v>
      </c>
      <c r="W142" s="700"/>
      <c r="X142" s="794"/>
      <c r="Y142" s="795"/>
      <c r="Z142" s="795"/>
      <c r="AA142" s="795"/>
      <c r="AB142" s="795"/>
      <c r="AC142" s="796"/>
      <c r="AD142" s="794"/>
      <c r="AE142" s="795"/>
      <c r="AF142" s="795"/>
      <c r="AG142" s="795"/>
      <c r="AH142" s="796"/>
    </row>
    <row r="143" spans="1:34" x14ac:dyDescent="0.25">
      <c r="A143" s="662"/>
      <c r="B143" s="663"/>
      <c r="C143" s="663"/>
      <c r="D143" s="664"/>
      <c r="E143" s="638"/>
      <c r="F143" s="639"/>
      <c r="G143" s="639"/>
      <c r="H143" s="639"/>
      <c r="I143" s="639"/>
      <c r="J143" s="639"/>
      <c r="K143" s="639"/>
      <c r="L143" s="639"/>
      <c r="M143" s="639"/>
      <c r="N143" s="639"/>
      <c r="O143" s="639"/>
      <c r="P143" s="639"/>
      <c r="Q143" s="639"/>
      <c r="R143" s="639"/>
      <c r="S143" s="639"/>
      <c r="T143" s="639"/>
      <c r="U143" s="640"/>
      <c r="V143" s="699"/>
      <c r="W143" s="700"/>
      <c r="X143" s="797"/>
      <c r="Y143" s="798"/>
      <c r="Z143" s="798"/>
      <c r="AA143" s="798"/>
      <c r="AB143" s="798"/>
      <c r="AC143" s="799"/>
      <c r="AD143" s="800"/>
      <c r="AE143" s="801"/>
      <c r="AF143" s="801"/>
      <c r="AG143" s="801"/>
      <c r="AH143" s="802"/>
    </row>
    <row r="144" spans="1:34" x14ac:dyDescent="0.25">
      <c r="A144" s="656" t="s">
        <v>387</v>
      </c>
      <c r="B144" s="657"/>
      <c r="C144" s="657"/>
      <c r="D144" s="658"/>
      <c r="E144" s="653" t="s">
        <v>388</v>
      </c>
      <c r="F144" s="654"/>
      <c r="G144" s="654"/>
      <c r="H144" s="654"/>
      <c r="I144" s="654"/>
      <c r="J144" s="654"/>
      <c r="K144" s="654"/>
      <c r="L144" s="654"/>
      <c r="M144" s="654"/>
      <c r="N144" s="654"/>
      <c r="O144" s="654"/>
      <c r="P144" s="654"/>
      <c r="Q144" s="654"/>
      <c r="R144" s="654"/>
      <c r="S144" s="654"/>
      <c r="T144" s="654"/>
      <c r="U144" s="655"/>
      <c r="V144" s="758" t="s">
        <v>271</v>
      </c>
      <c r="W144" s="759"/>
      <c r="X144" s="782"/>
      <c r="Y144" s="783"/>
      <c r="Z144" s="783"/>
      <c r="AA144" s="783"/>
      <c r="AB144" s="783"/>
      <c r="AC144" s="784"/>
      <c r="AD144" s="782"/>
      <c r="AE144" s="783"/>
      <c r="AF144" s="783"/>
      <c r="AG144" s="783"/>
      <c r="AH144" s="784"/>
    </row>
    <row r="145" spans="1:35" ht="15.75" thickBot="1" x14ac:dyDescent="0.3">
      <c r="A145" s="703" t="s">
        <v>389</v>
      </c>
      <c r="B145" s="704"/>
      <c r="C145" s="704"/>
      <c r="D145" s="705"/>
      <c r="E145" s="748" t="s">
        <v>390</v>
      </c>
      <c r="F145" s="749"/>
      <c r="G145" s="749"/>
      <c r="H145" s="749"/>
      <c r="I145" s="749"/>
      <c r="J145" s="749"/>
      <c r="K145" s="749"/>
      <c r="L145" s="749"/>
      <c r="M145" s="749"/>
      <c r="N145" s="749"/>
      <c r="O145" s="749"/>
      <c r="P145" s="749"/>
      <c r="Q145" s="749"/>
      <c r="R145" s="749"/>
      <c r="S145" s="749"/>
      <c r="T145" s="749"/>
      <c r="U145" s="750"/>
      <c r="V145" s="754" t="s">
        <v>274</v>
      </c>
      <c r="W145" s="755"/>
      <c r="X145" s="810"/>
      <c r="Y145" s="811"/>
      <c r="Z145" s="811"/>
      <c r="AA145" s="811"/>
      <c r="AB145" s="811"/>
      <c r="AC145" s="812"/>
      <c r="AD145" s="782"/>
      <c r="AE145" s="783"/>
      <c r="AF145" s="783"/>
      <c r="AG145" s="783"/>
      <c r="AH145" s="784"/>
    </row>
    <row r="146" spans="1:35" ht="15.75" thickBot="1" x14ac:dyDescent="0.3">
      <c r="A146" s="706" t="s">
        <v>391</v>
      </c>
      <c r="B146" s="707"/>
      <c r="C146" s="707"/>
      <c r="D146" s="708"/>
      <c r="E146" s="745" t="s">
        <v>392</v>
      </c>
      <c r="F146" s="746"/>
      <c r="G146" s="746"/>
      <c r="H146" s="746"/>
      <c r="I146" s="746"/>
      <c r="J146" s="746"/>
      <c r="K146" s="746"/>
      <c r="L146" s="746"/>
      <c r="M146" s="746"/>
      <c r="N146" s="746"/>
      <c r="O146" s="746"/>
      <c r="P146" s="746"/>
      <c r="Q146" s="746"/>
      <c r="R146" s="746"/>
      <c r="S146" s="746"/>
      <c r="T146" s="746"/>
      <c r="U146" s="747"/>
      <c r="V146" s="768"/>
      <c r="W146" s="769"/>
      <c r="X146" s="785">
        <f>X102+X114+X134+X136+X138+X140+X142+X144+X145</f>
        <v>-1575625</v>
      </c>
      <c r="Y146" s="786"/>
      <c r="Z146" s="786"/>
      <c r="AA146" s="786"/>
      <c r="AB146" s="786"/>
      <c r="AC146" s="805"/>
      <c r="AD146" s="785">
        <f>AD102+AD114+AD134+AD136+AD138+AD140+AD142+AD144+AD145</f>
        <v>-474863</v>
      </c>
      <c r="AE146" s="786"/>
      <c r="AF146" s="786"/>
      <c r="AG146" s="786"/>
      <c r="AH146" s="787"/>
    </row>
    <row r="147" spans="1:35" x14ac:dyDescent="0.25">
      <c r="A147" s="715"/>
      <c r="B147" s="715"/>
      <c r="C147" s="715"/>
      <c r="D147" s="715"/>
      <c r="E147" s="715"/>
      <c r="F147" s="715"/>
      <c r="G147" s="715"/>
      <c r="H147" s="715"/>
      <c r="I147" s="715"/>
      <c r="J147" s="715"/>
      <c r="K147" s="715"/>
      <c r="L147" s="715"/>
      <c r="M147" s="715"/>
      <c r="N147" s="715"/>
      <c r="O147" s="715"/>
      <c r="P147" s="715"/>
      <c r="Q147" s="715"/>
      <c r="R147" s="715"/>
      <c r="S147" s="715"/>
      <c r="T147" s="715"/>
      <c r="U147" s="715"/>
      <c r="V147" s="715"/>
      <c r="W147" s="715"/>
      <c r="X147" s="715"/>
      <c r="Y147" s="715"/>
      <c r="Z147" s="715"/>
      <c r="AA147" s="715"/>
      <c r="AB147" s="715"/>
      <c r="AC147" s="715"/>
      <c r="AD147" s="715"/>
      <c r="AE147" s="715"/>
      <c r="AF147" s="715"/>
      <c r="AG147" s="715"/>
      <c r="AH147" s="715"/>
    </row>
    <row r="148" spans="1:35" x14ac:dyDescent="0.25">
      <c r="A148" s="716"/>
      <c r="B148" s="716"/>
      <c r="C148" s="716"/>
      <c r="D148" s="716"/>
      <c r="E148" s="716"/>
      <c r="F148" s="716"/>
      <c r="G148" s="716"/>
      <c r="H148" s="716"/>
      <c r="I148" s="716"/>
      <c r="J148" s="716"/>
      <c r="K148" s="716"/>
      <c r="L148" s="716"/>
      <c r="M148" s="716"/>
      <c r="N148" s="716"/>
      <c r="O148" s="716"/>
      <c r="P148" s="716"/>
      <c r="Q148" s="716"/>
      <c r="R148" s="716"/>
      <c r="S148" s="716"/>
      <c r="T148" s="716"/>
      <c r="U148" s="716"/>
      <c r="V148" s="716"/>
      <c r="W148" s="716"/>
      <c r="X148" s="716"/>
      <c r="Y148" s="716"/>
      <c r="Z148" s="716"/>
      <c r="AA148" s="716"/>
      <c r="AB148" s="716"/>
      <c r="AC148" s="716"/>
      <c r="AD148" s="716"/>
      <c r="AE148" s="716"/>
      <c r="AF148" s="716"/>
      <c r="AG148" s="716"/>
      <c r="AH148" s="716"/>
    </row>
    <row r="149" spans="1:35" x14ac:dyDescent="0.25">
      <c r="A149" s="716"/>
      <c r="B149" s="716"/>
      <c r="C149" s="716"/>
      <c r="D149" s="716"/>
      <c r="E149" s="716"/>
      <c r="F149" s="716"/>
      <c r="G149" s="716"/>
      <c r="H149" s="716"/>
      <c r="I149" s="716"/>
      <c r="J149" s="716"/>
      <c r="K149" s="716"/>
      <c r="L149" s="716"/>
      <c r="M149" s="716"/>
      <c r="N149" s="716"/>
      <c r="O149" s="716"/>
      <c r="P149" s="716"/>
      <c r="Q149" s="716"/>
      <c r="R149" s="716"/>
      <c r="S149" s="716"/>
      <c r="T149" s="716"/>
      <c r="U149" s="716"/>
      <c r="V149" s="716"/>
      <c r="W149" s="716"/>
      <c r="X149" s="716"/>
      <c r="Y149" s="716"/>
      <c r="Z149" s="716"/>
      <c r="AA149" s="716"/>
      <c r="AB149" s="716"/>
      <c r="AC149" s="716"/>
      <c r="AD149" s="716"/>
      <c r="AE149" s="716"/>
      <c r="AF149" s="716"/>
      <c r="AG149" s="716"/>
      <c r="AH149" s="716"/>
    </row>
    <row r="150" spans="1:35" ht="15.75" thickBot="1" x14ac:dyDescent="0.3">
      <c r="A150" s="716"/>
      <c r="B150" s="716"/>
      <c r="C150" s="716"/>
      <c r="D150" s="716"/>
      <c r="E150" s="716"/>
      <c r="F150" s="716"/>
      <c r="G150" s="716"/>
      <c r="H150" s="716"/>
      <c r="I150" s="716"/>
      <c r="J150" s="716"/>
      <c r="K150" s="716"/>
      <c r="L150" s="716"/>
      <c r="M150" s="716"/>
      <c r="N150" s="716"/>
      <c r="O150" s="716"/>
      <c r="P150" s="716"/>
      <c r="Q150" s="716"/>
      <c r="R150" s="716"/>
      <c r="S150" s="716"/>
      <c r="T150" s="716"/>
      <c r="U150" s="716"/>
      <c r="V150" s="716"/>
      <c r="W150" s="716"/>
      <c r="X150" s="716"/>
      <c r="Y150" s="716"/>
      <c r="Z150" s="716"/>
      <c r="AA150" s="716"/>
      <c r="AB150" s="716"/>
      <c r="AC150" s="716"/>
      <c r="AD150" s="716"/>
      <c r="AE150" s="716"/>
      <c r="AF150" s="716"/>
      <c r="AG150" s="716"/>
      <c r="AH150" s="716"/>
    </row>
    <row r="151" spans="1:35" ht="15.75" customHeight="1" x14ac:dyDescent="0.25">
      <c r="A151" s="709" t="s">
        <v>393</v>
      </c>
      <c r="B151" s="710"/>
      <c r="C151" s="710"/>
      <c r="D151" s="711"/>
      <c r="E151" s="760" t="s">
        <v>439</v>
      </c>
      <c r="F151" s="761"/>
      <c r="G151" s="761"/>
      <c r="H151" s="761"/>
      <c r="I151" s="761"/>
      <c r="J151" s="761"/>
      <c r="K151" s="761"/>
      <c r="L151" s="761"/>
      <c r="M151" s="761"/>
      <c r="N151" s="761"/>
      <c r="O151" s="761"/>
      <c r="P151" s="761"/>
      <c r="Q151" s="761"/>
      <c r="R151" s="761"/>
      <c r="S151" s="761"/>
      <c r="T151" s="761"/>
      <c r="U151" s="762"/>
      <c r="V151" s="770" t="s">
        <v>400</v>
      </c>
      <c r="W151" s="771"/>
      <c r="X151" s="837">
        <f>X57+X96+X146</f>
        <v>-7562</v>
      </c>
      <c r="Y151" s="838"/>
      <c r="Z151" s="838"/>
      <c r="AA151" s="838"/>
      <c r="AB151" s="838"/>
      <c r="AC151" s="839"/>
      <c r="AD151" s="837">
        <f>AD58+AD96+AD146</f>
        <v>-297221</v>
      </c>
      <c r="AE151" s="838"/>
      <c r="AF151" s="838"/>
      <c r="AG151" s="838"/>
      <c r="AH151" s="839"/>
    </row>
    <row r="152" spans="1:35" ht="15.75" thickBot="1" x14ac:dyDescent="0.3">
      <c r="A152" s="712"/>
      <c r="B152" s="713"/>
      <c r="C152" s="713"/>
      <c r="D152" s="714"/>
      <c r="E152" s="763"/>
      <c r="F152" s="764"/>
      <c r="G152" s="764"/>
      <c r="H152" s="764"/>
      <c r="I152" s="764"/>
      <c r="J152" s="764"/>
      <c r="K152" s="764"/>
      <c r="L152" s="764"/>
      <c r="M152" s="764"/>
      <c r="N152" s="764"/>
      <c r="O152" s="764"/>
      <c r="P152" s="764"/>
      <c r="Q152" s="764"/>
      <c r="R152" s="764"/>
      <c r="S152" s="764"/>
      <c r="T152" s="764"/>
      <c r="U152" s="765"/>
      <c r="V152" s="772"/>
      <c r="W152" s="773"/>
      <c r="X152" s="840"/>
      <c r="Y152" s="841"/>
      <c r="Z152" s="841"/>
      <c r="AA152" s="841"/>
      <c r="AB152" s="841"/>
      <c r="AC152" s="842"/>
      <c r="AD152" s="840"/>
      <c r="AE152" s="841"/>
      <c r="AF152" s="841"/>
      <c r="AG152" s="841"/>
      <c r="AH152" s="842"/>
    </row>
    <row r="153" spans="1:35" x14ac:dyDescent="0.25">
      <c r="A153" s="709" t="s">
        <v>394</v>
      </c>
      <c r="B153" s="710"/>
      <c r="C153" s="710"/>
      <c r="D153" s="711"/>
      <c r="E153" s="760" t="s">
        <v>395</v>
      </c>
      <c r="F153" s="761"/>
      <c r="G153" s="761"/>
      <c r="H153" s="761"/>
      <c r="I153" s="761"/>
      <c r="J153" s="761"/>
      <c r="K153" s="761"/>
      <c r="L153" s="761"/>
      <c r="M153" s="761"/>
      <c r="N153" s="761"/>
      <c r="O153" s="761"/>
      <c r="P153" s="761"/>
      <c r="Q153" s="761"/>
      <c r="R153" s="761"/>
      <c r="S153" s="761"/>
      <c r="T153" s="761"/>
      <c r="U153" s="762"/>
      <c r="V153" s="770" t="s">
        <v>400</v>
      </c>
      <c r="W153" s="771"/>
      <c r="X153" s="970">
        <v>51977</v>
      </c>
      <c r="Y153" s="971"/>
      <c r="Z153" s="971"/>
      <c r="AA153" s="971"/>
      <c r="AB153" s="971"/>
      <c r="AC153" s="972"/>
      <c r="AD153" s="970">
        <v>348853</v>
      </c>
      <c r="AE153" s="971"/>
      <c r="AF153" s="971"/>
      <c r="AG153" s="971"/>
      <c r="AH153" s="972"/>
    </row>
    <row r="154" spans="1:35" ht="15.75" thickBot="1" x14ac:dyDescent="0.3">
      <c r="A154" s="712"/>
      <c r="B154" s="713"/>
      <c r="C154" s="713"/>
      <c r="D154" s="714"/>
      <c r="E154" s="763" t="s">
        <v>396</v>
      </c>
      <c r="F154" s="764"/>
      <c r="G154" s="764"/>
      <c r="H154" s="764"/>
      <c r="I154" s="764"/>
      <c r="J154" s="764"/>
      <c r="K154" s="764"/>
      <c r="L154" s="764"/>
      <c r="M154" s="764"/>
      <c r="N154" s="764"/>
      <c r="O154" s="764"/>
      <c r="P154" s="764"/>
      <c r="Q154" s="764"/>
      <c r="R154" s="764"/>
      <c r="S154" s="764"/>
      <c r="T154" s="764"/>
      <c r="U154" s="765"/>
      <c r="V154" s="772"/>
      <c r="W154" s="773"/>
      <c r="X154" s="973"/>
      <c r="Y154" s="974"/>
      <c r="Z154" s="974"/>
      <c r="AA154" s="974"/>
      <c r="AB154" s="974"/>
      <c r="AC154" s="975"/>
      <c r="AD154" s="973"/>
      <c r="AE154" s="974"/>
      <c r="AF154" s="974"/>
      <c r="AG154" s="974"/>
      <c r="AH154" s="975"/>
    </row>
    <row r="155" spans="1:35" x14ac:dyDescent="0.25">
      <c r="A155" s="736" t="s">
        <v>2</v>
      </c>
      <c r="B155" s="737"/>
      <c r="C155" s="737"/>
      <c r="D155" s="738"/>
      <c r="E155" s="761" t="s">
        <v>440</v>
      </c>
      <c r="F155" s="761"/>
      <c r="G155" s="761"/>
      <c r="H155" s="761"/>
      <c r="I155" s="761"/>
      <c r="J155" s="761"/>
      <c r="K155" s="761"/>
      <c r="L155" s="761"/>
      <c r="M155" s="761"/>
      <c r="N155" s="761"/>
      <c r="O155" s="761"/>
      <c r="P155" s="761"/>
      <c r="Q155" s="761"/>
      <c r="R155" s="761"/>
      <c r="S155" s="761"/>
      <c r="T155" s="761"/>
      <c r="U155" s="762"/>
      <c r="V155" s="756" t="s">
        <v>400</v>
      </c>
      <c r="W155" s="757"/>
      <c r="X155" s="837">
        <f>X151+X153</f>
        <v>44415</v>
      </c>
      <c r="Y155" s="838"/>
      <c r="Z155" s="838"/>
      <c r="AA155" s="838"/>
      <c r="AB155" s="838"/>
      <c r="AC155" s="839"/>
      <c r="AD155" s="837">
        <f>AD151+AD153</f>
        <v>51632</v>
      </c>
      <c r="AE155" s="838"/>
      <c r="AF155" s="838"/>
      <c r="AG155" s="838"/>
      <c r="AH155" s="839"/>
    </row>
    <row r="156" spans="1:35" x14ac:dyDescent="0.25">
      <c r="A156" s="659"/>
      <c r="B156" s="660"/>
      <c r="C156" s="660"/>
      <c r="D156" s="661"/>
      <c r="E156" s="766"/>
      <c r="F156" s="766"/>
      <c r="G156" s="766"/>
      <c r="H156" s="766"/>
      <c r="I156" s="766"/>
      <c r="J156" s="766"/>
      <c r="K156" s="766"/>
      <c r="L156" s="766"/>
      <c r="M156" s="766"/>
      <c r="N156" s="766"/>
      <c r="O156" s="766"/>
      <c r="P156" s="766"/>
      <c r="Q156" s="766"/>
      <c r="R156" s="766"/>
      <c r="S156" s="766"/>
      <c r="T156" s="766"/>
      <c r="U156" s="767"/>
      <c r="V156" s="699"/>
      <c r="W156" s="700"/>
      <c r="X156" s="988"/>
      <c r="Y156" s="989"/>
      <c r="Z156" s="989"/>
      <c r="AA156" s="989"/>
      <c r="AB156" s="989"/>
      <c r="AC156" s="990"/>
      <c r="AD156" s="988"/>
      <c r="AE156" s="989"/>
      <c r="AF156" s="989"/>
      <c r="AG156" s="989"/>
      <c r="AH156" s="990"/>
    </row>
    <row r="157" spans="1:35" ht="15.75" thickBot="1" x14ac:dyDescent="0.3">
      <c r="A157" s="739"/>
      <c r="B157" s="740"/>
      <c r="C157" s="740"/>
      <c r="D157" s="741"/>
      <c r="E157" s="764"/>
      <c r="F157" s="764"/>
      <c r="G157" s="764"/>
      <c r="H157" s="764"/>
      <c r="I157" s="764"/>
      <c r="J157" s="764"/>
      <c r="K157" s="764"/>
      <c r="L157" s="764"/>
      <c r="M157" s="764"/>
      <c r="N157" s="764"/>
      <c r="O157" s="764"/>
      <c r="P157" s="764"/>
      <c r="Q157" s="764"/>
      <c r="R157" s="764"/>
      <c r="S157" s="764"/>
      <c r="T157" s="764"/>
      <c r="U157" s="765"/>
      <c r="V157" s="754"/>
      <c r="W157" s="755"/>
      <c r="X157" s="840"/>
      <c r="Y157" s="841"/>
      <c r="Z157" s="841"/>
      <c r="AA157" s="841"/>
      <c r="AB157" s="841"/>
      <c r="AC157" s="842"/>
      <c r="AD157" s="988"/>
      <c r="AE157" s="989"/>
      <c r="AF157" s="989"/>
      <c r="AG157" s="989"/>
      <c r="AH157" s="990"/>
    </row>
    <row r="158" spans="1:35" x14ac:dyDescent="0.25">
      <c r="A158" s="736" t="s">
        <v>397</v>
      </c>
      <c r="B158" s="737"/>
      <c r="C158" s="737"/>
      <c r="D158" s="738"/>
      <c r="E158" s="727" t="s">
        <v>441</v>
      </c>
      <c r="F158" s="727"/>
      <c r="G158" s="727"/>
      <c r="H158" s="727"/>
      <c r="I158" s="727"/>
      <c r="J158" s="727"/>
      <c r="K158" s="727"/>
      <c r="L158" s="727"/>
      <c r="M158" s="727"/>
      <c r="N158" s="727"/>
      <c r="O158" s="727"/>
      <c r="P158" s="727"/>
      <c r="Q158" s="727"/>
      <c r="R158" s="727"/>
      <c r="S158" s="727"/>
      <c r="T158" s="727"/>
      <c r="U158" s="728"/>
      <c r="V158" s="756" t="s">
        <v>400</v>
      </c>
      <c r="W158" s="757"/>
      <c r="X158" s="991">
        <v>716</v>
      </c>
      <c r="Y158" s="992"/>
      <c r="Z158" s="992"/>
      <c r="AA158" s="992"/>
      <c r="AB158" s="992"/>
      <c r="AC158" s="993"/>
      <c r="AD158" s="997">
        <v>345</v>
      </c>
      <c r="AE158" s="998"/>
      <c r="AF158" s="998"/>
      <c r="AG158" s="998"/>
      <c r="AH158" s="999"/>
    </row>
    <row r="159" spans="1:35" ht="15.75" thickBot="1" x14ac:dyDescent="0.3">
      <c r="A159" s="739"/>
      <c r="B159" s="740"/>
      <c r="C159" s="740"/>
      <c r="D159" s="741"/>
      <c r="E159" s="730"/>
      <c r="F159" s="730"/>
      <c r="G159" s="730"/>
      <c r="H159" s="730"/>
      <c r="I159" s="730"/>
      <c r="J159" s="730"/>
      <c r="K159" s="730"/>
      <c r="L159" s="730"/>
      <c r="M159" s="730"/>
      <c r="N159" s="730"/>
      <c r="O159" s="730"/>
      <c r="P159" s="730"/>
      <c r="Q159" s="730"/>
      <c r="R159" s="730"/>
      <c r="S159" s="730"/>
      <c r="T159" s="730"/>
      <c r="U159" s="731"/>
      <c r="V159" s="754"/>
      <c r="W159" s="755"/>
      <c r="X159" s="994"/>
      <c r="Y159" s="995"/>
      <c r="Z159" s="995"/>
      <c r="AA159" s="995"/>
      <c r="AB159" s="995"/>
      <c r="AC159" s="996"/>
      <c r="AD159" s="810"/>
      <c r="AE159" s="811"/>
      <c r="AF159" s="811"/>
      <c r="AG159" s="811"/>
      <c r="AH159" s="812"/>
    </row>
    <row r="160" spans="1:35" x14ac:dyDescent="0.25">
      <c r="A160" s="676" t="s">
        <v>398</v>
      </c>
      <c r="B160" s="677"/>
      <c r="C160" s="677"/>
      <c r="D160" s="678"/>
      <c r="E160" s="727" t="s">
        <v>442</v>
      </c>
      <c r="F160" s="727"/>
      <c r="G160" s="727"/>
      <c r="H160" s="727"/>
      <c r="I160" s="727"/>
      <c r="J160" s="727"/>
      <c r="K160" s="727"/>
      <c r="L160" s="727"/>
      <c r="M160" s="727"/>
      <c r="N160" s="727"/>
      <c r="O160" s="727"/>
      <c r="P160" s="727"/>
      <c r="Q160" s="727"/>
      <c r="R160" s="727"/>
      <c r="S160" s="727"/>
      <c r="T160" s="727"/>
      <c r="U160" s="728"/>
      <c r="V160" s="756" t="s">
        <v>400</v>
      </c>
      <c r="W160" s="757"/>
      <c r="X160" s="970">
        <f>X155+X158</f>
        <v>45131</v>
      </c>
      <c r="Y160" s="971"/>
      <c r="Z160" s="971"/>
      <c r="AA160" s="971"/>
      <c r="AB160" s="971"/>
      <c r="AC160" s="972"/>
      <c r="AD160" s="970">
        <f>AD155+AD158</f>
        <v>51977</v>
      </c>
      <c r="AE160" s="971"/>
      <c r="AF160" s="971"/>
      <c r="AG160" s="971"/>
      <c r="AH160" s="972"/>
      <c r="AI160" s="2"/>
    </row>
    <row r="161" spans="1:35" x14ac:dyDescent="0.25">
      <c r="A161" s="679"/>
      <c r="B161" s="680"/>
      <c r="C161" s="680"/>
      <c r="D161" s="681"/>
      <c r="E161" s="636"/>
      <c r="F161" s="636"/>
      <c r="G161" s="636"/>
      <c r="H161" s="636"/>
      <c r="I161" s="636"/>
      <c r="J161" s="636"/>
      <c r="K161" s="636"/>
      <c r="L161" s="636"/>
      <c r="M161" s="636"/>
      <c r="N161" s="636"/>
      <c r="O161" s="636"/>
      <c r="P161" s="636"/>
      <c r="Q161" s="636"/>
      <c r="R161" s="636"/>
      <c r="S161" s="636"/>
      <c r="T161" s="636"/>
      <c r="U161" s="637"/>
      <c r="V161" s="699"/>
      <c r="W161" s="700"/>
      <c r="X161" s="1000"/>
      <c r="Y161" s="1001"/>
      <c r="Z161" s="1001"/>
      <c r="AA161" s="1001"/>
      <c r="AB161" s="1001"/>
      <c r="AC161" s="1002"/>
      <c r="AD161" s="1000"/>
      <c r="AE161" s="1001"/>
      <c r="AF161" s="1001"/>
      <c r="AG161" s="1001"/>
      <c r="AH161" s="1002"/>
      <c r="AI161" s="2"/>
    </row>
    <row r="162" spans="1:35" ht="15.75" thickBot="1" x14ac:dyDescent="0.3">
      <c r="A162" s="682"/>
      <c r="B162" s="683"/>
      <c r="C162" s="683"/>
      <c r="D162" s="684"/>
      <c r="E162" s="730"/>
      <c r="F162" s="730"/>
      <c r="G162" s="730"/>
      <c r="H162" s="730"/>
      <c r="I162" s="730"/>
      <c r="J162" s="730"/>
      <c r="K162" s="730"/>
      <c r="L162" s="730"/>
      <c r="M162" s="730"/>
      <c r="N162" s="730"/>
      <c r="O162" s="730"/>
      <c r="P162" s="730"/>
      <c r="Q162" s="730"/>
      <c r="R162" s="730"/>
      <c r="S162" s="730"/>
      <c r="T162" s="730"/>
      <c r="U162" s="731"/>
      <c r="V162" s="754"/>
      <c r="W162" s="755"/>
      <c r="X162" s="973"/>
      <c r="Y162" s="974"/>
      <c r="Z162" s="974"/>
      <c r="AA162" s="974"/>
      <c r="AB162" s="974"/>
      <c r="AC162" s="975"/>
      <c r="AD162" s="973"/>
      <c r="AE162" s="974"/>
      <c r="AF162" s="974"/>
      <c r="AG162" s="974"/>
      <c r="AH162" s="975"/>
      <c r="AI162" s="2"/>
    </row>
    <row r="163" spans="1:35" x14ac:dyDescent="0.25">
      <c r="A163" s="20"/>
      <c r="B163" s="20"/>
      <c r="C163" s="20"/>
      <c r="D163" s="20"/>
      <c r="E163" s="15"/>
      <c r="F163" s="16"/>
      <c r="G163" s="16"/>
      <c r="H163" s="16"/>
      <c r="I163" s="16"/>
      <c r="J163" s="16"/>
      <c r="K163" s="16"/>
      <c r="L163" s="16"/>
      <c r="M163" s="16"/>
      <c r="N163" s="16"/>
      <c r="O163" s="16"/>
      <c r="P163" s="16"/>
      <c r="Q163" s="16"/>
      <c r="R163" s="16"/>
      <c r="S163" s="16"/>
      <c r="T163" s="16"/>
      <c r="U163" s="16"/>
      <c r="V163" s="23"/>
      <c r="W163" s="23"/>
      <c r="X163" s="11"/>
      <c r="Y163" s="11"/>
      <c r="Z163" s="11"/>
      <c r="AA163" s="11"/>
      <c r="AB163" s="11"/>
      <c r="AC163" s="11"/>
      <c r="AD163" s="1"/>
      <c r="AI163" s="2"/>
    </row>
    <row r="164" spans="1:35" x14ac:dyDescent="0.25">
      <c r="X164" s="12"/>
      <c r="Y164" s="12"/>
      <c r="Z164" s="12"/>
      <c r="AA164" s="12"/>
      <c r="AB164" s="12"/>
      <c r="AC164" s="12"/>
      <c r="AI164" s="62"/>
    </row>
  </sheetData>
  <mergeCells count="446">
    <mergeCell ref="X155:AC157"/>
    <mergeCell ref="AD155:AH157"/>
    <mergeCell ref="X158:AC159"/>
    <mergeCell ref="AD158:AH159"/>
    <mergeCell ref="E158:U159"/>
    <mergeCell ref="X160:AC162"/>
    <mergeCell ref="AD160:AH162"/>
    <mergeCell ref="E160:U162"/>
    <mergeCell ref="V160:W162"/>
    <mergeCell ref="V158:W159"/>
    <mergeCell ref="V155:W157"/>
    <mergeCell ref="X151:AC152"/>
    <mergeCell ref="AD151:AH152"/>
    <mergeCell ref="E153:U154"/>
    <mergeCell ref="X153:AC154"/>
    <mergeCell ref="AD153:AH154"/>
    <mergeCell ref="X16:AC16"/>
    <mergeCell ref="X17:AC17"/>
    <mergeCell ref="X18:AC18"/>
    <mergeCell ref="X19:AC19"/>
    <mergeCell ref="X20:AC20"/>
    <mergeCell ref="X21:AC21"/>
    <mergeCell ref="AD16:AH16"/>
    <mergeCell ref="X44:AC45"/>
    <mergeCell ref="X46:AC47"/>
    <mergeCell ref="X37:AC37"/>
    <mergeCell ref="X38:AC39"/>
    <mergeCell ref="X40:AC41"/>
    <mergeCell ref="X43:AC43"/>
    <mergeCell ref="X42:AC42"/>
    <mergeCell ref="X29:AC30"/>
    <mergeCell ref="X31:AC32"/>
    <mergeCell ref="X33:AC33"/>
    <mergeCell ref="X34:AC34"/>
    <mergeCell ref="X35:AC35"/>
    <mergeCell ref="X11:AC11"/>
    <mergeCell ref="X12:AC12"/>
    <mergeCell ref="X13:AC13"/>
    <mergeCell ref="X14:AC14"/>
    <mergeCell ref="X15:AC15"/>
    <mergeCell ref="AD11:AH11"/>
    <mergeCell ref="X10:AH10"/>
    <mergeCell ref="AD12:AH12"/>
    <mergeCell ref="AD13:AH13"/>
    <mergeCell ref="AD14:AH14"/>
    <mergeCell ref="AD15:AH15"/>
    <mergeCell ref="X36:AC36"/>
    <mergeCell ref="X24:AC24"/>
    <mergeCell ref="X25:AC25"/>
    <mergeCell ref="X26:AC26"/>
    <mergeCell ref="X27:AC28"/>
    <mergeCell ref="A10:D12"/>
    <mergeCell ref="A13:D13"/>
    <mergeCell ref="A14:D14"/>
    <mergeCell ref="A15:D15"/>
    <mergeCell ref="A16:D16"/>
    <mergeCell ref="A29:D30"/>
    <mergeCell ref="A31:D32"/>
    <mergeCell ref="A17:D17"/>
    <mergeCell ref="A18:D18"/>
    <mergeCell ref="A19:D19"/>
    <mergeCell ref="A20:D20"/>
    <mergeCell ref="A21:D21"/>
    <mergeCell ref="A22:D23"/>
    <mergeCell ref="V10:W12"/>
    <mergeCell ref="V13:W13"/>
    <mergeCell ref="V14:W14"/>
    <mergeCell ref="V15:W15"/>
    <mergeCell ref="V16:W16"/>
    <mergeCell ref="E10:U12"/>
    <mergeCell ref="AD38:AH39"/>
    <mergeCell ref="AD40:AH41"/>
    <mergeCell ref="AD42:AH42"/>
    <mergeCell ref="AD43:AH43"/>
    <mergeCell ref="AD31:AH32"/>
    <mergeCell ref="AD33:AH33"/>
    <mergeCell ref="AD34:AH34"/>
    <mergeCell ref="AD35:AH35"/>
    <mergeCell ref="AD36:AH36"/>
    <mergeCell ref="AD37:AH37"/>
    <mergeCell ref="AD24:AH24"/>
    <mergeCell ref="AD25:AH25"/>
    <mergeCell ref="AD26:AH26"/>
    <mergeCell ref="AD27:AH28"/>
    <mergeCell ref="AD29:AH30"/>
    <mergeCell ref="AD17:AH17"/>
    <mergeCell ref="AD18:AH18"/>
    <mergeCell ref="AD19:AH19"/>
    <mergeCell ref="AD20:AH20"/>
    <mergeCell ref="AD49:AH50"/>
    <mergeCell ref="AD44:AH45"/>
    <mergeCell ref="AD46:AH47"/>
    <mergeCell ref="AD21:AH21"/>
    <mergeCell ref="X49:AC50"/>
    <mergeCell ref="X48:AC48"/>
    <mergeCell ref="AD48:AH48"/>
    <mergeCell ref="A53:D54"/>
    <mergeCell ref="A55:D56"/>
    <mergeCell ref="A40:D41"/>
    <mergeCell ref="A42:D42"/>
    <mergeCell ref="A43:D43"/>
    <mergeCell ref="A44:D45"/>
    <mergeCell ref="A46:D47"/>
    <mergeCell ref="A49:D50"/>
    <mergeCell ref="AD51:AH52"/>
    <mergeCell ref="AD53:AH54"/>
    <mergeCell ref="AD55:AH56"/>
    <mergeCell ref="X51:AC52"/>
    <mergeCell ref="X53:AC54"/>
    <mergeCell ref="X55:AC56"/>
    <mergeCell ref="E26:U26"/>
    <mergeCell ref="E22:U23"/>
    <mergeCell ref="V33:W33"/>
    <mergeCell ref="A48:D48"/>
    <mergeCell ref="A33:D33"/>
    <mergeCell ref="A34:D34"/>
    <mergeCell ref="A35:D35"/>
    <mergeCell ref="A36:D36"/>
    <mergeCell ref="A37:D37"/>
    <mergeCell ref="A38:D39"/>
    <mergeCell ref="A24:D24"/>
    <mergeCell ref="A25:D25"/>
    <mergeCell ref="A26:D26"/>
    <mergeCell ref="A27:D28"/>
    <mergeCell ref="E13:U13"/>
    <mergeCell ref="E14:U14"/>
    <mergeCell ref="E15:U15"/>
    <mergeCell ref="E16:U16"/>
    <mergeCell ref="E17:U17"/>
    <mergeCell ref="E18:U18"/>
    <mergeCell ref="E19:U19"/>
    <mergeCell ref="E20:U20"/>
    <mergeCell ref="V17:W17"/>
    <mergeCell ref="V18:W18"/>
    <mergeCell ref="V19:W19"/>
    <mergeCell ref="V20:W20"/>
    <mergeCell ref="E48:U48"/>
    <mergeCell ref="E44:U45"/>
    <mergeCell ref="E46:U47"/>
    <mergeCell ref="E42:U42"/>
    <mergeCell ref="E43:U43"/>
    <mergeCell ref="E40:U41"/>
    <mergeCell ref="E38:U39"/>
    <mergeCell ref="E33:U33"/>
    <mergeCell ref="E34:U34"/>
    <mergeCell ref="E35:U35"/>
    <mergeCell ref="E36:U36"/>
    <mergeCell ref="E37:U37"/>
    <mergeCell ref="E31:U32"/>
    <mergeCell ref="E27:U28"/>
    <mergeCell ref="E29:U30"/>
    <mergeCell ref="E21:U21"/>
    <mergeCell ref="E24:U24"/>
    <mergeCell ref="E25:U25"/>
    <mergeCell ref="V25:W25"/>
    <mergeCell ref="V26:W26"/>
    <mergeCell ref="V27:W28"/>
    <mergeCell ref="V29:W30"/>
    <mergeCell ref="V31:W32"/>
    <mergeCell ref="V21:W21"/>
    <mergeCell ref="V22:W23"/>
    <mergeCell ref="V24:W24"/>
    <mergeCell ref="V42:W42"/>
    <mergeCell ref="V43:W43"/>
    <mergeCell ref="V44:W45"/>
    <mergeCell ref="V46:W47"/>
    <mergeCell ref="V48:W48"/>
    <mergeCell ref="V49:W50"/>
    <mergeCell ref="V34:W34"/>
    <mergeCell ref="V35:W35"/>
    <mergeCell ref="V36:W36"/>
    <mergeCell ref="V37:W37"/>
    <mergeCell ref="V38:W39"/>
    <mergeCell ref="V40:W41"/>
    <mergeCell ref="A61:D61"/>
    <mergeCell ref="A63:D65"/>
    <mergeCell ref="A62:D62"/>
    <mergeCell ref="AD61:AH61"/>
    <mergeCell ref="AD62:AH62"/>
    <mergeCell ref="V51:W52"/>
    <mergeCell ref="V53:W54"/>
    <mergeCell ref="V55:W56"/>
    <mergeCell ref="V57:W58"/>
    <mergeCell ref="A60:D60"/>
    <mergeCell ref="E60:U60"/>
    <mergeCell ref="V60:W60"/>
    <mergeCell ref="AD57:AH58"/>
    <mergeCell ref="X57:AC58"/>
    <mergeCell ref="X61:AC61"/>
    <mergeCell ref="X62:AC62"/>
    <mergeCell ref="E61:U61"/>
    <mergeCell ref="E62:U62"/>
    <mergeCell ref="E51:U52"/>
    <mergeCell ref="E53:U54"/>
    <mergeCell ref="E55:U56"/>
    <mergeCell ref="E57:U58"/>
    <mergeCell ref="A57:D58"/>
    <mergeCell ref="A51:D52"/>
    <mergeCell ref="AD87:AH89"/>
    <mergeCell ref="AD90:AH91"/>
    <mergeCell ref="AD81:AH81"/>
    <mergeCell ref="AD75:AH77"/>
    <mergeCell ref="AD78:AH80"/>
    <mergeCell ref="AD71:AH72"/>
    <mergeCell ref="AD73:AH74"/>
    <mergeCell ref="AD84:AH86"/>
    <mergeCell ref="X60:AC60"/>
    <mergeCell ref="AD60:AH60"/>
    <mergeCell ref="X81:AC81"/>
    <mergeCell ref="X78:AC80"/>
    <mergeCell ref="X90:AC91"/>
    <mergeCell ref="X87:AC89"/>
    <mergeCell ref="AD144:AH144"/>
    <mergeCell ref="AD145:AH145"/>
    <mergeCell ref="AD146:AH146"/>
    <mergeCell ref="AD142:AH143"/>
    <mergeCell ref="AD136:AH137"/>
    <mergeCell ref="AD138:AH139"/>
    <mergeCell ref="AD140:AH141"/>
    <mergeCell ref="AD131:AH133"/>
    <mergeCell ref="AD134:AH135"/>
    <mergeCell ref="AD128:AH130"/>
    <mergeCell ref="AD124:AH124"/>
    <mergeCell ref="AD118:AH120"/>
    <mergeCell ref="AD121:AH123"/>
    <mergeCell ref="AD116:AH116"/>
    <mergeCell ref="AD117:AH117"/>
    <mergeCell ref="AD113:AH113"/>
    <mergeCell ref="AD114:AH115"/>
    <mergeCell ref="AD125:AH125"/>
    <mergeCell ref="X124:AC124"/>
    <mergeCell ref="X125:AC125"/>
    <mergeCell ref="X118:AC120"/>
    <mergeCell ref="X121:AC123"/>
    <mergeCell ref="X117:AC117"/>
    <mergeCell ref="X104:AC105"/>
    <mergeCell ref="X108:AC109"/>
    <mergeCell ref="X113:AC113"/>
    <mergeCell ref="AD126:AH127"/>
    <mergeCell ref="X116:AC116"/>
    <mergeCell ref="X114:AC115"/>
    <mergeCell ref="X146:AC146"/>
    <mergeCell ref="X138:AC139"/>
    <mergeCell ref="X140:AC141"/>
    <mergeCell ref="X142:AC143"/>
    <mergeCell ref="X131:AC133"/>
    <mergeCell ref="X134:AC135"/>
    <mergeCell ref="X136:AC137"/>
    <mergeCell ref="X126:AC127"/>
    <mergeCell ref="X128:AC130"/>
    <mergeCell ref="X144:AC144"/>
    <mergeCell ref="X145:AC145"/>
    <mergeCell ref="X96:AC96"/>
    <mergeCell ref="X101:AC101"/>
    <mergeCell ref="X102:AC102"/>
    <mergeCell ref="X103:AC103"/>
    <mergeCell ref="X92:AC92"/>
    <mergeCell ref="X93:AC93"/>
    <mergeCell ref="X94:AC94"/>
    <mergeCell ref="X95:AC95"/>
    <mergeCell ref="X111:AC112"/>
    <mergeCell ref="X106:AC106"/>
    <mergeCell ref="A97:AH100"/>
    <mergeCell ref="A95:D95"/>
    <mergeCell ref="A96:D96"/>
    <mergeCell ref="V103:W103"/>
    <mergeCell ref="A101:D101"/>
    <mergeCell ref="A102:D102"/>
    <mergeCell ref="A103:D103"/>
    <mergeCell ref="A104:D105"/>
    <mergeCell ref="A106:D106"/>
    <mergeCell ref="A107:D107"/>
    <mergeCell ref="A108:D109"/>
    <mergeCell ref="A110:D110"/>
    <mergeCell ref="A111:D112"/>
    <mergeCell ref="E92:U92"/>
    <mergeCell ref="V90:W91"/>
    <mergeCell ref="V84:W86"/>
    <mergeCell ref="V87:W89"/>
    <mergeCell ref="AD110:AH110"/>
    <mergeCell ref="AD111:AH112"/>
    <mergeCell ref="AD107:AH107"/>
    <mergeCell ref="AD104:AH105"/>
    <mergeCell ref="AD108:AH109"/>
    <mergeCell ref="AD95:AH95"/>
    <mergeCell ref="AD96:AH96"/>
    <mergeCell ref="AD101:AH101"/>
    <mergeCell ref="AD102:AH102"/>
    <mergeCell ref="AD103:AH103"/>
    <mergeCell ref="AD92:AH92"/>
    <mergeCell ref="AD93:AH93"/>
    <mergeCell ref="AD94:AH94"/>
    <mergeCell ref="AD106:AH106"/>
    <mergeCell ref="X84:AC86"/>
    <mergeCell ref="X107:AC107"/>
    <mergeCell ref="X110:AC110"/>
    <mergeCell ref="V107:W107"/>
    <mergeCell ref="V110:W110"/>
    <mergeCell ref="V101:W101"/>
    <mergeCell ref="V102:W102"/>
    <mergeCell ref="V61:W61"/>
    <mergeCell ref="V62:W62"/>
    <mergeCell ref="V66:W66"/>
    <mergeCell ref="E114:U115"/>
    <mergeCell ref="E106:U106"/>
    <mergeCell ref="E107:U107"/>
    <mergeCell ref="E104:U105"/>
    <mergeCell ref="E108:U109"/>
    <mergeCell ref="V92:W92"/>
    <mergeCell ref="V93:W93"/>
    <mergeCell ref="V94:W94"/>
    <mergeCell ref="V95:W95"/>
    <mergeCell ref="V96:W96"/>
    <mergeCell ref="V114:W115"/>
    <mergeCell ref="E95:U95"/>
    <mergeCell ref="E96:U96"/>
    <mergeCell ref="E101:U101"/>
    <mergeCell ref="E102:U102"/>
    <mergeCell ref="E103:U103"/>
    <mergeCell ref="V81:W81"/>
    <mergeCell ref="V78:W80"/>
    <mergeCell ref="V82:W83"/>
    <mergeCell ref="V67:W67"/>
    <mergeCell ref="V106:W106"/>
    <mergeCell ref="V140:W141"/>
    <mergeCell ref="V142:W143"/>
    <mergeCell ref="V131:W133"/>
    <mergeCell ref="V134:W135"/>
    <mergeCell ref="V136:W137"/>
    <mergeCell ref="V153:W154"/>
    <mergeCell ref="V126:W127"/>
    <mergeCell ref="V128:W130"/>
    <mergeCell ref="V124:W124"/>
    <mergeCell ref="V125:W125"/>
    <mergeCell ref="V113:W113"/>
    <mergeCell ref="V116:W116"/>
    <mergeCell ref="E113:U113"/>
    <mergeCell ref="V117:W117"/>
    <mergeCell ref="E151:U152"/>
    <mergeCell ref="E155:U157"/>
    <mergeCell ref="V146:W146"/>
    <mergeCell ref="V151:W152"/>
    <mergeCell ref="V144:W144"/>
    <mergeCell ref="V138:W139"/>
    <mergeCell ref="E136:U137"/>
    <mergeCell ref="E138:U139"/>
    <mergeCell ref="E128:U130"/>
    <mergeCell ref="E131:U133"/>
    <mergeCell ref="E124:U124"/>
    <mergeCell ref="E125:U125"/>
    <mergeCell ref="E121:U123"/>
    <mergeCell ref="E126:U127"/>
    <mergeCell ref="E116:U116"/>
    <mergeCell ref="E117:U117"/>
    <mergeCell ref="E118:U120"/>
    <mergeCell ref="V118:W120"/>
    <mergeCell ref="V121:W123"/>
    <mergeCell ref="V145:W145"/>
    <mergeCell ref="A113:D113"/>
    <mergeCell ref="A114:D115"/>
    <mergeCell ref="A116:D116"/>
    <mergeCell ref="E111:U112"/>
    <mergeCell ref="A155:D157"/>
    <mergeCell ref="A158:D159"/>
    <mergeCell ref="E110:U110"/>
    <mergeCell ref="E146:U146"/>
    <mergeCell ref="E144:U144"/>
    <mergeCell ref="E145:U145"/>
    <mergeCell ref="E140:U141"/>
    <mergeCell ref="E142:U143"/>
    <mergeCell ref="E134:U135"/>
    <mergeCell ref="A138:D139"/>
    <mergeCell ref="A140:D141"/>
    <mergeCell ref="A117:D117"/>
    <mergeCell ref="A118:D120"/>
    <mergeCell ref="A121:D123"/>
    <mergeCell ref="A124:D124"/>
    <mergeCell ref="A125:D125"/>
    <mergeCell ref="A126:D127"/>
    <mergeCell ref="A160:D162"/>
    <mergeCell ref="X22:AC23"/>
    <mergeCell ref="AD22:AH23"/>
    <mergeCell ref="V63:W65"/>
    <mergeCell ref="V68:W70"/>
    <mergeCell ref="V71:W72"/>
    <mergeCell ref="V73:W74"/>
    <mergeCell ref="V75:W77"/>
    <mergeCell ref="A142:D143"/>
    <mergeCell ref="A144:D144"/>
    <mergeCell ref="A145:D145"/>
    <mergeCell ref="A146:D146"/>
    <mergeCell ref="A151:D152"/>
    <mergeCell ref="A153:D154"/>
    <mergeCell ref="A147:AH150"/>
    <mergeCell ref="A128:D130"/>
    <mergeCell ref="A131:D133"/>
    <mergeCell ref="A134:D135"/>
    <mergeCell ref="A136:D137"/>
    <mergeCell ref="E49:U50"/>
    <mergeCell ref="A59:AH59"/>
    <mergeCell ref="V104:W105"/>
    <mergeCell ref="V108:W109"/>
    <mergeCell ref="V111:W112"/>
    <mergeCell ref="E93:U93"/>
    <mergeCell ref="E94:U94"/>
    <mergeCell ref="E87:U89"/>
    <mergeCell ref="E90:U91"/>
    <mergeCell ref="E81:U81"/>
    <mergeCell ref="A84:D86"/>
    <mergeCell ref="A87:D89"/>
    <mergeCell ref="A90:D91"/>
    <mergeCell ref="A92:D92"/>
    <mergeCell ref="A93:D93"/>
    <mergeCell ref="A94:D94"/>
    <mergeCell ref="A81:D81"/>
    <mergeCell ref="A82:D83"/>
    <mergeCell ref="A66:D66"/>
    <mergeCell ref="A67:D67"/>
    <mergeCell ref="E82:U83"/>
    <mergeCell ref="X82:AC83"/>
    <mergeCell ref="AD82:AH83"/>
    <mergeCell ref="E84:U86"/>
    <mergeCell ref="A78:D80"/>
    <mergeCell ref="A75:D77"/>
    <mergeCell ref="A73:D74"/>
    <mergeCell ref="E78:U80"/>
    <mergeCell ref="A71:D72"/>
    <mergeCell ref="A68:D70"/>
    <mergeCell ref="E68:U70"/>
    <mergeCell ref="E63:U65"/>
    <mergeCell ref="X63:AC65"/>
    <mergeCell ref="AD63:AH65"/>
    <mergeCell ref="X71:AC72"/>
    <mergeCell ref="X73:AC74"/>
    <mergeCell ref="X75:AC77"/>
    <mergeCell ref="X66:AC66"/>
    <mergeCell ref="X67:AC67"/>
    <mergeCell ref="X68:AC70"/>
    <mergeCell ref="AD66:AH66"/>
    <mergeCell ref="AD67:AH67"/>
    <mergeCell ref="AD68:AH70"/>
    <mergeCell ref="E66:U66"/>
    <mergeCell ref="E67:U67"/>
    <mergeCell ref="E71:U72"/>
    <mergeCell ref="E73:U74"/>
    <mergeCell ref="E75:U77"/>
  </mergeCells>
  <printOptions horizontalCentered="1"/>
  <pageMargins left="0.70866141732283472" right="0.70866141732283472" top="0.74803149606299213" bottom="0.74803149606299213" header="0.31496062992125984" footer="0.31496062992125984"/>
  <pageSetup paperSize="9" scale="85" orientation="portrait" useFirstPageNumber="1" r:id="rId1"/>
  <headerFooter>
    <oddHeader>&amp;L&amp;KFF0000"Účtovná jednotka"&amp;K01+000
Poznámky účtovnej závierky k 31.12.2013&amp;RPríloha č. 1</oddHeader>
    <oddFooter>&amp;C&amp;P</oddFooter>
  </headerFooter>
  <rowBreaks count="3" manualBreakCount="3">
    <brk id="47" max="16383" man="1"/>
    <brk id="98" max="16383" man="1"/>
    <brk id="15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5"/>
  <sheetViews>
    <sheetView workbookViewId="0">
      <selection activeCell="Q25" sqref="Q25"/>
    </sheetView>
  </sheetViews>
  <sheetFormatPr defaultRowHeight="12.75" x14ac:dyDescent="0.2"/>
  <cols>
    <col min="1" max="1" width="3" style="4" customWidth="1"/>
    <col min="2" max="34" width="2.42578125" style="4" customWidth="1"/>
    <col min="35" max="16384" width="9.140625" style="4"/>
  </cols>
  <sheetData>
    <row r="1" spans="1:34" x14ac:dyDescent="0.2">
      <c r="A1" s="10" t="s">
        <v>589</v>
      </c>
    </row>
    <row r="3" spans="1:34" x14ac:dyDescent="0.2">
      <c r="A3" s="308" t="s">
        <v>590</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row>
    <row r="4" spans="1:34" x14ac:dyDescent="0.2">
      <c r="A4" s="308"/>
      <c r="B4" s="308"/>
      <c r="C4" s="308"/>
      <c r="D4" s="308"/>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row>
    <row r="6" spans="1:34" x14ac:dyDescent="0.2">
      <c r="A6" s="4" t="s">
        <v>591</v>
      </c>
    </row>
    <row r="8" spans="1:34" x14ac:dyDescent="0.2">
      <c r="A8" s="308" t="s">
        <v>592</v>
      </c>
      <c r="B8" s="308"/>
      <c r="C8" s="308"/>
      <c r="D8" s="308"/>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308"/>
      <c r="AF8" s="308"/>
      <c r="AG8" s="308"/>
      <c r="AH8" s="308"/>
    </row>
    <row r="9" spans="1:34" x14ac:dyDescent="0.2">
      <c r="A9" s="308"/>
      <c r="B9" s="308"/>
      <c r="C9" s="308"/>
      <c r="D9" s="308"/>
      <c r="E9" s="308"/>
      <c r="F9" s="308"/>
      <c r="G9" s="308"/>
      <c r="H9" s="308"/>
      <c r="I9" s="308"/>
      <c r="J9" s="308"/>
      <c r="K9" s="308"/>
      <c r="L9" s="308"/>
      <c r="M9" s="308"/>
      <c r="N9" s="308"/>
      <c r="O9" s="308"/>
      <c r="P9" s="308"/>
      <c r="Q9" s="308"/>
      <c r="R9" s="308"/>
      <c r="S9" s="308"/>
      <c r="T9" s="308"/>
      <c r="U9" s="308"/>
      <c r="V9" s="308"/>
      <c r="W9" s="308"/>
      <c r="X9" s="308"/>
      <c r="Y9" s="308"/>
      <c r="Z9" s="308"/>
      <c r="AA9" s="308"/>
      <c r="AB9" s="308"/>
      <c r="AC9" s="308"/>
      <c r="AD9" s="308"/>
      <c r="AE9" s="308"/>
      <c r="AF9" s="308"/>
      <c r="AG9" s="308"/>
      <c r="AH9" s="308"/>
    </row>
    <row r="11" spans="1:34" x14ac:dyDescent="0.2">
      <c r="A11" s="4" t="s">
        <v>593</v>
      </c>
    </row>
    <row r="13" spans="1:34" x14ac:dyDescent="0.2">
      <c r="A13" s="308" t="s">
        <v>594</v>
      </c>
      <c r="B13" s="308"/>
      <c r="C13" s="308"/>
      <c r="D13" s="308"/>
      <c r="E13" s="308"/>
      <c r="F13" s="308"/>
      <c r="G13" s="308"/>
      <c r="H13" s="308"/>
      <c r="I13" s="308"/>
      <c r="J13" s="308"/>
      <c r="K13" s="308"/>
      <c r="L13" s="308"/>
      <c r="M13" s="308"/>
      <c r="N13" s="308"/>
      <c r="O13" s="308"/>
      <c r="P13" s="308"/>
      <c r="Q13" s="308"/>
      <c r="R13" s="308"/>
      <c r="S13" s="308"/>
      <c r="T13" s="308"/>
      <c r="U13" s="308"/>
      <c r="V13" s="308"/>
      <c r="W13" s="308"/>
      <c r="X13" s="308"/>
      <c r="Y13" s="308"/>
      <c r="Z13" s="308"/>
      <c r="AA13" s="308"/>
      <c r="AB13" s="308"/>
      <c r="AC13" s="308"/>
      <c r="AD13" s="308"/>
      <c r="AE13" s="308"/>
      <c r="AF13" s="308"/>
      <c r="AG13" s="308"/>
      <c r="AH13" s="308"/>
    </row>
    <row r="14" spans="1:34" x14ac:dyDescent="0.2">
      <c r="A14" s="308"/>
      <c r="B14" s="308"/>
      <c r="C14" s="308"/>
      <c r="D14" s="308"/>
      <c r="E14" s="308"/>
      <c r="F14" s="308"/>
      <c r="G14" s="308"/>
      <c r="H14" s="308"/>
      <c r="I14" s="308"/>
      <c r="J14" s="308"/>
      <c r="K14" s="308"/>
      <c r="L14" s="308"/>
      <c r="M14" s="308"/>
      <c r="N14" s="308"/>
      <c r="O14" s="308"/>
      <c r="P14" s="308"/>
      <c r="Q14" s="308"/>
      <c r="R14" s="308"/>
      <c r="S14" s="308"/>
      <c r="T14" s="308"/>
      <c r="U14" s="308"/>
      <c r="V14" s="308"/>
      <c r="W14" s="308"/>
      <c r="X14" s="308"/>
      <c r="Y14" s="308"/>
      <c r="Z14" s="308"/>
      <c r="AA14" s="308"/>
      <c r="AB14" s="308"/>
      <c r="AC14" s="308"/>
      <c r="AD14" s="308"/>
      <c r="AE14" s="308"/>
      <c r="AF14" s="308"/>
      <c r="AG14" s="308"/>
      <c r="AH14" s="308"/>
    </row>
    <row r="16" spans="1:34" x14ac:dyDescent="0.2">
      <c r="A16" s="4" t="s">
        <v>595</v>
      </c>
    </row>
    <row r="18" spans="1:9" x14ac:dyDescent="0.2">
      <c r="A18" s="4" t="s">
        <v>596</v>
      </c>
      <c r="I18" s="4" t="s">
        <v>597</v>
      </c>
    </row>
    <row r="19" spans="1:9" x14ac:dyDescent="0.2">
      <c r="A19" s="30" t="s">
        <v>598</v>
      </c>
      <c r="I19" s="4" t="s">
        <v>607</v>
      </c>
    </row>
    <row r="20" spans="1:9" x14ac:dyDescent="0.2">
      <c r="A20" s="30" t="s">
        <v>599</v>
      </c>
      <c r="I20" s="4" t="s">
        <v>608</v>
      </c>
    </row>
    <row r="21" spans="1:9" x14ac:dyDescent="0.2">
      <c r="A21" s="30" t="s">
        <v>600</v>
      </c>
      <c r="I21" s="4" t="s">
        <v>609</v>
      </c>
    </row>
    <row r="22" spans="1:9" x14ac:dyDescent="0.2">
      <c r="A22" s="30" t="s">
        <v>601</v>
      </c>
      <c r="I22" s="4" t="s">
        <v>610</v>
      </c>
    </row>
    <row r="23" spans="1:9" x14ac:dyDescent="0.2">
      <c r="A23" s="30" t="s">
        <v>602</v>
      </c>
      <c r="I23" s="4" t="s">
        <v>611</v>
      </c>
    </row>
    <row r="24" spans="1:9" x14ac:dyDescent="0.2">
      <c r="A24" s="30" t="s">
        <v>603</v>
      </c>
      <c r="I24" s="4" t="s">
        <v>612</v>
      </c>
    </row>
    <row r="25" spans="1:9" x14ac:dyDescent="0.2">
      <c r="A25" s="30" t="s">
        <v>604</v>
      </c>
      <c r="I25" s="4" t="s">
        <v>613</v>
      </c>
    </row>
    <row r="26" spans="1:9" x14ac:dyDescent="0.2">
      <c r="A26" s="30" t="s">
        <v>605</v>
      </c>
      <c r="I26" s="4" t="s">
        <v>614</v>
      </c>
    </row>
    <row r="27" spans="1:9" x14ac:dyDescent="0.2">
      <c r="A27" s="30" t="s">
        <v>606</v>
      </c>
      <c r="I27" s="4" t="s">
        <v>615</v>
      </c>
    </row>
    <row r="28" spans="1:9" x14ac:dyDescent="0.2">
      <c r="A28" s="30">
        <v>10</v>
      </c>
      <c r="I28" s="4" t="s">
        <v>616</v>
      </c>
    </row>
    <row r="29" spans="1:9" x14ac:dyDescent="0.2">
      <c r="A29" s="30">
        <v>11</v>
      </c>
      <c r="I29" s="4" t="s">
        <v>617</v>
      </c>
    </row>
    <row r="31" spans="1:9" x14ac:dyDescent="0.2">
      <c r="A31" s="10" t="s">
        <v>618</v>
      </c>
    </row>
    <row r="33" spans="1:1" x14ac:dyDescent="0.2">
      <c r="A33" s="4" t="s">
        <v>619</v>
      </c>
    </row>
    <row r="34" spans="1:1" x14ac:dyDescent="0.2">
      <c r="A34" s="4" t="s">
        <v>620</v>
      </c>
    </row>
    <row r="35" spans="1:1" x14ac:dyDescent="0.2">
      <c r="A35" s="4" t="s">
        <v>621</v>
      </c>
    </row>
    <row r="36" spans="1:1" x14ac:dyDescent="0.2">
      <c r="A36" s="4" t="s">
        <v>622</v>
      </c>
    </row>
    <row r="37" spans="1:1" x14ac:dyDescent="0.2">
      <c r="A37" s="4" t="s">
        <v>623</v>
      </c>
    </row>
    <row r="38" spans="1:1" x14ac:dyDescent="0.2">
      <c r="A38" s="4" t="s">
        <v>624</v>
      </c>
    </row>
    <row r="39" spans="1:1" x14ac:dyDescent="0.2">
      <c r="A39" s="4" t="s">
        <v>625</v>
      </c>
    </row>
    <row r="40" spans="1:1" x14ac:dyDescent="0.2">
      <c r="A40" s="4" t="s">
        <v>626</v>
      </c>
    </row>
    <row r="41" spans="1:1" x14ac:dyDescent="0.2">
      <c r="A41" s="4" t="s">
        <v>627</v>
      </c>
    </row>
    <row r="42" spans="1:1" x14ac:dyDescent="0.2">
      <c r="A42" s="4" t="s">
        <v>628</v>
      </c>
    </row>
    <row r="43" spans="1:1" x14ac:dyDescent="0.2">
      <c r="A43" s="4" t="s">
        <v>629</v>
      </c>
    </row>
    <row r="44" spans="1:1" x14ac:dyDescent="0.2">
      <c r="A44" s="4" t="s">
        <v>630</v>
      </c>
    </row>
    <row r="45" spans="1:1" x14ac:dyDescent="0.2">
      <c r="A45" s="4" t="s">
        <v>631</v>
      </c>
    </row>
  </sheetData>
  <mergeCells count="3">
    <mergeCell ref="A3:AH4"/>
    <mergeCell ref="A8:AH9"/>
    <mergeCell ref="A13:AH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6</vt:i4>
      </vt:variant>
      <vt:variant>
        <vt:lpstr>Pomenované rozsahy</vt:lpstr>
      </vt:variant>
      <vt:variant>
        <vt:i4>9</vt:i4>
      </vt:variant>
    </vt:vector>
  </HeadingPairs>
  <TitlesOfParts>
    <vt:vector size="15" baseType="lpstr">
      <vt:lpstr>Postup použitia vzoru</vt:lpstr>
      <vt:lpstr>Poznámky text časť</vt:lpstr>
      <vt:lpstr>Poznámky tabuľ. časť</vt:lpstr>
      <vt:lpstr>Hárok1</vt:lpstr>
      <vt:lpstr>Cash Flow</vt:lpstr>
      <vt:lpstr>Vysvetlivky</vt:lpstr>
      <vt:lpstr>'Poznámky text časť'!_GoBack</vt:lpstr>
      <vt:lpstr>'Poznámky text časť'!_Toc474124189</vt:lpstr>
      <vt:lpstr>'Poznámky text časť'!_Toc474124192</vt:lpstr>
      <vt:lpstr>'Poznámky text časť'!_Toc474124195</vt:lpstr>
      <vt:lpstr>'Poznámky text časť'!_Toc474124196</vt:lpstr>
      <vt:lpstr>'Poznámky text časť'!_Toc474124199</vt:lpstr>
      <vt:lpstr>'Poznámky text časť'!_Toc474124202</vt:lpstr>
      <vt:lpstr>'Postup použitia vzoru'!Oblasť_tlače</vt:lpstr>
      <vt:lpstr>'Poznámky tabuľ. časť'!Oblasť_tlače</vt:lpstr>
    </vt:vector>
  </TitlesOfParts>
  <Company>xx</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zkandlerova</dc:creator>
  <cp:lastModifiedBy>Stopková Mária</cp:lastModifiedBy>
  <cp:lastPrinted>2014-03-27T11:07:55Z</cp:lastPrinted>
  <dcterms:created xsi:type="dcterms:W3CDTF">2012-06-13T07:31:41Z</dcterms:created>
  <dcterms:modified xsi:type="dcterms:W3CDTF">2014-03-28T12:30:42Z</dcterms:modified>
</cp:coreProperties>
</file>