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370" yWindow="690" windowWidth="12435" windowHeight="7620" tabRatio="993"/>
  </bookViews>
  <sheets>
    <sheet name="MIA 2013" sheetId="1" r:id="rId1"/>
    <sheet name="528.100" sheetId="7" state="hidden" r:id="rId2"/>
  </sheets>
  <calcPr calcId="145621"/>
</workbook>
</file>

<file path=xl/calcChain.xml><?xml version="1.0" encoding="utf-8"?>
<calcChain xmlns="http://schemas.openxmlformats.org/spreadsheetml/2006/main">
  <c r="I37" i="1" l="1"/>
  <c r="D32" i="1"/>
  <c r="D8" i="1"/>
  <c r="D12" i="1" l="1"/>
  <c r="D18" i="1" s="1"/>
  <c r="I34" i="1"/>
  <c r="D23" i="1"/>
  <c r="D9" i="1" l="1"/>
  <c r="I5" i="7" l="1"/>
  <c r="D28" i="1" l="1"/>
  <c r="D31" i="1" s="1"/>
  <c r="I32" i="1" s="1"/>
  <c r="I35" i="1" l="1"/>
  <c r="E33" i="1"/>
  <c r="D34" i="1"/>
</calcChain>
</file>

<file path=xl/sharedStrings.xml><?xml version="1.0" encoding="utf-8"?>
<sst xmlns="http://schemas.openxmlformats.org/spreadsheetml/2006/main" count="65" uniqueCount="52">
  <si>
    <t>Výnosy</t>
  </si>
  <si>
    <t>Náklady</t>
  </si>
  <si>
    <t>Základ dane</t>
  </si>
  <si>
    <t>DUD</t>
  </si>
  <si>
    <t>Doklad</t>
  </si>
  <si>
    <t>Riadok</t>
  </si>
  <si>
    <t>Dátum prípadu</t>
  </si>
  <si>
    <t>Účet MD</t>
  </si>
  <si>
    <t>Čiastka MD</t>
  </si>
  <si>
    <t>Účet DAL</t>
  </si>
  <si>
    <t>Čiastka DAL</t>
  </si>
  <si>
    <t>Čiastka zostatok</t>
  </si>
  <si>
    <t>Účet</t>
  </si>
  <si>
    <t>Útvar</t>
  </si>
  <si>
    <t>Text</t>
  </si>
  <si>
    <t>Názov</t>
  </si>
  <si>
    <t>CM MD</t>
  </si>
  <si>
    <t>CM DAL</t>
  </si>
  <si>
    <t>Čiastka meny zostatok</t>
  </si>
  <si>
    <t>Mena</t>
  </si>
  <si>
    <t>Párovací znak</t>
  </si>
  <si>
    <t>Názov obdobia stavu</t>
  </si>
  <si>
    <t>Zamestnanec</t>
  </si>
  <si>
    <t>01/2009</t>
  </si>
  <si>
    <t>03/2009</t>
  </si>
  <si>
    <t>530</t>
  </si>
  <si>
    <t>528100</t>
  </si>
  <si>
    <t>10000030</t>
  </si>
  <si>
    <t>Preúčtovanie 381.100: Zivotne poistenie 2009 - Bauer</t>
  </si>
  <si>
    <t>Allianz - Slovenská poisťovňa, a.s.</t>
  </si>
  <si>
    <t>Preúčtovanie 381.100: Zivotne poistenie  2009 - Hloznik</t>
  </si>
  <si>
    <t>Zrusenie poistnej zmluvy - Hloznik Zivotne poistenie</t>
  </si>
  <si>
    <t>Total</t>
  </si>
  <si>
    <t>Položky zvyšujúce základ dane</t>
  </si>
  <si>
    <t>Položky znižujúce základ dane</t>
  </si>
  <si>
    <t>Základ dane alebo daňová strata</t>
  </si>
  <si>
    <t>Transformácia VH</t>
  </si>
  <si>
    <t>úroky na bežnom účte (počas roka zdanené)</t>
  </si>
  <si>
    <t>MIA Engineering s.r.o.</t>
  </si>
  <si>
    <t>nadspotreba PHM</t>
  </si>
  <si>
    <t>VH za rok 2012 po zdanení</t>
  </si>
  <si>
    <t>Daňové priznanie k dani z príjmov za rok 2013</t>
  </si>
  <si>
    <t>ostatané služby - nedaňové</t>
  </si>
  <si>
    <t>náklady na reprezentáciu</t>
  </si>
  <si>
    <t>cestovné - nedaňové</t>
  </si>
  <si>
    <t>dary</t>
  </si>
  <si>
    <t>manká a škody - DPH pri krádeži</t>
  </si>
  <si>
    <t>daň 23%</t>
  </si>
  <si>
    <t>uhradené preddavky za r. 2013</t>
  </si>
  <si>
    <t>nedoplatok z PD DzP PO za r. 2013</t>
  </si>
  <si>
    <t>daň z úrokov zaplatená v priebehu roka 2013</t>
  </si>
  <si>
    <t>daň na účely určenia výššky preddavkov na daň v r. 2014 (22%)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</si>
</sst>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\ hh:mm:ss"/>
    <numFmt numFmtId="165" formatCode="_-* #,##0.00\ [$€-1]_-;\-* #,##0.00\ [$€-1]_-;_-* &quot;-&quot;??\ [$€-1]_-;_-@_-"/>
    <numFmt numFmtId="166" formatCode="_-* #,##0.000\ [$€-1]_-;\-* #,##0.000\ [$€-1]_-;_-* &quot;-&quot;???\ [$€-1]_-;_-@_-"/>
    <numFmt numFmtId="167" formatCode="#,##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9"/>
      <color theme="6" tint="-0.499984740745262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5"/>
    <xf numFmtId="0" fontId="1" fillId="0" borderId="2" xfId="5" applyFont="1" applyBorder="1" applyAlignment="1">
      <alignment vertical="top"/>
    </xf>
    <xf numFmtId="0" fontId="1" fillId="0" borderId="3" xfId="5" applyFont="1" applyBorder="1" applyAlignment="1">
      <alignment vertical="top"/>
    </xf>
    <xf numFmtId="0" fontId="1" fillId="0" borderId="4" xfId="5" applyFont="1" applyBorder="1" applyAlignment="1">
      <alignment vertical="top"/>
    </xf>
    <xf numFmtId="49" fontId="2" fillId="0" borderId="8" xfId="5" applyNumberFormat="1" applyBorder="1" applyAlignment="1">
      <alignment vertical="top"/>
    </xf>
    <xf numFmtId="0" fontId="2" fillId="0" borderId="1" xfId="5" applyBorder="1" applyAlignment="1">
      <alignment vertical="top"/>
    </xf>
    <xf numFmtId="164" fontId="2" fillId="0" borderId="1" xfId="5" applyNumberFormat="1" applyBorder="1" applyAlignment="1">
      <alignment vertical="top"/>
    </xf>
    <xf numFmtId="49" fontId="2" fillId="0" borderId="1" xfId="5" applyNumberFormat="1" applyBorder="1" applyAlignment="1">
      <alignment vertical="top"/>
    </xf>
    <xf numFmtId="0" fontId="2" fillId="0" borderId="9" xfId="5" applyBorder="1" applyAlignment="1">
      <alignment vertical="top"/>
    </xf>
    <xf numFmtId="49" fontId="2" fillId="0" borderId="5" xfId="5" applyNumberFormat="1" applyBorder="1" applyAlignment="1">
      <alignment vertical="top"/>
    </xf>
    <xf numFmtId="0" fontId="2" fillId="0" borderId="6" xfId="5" applyBorder="1" applyAlignment="1">
      <alignment vertical="top"/>
    </xf>
    <xf numFmtId="164" fontId="2" fillId="0" borderId="6" xfId="5" applyNumberFormat="1" applyBorder="1" applyAlignment="1">
      <alignment vertical="top"/>
    </xf>
    <xf numFmtId="49" fontId="2" fillId="0" borderId="6" xfId="5" applyNumberFormat="1" applyBorder="1" applyAlignment="1">
      <alignment vertical="top"/>
    </xf>
    <xf numFmtId="4" fontId="2" fillId="0" borderId="6" xfId="5" applyNumberFormat="1" applyBorder="1" applyAlignment="1">
      <alignment vertical="top"/>
    </xf>
    <xf numFmtId="0" fontId="2" fillId="0" borderId="7" xfId="5" applyBorder="1" applyAlignment="1">
      <alignment vertical="top"/>
    </xf>
    <xf numFmtId="0" fontId="0" fillId="0" borderId="10" xfId="0" applyBorder="1"/>
    <xf numFmtId="0" fontId="0" fillId="0" borderId="10" xfId="0" applyBorder="1" applyAlignment="1">
      <alignment horizontal="right"/>
    </xf>
    <xf numFmtId="0" fontId="1" fillId="3" borderId="11" xfId="0" applyFont="1" applyFill="1" applyBorder="1"/>
    <xf numFmtId="0" fontId="0" fillId="0" borderId="0" xfId="0" applyBorder="1"/>
    <xf numFmtId="165" fontId="0" fillId="0" borderId="0" xfId="0" applyNumberFormat="1"/>
    <xf numFmtId="165" fontId="0" fillId="0" borderId="10" xfId="0" applyNumberFormat="1" applyBorder="1"/>
    <xf numFmtId="165" fontId="1" fillId="0" borderId="0" xfId="0" applyNumberFormat="1" applyFont="1"/>
    <xf numFmtId="165" fontId="0" fillId="2" borderId="13" xfId="0" applyNumberFormat="1" applyFill="1" applyBorder="1"/>
    <xf numFmtId="165" fontId="1" fillId="0" borderId="0" xfId="0" applyNumberFormat="1" applyFont="1" applyAlignment="1">
      <alignment horizontal="right" wrapText="1"/>
    </xf>
    <xf numFmtId="165" fontId="0" fillId="0" borderId="0" xfId="0" applyNumberFormat="1" applyBorder="1"/>
    <xf numFmtId="165" fontId="1" fillId="3" borderId="12" xfId="0" applyNumberFormat="1" applyFont="1" applyFill="1" applyBorder="1"/>
    <xf numFmtId="165" fontId="3" fillId="0" borderId="0" xfId="0" applyNumberFormat="1" applyFont="1" applyFill="1"/>
    <xf numFmtId="165" fontId="3" fillId="0" borderId="10" xfId="0" applyNumberFormat="1" applyFont="1" applyFill="1" applyBorder="1"/>
    <xf numFmtId="0" fontId="4" fillId="0" borderId="0" xfId="0" applyFont="1"/>
    <xf numFmtId="165" fontId="5" fillId="0" borderId="0" xfId="0" applyNumberFormat="1" applyFont="1" applyFill="1"/>
    <xf numFmtId="0" fontId="6" fillId="0" borderId="0" xfId="0" applyFont="1"/>
    <xf numFmtId="3" fontId="0" fillId="0" borderId="0" xfId="0" applyNumberFormat="1" applyAlignment="1">
      <alignment horizontal="center"/>
    </xf>
    <xf numFmtId="3" fontId="0" fillId="0" borderId="10" xfId="0" applyNumberFormat="1" applyBorder="1" applyAlignment="1">
      <alignment horizontal="center"/>
    </xf>
    <xf numFmtId="0" fontId="1" fillId="4" borderId="11" xfId="0" applyFont="1" applyFill="1" applyBorder="1"/>
    <xf numFmtId="165" fontId="1" fillId="4" borderId="12" xfId="0" applyNumberFormat="1" applyFont="1" applyFill="1" applyBorder="1"/>
    <xf numFmtId="0" fontId="1" fillId="5" borderId="11" xfId="0" applyFont="1" applyFill="1" applyBorder="1"/>
    <xf numFmtId="165" fontId="1" fillId="5" borderId="12" xfId="0" applyNumberFormat="1" applyFont="1" applyFill="1" applyBorder="1"/>
    <xf numFmtId="166" fontId="0" fillId="0" borderId="0" xfId="0" applyNumberFormat="1"/>
    <xf numFmtId="3" fontId="0" fillId="0" borderId="0" xfId="0" applyNumberFormat="1" applyBorder="1" applyAlignment="1">
      <alignment horizontal="center"/>
    </xf>
    <xf numFmtId="167" fontId="7" fillId="0" borderId="0" xfId="0" applyNumberFormat="1" applyFont="1"/>
    <xf numFmtId="0" fontId="1" fillId="2" borderId="13" xfId="0" applyFont="1" applyFill="1" applyBorder="1" applyAlignment="1">
      <alignment wrapText="1"/>
    </xf>
    <xf numFmtId="0" fontId="1" fillId="0" borderId="0" xfId="0" applyFont="1" applyAlignment="1">
      <alignment horizontal="right" wrapText="1"/>
    </xf>
    <xf numFmtId="165" fontId="0" fillId="6" borderId="0" xfId="0" applyNumberFormat="1" applyFill="1"/>
    <xf numFmtId="0" fontId="0" fillId="6" borderId="0" xfId="0" applyFill="1"/>
  </cellXfs>
  <cellStyles count="16"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  <cellStyle name="Normálna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J37"/>
  <sheetViews>
    <sheetView tabSelected="1" topLeftCell="C19" workbookViewId="0">
      <selection activeCell="G40" sqref="G40"/>
    </sheetView>
  </sheetViews>
  <sheetFormatPr defaultRowHeight="15" x14ac:dyDescent="0.25"/>
  <cols>
    <col min="2" max="2" width="9.42578125" customWidth="1"/>
    <col min="3" max="3" width="49.7109375" bestFit="1" customWidth="1"/>
    <col min="4" max="4" width="14.42578125" style="2" bestFit="1" customWidth="1"/>
    <col min="5" max="5" width="12.85546875" bestFit="1" customWidth="1"/>
    <col min="9" max="9" width="11.85546875" bestFit="1" customWidth="1"/>
    <col min="10" max="10" width="30.7109375" customWidth="1"/>
  </cols>
  <sheetData>
    <row r="1" spans="2:5" x14ac:dyDescent="0.25">
      <c r="B1" s="1" t="s">
        <v>38</v>
      </c>
    </row>
    <row r="3" spans="2:5" x14ac:dyDescent="0.25">
      <c r="B3" s="1" t="s">
        <v>41</v>
      </c>
    </row>
    <row r="5" spans="2:5" x14ac:dyDescent="0.25">
      <c r="B5" s="1" t="s">
        <v>36</v>
      </c>
    </row>
    <row r="7" spans="2:5" x14ac:dyDescent="0.25">
      <c r="C7" s="3" t="s">
        <v>0</v>
      </c>
      <c r="D7" s="24">
        <v>1637668.6</v>
      </c>
    </row>
    <row r="8" spans="2:5" ht="15.75" thickBot="1" x14ac:dyDescent="0.3">
      <c r="B8" s="20"/>
      <c r="C8" s="21" t="s">
        <v>1</v>
      </c>
      <c r="D8" s="25">
        <f>1499375.33-D33+951</f>
        <v>1500320.75</v>
      </c>
    </row>
    <row r="9" spans="2:5" ht="15.75" thickTop="1" x14ac:dyDescent="0.25">
      <c r="C9" s="4" t="s">
        <v>2</v>
      </c>
      <c r="D9" s="26">
        <f>D7-D8</f>
        <v>137347.85000000009</v>
      </c>
    </row>
    <row r="10" spans="2:5" x14ac:dyDescent="0.25">
      <c r="D10" s="24"/>
    </row>
    <row r="11" spans="2:5" ht="15.75" thickBot="1" x14ac:dyDescent="0.3">
      <c r="B11" s="45" t="s">
        <v>33</v>
      </c>
      <c r="C11" s="45"/>
      <c r="D11" s="27"/>
    </row>
    <row r="12" spans="2:5" x14ac:dyDescent="0.25">
      <c r="B12" s="36">
        <v>501999</v>
      </c>
      <c r="C12" t="s">
        <v>39</v>
      </c>
      <c r="D12" s="31">
        <f>863.89+1488.33+124.33+(570.41-260.25)+515.24</f>
        <v>3301.95</v>
      </c>
    </row>
    <row r="13" spans="2:5" x14ac:dyDescent="0.25">
      <c r="B13" s="36">
        <v>512999</v>
      </c>
      <c r="C13" t="s">
        <v>44</v>
      </c>
      <c r="D13" s="31">
        <v>1471.65</v>
      </c>
    </row>
    <row r="14" spans="2:5" x14ac:dyDescent="0.25">
      <c r="B14" s="36">
        <v>513999</v>
      </c>
      <c r="C14" t="s">
        <v>43</v>
      </c>
      <c r="D14" s="31">
        <v>3475.71</v>
      </c>
      <c r="E14" s="35"/>
    </row>
    <row r="15" spans="2:5" x14ac:dyDescent="0.25">
      <c r="B15" s="36">
        <v>518999</v>
      </c>
      <c r="C15" t="s">
        <v>42</v>
      </c>
      <c r="D15" s="31">
        <v>11430.01</v>
      </c>
    </row>
    <row r="16" spans="2:5" x14ac:dyDescent="0.25">
      <c r="B16" s="36">
        <v>543999</v>
      </c>
      <c r="C16" t="s">
        <v>45</v>
      </c>
      <c r="D16" s="31">
        <v>6065</v>
      </c>
    </row>
    <row r="17" spans="2:9" ht="15.75" thickBot="1" x14ac:dyDescent="0.3">
      <c r="B17" s="37">
        <v>549999</v>
      </c>
      <c r="C17" s="20" t="s">
        <v>46</v>
      </c>
      <c r="D17" s="32">
        <v>2673.44</v>
      </c>
      <c r="E17" s="35"/>
    </row>
    <row r="18" spans="2:9" ht="15.75" thickTop="1" x14ac:dyDescent="0.25">
      <c r="B18" s="46" t="s">
        <v>32</v>
      </c>
      <c r="C18" s="46"/>
      <c r="D18" s="26">
        <f>SUM(D12:D17)</f>
        <v>28417.759999999998</v>
      </c>
    </row>
    <row r="19" spans="2:9" x14ac:dyDescent="0.25">
      <c r="D19" s="24"/>
    </row>
    <row r="20" spans="2:9" ht="15.75" thickBot="1" x14ac:dyDescent="0.3">
      <c r="B20" s="45" t="s">
        <v>34</v>
      </c>
      <c r="C20" s="45"/>
      <c r="D20" s="27"/>
    </row>
    <row r="21" spans="2:9" x14ac:dyDescent="0.25">
      <c r="B21" s="43">
        <v>662001</v>
      </c>
      <c r="C21" s="23" t="s">
        <v>37</v>
      </c>
      <c r="D21" s="29">
        <v>29.7</v>
      </c>
    </row>
    <row r="22" spans="2:9" ht="15.75" thickBot="1" x14ac:dyDescent="0.3">
      <c r="B22" s="20"/>
      <c r="C22" s="20"/>
      <c r="D22" s="25"/>
    </row>
    <row r="23" spans="2:9" ht="15.75" thickTop="1" x14ac:dyDescent="0.25">
      <c r="B23" s="46" t="s">
        <v>32</v>
      </c>
      <c r="C23" s="46"/>
      <c r="D23" s="28">
        <f>SUM(D21:D22)</f>
        <v>29.7</v>
      </c>
    </row>
    <row r="24" spans="2:9" x14ac:dyDescent="0.25">
      <c r="D24" s="24"/>
    </row>
    <row r="25" spans="2:9" x14ac:dyDescent="0.25">
      <c r="D25" s="24"/>
    </row>
    <row r="26" spans="2:9" x14ac:dyDescent="0.25">
      <c r="C26" s="1"/>
      <c r="D26" s="26"/>
      <c r="E26" s="33"/>
    </row>
    <row r="27" spans="2:9" ht="15.75" thickBot="1" x14ac:dyDescent="0.3">
      <c r="D27" s="24"/>
    </row>
    <row r="28" spans="2:9" ht="15.75" thickBot="1" x14ac:dyDescent="0.3">
      <c r="C28" s="22" t="s">
        <v>35</v>
      </c>
      <c r="D28" s="30">
        <f>D9+D18-D23</f>
        <v>165735.91000000009</v>
      </c>
    </row>
    <row r="29" spans="2:9" x14ac:dyDescent="0.25">
      <c r="D29" s="34"/>
    </row>
    <row r="30" spans="2:9" ht="15.75" thickBot="1" x14ac:dyDescent="0.3">
      <c r="D30" s="31"/>
      <c r="E30" s="26"/>
    </row>
    <row r="31" spans="2:9" ht="15.75" thickBot="1" x14ac:dyDescent="0.3">
      <c r="C31" s="38" t="s">
        <v>35</v>
      </c>
      <c r="D31" s="39">
        <f>SUM(D28:D30)</f>
        <v>165735.91000000009</v>
      </c>
    </row>
    <row r="32" spans="2:9" x14ac:dyDescent="0.25">
      <c r="C32" t="s">
        <v>47</v>
      </c>
      <c r="D32" s="31">
        <f>I32-0.01</f>
        <v>38119.249300000018</v>
      </c>
      <c r="E32" s="42"/>
      <c r="I32" s="44">
        <f>D31*23/100</f>
        <v>38119.25930000002</v>
      </c>
    </row>
    <row r="33" spans="3:10" ht="15.75" thickBot="1" x14ac:dyDescent="0.3">
      <c r="C33" t="s">
        <v>50</v>
      </c>
      <c r="D33" s="31">
        <v>5.58</v>
      </c>
      <c r="E33" s="24">
        <f>SUM(D32:D33)</f>
        <v>38124.829300000019</v>
      </c>
    </row>
    <row r="34" spans="3:10" ht="15.75" thickBot="1" x14ac:dyDescent="0.3">
      <c r="C34" s="40" t="s">
        <v>40</v>
      </c>
      <c r="D34" s="41">
        <f>D9-D32-D33</f>
        <v>99223.020700000066</v>
      </c>
      <c r="I34" s="2">
        <f>3909.68*4</f>
        <v>15638.72</v>
      </c>
      <c r="J34" t="s">
        <v>48</v>
      </c>
    </row>
    <row r="35" spans="3:10" x14ac:dyDescent="0.25">
      <c r="I35" s="47">
        <f>D32-I34</f>
        <v>22480.529300000017</v>
      </c>
      <c r="J35" s="48" t="s">
        <v>49</v>
      </c>
    </row>
    <row r="37" spans="3:10" x14ac:dyDescent="0.25">
      <c r="I37" s="24">
        <f>D31*22/100</f>
        <v>36461.900200000018</v>
      </c>
      <c r="J37" t="s">
        <v>51</v>
      </c>
    </row>
  </sheetData>
  <mergeCells count="4">
    <mergeCell ref="B11:C11"/>
    <mergeCell ref="B23:C23"/>
    <mergeCell ref="B20:C20"/>
    <mergeCell ref="B18:C18"/>
  </mergeCells>
  <pageMargins left="0" right="0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I5" sqref="I5"/>
    </sheetView>
  </sheetViews>
  <sheetFormatPr defaultRowHeight="15" x14ac:dyDescent="0.25"/>
  <cols>
    <col min="1" max="1" width="5" bestFit="1" customWidth="1"/>
    <col min="2" max="2" width="7.140625" bestFit="1" customWidth="1"/>
    <col min="3" max="3" width="7" bestFit="1" customWidth="1"/>
    <col min="4" max="4" width="18" bestFit="1" customWidth="1"/>
    <col min="5" max="5" width="8.7109375" bestFit="1" customWidth="1"/>
    <col min="6" max="6" width="10.85546875" bestFit="1" customWidth="1"/>
    <col min="7" max="7" width="9" bestFit="1" customWidth="1"/>
    <col min="8" max="8" width="11.140625" bestFit="1" customWidth="1"/>
    <col min="9" max="9" width="15.28515625" bestFit="1" customWidth="1"/>
    <col min="10" max="10" width="7" bestFit="1" customWidth="1"/>
    <col min="11" max="11" width="9" bestFit="1" customWidth="1"/>
    <col min="12" max="12" width="50.7109375" bestFit="1" customWidth="1"/>
  </cols>
  <sheetData>
    <row r="1" spans="1:20" ht="15.75" thickTop="1" x14ac:dyDescent="0.25">
      <c r="A1" s="6" t="s">
        <v>3</v>
      </c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9</v>
      </c>
      <c r="H1" s="7" t="s">
        <v>10</v>
      </c>
      <c r="I1" s="7" t="s">
        <v>11</v>
      </c>
      <c r="J1" s="7" t="s">
        <v>12</v>
      </c>
      <c r="K1" s="7" t="s">
        <v>13</v>
      </c>
      <c r="L1" s="7" t="s">
        <v>14</v>
      </c>
      <c r="M1" s="7" t="s">
        <v>15</v>
      </c>
      <c r="N1" s="7" t="s">
        <v>16</v>
      </c>
      <c r="O1" s="7" t="s">
        <v>17</v>
      </c>
      <c r="P1" s="7" t="s">
        <v>18</v>
      </c>
      <c r="Q1" s="7" t="s">
        <v>19</v>
      </c>
      <c r="R1" s="7" t="s">
        <v>20</v>
      </c>
      <c r="S1" s="7" t="s">
        <v>21</v>
      </c>
      <c r="T1" s="8" t="s">
        <v>22</v>
      </c>
    </row>
    <row r="2" spans="1:20" x14ac:dyDescent="0.25">
      <c r="A2" s="9" t="s">
        <v>25</v>
      </c>
      <c r="B2" s="10">
        <v>90004</v>
      </c>
      <c r="C2" s="10">
        <v>1</v>
      </c>
      <c r="D2" s="11">
        <v>39814.632847222201</v>
      </c>
      <c r="E2" s="12" t="s">
        <v>26</v>
      </c>
      <c r="F2" s="10">
        <v>864.5</v>
      </c>
      <c r="G2" s="12"/>
      <c r="H2" s="10"/>
      <c r="I2" s="10">
        <v>864.5</v>
      </c>
      <c r="J2" s="12" t="s">
        <v>26</v>
      </c>
      <c r="K2" s="12" t="s">
        <v>27</v>
      </c>
      <c r="L2" s="12" t="s">
        <v>28</v>
      </c>
      <c r="M2" s="12" t="s">
        <v>29</v>
      </c>
      <c r="N2" s="10">
        <v>0</v>
      </c>
      <c r="O2" s="10"/>
      <c r="P2" s="10">
        <v>0</v>
      </c>
      <c r="Q2" s="12"/>
      <c r="R2" s="12"/>
      <c r="S2" s="12" t="s">
        <v>23</v>
      </c>
      <c r="T2" s="13">
        <v>1</v>
      </c>
    </row>
    <row r="3" spans="1:20" x14ac:dyDescent="0.25">
      <c r="A3" s="9" t="s">
        <v>25</v>
      </c>
      <c r="B3" s="10">
        <v>90004</v>
      </c>
      <c r="C3" s="10">
        <v>2</v>
      </c>
      <c r="D3" s="11">
        <v>39814.632847222201</v>
      </c>
      <c r="E3" s="12" t="s">
        <v>26</v>
      </c>
      <c r="F3" s="10">
        <v>844.88</v>
      </c>
      <c r="G3" s="12"/>
      <c r="H3" s="10"/>
      <c r="I3" s="10">
        <v>844.88</v>
      </c>
      <c r="J3" s="12" t="s">
        <v>26</v>
      </c>
      <c r="K3" s="12" t="s">
        <v>27</v>
      </c>
      <c r="L3" s="12" t="s">
        <v>30</v>
      </c>
      <c r="M3" s="12" t="s">
        <v>29</v>
      </c>
      <c r="N3" s="10">
        <v>0</v>
      </c>
      <c r="O3" s="10"/>
      <c r="P3" s="10">
        <v>0</v>
      </c>
      <c r="Q3" s="12"/>
      <c r="R3" s="12"/>
      <c r="S3" s="12" t="s">
        <v>23</v>
      </c>
      <c r="T3" s="13">
        <v>4</v>
      </c>
    </row>
    <row r="4" spans="1:20" ht="15.75" thickBot="1" x14ac:dyDescent="0.3">
      <c r="A4" s="14" t="s">
        <v>25</v>
      </c>
      <c r="B4" s="15">
        <v>90025</v>
      </c>
      <c r="C4" s="15">
        <v>2</v>
      </c>
      <c r="D4" s="16">
        <v>39888.994502314803</v>
      </c>
      <c r="E4" s="17"/>
      <c r="F4" s="15"/>
      <c r="G4" s="17" t="s">
        <v>26</v>
      </c>
      <c r="H4" s="18">
        <v>1689.77</v>
      </c>
      <c r="I4" s="18">
        <v>-1689.77</v>
      </c>
      <c r="J4" s="17" t="s">
        <v>26</v>
      </c>
      <c r="K4" s="17" t="s">
        <v>27</v>
      </c>
      <c r="L4" s="17" t="s">
        <v>31</v>
      </c>
      <c r="M4" s="17"/>
      <c r="N4" s="15"/>
      <c r="O4" s="15">
        <v>0</v>
      </c>
      <c r="P4" s="15">
        <v>0</v>
      </c>
      <c r="Q4" s="17"/>
      <c r="R4" s="17"/>
      <c r="S4" s="17" t="s">
        <v>24</v>
      </c>
      <c r="T4" s="19"/>
    </row>
    <row r="5" spans="1:20" ht="15.75" thickTop="1" x14ac:dyDescent="0.25">
      <c r="A5" s="5"/>
      <c r="B5" s="5"/>
      <c r="C5" s="5"/>
      <c r="D5" s="5"/>
      <c r="E5" s="5"/>
      <c r="F5" s="5"/>
      <c r="G5" s="5"/>
      <c r="H5" s="5"/>
      <c r="I5" s="5">
        <f>SUM(I2:I4)</f>
        <v>19.610000000000127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MIA 2013</vt:lpstr>
      <vt:lpstr>528.100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</dc:creator>
  <cp:lastModifiedBy>edita.halamickova</cp:lastModifiedBy>
  <cp:lastPrinted>2014-03-11T13:50:04Z</cp:lastPrinted>
  <dcterms:created xsi:type="dcterms:W3CDTF">2010-03-20T23:18:14Z</dcterms:created>
  <dcterms:modified xsi:type="dcterms:W3CDTF">2014-03-11T13:53:55Z</dcterms:modified>
</cp:coreProperties>
</file>