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370" yWindow="690" windowWidth="12435" windowHeight="7620" tabRatio="993"/>
  </bookViews>
  <sheets>
    <sheet name="DV 2012" sheetId="1" r:id="rId1"/>
    <sheet name="528.100" sheetId="7" state="hidden" r:id="rId2"/>
    <sheet name="501.900" sheetId="8" r:id="rId3"/>
    <sheet name="501.920" sheetId="9" r:id="rId4"/>
    <sheet name="511.120" sheetId="10" r:id="rId5"/>
    <sheet name="518.260" sheetId="22" r:id="rId6"/>
    <sheet name="512.900" sheetId="11" r:id="rId7"/>
    <sheet name="544.900" sheetId="12" r:id="rId8"/>
    <sheet name="545.900" sheetId="13" r:id="rId9"/>
    <sheet name="548.900" sheetId="15" r:id="rId10"/>
    <sheet name="569.900" sheetId="16" r:id="rId11"/>
    <sheet name="323.100" sheetId="26" r:id="rId12"/>
    <sheet name="548.800" sheetId="17" r:id="rId13"/>
    <sheet name="562.200" sheetId="19" r:id="rId14"/>
  </sheets>
  <calcPr calcId="145621"/>
</workbook>
</file>

<file path=xl/calcChain.xml><?xml version="1.0" encoding="utf-8"?>
<calcChain xmlns="http://schemas.openxmlformats.org/spreadsheetml/2006/main">
  <c r="G33" i="1" l="1"/>
  <c r="F36" i="1"/>
  <c r="D33" i="1"/>
  <c r="D16" i="1"/>
  <c r="D8" i="1"/>
  <c r="D18" i="1" l="1"/>
  <c r="D24" i="1"/>
  <c r="E31" i="1"/>
  <c r="D9" i="1" l="1"/>
  <c r="I5" i="26"/>
  <c r="I4" i="22" l="1"/>
  <c r="I11" i="19"/>
  <c r="I5" i="16"/>
  <c r="I7" i="15"/>
  <c r="I4" i="13"/>
  <c r="I4" i="12"/>
  <c r="I5" i="11"/>
  <c r="I8" i="10"/>
  <c r="I13" i="8"/>
  <c r="I7" i="9"/>
  <c r="I5" i="7"/>
  <c r="D29" i="1" l="1"/>
  <c r="D32" i="1" s="1"/>
  <c r="F33" i="1" l="1"/>
  <c r="F35" i="1" l="1"/>
  <c r="D35" i="1"/>
</calcChain>
</file>

<file path=xl/comments1.xml><?xml version="1.0" encoding="utf-8"?>
<comments xmlns="http://schemas.openxmlformats.org/spreadsheetml/2006/main">
  <authors>
    <author>edita.halamickova</author>
  </authors>
  <commentList>
    <comment ref="D15" authorId="0">
      <text>
        <r>
          <rPr>
            <b/>
            <sz val="8"/>
            <color indexed="81"/>
            <rFont val="Tahoma"/>
            <family val="2"/>
            <charset val="238"/>
          </rPr>
          <t>edita.halamickova:</t>
        </r>
        <r>
          <rPr>
            <sz val="8"/>
            <color indexed="81"/>
            <rFont val="Tahoma"/>
            <family val="2"/>
            <charset val="238"/>
          </rPr>
          <t xml:space="preserve">
rozdiel medzi ÚO a DO 
D hmotného M
130,00 (DO)
129,70 (ÚO)
     0,30 ... rozdiel</t>
        </r>
      </text>
    </comment>
    <comment ref="D22" authorId="0">
      <text>
        <r>
          <rPr>
            <b/>
            <sz val="8"/>
            <color indexed="81"/>
            <rFont val="Tahoma"/>
            <family val="2"/>
            <charset val="238"/>
          </rPr>
          <t>edita.halamickova:</t>
        </r>
        <r>
          <rPr>
            <sz val="8"/>
            <color indexed="81"/>
            <rFont val="Tahoma"/>
            <family val="2"/>
            <charset val="238"/>
          </rPr>
          <t xml:space="preserve">
rozdiel medzi ÚO a DO 
D hmotného M
130,00 (DO)
129,70 (ÚO)
     0,30 ... rozdiel</t>
        </r>
      </text>
    </comment>
  </commentList>
</comments>
</file>

<file path=xl/comments2.xml><?xml version="1.0" encoding="utf-8"?>
<comments xmlns="http://schemas.openxmlformats.org/spreadsheetml/2006/main">
  <authors>
    <author>barbora</author>
  </authors>
  <commentList>
    <comment ref="I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katarína:
nedaňové
</t>
        </r>
      </text>
    </comment>
  </commentList>
</comments>
</file>

<file path=xl/sharedStrings.xml><?xml version="1.0" encoding="utf-8"?>
<sst xmlns="http://schemas.openxmlformats.org/spreadsheetml/2006/main" count="623" uniqueCount="137">
  <si>
    <t>MATADOR Automotive Design, s.r.o.</t>
  </si>
  <si>
    <t>Výnosy</t>
  </si>
  <si>
    <t>Náklady</t>
  </si>
  <si>
    <t>Základ dane</t>
  </si>
  <si>
    <t>DUD</t>
  </si>
  <si>
    <t>Doklad</t>
  </si>
  <si>
    <t>Riadok</t>
  </si>
  <si>
    <t>Dátum prípadu</t>
  </si>
  <si>
    <t>Účet MD</t>
  </si>
  <si>
    <t>Čiastka MD</t>
  </si>
  <si>
    <t>Účet DAL</t>
  </si>
  <si>
    <t>Čiastka DAL</t>
  </si>
  <si>
    <t>Čiastka zostatok</t>
  </si>
  <si>
    <t>Účet</t>
  </si>
  <si>
    <t>Útvar</t>
  </si>
  <si>
    <t>Text</t>
  </si>
  <si>
    <t>Názov</t>
  </si>
  <si>
    <t>CM MD</t>
  </si>
  <si>
    <t>CM DAL</t>
  </si>
  <si>
    <t>Čiastka meny zostatok</t>
  </si>
  <si>
    <t>Mena</t>
  </si>
  <si>
    <t>Párovací znak</t>
  </si>
  <si>
    <t>Názov obdobia stavu</t>
  </si>
  <si>
    <t>Zamestnanec</t>
  </si>
  <si>
    <t>01/2009</t>
  </si>
  <si>
    <t>03/2009</t>
  </si>
  <si>
    <t>530</t>
  </si>
  <si>
    <t>528100</t>
  </si>
  <si>
    <t>10000030</t>
  </si>
  <si>
    <t>Preúčtovanie 381.100: Zivotne poistenie 2009 - Bauer</t>
  </si>
  <si>
    <t>Allianz - Slovenská poisťovňa, a.s.</t>
  </si>
  <si>
    <t>Preúčtovanie 381.100: Zivotne poistenie  2009 - Hloznik</t>
  </si>
  <si>
    <t>Zrusenie poistnej zmluvy - Hloznik Zivotne poistenie</t>
  </si>
  <si>
    <t>Total</t>
  </si>
  <si>
    <t>Položky zvyšujúce základ dane</t>
  </si>
  <si>
    <t>Položky znižujúce základ dane</t>
  </si>
  <si>
    <t>Základ dane alebo daňová strata</t>
  </si>
  <si>
    <t>Transformácia VH</t>
  </si>
  <si>
    <t>710</t>
  </si>
  <si>
    <t>501900</t>
  </si>
  <si>
    <t>10000010</t>
  </si>
  <si>
    <t>Nákup PHM 14.1.2010 BA 725RL</t>
  </si>
  <si>
    <t>EUROSHELL DEUTSCHLAND GMBH</t>
  </si>
  <si>
    <t>01/2010</t>
  </si>
  <si>
    <t>Nákup PHM 19.1. - 31.1.2010 BA 725RL</t>
  </si>
  <si>
    <t>Shell Slovakia, s.r.o.</t>
  </si>
  <si>
    <t>Nakup PHM 10.1.2010 BA 725RL</t>
  </si>
  <si>
    <t>SHELL AUSTRIA GMBH</t>
  </si>
  <si>
    <t>Spotreba PHM 17.2.2010 BA591 RU</t>
  </si>
  <si>
    <t>SHELL CZECH REPUBLIC A.S.</t>
  </si>
  <si>
    <t>02/2010</t>
  </si>
  <si>
    <t>Spotreba PHM 22.2.2010 BA 591 RU</t>
  </si>
  <si>
    <t>Spotreba PHM 22.2.2010</t>
  </si>
  <si>
    <t>Nákup PHM 27.2.2010 BA 725RL</t>
  </si>
  <si>
    <t>Nákup PHM 4.2.2010 BA 725 RL</t>
  </si>
  <si>
    <t>Spotreba PHM 24.2.-2.3.2010 BA 591RU</t>
  </si>
  <si>
    <t>03/2010</t>
  </si>
  <si>
    <t>Spotreba PHM 5.2. - 12.2.2010</t>
  </si>
  <si>
    <t>501920</t>
  </si>
  <si>
    <t>Údržba auta</t>
  </si>
  <si>
    <t>Nemrznuca zmes BA 725RL</t>
  </si>
  <si>
    <t>Nemrznuca zmes</t>
  </si>
  <si>
    <t>320</t>
  </si>
  <si>
    <t>511120</t>
  </si>
  <si>
    <t>Oprava vozidla BA 725 RL</t>
  </si>
  <si>
    <t>BOAT, a.s.</t>
  </si>
  <si>
    <t>Kontrola originality BA 725 RL</t>
  </si>
  <si>
    <t>CM CONTROL, s.r.o.</t>
  </si>
  <si>
    <t>STK BA 725 RL</t>
  </si>
  <si>
    <t>730</t>
  </si>
  <si>
    <t>Dobropis 350 100003</t>
  </si>
  <si>
    <t>CHLADENIE A KLIMATIZÁCIA, s.r.o.</t>
  </si>
  <si>
    <t>10704</t>
  </si>
  <si>
    <t>12/2010</t>
  </si>
  <si>
    <t>10000099</t>
  </si>
  <si>
    <t>Servisné práce - klimatizácia</t>
  </si>
  <si>
    <t>10/2010</t>
  </si>
  <si>
    <t>512900</t>
  </si>
  <si>
    <t>740</t>
  </si>
  <si>
    <t>544900</t>
  </si>
  <si>
    <t>Zmluvná pokuta (splátka č. 485034527)</t>
  </si>
  <si>
    <t>VÚB Leasing , a.s.</t>
  </si>
  <si>
    <t>545900</t>
  </si>
  <si>
    <t>Pokuta (DPH 5/2010) - oneskorene podanie</t>
  </si>
  <si>
    <t>Daňový úrad Bratislava III.</t>
  </si>
  <si>
    <t>07/2010</t>
  </si>
  <si>
    <t>548900</t>
  </si>
  <si>
    <t>Rozpustenie 381.100: Havarijne poistenie 01/2010</t>
  </si>
  <si>
    <t>KOMUNÁLNA poisťovňa, a.s.
Vienna Insurance Group
pobočka Banská Bystrica</t>
  </si>
  <si>
    <t>Rozpustenie 381.100: Povinne zmluvne poistenie 01/2010</t>
  </si>
  <si>
    <t>UNIQA poisťovňa, a.s.</t>
  </si>
  <si>
    <t>Povinné zmluvné poist. 20.1.-20.7.2010</t>
  </si>
  <si>
    <t>Havarijné poistenie 20.1. - 20.7.2010</t>
  </si>
  <si>
    <t>569900</t>
  </si>
  <si>
    <t>Škoda na finančnom majetku - stravné lístky</t>
  </si>
  <si>
    <t>Škoda na finančnom majetku - manko v CZK pokladni</t>
  </si>
  <si>
    <t>548800</t>
  </si>
  <si>
    <t>Zuctovanie rozdielu medzi cenou vyradeneho majetku a zostatkom na ucte 474300</t>
  </si>
  <si>
    <t>562100</t>
  </si>
  <si>
    <t>Rozpustenie 381.100: Uroky 1/2010</t>
  </si>
  <si>
    <t>IBM World Trade Corp.</t>
  </si>
  <si>
    <t>Rozpustenie 381.100: Uroky 2/2010</t>
  </si>
  <si>
    <t>Rozpustenie 381.100: Uroky 3/2010</t>
  </si>
  <si>
    <t>Rozpustenie 381.100: Uroky 4/2010</t>
  </si>
  <si>
    <t>04/2010</t>
  </si>
  <si>
    <t>Rozpustenie 381.100: Uroky 5/2010</t>
  </si>
  <si>
    <t>05/2010</t>
  </si>
  <si>
    <t>Rozpustenie 381.100: Uroky 6/2010</t>
  </si>
  <si>
    <t>06/2010</t>
  </si>
  <si>
    <t>Rozpustenie 381.100: Uroky 7/2010</t>
  </si>
  <si>
    <t>Preúčtovanie 381.100</t>
  </si>
  <si>
    <t>518260</t>
  </si>
  <si>
    <t>Poštovné 2009!</t>
  </si>
  <si>
    <t>Slovenská pošta, a.s.</t>
  </si>
  <si>
    <t>100</t>
  </si>
  <si>
    <t>Nadspotreba BA 591 RU</t>
  </si>
  <si>
    <t>Preúčtovanie nadspotreby PHM za rok 2010 -  BA 591 RU</t>
  </si>
  <si>
    <t>323100</t>
  </si>
  <si>
    <t>Tvorby rezervy na spracovanie účtovníctva za 12/2010</t>
  </si>
  <si>
    <t>Dialnicna znamka - strateny doklad</t>
  </si>
  <si>
    <t>Dialnicna znamka BA 725 RL</t>
  </si>
  <si>
    <t>neuhradena k 31.12.2010</t>
  </si>
  <si>
    <t>Tvorby rezervy na zostavenie daňového priznania za rok 2010</t>
  </si>
  <si>
    <t>DV, s.r.o.</t>
  </si>
  <si>
    <t>Náklady na reprezentáciu</t>
  </si>
  <si>
    <t>úroky na bežnom účte (počas roka zdanené)</t>
  </si>
  <si>
    <t>rozdiel medzi účtovnými a daňovými odpismi DHM</t>
  </si>
  <si>
    <t xml:space="preserve">odpočet daňovej straty </t>
  </si>
  <si>
    <t>uhradené preddavky</t>
  </si>
  <si>
    <t>nedoplatok</t>
  </si>
  <si>
    <t>daň 23%</t>
  </si>
  <si>
    <t>daň z úrokov zaplatená v priebehu roka 2013</t>
  </si>
  <si>
    <t>Daňové priznanie k dani z príjmov za rok 2013</t>
  </si>
  <si>
    <t>Ostatné služby daňovo neuznané</t>
  </si>
  <si>
    <t>Dary daňovo neuznané</t>
  </si>
  <si>
    <t>predané cenné papiere a podiely (MIA) 150 000,00 -100 000,00</t>
  </si>
  <si>
    <t>VH za rok 2013 po zdanení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</si>
</sst>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\ hh:mm:ss"/>
    <numFmt numFmtId="165" formatCode="_-* #,##0.00\ [$€-1]_-;\-* #,##0.00\ [$€-1]_-;_-* &quot;-&quot;??\ [$€-1]_-;_-@_-"/>
    <numFmt numFmtId="166" formatCode="m/d/yyyy\ hh:mm:ss"/>
    <numFmt numFmtId="167" formatCode="#.##0.00"/>
    <numFmt numFmtId="168" formatCode="000000"/>
    <numFmt numFmtId="169" formatCode="_-* #,##0.000\ [$€-1]_-;\-* #,##0.000\ [$€-1]_-;_-* &quot;-&quot;?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theme="6" tint="-0.499984740745262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72">
    <xf numFmtId="0" fontId="0" fillId="0" borderId="0" xfId="0"/>
    <xf numFmtId="0" fontId="2" fillId="0" borderId="0" xfId="0" applyFont="1"/>
    <xf numFmtId="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5"/>
    <xf numFmtId="0" fontId="2" fillId="0" borderId="2" xfId="5" applyFont="1" applyBorder="1" applyAlignment="1">
      <alignment vertical="top"/>
    </xf>
    <xf numFmtId="0" fontId="2" fillId="0" borderId="3" xfId="5" applyFont="1" applyBorder="1" applyAlignment="1">
      <alignment vertical="top"/>
    </xf>
    <xf numFmtId="0" fontId="2" fillId="0" borderId="4" xfId="5" applyFont="1" applyBorder="1" applyAlignment="1">
      <alignment vertical="top"/>
    </xf>
    <xf numFmtId="49" fontId="3" fillId="0" borderId="8" xfId="5" applyNumberFormat="1" applyBorder="1" applyAlignment="1">
      <alignment vertical="top"/>
    </xf>
    <xf numFmtId="0" fontId="3" fillId="0" borderId="1" xfId="5" applyBorder="1" applyAlignment="1">
      <alignment vertical="top"/>
    </xf>
    <xf numFmtId="164" fontId="3" fillId="0" borderId="1" xfId="5" applyNumberFormat="1" applyBorder="1" applyAlignment="1">
      <alignment vertical="top"/>
    </xf>
    <xf numFmtId="49" fontId="3" fillId="0" borderId="1" xfId="5" applyNumberFormat="1" applyBorder="1" applyAlignment="1">
      <alignment vertical="top"/>
    </xf>
    <xf numFmtId="0" fontId="3" fillId="0" borderId="9" xfId="5" applyBorder="1" applyAlignment="1">
      <alignment vertical="top"/>
    </xf>
    <xf numFmtId="49" fontId="3" fillId="0" borderId="5" xfId="5" applyNumberFormat="1" applyBorder="1" applyAlignment="1">
      <alignment vertical="top"/>
    </xf>
    <xf numFmtId="0" fontId="3" fillId="0" borderId="6" xfId="5" applyBorder="1" applyAlignment="1">
      <alignment vertical="top"/>
    </xf>
    <xf numFmtId="164" fontId="3" fillId="0" borderId="6" xfId="5" applyNumberFormat="1" applyBorder="1" applyAlignment="1">
      <alignment vertical="top"/>
    </xf>
    <xf numFmtId="49" fontId="3" fillId="0" borderId="6" xfId="5" applyNumberFormat="1" applyBorder="1" applyAlignment="1">
      <alignment vertical="top"/>
    </xf>
    <xf numFmtId="4" fontId="3" fillId="0" borderId="6" xfId="5" applyNumberFormat="1" applyBorder="1" applyAlignment="1">
      <alignment vertical="top"/>
    </xf>
    <xf numFmtId="0" fontId="3" fillId="0" borderId="7" xfId="5" applyBorder="1" applyAlignment="1">
      <alignment vertical="top"/>
    </xf>
    <xf numFmtId="0" fontId="0" fillId="0" borderId="10" xfId="0" applyBorder="1"/>
    <xf numFmtId="0" fontId="0" fillId="0" borderId="10" xfId="0" applyBorder="1" applyAlignment="1">
      <alignment horizontal="right"/>
    </xf>
    <xf numFmtId="0" fontId="2" fillId="3" borderId="11" xfId="0" applyFont="1" applyFill="1" applyBorder="1"/>
    <xf numFmtId="0" fontId="4" fillId="0" borderId="0" xfId="0" applyFont="1"/>
    <xf numFmtId="0" fontId="0" fillId="0" borderId="0" xfId="0" applyBorder="1"/>
    <xf numFmtId="165" fontId="0" fillId="0" borderId="0" xfId="0" applyNumberFormat="1"/>
    <xf numFmtId="165" fontId="0" fillId="0" borderId="10" xfId="0" applyNumberFormat="1" applyBorder="1"/>
    <xf numFmtId="165" fontId="2" fillId="0" borderId="0" xfId="0" applyNumberFormat="1" applyFont="1"/>
    <xf numFmtId="165" fontId="0" fillId="2" borderId="13" xfId="0" applyNumberFormat="1" applyFill="1" applyBorder="1"/>
    <xf numFmtId="165" fontId="2" fillId="0" borderId="0" xfId="0" applyNumberFormat="1" applyFont="1" applyAlignment="1">
      <alignment horizontal="right" wrapText="1"/>
    </xf>
    <xf numFmtId="165" fontId="0" fillId="0" borderId="0" xfId="0" applyNumberFormat="1" applyBorder="1"/>
    <xf numFmtId="165" fontId="2" fillId="3" borderId="12" xfId="0" applyNumberFormat="1" applyFont="1" applyFill="1" applyBorder="1"/>
    <xf numFmtId="165" fontId="5" fillId="0" borderId="0" xfId="0" applyNumberFormat="1" applyFont="1" applyFill="1"/>
    <xf numFmtId="165" fontId="5" fillId="0" borderId="10" xfId="0" applyNumberFormat="1" applyFont="1" applyFill="1" applyBorder="1"/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0" fontId="3" fillId="0" borderId="9" xfId="9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0" fontId="3" fillId="0" borderId="7" xfId="9" applyBorder="1" applyAlignment="1">
      <alignment vertical="top"/>
    </xf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0" fontId="3" fillId="0" borderId="9" xfId="9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0" fontId="3" fillId="0" borderId="7" xfId="9" applyBorder="1" applyAlignment="1">
      <alignment vertical="top"/>
    </xf>
    <xf numFmtId="4" fontId="2" fillId="0" borderId="3" xfId="9" applyNumberFormat="1" applyFont="1" applyBorder="1" applyAlignment="1">
      <alignment vertical="top"/>
    </xf>
    <xf numFmtId="4" fontId="3" fillId="0" borderId="1" xfId="9" applyNumberFormat="1" applyBorder="1" applyAlignment="1">
      <alignment vertical="top"/>
    </xf>
    <xf numFmtId="4" fontId="3" fillId="0" borderId="6" xfId="9" applyNumberFormat="1" applyBorder="1" applyAlignment="1">
      <alignment vertical="top"/>
    </xf>
    <xf numFmtId="4" fontId="3" fillId="0" borderId="0" xfId="9" applyNumberFormat="1"/>
    <xf numFmtId="4" fontId="2" fillId="5" borderId="0" xfId="0" applyNumberFormat="1" applyFont="1" applyFill="1"/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168" fontId="3" fillId="0" borderId="9" xfId="9" applyNumberFormat="1" applyBorder="1" applyAlignment="1">
      <alignment vertical="top"/>
    </xf>
    <xf numFmtId="0" fontId="3" fillId="0" borderId="9" xfId="9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0" fontId="3" fillId="0" borderId="7" xfId="9" applyBorder="1" applyAlignment="1">
      <alignment vertical="top"/>
    </xf>
    <xf numFmtId="49" fontId="4" fillId="0" borderId="1" xfId="9" applyNumberFormat="1" applyFont="1" applyBorder="1" applyAlignment="1">
      <alignment vertical="top"/>
    </xf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0" fontId="3" fillId="0" borderId="9" xfId="9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168" fontId="3" fillId="0" borderId="7" xfId="9" applyNumberFormat="1" applyBorder="1" applyAlignment="1">
      <alignment vertical="top"/>
    </xf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0" fontId="3" fillId="0" borderId="7" xfId="9" applyBorder="1" applyAlignment="1">
      <alignment vertical="top"/>
    </xf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0" fontId="3" fillId="0" borderId="7" xfId="9" applyBorder="1" applyAlignment="1">
      <alignment vertical="top"/>
    </xf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49" fontId="3" fillId="0" borderId="1" xfId="9" applyNumberFormat="1" applyBorder="1" applyAlignment="1">
      <alignment vertical="top" wrapText="1"/>
    </xf>
    <xf numFmtId="0" fontId="3" fillId="0" borderId="9" xfId="9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49" fontId="3" fillId="0" borderId="6" xfId="9" applyNumberFormat="1" applyBorder="1" applyAlignment="1">
      <alignment vertical="top" wrapText="1"/>
    </xf>
    <xf numFmtId="0" fontId="3" fillId="0" borderId="7" xfId="9" applyBorder="1" applyAlignment="1">
      <alignment vertical="top"/>
    </xf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0" fontId="3" fillId="0" borderId="9" xfId="9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0" fontId="3" fillId="0" borderId="7" xfId="9" applyBorder="1" applyAlignment="1">
      <alignment vertical="top"/>
    </xf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5" xfId="9" applyNumberFormat="1" applyBorder="1" applyAlignment="1">
      <alignment vertical="top"/>
    </xf>
    <xf numFmtId="0" fontId="3" fillId="0" borderId="6" xfId="9" applyNumberFormat="1" applyBorder="1" applyAlignment="1">
      <alignment vertical="top"/>
    </xf>
    <xf numFmtId="166" fontId="3" fillId="0" borderId="6" xfId="9" applyNumberFormat="1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0" fontId="3" fillId="0" borderId="7" xfId="9" applyBorder="1" applyAlignment="1">
      <alignment vertical="top"/>
    </xf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0" fontId="3" fillId="0" borderId="9" xfId="9" applyBorder="1" applyAlignment="1">
      <alignment vertical="top"/>
    </xf>
    <xf numFmtId="49" fontId="3" fillId="0" borderId="6" xfId="9" applyNumberFormat="1" applyBorder="1" applyAlignment="1">
      <alignment vertical="top"/>
    </xf>
    <xf numFmtId="167" fontId="3" fillId="0" borderId="6" xfId="9" applyNumberFormat="1" applyBorder="1" applyAlignment="1">
      <alignment vertical="top"/>
    </xf>
    <xf numFmtId="0" fontId="3" fillId="0" borderId="6" xfId="9" applyBorder="1" applyAlignment="1">
      <alignment vertical="top"/>
    </xf>
    <xf numFmtId="0" fontId="3" fillId="0" borderId="7" xfId="9" applyBorder="1" applyAlignment="1">
      <alignment vertical="top"/>
    </xf>
    <xf numFmtId="0" fontId="6" fillId="0" borderId="0" xfId="0" applyFont="1"/>
    <xf numFmtId="0" fontId="3" fillId="0" borderId="0" xfId="9"/>
    <xf numFmtId="0" fontId="2" fillId="0" borderId="2" xfId="9" applyFont="1" applyBorder="1" applyAlignment="1">
      <alignment vertical="top"/>
    </xf>
    <xf numFmtId="0" fontId="2" fillId="0" borderId="3" xfId="9" applyFont="1" applyBorder="1" applyAlignment="1">
      <alignment vertical="top"/>
    </xf>
    <xf numFmtId="0" fontId="2" fillId="0" borderId="4" xfId="9" applyFont="1" applyBorder="1" applyAlignment="1">
      <alignment vertical="top"/>
    </xf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168" fontId="3" fillId="0" borderId="9" xfId="9" applyNumberFormat="1" applyBorder="1" applyAlignment="1">
      <alignment vertical="top"/>
    </xf>
    <xf numFmtId="0" fontId="2" fillId="0" borderId="2" xfId="1" applyFont="1" applyBorder="1" applyAlignment="1">
      <alignment vertical="top"/>
    </xf>
    <xf numFmtId="0" fontId="2" fillId="0" borderId="3" xfId="1" applyFont="1" applyBorder="1" applyAlignment="1">
      <alignment vertical="top"/>
    </xf>
    <xf numFmtId="4" fontId="2" fillId="0" borderId="3" xfId="1" applyNumberFormat="1" applyFont="1" applyBorder="1" applyAlignment="1">
      <alignment vertical="top"/>
    </xf>
    <xf numFmtId="0" fontId="2" fillId="0" borderId="4" xfId="1" applyFont="1" applyBorder="1" applyAlignment="1">
      <alignment vertical="top"/>
    </xf>
    <xf numFmtId="49" fontId="3" fillId="5" borderId="5" xfId="1" applyNumberFormat="1" applyFill="1" applyBorder="1" applyAlignment="1">
      <alignment vertical="top"/>
    </xf>
    <xf numFmtId="0" fontId="3" fillId="5" borderId="6" xfId="1" applyNumberFormat="1" applyFill="1" applyBorder="1" applyAlignment="1">
      <alignment vertical="top"/>
    </xf>
    <xf numFmtId="0" fontId="3" fillId="0" borderId="6" xfId="1" applyNumberFormat="1" applyBorder="1" applyAlignment="1">
      <alignment vertical="top"/>
    </xf>
    <xf numFmtId="166" fontId="3" fillId="0" borderId="6" xfId="1" applyNumberFormat="1" applyBorder="1" applyAlignment="1">
      <alignment vertical="top"/>
    </xf>
    <xf numFmtId="49" fontId="3" fillId="0" borderId="6" xfId="1" applyNumberFormat="1" applyBorder="1" applyAlignment="1">
      <alignment vertical="top"/>
    </xf>
    <xf numFmtId="4" fontId="3" fillId="0" borderId="6" xfId="1" applyNumberFormat="1" applyBorder="1" applyAlignment="1">
      <alignment vertical="top"/>
    </xf>
    <xf numFmtId="0" fontId="3" fillId="0" borderId="6" xfId="1" applyBorder="1" applyAlignment="1">
      <alignment vertical="top"/>
    </xf>
    <xf numFmtId="4" fontId="2" fillId="5" borderId="6" xfId="1" applyNumberFormat="1" applyFont="1" applyFill="1" applyBorder="1" applyAlignment="1">
      <alignment vertical="top"/>
    </xf>
    <xf numFmtId="49" fontId="2" fillId="5" borderId="6" xfId="1" applyNumberFormat="1" applyFont="1" applyFill="1" applyBorder="1" applyAlignment="1">
      <alignment vertical="top"/>
    </xf>
    <xf numFmtId="167" fontId="3" fillId="0" borderId="6" xfId="1" applyNumberFormat="1" applyBorder="1" applyAlignment="1">
      <alignment vertical="top"/>
    </xf>
    <xf numFmtId="0" fontId="3" fillId="0" borderId="7" xfId="1" applyBorder="1" applyAlignment="1">
      <alignment vertical="top"/>
    </xf>
    <xf numFmtId="0" fontId="3" fillId="0" borderId="0" xfId="9"/>
    <xf numFmtId="49" fontId="3" fillId="0" borderId="8" xfId="9" applyNumberFormat="1" applyBorder="1" applyAlignment="1">
      <alignment vertical="top"/>
    </xf>
    <xf numFmtId="0" fontId="3" fillId="0" borderId="1" xfId="9" applyNumberFormat="1" applyBorder="1" applyAlignment="1">
      <alignment vertical="top"/>
    </xf>
    <xf numFmtId="166" fontId="3" fillId="0" borderId="1" xfId="9" applyNumberFormat="1" applyBorder="1" applyAlignment="1">
      <alignment vertical="top"/>
    </xf>
    <xf numFmtId="49" fontId="3" fillId="0" borderId="1" xfId="9" applyNumberFormat="1" applyBorder="1" applyAlignment="1">
      <alignment vertical="top"/>
    </xf>
    <xf numFmtId="167" fontId="3" fillId="0" borderId="1" xfId="9" applyNumberFormat="1" applyBorder="1" applyAlignment="1">
      <alignment vertical="top"/>
    </xf>
    <xf numFmtId="0" fontId="3" fillId="0" borderId="1" xfId="9" applyBorder="1" applyAlignment="1">
      <alignment vertical="top"/>
    </xf>
    <xf numFmtId="0" fontId="3" fillId="0" borderId="9" xfId="9" applyBorder="1" applyAlignment="1">
      <alignment vertical="top"/>
    </xf>
    <xf numFmtId="4" fontId="2" fillId="6" borderId="0" xfId="0" applyNumberFormat="1" applyFont="1" applyFill="1"/>
    <xf numFmtId="0" fontId="2" fillId="4" borderId="2" xfId="9" applyFont="1" applyFill="1" applyBorder="1" applyAlignment="1">
      <alignment vertical="top"/>
    </xf>
    <xf numFmtId="0" fontId="2" fillId="4" borderId="3" xfId="9" applyFont="1" applyFill="1" applyBorder="1" applyAlignment="1">
      <alignment vertical="top"/>
    </xf>
    <xf numFmtId="4" fontId="2" fillId="4" borderId="3" xfId="9" applyNumberFormat="1" applyFont="1" applyFill="1" applyBorder="1" applyAlignment="1">
      <alignment vertical="top"/>
    </xf>
    <xf numFmtId="0" fontId="2" fillId="4" borderId="4" xfId="9" applyFont="1" applyFill="1" applyBorder="1" applyAlignment="1">
      <alignment vertical="top"/>
    </xf>
    <xf numFmtId="165" fontId="8" fillId="0" borderId="0" xfId="0" applyNumberFormat="1" applyFont="1" applyFill="1"/>
    <xf numFmtId="49" fontId="1" fillId="0" borderId="1" xfId="9" applyNumberFormat="1" applyFont="1" applyBorder="1" applyAlignment="1">
      <alignment vertical="top"/>
    </xf>
    <xf numFmtId="49" fontId="1" fillId="0" borderId="6" xfId="9" applyNumberFormat="1" applyFont="1" applyBorder="1" applyAlignment="1">
      <alignment vertical="top"/>
    </xf>
    <xf numFmtId="0" fontId="9" fillId="0" borderId="0" xfId="0" applyFont="1"/>
    <xf numFmtId="49" fontId="3" fillId="0" borderId="8" xfId="9" applyNumberFormat="1" applyFill="1" applyBorder="1" applyAlignment="1">
      <alignment vertical="top"/>
    </xf>
    <xf numFmtId="0" fontId="3" fillId="0" borderId="1" xfId="9" applyNumberFormat="1" applyFill="1" applyBorder="1" applyAlignment="1">
      <alignment vertical="top"/>
    </xf>
    <xf numFmtId="166" fontId="3" fillId="0" borderId="1" xfId="9" applyNumberFormat="1" applyFill="1" applyBorder="1" applyAlignment="1">
      <alignment vertical="top"/>
    </xf>
    <xf numFmtId="49" fontId="3" fillId="0" borderId="1" xfId="9" applyNumberFormat="1" applyFill="1" applyBorder="1" applyAlignment="1">
      <alignment vertical="top"/>
    </xf>
    <xf numFmtId="4" fontId="3" fillId="0" borderId="1" xfId="9" applyNumberFormat="1" applyFill="1" applyBorder="1" applyAlignment="1">
      <alignment vertical="top"/>
    </xf>
    <xf numFmtId="49" fontId="3" fillId="0" borderId="5" xfId="9" applyNumberFormat="1" applyFill="1" applyBorder="1" applyAlignment="1">
      <alignment vertical="top"/>
    </xf>
    <xf numFmtId="0" fontId="3" fillId="0" borderId="6" xfId="9" applyNumberFormat="1" applyFill="1" applyBorder="1" applyAlignment="1">
      <alignment vertical="top"/>
    </xf>
    <xf numFmtId="166" fontId="3" fillId="0" borderId="6" xfId="9" applyNumberFormat="1" applyFill="1" applyBorder="1" applyAlignment="1">
      <alignment vertical="top"/>
    </xf>
    <xf numFmtId="49" fontId="3" fillId="0" borderId="6" xfId="9" applyNumberFormat="1" applyFill="1" applyBorder="1" applyAlignment="1">
      <alignment vertical="top"/>
    </xf>
    <xf numFmtId="4" fontId="3" fillId="0" borderId="6" xfId="9" applyNumberFormat="1" applyFill="1" applyBorder="1" applyAlignment="1">
      <alignment vertical="top"/>
    </xf>
    <xf numFmtId="0" fontId="10" fillId="0" borderId="0" xfId="0" applyFont="1"/>
    <xf numFmtId="3" fontId="0" fillId="0" borderId="0" xfId="0" applyNumberFormat="1" applyAlignment="1">
      <alignment horizontal="center"/>
    </xf>
    <xf numFmtId="3" fontId="0" fillId="0" borderId="10" xfId="0" applyNumberFormat="1" applyBorder="1" applyAlignment="1">
      <alignment horizontal="center"/>
    </xf>
    <xf numFmtId="0" fontId="2" fillId="7" borderId="11" xfId="0" applyFont="1" applyFill="1" applyBorder="1"/>
    <xf numFmtId="165" fontId="2" fillId="7" borderId="12" xfId="0" applyNumberFormat="1" applyFont="1" applyFill="1" applyBorder="1"/>
    <xf numFmtId="0" fontId="2" fillId="8" borderId="11" xfId="0" applyFont="1" applyFill="1" applyBorder="1"/>
    <xf numFmtId="165" fontId="2" fillId="8" borderId="12" xfId="0" applyNumberFormat="1" applyFont="1" applyFill="1" applyBorder="1"/>
    <xf numFmtId="169" fontId="0" fillId="0" borderId="0" xfId="0" applyNumberFormat="1"/>
    <xf numFmtId="0" fontId="12" fillId="0" borderId="0" xfId="0" applyFont="1"/>
    <xf numFmtId="3" fontId="0" fillId="0" borderId="0" xfId="0" applyNumberFormat="1" applyBorder="1" applyAlignment="1">
      <alignment horizontal="center"/>
    </xf>
    <xf numFmtId="3" fontId="0" fillId="9" borderId="10" xfId="0" applyNumberFormat="1" applyFill="1" applyBorder="1" applyAlignment="1">
      <alignment horizontal="center"/>
    </xf>
    <xf numFmtId="0" fontId="0" fillId="9" borderId="10" xfId="0" applyFill="1" applyBorder="1"/>
    <xf numFmtId="165" fontId="5" fillId="9" borderId="10" xfId="0" applyNumberFormat="1" applyFont="1" applyFill="1" applyBorder="1"/>
    <xf numFmtId="4" fontId="4" fillId="0" borderId="0" xfId="0" applyNumberFormat="1" applyFont="1"/>
    <xf numFmtId="3" fontId="0" fillId="9" borderId="0" xfId="0" applyNumberFormat="1" applyFill="1" applyAlignment="1">
      <alignment horizontal="center"/>
    </xf>
    <xf numFmtId="0" fontId="0" fillId="9" borderId="0" xfId="0" applyFill="1"/>
    <xf numFmtId="165" fontId="5" fillId="9" borderId="0" xfId="0" applyNumberFormat="1" applyFont="1" applyFill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right" wrapText="1"/>
    </xf>
  </cellXfs>
  <cellStyles count="16"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  <cellStyle name="Normálna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G36"/>
  <sheetViews>
    <sheetView tabSelected="1" topLeftCell="A7" workbookViewId="0">
      <selection activeCell="G33" sqref="G33"/>
    </sheetView>
  </sheetViews>
  <sheetFormatPr defaultRowHeight="15" x14ac:dyDescent="0.25"/>
  <cols>
    <col min="2" max="2" width="9.42578125" customWidth="1"/>
    <col min="3" max="3" width="73.85546875" customWidth="1"/>
    <col min="4" max="4" width="12.85546875" style="2" bestFit="1" customWidth="1"/>
    <col min="5" max="5" width="11.85546875" bestFit="1" customWidth="1"/>
    <col min="6" max="6" width="12.85546875" bestFit="1" customWidth="1"/>
    <col min="7" max="7" width="11.85546875" bestFit="1" customWidth="1"/>
  </cols>
  <sheetData>
    <row r="1" spans="2:6" x14ac:dyDescent="0.25">
      <c r="B1" s="1" t="s">
        <v>123</v>
      </c>
    </row>
    <row r="3" spans="2:6" x14ac:dyDescent="0.25">
      <c r="B3" s="1" t="s">
        <v>132</v>
      </c>
    </row>
    <row r="5" spans="2:6" x14ac:dyDescent="0.25">
      <c r="B5" s="1" t="s">
        <v>37</v>
      </c>
    </row>
    <row r="7" spans="2:6" x14ac:dyDescent="0.25">
      <c r="C7" s="3" t="s">
        <v>1</v>
      </c>
      <c r="D7" s="25">
        <v>497660.41</v>
      </c>
    </row>
    <row r="8" spans="2:6" ht="15.75" thickBot="1" x14ac:dyDescent="0.3">
      <c r="B8" s="20"/>
      <c r="C8" s="21" t="s">
        <v>2</v>
      </c>
      <c r="D8" s="26">
        <f>497566.4-D34</f>
        <v>497565.65</v>
      </c>
    </row>
    <row r="9" spans="2:6" ht="15.75" thickTop="1" x14ac:dyDescent="0.25">
      <c r="C9" s="4" t="s">
        <v>3</v>
      </c>
      <c r="D9" s="27">
        <f>D7-D8</f>
        <v>94.759999999951106</v>
      </c>
    </row>
    <row r="10" spans="2:6" x14ac:dyDescent="0.25">
      <c r="D10" s="25"/>
    </row>
    <row r="11" spans="2:6" ht="15.75" thickBot="1" x14ac:dyDescent="0.3">
      <c r="B11" s="270" t="s">
        <v>34</v>
      </c>
      <c r="C11" s="270"/>
      <c r="D11" s="28"/>
    </row>
    <row r="12" spans="2:6" x14ac:dyDescent="0.25">
      <c r="B12" s="254">
        <v>513900</v>
      </c>
      <c r="C12" t="s">
        <v>124</v>
      </c>
      <c r="D12" s="32">
        <v>0</v>
      </c>
      <c r="E12" s="253"/>
      <c r="F12" s="253"/>
    </row>
    <row r="13" spans="2:6" x14ac:dyDescent="0.25">
      <c r="B13" s="267">
        <v>518900</v>
      </c>
      <c r="C13" s="268" t="s">
        <v>133</v>
      </c>
      <c r="D13" s="269">
        <v>6.5</v>
      </c>
    </row>
    <row r="14" spans="2:6" x14ac:dyDescent="0.25">
      <c r="B14" s="267">
        <v>543900</v>
      </c>
      <c r="C14" s="268" t="s">
        <v>134</v>
      </c>
      <c r="D14" s="269">
        <v>21</v>
      </c>
    </row>
    <row r="15" spans="2:6" x14ac:dyDescent="0.25">
      <c r="B15" s="254">
        <v>551</v>
      </c>
      <c r="C15" t="s">
        <v>126</v>
      </c>
      <c r="D15" s="32"/>
    </row>
    <row r="16" spans="2:6" x14ac:dyDescent="0.25">
      <c r="B16" s="254">
        <v>561100</v>
      </c>
      <c r="C16" t="s">
        <v>135</v>
      </c>
      <c r="D16" s="32">
        <f>150000-100000</f>
        <v>50000</v>
      </c>
    </row>
    <row r="17" spans="2:6" ht="15.75" thickBot="1" x14ac:dyDescent="0.3">
      <c r="B17" s="255"/>
      <c r="C17" s="20"/>
      <c r="D17" s="33"/>
      <c r="E17" s="253"/>
      <c r="F17" s="253"/>
    </row>
    <row r="18" spans="2:6" ht="15.75" thickTop="1" x14ac:dyDescent="0.25">
      <c r="B18" s="271" t="s">
        <v>33</v>
      </c>
      <c r="C18" s="271"/>
      <c r="D18" s="27">
        <f>SUM(D12:D17)</f>
        <v>50027.5</v>
      </c>
    </row>
    <row r="19" spans="2:6" x14ac:dyDescent="0.25">
      <c r="D19" s="25"/>
    </row>
    <row r="20" spans="2:6" ht="15.75" thickBot="1" x14ac:dyDescent="0.3">
      <c r="B20" s="270" t="s">
        <v>35</v>
      </c>
      <c r="C20" s="270"/>
      <c r="D20" s="28"/>
    </row>
    <row r="21" spans="2:6" x14ac:dyDescent="0.25">
      <c r="B21" s="262">
        <v>662100</v>
      </c>
      <c r="C21" s="24" t="s">
        <v>125</v>
      </c>
      <c r="D21" s="30">
        <v>4.22</v>
      </c>
    </row>
    <row r="22" spans="2:6" x14ac:dyDescent="0.25">
      <c r="B22" s="254">
        <v>551</v>
      </c>
      <c r="C22" t="s">
        <v>126</v>
      </c>
      <c r="D22" s="32">
        <v>0.3</v>
      </c>
      <c r="E22" s="24"/>
    </row>
    <row r="23" spans="2:6" ht="15.75" thickBot="1" x14ac:dyDescent="0.3">
      <c r="B23" s="263"/>
      <c r="C23" s="264"/>
      <c r="D23" s="265"/>
      <c r="E23" s="261"/>
      <c r="F23" s="261"/>
    </row>
    <row r="24" spans="2:6" ht="15.75" thickTop="1" x14ac:dyDescent="0.25">
      <c r="B24" s="271" t="s">
        <v>33</v>
      </c>
      <c r="C24" s="271"/>
      <c r="D24" s="29">
        <f>SUM(D21:D23)</f>
        <v>4.5199999999999996</v>
      </c>
    </row>
    <row r="25" spans="2:6" x14ac:dyDescent="0.25">
      <c r="D25" s="25"/>
    </row>
    <row r="26" spans="2:6" x14ac:dyDescent="0.25">
      <c r="D26" s="25"/>
    </row>
    <row r="27" spans="2:6" x14ac:dyDescent="0.25">
      <c r="C27" s="1"/>
      <c r="D27" s="27"/>
      <c r="E27" s="199"/>
      <c r="F27" s="199"/>
    </row>
    <row r="28" spans="2:6" ht="15.75" thickBot="1" x14ac:dyDescent="0.3">
      <c r="D28" s="25"/>
    </row>
    <row r="29" spans="2:6" ht="15.75" thickBot="1" x14ac:dyDescent="0.3">
      <c r="C29" s="22" t="s">
        <v>36</v>
      </c>
      <c r="D29" s="31">
        <f>D9+D18-D24</f>
        <v>50117.739999999954</v>
      </c>
    </row>
    <row r="30" spans="2:6" x14ac:dyDescent="0.25">
      <c r="C30" t="s">
        <v>127</v>
      </c>
      <c r="D30" s="239"/>
    </row>
    <row r="31" spans="2:6" ht="15.75" thickBot="1" x14ac:dyDescent="0.3">
      <c r="C31" t="s">
        <v>127</v>
      </c>
      <c r="D31" s="32"/>
      <c r="E31" s="27">
        <f>SUM(D30:D31)</f>
        <v>0</v>
      </c>
      <c r="F31" s="27"/>
    </row>
    <row r="32" spans="2:6" ht="15.75" thickBot="1" x14ac:dyDescent="0.3">
      <c r="C32" s="256" t="s">
        <v>36</v>
      </c>
      <c r="D32" s="257">
        <f>SUM(D29:D31)</f>
        <v>50117.739999999954</v>
      </c>
    </row>
    <row r="33" spans="3:7" x14ac:dyDescent="0.25">
      <c r="C33" t="s">
        <v>130</v>
      </c>
      <c r="D33" s="32">
        <f>F33</f>
        <v>11527.080199999989</v>
      </c>
      <c r="E33" s="260"/>
      <c r="F33" s="260">
        <f>D32*23/100</f>
        <v>11527.080199999989</v>
      </c>
      <c r="G33" s="25">
        <f>SUM(D33:D34)</f>
        <v>11527.830199999989</v>
      </c>
    </row>
    <row r="34" spans="3:7" ht="15.75" thickBot="1" x14ac:dyDescent="0.3">
      <c r="C34" t="s">
        <v>131</v>
      </c>
      <c r="D34" s="32">
        <v>0.75</v>
      </c>
      <c r="E34" s="260"/>
    </row>
    <row r="35" spans="3:7" ht="15.75" thickBot="1" x14ac:dyDescent="0.3">
      <c r="C35" s="258" t="s">
        <v>136</v>
      </c>
      <c r="D35" s="259">
        <f>D9-D33-D34</f>
        <v>-11433.070200000038</v>
      </c>
      <c r="F35" s="2">
        <f>D33-F36</f>
        <v>6480.2401999999893</v>
      </c>
      <c r="G35" t="s">
        <v>129</v>
      </c>
    </row>
    <row r="36" spans="3:7" x14ac:dyDescent="0.25">
      <c r="F36" s="266">
        <f>1261.71*4</f>
        <v>5046.84</v>
      </c>
      <c r="G36" s="23" t="s">
        <v>128</v>
      </c>
    </row>
  </sheetData>
  <mergeCells count="4">
    <mergeCell ref="B11:C11"/>
    <mergeCell ref="B24:C24"/>
    <mergeCell ref="B20:C20"/>
    <mergeCell ref="B18:C18"/>
  </mergeCells>
  <pageMargins left="0" right="0" top="0.74803149606299213" bottom="0.74803149606299213" header="0.31496062992125984" footer="0.31496062992125984"/>
  <pageSetup paperSize="9" scale="85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zoomScale="85" zoomScaleNormal="85" workbookViewId="0">
      <selection activeCell="B4" sqref="B4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7.8554687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54.42578125" bestFit="1" customWidth="1"/>
    <col min="13" max="13" width="21.140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</cols>
  <sheetData>
    <row r="1" spans="1:20" ht="15.75" thickTop="1" x14ac:dyDescent="0.25">
      <c r="A1" s="136" t="s">
        <v>4</v>
      </c>
      <c r="B1" s="137" t="s">
        <v>5</v>
      </c>
      <c r="C1" s="137" t="s">
        <v>6</v>
      </c>
      <c r="D1" s="137" t="s">
        <v>7</v>
      </c>
      <c r="E1" s="137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137" t="s">
        <v>13</v>
      </c>
      <c r="K1" s="137" t="s">
        <v>14</v>
      </c>
      <c r="L1" s="137" t="s">
        <v>15</v>
      </c>
      <c r="M1" s="137" t="s">
        <v>16</v>
      </c>
      <c r="N1" s="137" t="s">
        <v>17</v>
      </c>
      <c r="O1" s="137" t="s">
        <v>18</v>
      </c>
      <c r="P1" s="137" t="s">
        <v>19</v>
      </c>
      <c r="Q1" s="137" t="s">
        <v>20</v>
      </c>
      <c r="R1" s="137" t="s">
        <v>21</v>
      </c>
      <c r="S1" s="137" t="s">
        <v>22</v>
      </c>
      <c r="T1" s="138" t="s">
        <v>23</v>
      </c>
    </row>
    <row r="2" spans="1:20" ht="20.25" customHeight="1" x14ac:dyDescent="0.25">
      <c r="A2" s="139" t="s">
        <v>26</v>
      </c>
      <c r="B2" s="140">
        <v>10004</v>
      </c>
      <c r="C2" s="140">
        <v>1</v>
      </c>
      <c r="D2" s="141">
        <v>40209.089803240742</v>
      </c>
      <c r="E2" s="142" t="s">
        <v>86</v>
      </c>
      <c r="F2" s="71">
        <v>45.04</v>
      </c>
      <c r="G2" s="71"/>
      <c r="H2" s="71"/>
      <c r="I2" s="71">
        <v>45.04</v>
      </c>
      <c r="J2" s="142" t="s">
        <v>86</v>
      </c>
      <c r="K2" s="142" t="s">
        <v>40</v>
      </c>
      <c r="L2" s="142" t="s">
        <v>87</v>
      </c>
      <c r="M2" s="145" t="s">
        <v>88</v>
      </c>
      <c r="N2" s="143">
        <v>0</v>
      </c>
      <c r="O2" s="144"/>
      <c r="P2" s="143">
        <v>0</v>
      </c>
      <c r="Q2" s="142"/>
      <c r="R2" s="142"/>
      <c r="S2" s="142" t="s">
        <v>43</v>
      </c>
      <c r="T2" s="146"/>
    </row>
    <row r="3" spans="1:20" x14ac:dyDescent="0.25">
      <c r="A3" s="139" t="s">
        <v>26</v>
      </c>
      <c r="B3" s="140">
        <v>10003</v>
      </c>
      <c r="C3" s="140">
        <v>1</v>
      </c>
      <c r="D3" s="141">
        <v>40209</v>
      </c>
      <c r="E3" s="142" t="s">
        <v>86</v>
      </c>
      <c r="F3" s="71">
        <v>12.05</v>
      </c>
      <c r="G3" s="71"/>
      <c r="H3" s="71"/>
      <c r="I3" s="71">
        <v>12.05</v>
      </c>
      <c r="J3" s="142" t="s">
        <v>86</v>
      </c>
      <c r="K3" s="142" t="s">
        <v>40</v>
      </c>
      <c r="L3" s="142" t="s">
        <v>89</v>
      </c>
      <c r="M3" s="142" t="s">
        <v>90</v>
      </c>
      <c r="N3" s="143">
        <v>0</v>
      </c>
      <c r="O3" s="144"/>
      <c r="P3" s="143">
        <v>0</v>
      </c>
      <c r="Q3" s="142"/>
      <c r="R3" s="142"/>
      <c r="S3" s="142" t="s">
        <v>43</v>
      </c>
      <c r="T3" s="146"/>
    </row>
    <row r="4" spans="1:20" x14ac:dyDescent="0.25">
      <c r="A4" s="139" t="s">
        <v>78</v>
      </c>
      <c r="B4" s="140">
        <v>10004</v>
      </c>
      <c r="C4" s="140">
        <v>2</v>
      </c>
      <c r="D4" s="141">
        <v>40179.848645833335</v>
      </c>
      <c r="E4" s="142" t="s">
        <v>86</v>
      </c>
      <c r="F4" s="71">
        <v>115.38</v>
      </c>
      <c r="G4" s="71"/>
      <c r="H4" s="71"/>
      <c r="I4" s="71">
        <v>115.38</v>
      </c>
      <c r="J4" s="142" t="s">
        <v>86</v>
      </c>
      <c r="K4" s="142" t="s">
        <v>40</v>
      </c>
      <c r="L4" s="142" t="s">
        <v>91</v>
      </c>
      <c r="M4" s="142" t="s">
        <v>90</v>
      </c>
      <c r="N4" s="143">
        <v>0</v>
      </c>
      <c r="O4" s="144"/>
      <c r="P4" s="143">
        <v>0</v>
      </c>
      <c r="Q4" s="142"/>
      <c r="R4" s="142"/>
      <c r="S4" s="142" t="s">
        <v>43</v>
      </c>
      <c r="T4" s="146"/>
    </row>
    <row r="5" spans="1:20" ht="16.5" customHeight="1" thickBot="1" x14ac:dyDescent="0.3">
      <c r="A5" s="147" t="s">
        <v>78</v>
      </c>
      <c r="B5" s="148">
        <v>10005</v>
      </c>
      <c r="C5" s="148">
        <v>2</v>
      </c>
      <c r="D5" s="149">
        <v>40179.847557870373</v>
      </c>
      <c r="E5" s="150" t="s">
        <v>86</v>
      </c>
      <c r="F5" s="72">
        <v>370.51</v>
      </c>
      <c r="G5" s="72"/>
      <c r="H5" s="72"/>
      <c r="I5" s="72">
        <v>370.51</v>
      </c>
      <c r="J5" s="150" t="s">
        <v>86</v>
      </c>
      <c r="K5" s="150" t="s">
        <v>40</v>
      </c>
      <c r="L5" s="150" t="s">
        <v>92</v>
      </c>
      <c r="M5" s="153" t="s">
        <v>88</v>
      </c>
      <c r="N5" s="151">
        <v>0</v>
      </c>
      <c r="O5" s="152"/>
      <c r="P5" s="151">
        <v>0</v>
      </c>
      <c r="Q5" s="150"/>
      <c r="R5" s="150"/>
      <c r="S5" s="150" t="s">
        <v>43</v>
      </c>
      <c r="T5" s="154"/>
    </row>
    <row r="6" spans="1:20" ht="15.75" thickTop="1" x14ac:dyDescent="0.25">
      <c r="A6" s="135"/>
      <c r="B6" s="135"/>
      <c r="C6" s="135"/>
      <c r="D6" s="135"/>
      <c r="E6" s="135"/>
      <c r="F6" s="73"/>
      <c r="G6" s="73"/>
      <c r="H6" s="73"/>
      <c r="I6" s="73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</row>
    <row r="7" spans="1:20" x14ac:dyDescent="0.25">
      <c r="I7" s="74">
        <f>SUM(I2:I6)</f>
        <v>542.98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zoomScale="85" zoomScaleNormal="85" workbookViewId="0">
      <selection activeCell="L27" sqref="L27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6.570312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50.7109375" bestFit="1" customWidth="1"/>
    <col min="13" max="13" width="34.140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  <col min="20" max="20" width="12.85546875" bestFit="1" customWidth="1"/>
  </cols>
  <sheetData>
    <row r="1" spans="1:20" ht="15.75" thickTop="1" x14ac:dyDescent="0.25">
      <c r="A1" s="156" t="s">
        <v>4</v>
      </c>
      <c r="B1" s="157" t="s">
        <v>5</v>
      </c>
      <c r="C1" s="157" t="s">
        <v>6</v>
      </c>
      <c r="D1" s="157" t="s">
        <v>7</v>
      </c>
      <c r="E1" s="157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157" t="s">
        <v>13</v>
      </c>
      <c r="K1" s="157" t="s">
        <v>14</v>
      </c>
      <c r="L1" s="157" t="s">
        <v>15</v>
      </c>
      <c r="M1" s="157" t="s">
        <v>16</v>
      </c>
      <c r="N1" s="157" t="s">
        <v>17</v>
      </c>
      <c r="O1" s="157" t="s">
        <v>18</v>
      </c>
      <c r="P1" s="157" t="s">
        <v>19</v>
      </c>
      <c r="Q1" s="157" t="s">
        <v>20</v>
      </c>
      <c r="R1" s="157" t="s">
        <v>21</v>
      </c>
      <c r="S1" s="157" t="s">
        <v>22</v>
      </c>
      <c r="T1" s="158" t="s">
        <v>23</v>
      </c>
    </row>
    <row r="2" spans="1:20" x14ac:dyDescent="0.25">
      <c r="A2" s="159" t="s">
        <v>26</v>
      </c>
      <c r="B2" s="160">
        <v>10040</v>
      </c>
      <c r="C2" s="160">
        <v>1</v>
      </c>
      <c r="D2" s="161">
        <v>40179.999988425923</v>
      </c>
      <c r="E2" s="162" t="s">
        <v>93</v>
      </c>
      <c r="F2" s="71">
        <v>24.3</v>
      </c>
      <c r="G2" s="71"/>
      <c r="H2" s="71"/>
      <c r="I2" s="71">
        <v>24.3</v>
      </c>
      <c r="J2" s="162" t="s">
        <v>93</v>
      </c>
      <c r="K2" s="162" t="s">
        <v>40</v>
      </c>
      <c r="L2" s="162" t="s">
        <v>94</v>
      </c>
      <c r="M2" s="162" t="s">
        <v>0</v>
      </c>
      <c r="N2" s="163">
        <v>0</v>
      </c>
      <c r="O2" s="164"/>
      <c r="P2" s="163">
        <v>0</v>
      </c>
      <c r="Q2" s="162"/>
      <c r="R2" s="162"/>
      <c r="S2" s="162" t="s">
        <v>43</v>
      </c>
      <c r="T2" s="165"/>
    </row>
    <row r="3" spans="1:20" ht="15.75" thickBot="1" x14ac:dyDescent="0.3">
      <c r="A3" s="166" t="s">
        <v>26</v>
      </c>
      <c r="B3" s="167">
        <v>10041</v>
      </c>
      <c r="C3" s="167">
        <v>1</v>
      </c>
      <c r="D3" s="168">
        <v>40179.999988425923</v>
      </c>
      <c r="E3" s="169" t="s">
        <v>93</v>
      </c>
      <c r="F3" s="72">
        <v>4.1900000000000004</v>
      </c>
      <c r="G3" s="72"/>
      <c r="H3" s="72"/>
      <c r="I3" s="72">
        <v>4.1900000000000004</v>
      </c>
      <c r="J3" s="169" t="s">
        <v>93</v>
      </c>
      <c r="K3" s="169" t="s">
        <v>40</v>
      </c>
      <c r="L3" s="169" t="s">
        <v>95</v>
      </c>
      <c r="M3" s="169" t="s">
        <v>0</v>
      </c>
      <c r="N3" s="170">
        <v>0</v>
      </c>
      <c r="O3" s="171"/>
      <c r="P3" s="170">
        <v>0</v>
      </c>
      <c r="Q3" s="169"/>
      <c r="R3" s="169"/>
      <c r="S3" s="169" t="s">
        <v>43</v>
      </c>
      <c r="T3" s="172"/>
    </row>
    <row r="4" spans="1:20" ht="15.75" thickTop="1" x14ac:dyDescent="0.25">
      <c r="A4" s="155"/>
      <c r="B4" s="155"/>
      <c r="C4" s="155"/>
      <c r="D4" s="155"/>
      <c r="E4" s="155"/>
      <c r="F4" s="73"/>
      <c r="G4" s="73"/>
      <c r="H4" s="73"/>
      <c r="I4" s="73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</row>
    <row r="5" spans="1:20" x14ac:dyDescent="0.25">
      <c r="I5" s="74">
        <f>SUM(I2:I4)</f>
        <v>28.490000000000002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zoomScale="85" zoomScaleNormal="85" workbookViewId="0">
      <selection activeCell="G19" sqref="G19"/>
    </sheetView>
  </sheetViews>
  <sheetFormatPr defaultRowHeight="15" x14ac:dyDescent="0.25"/>
  <cols>
    <col min="2" max="2" width="7.140625" bestFit="1" customWidth="1"/>
    <col min="3" max="3" width="7" bestFit="1" customWidth="1"/>
    <col min="4" max="4" width="18.140625" bestFit="1" customWidth="1"/>
    <col min="5" max="5" width="8.7109375" bestFit="1" customWidth="1"/>
    <col min="6" max="6" width="11.28515625" style="2" bestFit="1" customWidth="1"/>
    <col min="7" max="7" width="9" bestFit="1" customWidth="1"/>
    <col min="8" max="8" width="11.28515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87.5703125" bestFit="1" customWidth="1"/>
    <col min="13" max="13" width="34.140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  <col min="20" max="20" width="12.85546875" bestFit="1" customWidth="1"/>
  </cols>
  <sheetData>
    <row r="1" spans="1:20" ht="15.75" thickTop="1" x14ac:dyDescent="0.25">
      <c r="A1" s="235" t="s">
        <v>4</v>
      </c>
      <c r="B1" s="236" t="s">
        <v>5</v>
      </c>
      <c r="C1" s="236" t="s">
        <v>6</v>
      </c>
      <c r="D1" s="236" t="s">
        <v>7</v>
      </c>
      <c r="E1" s="236" t="s">
        <v>8</v>
      </c>
      <c r="F1" s="237" t="s">
        <v>9</v>
      </c>
      <c r="G1" s="236" t="s">
        <v>10</v>
      </c>
      <c r="H1" s="237" t="s">
        <v>11</v>
      </c>
      <c r="I1" s="237" t="s">
        <v>12</v>
      </c>
      <c r="J1" s="236" t="s">
        <v>13</v>
      </c>
      <c r="K1" s="236" t="s">
        <v>14</v>
      </c>
      <c r="L1" s="236" t="s">
        <v>15</v>
      </c>
      <c r="M1" s="236" t="s">
        <v>16</v>
      </c>
      <c r="N1" s="236" t="s">
        <v>17</v>
      </c>
      <c r="O1" s="236" t="s">
        <v>18</v>
      </c>
      <c r="P1" s="236" t="s">
        <v>19</v>
      </c>
      <c r="Q1" s="236" t="s">
        <v>20</v>
      </c>
      <c r="R1" s="236" t="s">
        <v>21</v>
      </c>
      <c r="S1" s="236" t="s">
        <v>22</v>
      </c>
      <c r="T1" s="238" t="s">
        <v>23</v>
      </c>
    </row>
    <row r="2" spans="1:20" x14ac:dyDescent="0.25">
      <c r="A2" s="227" t="s">
        <v>26</v>
      </c>
      <c r="B2" s="228">
        <v>10030</v>
      </c>
      <c r="C2" s="228">
        <v>2</v>
      </c>
      <c r="D2" s="229">
        <v>40543.999988425923</v>
      </c>
      <c r="E2" s="230"/>
      <c r="F2" s="71"/>
      <c r="G2" s="230" t="s">
        <v>117</v>
      </c>
      <c r="H2" s="71">
        <v>185.92</v>
      </c>
      <c r="I2" s="71">
        <v>-185.92</v>
      </c>
      <c r="J2" s="230" t="s">
        <v>117</v>
      </c>
      <c r="K2" s="230" t="s">
        <v>40</v>
      </c>
      <c r="L2" s="240" t="s">
        <v>122</v>
      </c>
      <c r="M2" s="230" t="s">
        <v>0</v>
      </c>
      <c r="N2" s="232"/>
      <c r="O2" s="231">
        <v>0</v>
      </c>
      <c r="P2" s="231">
        <v>0</v>
      </c>
      <c r="Q2" s="230"/>
      <c r="R2" s="230"/>
      <c r="S2" s="230" t="s">
        <v>73</v>
      </c>
      <c r="T2" s="233"/>
    </row>
    <row r="3" spans="1:20" x14ac:dyDescent="0.25">
      <c r="A3" s="227" t="s">
        <v>26</v>
      </c>
      <c r="B3" s="228">
        <v>10031</v>
      </c>
      <c r="C3" s="228">
        <v>2</v>
      </c>
      <c r="D3" s="229">
        <v>40543</v>
      </c>
      <c r="E3" s="230"/>
      <c r="F3" s="71"/>
      <c r="G3" s="230" t="s">
        <v>117</v>
      </c>
      <c r="H3" s="71">
        <v>80.28</v>
      </c>
      <c r="I3" s="71">
        <v>-80.28</v>
      </c>
      <c r="J3" s="230" t="s">
        <v>117</v>
      </c>
      <c r="K3" s="230" t="s">
        <v>40</v>
      </c>
      <c r="L3" s="230" t="s">
        <v>118</v>
      </c>
      <c r="M3" s="230" t="s">
        <v>0</v>
      </c>
      <c r="N3" s="232"/>
      <c r="O3" s="231">
        <v>0</v>
      </c>
      <c r="P3" s="231">
        <v>0</v>
      </c>
      <c r="Q3" s="230"/>
      <c r="R3" s="230"/>
      <c r="S3" s="230" t="s">
        <v>73</v>
      </c>
      <c r="T3" s="233"/>
    </row>
    <row r="4" spans="1:20" x14ac:dyDescent="0.25">
      <c r="A4" s="226"/>
      <c r="B4" s="226"/>
      <c r="C4" s="226"/>
      <c r="D4" s="226"/>
      <c r="E4" s="226"/>
      <c r="F4" s="73"/>
      <c r="G4" s="226"/>
      <c r="H4" s="73"/>
      <c r="I4" s="73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</row>
    <row r="5" spans="1:20" x14ac:dyDescent="0.25">
      <c r="I5" s="234">
        <f>SUM(I2:I4)</f>
        <v>-266.2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T3"/>
  <sheetViews>
    <sheetView zoomScale="85" zoomScaleNormal="85" workbookViewId="0">
      <selection activeCell="L9" sqref="L9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7.8554687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78.28515625" bestFit="1" customWidth="1"/>
    <col min="13" max="13" width="34.140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  <col min="20" max="20" width="12.85546875" bestFit="1" customWidth="1"/>
  </cols>
  <sheetData>
    <row r="1" spans="1:20" ht="15.75" thickTop="1" x14ac:dyDescent="0.25">
      <c r="A1" s="174" t="s">
        <v>4</v>
      </c>
      <c r="B1" s="175" t="s">
        <v>5</v>
      </c>
      <c r="C1" s="175" t="s">
        <v>6</v>
      </c>
      <c r="D1" s="175" t="s">
        <v>7</v>
      </c>
      <c r="E1" s="175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175" t="s">
        <v>13</v>
      </c>
      <c r="K1" s="175" t="s">
        <v>14</v>
      </c>
      <c r="L1" s="175" t="s">
        <v>15</v>
      </c>
      <c r="M1" s="175" t="s">
        <v>16</v>
      </c>
      <c r="N1" s="175" t="s">
        <v>17</v>
      </c>
      <c r="O1" s="175" t="s">
        <v>18</v>
      </c>
      <c r="P1" s="175" t="s">
        <v>19</v>
      </c>
      <c r="Q1" s="175" t="s">
        <v>20</v>
      </c>
      <c r="R1" s="175" t="s">
        <v>21</v>
      </c>
      <c r="S1" s="175" t="s">
        <v>22</v>
      </c>
      <c r="T1" s="176" t="s">
        <v>23</v>
      </c>
    </row>
    <row r="2" spans="1:20" ht="15.75" thickBot="1" x14ac:dyDescent="0.3">
      <c r="A2" s="177" t="s">
        <v>26</v>
      </c>
      <c r="B2" s="178">
        <v>10002</v>
      </c>
      <c r="C2" s="178">
        <v>1</v>
      </c>
      <c r="D2" s="179">
        <v>40207.907650462963</v>
      </c>
      <c r="E2" s="180" t="s">
        <v>96</v>
      </c>
      <c r="F2" s="72">
        <v>710.74</v>
      </c>
      <c r="G2" s="72"/>
      <c r="H2" s="72"/>
      <c r="I2" s="72">
        <v>710.74</v>
      </c>
      <c r="J2" s="180" t="s">
        <v>96</v>
      </c>
      <c r="K2" s="180" t="s">
        <v>40</v>
      </c>
      <c r="L2" s="180" t="s">
        <v>97</v>
      </c>
      <c r="M2" s="180" t="s">
        <v>0</v>
      </c>
      <c r="N2" s="181">
        <v>0</v>
      </c>
      <c r="O2" s="182"/>
      <c r="P2" s="181">
        <v>0</v>
      </c>
      <c r="Q2" s="180"/>
      <c r="R2" s="180"/>
      <c r="S2" s="180" t="s">
        <v>43</v>
      </c>
      <c r="T2" s="183"/>
    </row>
    <row r="3" spans="1:20" ht="15.75" thickTop="1" x14ac:dyDescent="0.25">
      <c r="A3" s="173"/>
      <c r="B3" s="173"/>
      <c r="C3" s="173"/>
      <c r="D3" s="173"/>
      <c r="E3" s="173"/>
      <c r="F3" s="73"/>
      <c r="G3" s="73"/>
      <c r="H3" s="73"/>
      <c r="I3" s="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T11"/>
  <sheetViews>
    <sheetView zoomScale="85" zoomScaleNormal="85" workbookViewId="0">
      <selection activeCell="K5" sqref="K5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8.14062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32.85546875" bestFit="1" customWidth="1"/>
    <col min="13" max="13" width="34.140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</cols>
  <sheetData>
    <row r="1" spans="1:20" ht="15.75" thickTop="1" x14ac:dyDescent="0.25">
      <c r="A1" s="185" t="s">
        <v>4</v>
      </c>
      <c r="B1" s="186" t="s">
        <v>5</v>
      </c>
      <c r="C1" s="186" t="s">
        <v>6</v>
      </c>
      <c r="D1" s="186" t="s">
        <v>7</v>
      </c>
      <c r="E1" s="186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186" t="s">
        <v>13</v>
      </c>
      <c r="K1" s="186" t="s">
        <v>14</v>
      </c>
      <c r="L1" s="186" t="s">
        <v>15</v>
      </c>
      <c r="M1" s="186" t="s">
        <v>16</v>
      </c>
      <c r="N1" s="186" t="s">
        <v>17</v>
      </c>
      <c r="O1" s="186" t="s">
        <v>18</v>
      </c>
      <c r="P1" s="186" t="s">
        <v>19</v>
      </c>
      <c r="Q1" s="186" t="s">
        <v>20</v>
      </c>
      <c r="R1" s="186" t="s">
        <v>21</v>
      </c>
      <c r="S1" s="186" t="s">
        <v>22</v>
      </c>
      <c r="T1" s="187" t="s">
        <v>23</v>
      </c>
    </row>
    <row r="2" spans="1:20" x14ac:dyDescent="0.25">
      <c r="A2" s="188" t="s">
        <v>26</v>
      </c>
      <c r="B2" s="189">
        <v>10006</v>
      </c>
      <c r="C2" s="189">
        <v>1</v>
      </c>
      <c r="D2" s="190">
        <v>40209.987627314818</v>
      </c>
      <c r="E2" s="191" t="s">
        <v>98</v>
      </c>
      <c r="F2" s="71">
        <v>67.77</v>
      </c>
      <c r="G2" s="71"/>
      <c r="H2" s="71"/>
      <c r="I2" s="71">
        <v>67.77</v>
      </c>
      <c r="J2" s="191" t="s">
        <v>98</v>
      </c>
      <c r="K2" s="191" t="s">
        <v>40</v>
      </c>
      <c r="L2" s="191" t="s">
        <v>99</v>
      </c>
      <c r="M2" s="191" t="s">
        <v>100</v>
      </c>
      <c r="N2" s="192">
        <v>0</v>
      </c>
      <c r="O2" s="193"/>
      <c r="P2" s="192">
        <v>0</v>
      </c>
      <c r="Q2" s="191"/>
      <c r="R2" s="191"/>
      <c r="S2" s="191" t="s">
        <v>43</v>
      </c>
      <c r="T2" s="194"/>
    </row>
    <row r="3" spans="1:20" x14ac:dyDescent="0.25">
      <c r="A3" s="188" t="s">
        <v>26</v>
      </c>
      <c r="B3" s="189">
        <v>10008</v>
      </c>
      <c r="C3" s="189">
        <v>1</v>
      </c>
      <c r="D3" s="190">
        <v>40237</v>
      </c>
      <c r="E3" s="191" t="s">
        <v>98</v>
      </c>
      <c r="F3" s="71">
        <v>41.65</v>
      </c>
      <c r="G3" s="71"/>
      <c r="H3" s="71"/>
      <c r="I3" s="71">
        <v>41.65</v>
      </c>
      <c r="J3" s="191" t="s">
        <v>98</v>
      </c>
      <c r="K3" s="191" t="s">
        <v>40</v>
      </c>
      <c r="L3" s="191" t="s">
        <v>101</v>
      </c>
      <c r="M3" s="191" t="s">
        <v>100</v>
      </c>
      <c r="N3" s="192">
        <v>0</v>
      </c>
      <c r="O3" s="193"/>
      <c r="P3" s="192">
        <v>0</v>
      </c>
      <c r="Q3" s="191"/>
      <c r="R3" s="191"/>
      <c r="S3" s="191" t="s">
        <v>50</v>
      </c>
      <c r="T3" s="194"/>
    </row>
    <row r="4" spans="1:20" x14ac:dyDescent="0.25">
      <c r="A4" s="188" t="s">
        <v>26</v>
      </c>
      <c r="B4" s="189">
        <v>10010</v>
      </c>
      <c r="C4" s="189">
        <v>1</v>
      </c>
      <c r="D4" s="190">
        <v>40268</v>
      </c>
      <c r="E4" s="191" t="s">
        <v>98</v>
      </c>
      <c r="F4" s="71">
        <v>49.28</v>
      </c>
      <c r="G4" s="71"/>
      <c r="H4" s="71"/>
      <c r="I4" s="71">
        <v>49.28</v>
      </c>
      <c r="J4" s="191" t="s">
        <v>98</v>
      </c>
      <c r="K4" s="191" t="s">
        <v>40</v>
      </c>
      <c r="L4" s="191" t="s">
        <v>102</v>
      </c>
      <c r="M4" s="191" t="s">
        <v>100</v>
      </c>
      <c r="N4" s="192">
        <v>0</v>
      </c>
      <c r="O4" s="193"/>
      <c r="P4" s="192">
        <v>0</v>
      </c>
      <c r="Q4" s="191"/>
      <c r="R4" s="191"/>
      <c r="S4" s="191" t="s">
        <v>56</v>
      </c>
      <c r="T4" s="194"/>
    </row>
    <row r="5" spans="1:20" x14ac:dyDescent="0.25">
      <c r="A5" s="188" t="s">
        <v>26</v>
      </c>
      <c r="B5" s="189">
        <v>10011</v>
      </c>
      <c r="C5" s="189">
        <v>1</v>
      </c>
      <c r="D5" s="190">
        <v>40298</v>
      </c>
      <c r="E5" s="191" t="s">
        <v>98</v>
      </c>
      <c r="F5" s="71">
        <v>43.99</v>
      </c>
      <c r="G5" s="71"/>
      <c r="H5" s="71"/>
      <c r="I5" s="71">
        <v>43.99</v>
      </c>
      <c r="J5" s="191" t="s">
        <v>98</v>
      </c>
      <c r="K5" s="191" t="s">
        <v>40</v>
      </c>
      <c r="L5" s="191" t="s">
        <v>103</v>
      </c>
      <c r="M5" s="191" t="s">
        <v>100</v>
      </c>
      <c r="N5" s="192">
        <v>0</v>
      </c>
      <c r="O5" s="193"/>
      <c r="P5" s="192">
        <v>0</v>
      </c>
      <c r="Q5" s="191"/>
      <c r="R5" s="191"/>
      <c r="S5" s="191" t="s">
        <v>104</v>
      </c>
      <c r="T5" s="194"/>
    </row>
    <row r="6" spans="1:20" x14ac:dyDescent="0.25">
      <c r="A6" s="188" t="s">
        <v>26</v>
      </c>
      <c r="B6" s="189">
        <v>10017</v>
      </c>
      <c r="C6" s="189">
        <v>1</v>
      </c>
      <c r="D6" s="190">
        <v>40329</v>
      </c>
      <c r="E6" s="191" t="s">
        <v>98</v>
      </c>
      <c r="F6" s="71">
        <v>25.68</v>
      </c>
      <c r="G6" s="71"/>
      <c r="H6" s="71"/>
      <c r="I6" s="71">
        <v>25.68</v>
      </c>
      <c r="J6" s="191" t="s">
        <v>98</v>
      </c>
      <c r="K6" s="191" t="s">
        <v>40</v>
      </c>
      <c r="L6" s="191" t="s">
        <v>105</v>
      </c>
      <c r="M6" s="191" t="s">
        <v>100</v>
      </c>
      <c r="N6" s="192">
        <v>0</v>
      </c>
      <c r="O6" s="193"/>
      <c r="P6" s="192">
        <v>0</v>
      </c>
      <c r="Q6" s="191"/>
      <c r="R6" s="191"/>
      <c r="S6" s="191" t="s">
        <v>106</v>
      </c>
      <c r="T6" s="194"/>
    </row>
    <row r="7" spans="1:20" x14ac:dyDescent="0.25">
      <c r="A7" s="243" t="s">
        <v>26</v>
      </c>
      <c r="B7" s="244">
        <v>10019</v>
      </c>
      <c r="C7" s="244">
        <v>1</v>
      </c>
      <c r="D7" s="245">
        <v>40359</v>
      </c>
      <c r="E7" s="246" t="s">
        <v>98</v>
      </c>
      <c r="F7" s="247">
        <v>24.21</v>
      </c>
      <c r="G7" s="247"/>
      <c r="H7" s="247"/>
      <c r="I7" s="247">
        <v>24.21</v>
      </c>
      <c r="J7" s="246" t="s">
        <v>98</v>
      </c>
      <c r="K7" s="246" t="s">
        <v>40</v>
      </c>
      <c r="L7" s="246" t="s">
        <v>107</v>
      </c>
      <c r="M7" s="246" t="s">
        <v>100</v>
      </c>
      <c r="N7" s="192">
        <v>0</v>
      </c>
      <c r="O7" s="193"/>
      <c r="P7" s="192">
        <v>0</v>
      </c>
      <c r="Q7" s="191"/>
      <c r="R7" s="191"/>
      <c r="S7" s="191" t="s">
        <v>108</v>
      </c>
      <c r="T7" s="194"/>
    </row>
    <row r="8" spans="1:20" x14ac:dyDescent="0.25">
      <c r="A8" s="243" t="s">
        <v>26</v>
      </c>
      <c r="B8" s="244">
        <v>10021</v>
      </c>
      <c r="C8" s="244">
        <v>1</v>
      </c>
      <c r="D8" s="245">
        <v>40390</v>
      </c>
      <c r="E8" s="246" t="s">
        <v>98</v>
      </c>
      <c r="F8" s="247">
        <v>25.02</v>
      </c>
      <c r="G8" s="247"/>
      <c r="H8" s="247"/>
      <c r="I8" s="247">
        <v>25.02</v>
      </c>
      <c r="J8" s="246" t="s">
        <v>98</v>
      </c>
      <c r="K8" s="246" t="s">
        <v>40</v>
      </c>
      <c r="L8" s="246" t="s">
        <v>109</v>
      </c>
      <c r="M8" s="246" t="s">
        <v>100</v>
      </c>
      <c r="N8" s="192">
        <v>0</v>
      </c>
      <c r="O8" s="193"/>
      <c r="P8" s="192">
        <v>0</v>
      </c>
      <c r="Q8" s="191"/>
      <c r="R8" s="191"/>
      <c r="S8" s="191" t="s">
        <v>85</v>
      </c>
      <c r="T8" s="194"/>
    </row>
    <row r="9" spans="1:20" ht="15.75" thickBot="1" x14ac:dyDescent="0.3">
      <c r="A9" s="248" t="s">
        <v>26</v>
      </c>
      <c r="B9" s="249">
        <v>10039</v>
      </c>
      <c r="C9" s="249">
        <v>1</v>
      </c>
      <c r="D9" s="250">
        <v>40543.999988425923</v>
      </c>
      <c r="E9" s="251" t="s">
        <v>98</v>
      </c>
      <c r="F9" s="252">
        <v>19.239999999999998</v>
      </c>
      <c r="G9" s="252"/>
      <c r="H9" s="252"/>
      <c r="I9" s="252">
        <v>19.239999999999998</v>
      </c>
      <c r="J9" s="251" t="s">
        <v>98</v>
      </c>
      <c r="K9" s="251" t="s">
        <v>40</v>
      </c>
      <c r="L9" s="251" t="s">
        <v>110</v>
      </c>
      <c r="M9" s="251" t="s">
        <v>0</v>
      </c>
      <c r="N9" s="196">
        <v>0</v>
      </c>
      <c r="O9" s="197"/>
      <c r="P9" s="196">
        <v>0</v>
      </c>
      <c r="Q9" s="195"/>
      <c r="R9" s="195"/>
      <c r="S9" s="195" t="s">
        <v>73</v>
      </c>
      <c r="T9" s="198"/>
    </row>
    <row r="10" spans="1:20" ht="15.75" thickTop="1" x14ac:dyDescent="0.25">
      <c r="A10" s="184"/>
      <c r="B10" s="184"/>
      <c r="C10" s="184"/>
      <c r="D10" s="184"/>
      <c r="E10" s="184"/>
      <c r="F10" s="73"/>
      <c r="G10" s="73"/>
      <c r="H10" s="73"/>
      <c r="I10" s="73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</row>
    <row r="11" spans="1:20" x14ac:dyDescent="0.25">
      <c r="I11" s="74">
        <f>SUM(I2:I10)</f>
        <v>296.84000000000003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I5" sqref="I5"/>
    </sheetView>
  </sheetViews>
  <sheetFormatPr defaultRowHeight="15" x14ac:dyDescent="0.25"/>
  <cols>
    <col min="1" max="1" width="5" bestFit="1" customWidth="1"/>
    <col min="2" max="2" width="7.140625" bestFit="1" customWidth="1"/>
    <col min="3" max="3" width="7" bestFit="1" customWidth="1"/>
    <col min="4" max="4" width="18" bestFit="1" customWidth="1"/>
    <col min="5" max="5" width="8.7109375" bestFit="1" customWidth="1"/>
    <col min="6" max="6" width="10.85546875" bestFit="1" customWidth="1"/>
    <col min="7" max="7" width="9" bestFit="1" customWidth="1"/>
    <col min="8" max="8" width="11.140625" bestFit="1" customWidth="1"/>
    <col min="9" max="9" width="15.28515625" bestFit="1" customWidth="1"/>
    <col min="10" max="10" width="7" bestFit="1" customWidth="1"/>
    <col min="11" max="11" width="9" bestFit="1" customWidth="1"/>
    <col min="12" max="12" width="50.7109375" bestFit="1" customWidth="1"/>
  </cols>
  <sheetData>
    <row r="1" spans="1:20" ht="15.75" thickTop="1" x14ac:dyDescent="0.25">
      <c r="A1" s="6" t="s">
        <v>4</v>
      </c>
      <c r="B1" s="7" t="s">
        <v>5</v>
      </c>
      <c r="C1" s="7" t="s">
        <v>6</v>
      </c>
      <c r="D1" s="7" t="s">
        <v>7</v>
      </c>
      <c r="E1" s="7" t="s">
        <v>8</v>
      </c>
      <c r="F1" s="7" t="s">
        <v>9</v>
      </c>
      <c r="G1" s="7" t="s">
        <v>10</v>
      </c>
      <c r="H1" s="7" t="s">
        <v>11</v>
      </c>
      <c r="I1" s="7" t="s">
        <v>12</v>
      </c>
      <c r="J1" s="7" t="s">
        <v>13</v>
      </c>
      <c r="K1" s="7" t="s">
        <v>14</v>
      </c>
      <c r="L1" s="7" t="s">
        <v>15</v>
      </c>
      <c r="M1" s="7" t="s">
        <v>16</v>
      </c>
      <c r="N1" s="7" t="s">
        <v>17</v>
      </c>
      <c r="O1" s="7" t="s">
        <v>18</v>
      </c>
      <c r="P1" s="7" t="s">
        <v>19</v>
      </c>
      <c r="Q1" s="7" t="s">
        <v>20</v>
      </c>
      <c r="R1" s="7" t="s">
        <v>21</v>
      </c>
      <c r="S1" s="7" t="s">
        <v>22</v>
      </c>
      <c r="T1" s="8" t="s">
        <v>23</v>
      </c>
    </row>
    <row r="2" spans="1:20" x14ac:dyDescent="0.25">
      <c r="A2" s="9" t="s">
        <v>26</v>
      </c>
      <c r="B2" s="10">
        <v>90004</v>
      </c>
      <c r="C2" s="10">
        <v>1</v>
      </c>
      <c r="D2" s="11">
        <v>39814.632847222201</v>
      </c>
      <c r="E2" s="12" t="s">
        <v>27</v>
      </c>
      <c r="F2" s="10">
        <v>864.5</v>
      </c>
      <c r="G2" s="12"/>
      <c r="H2" s="10"/>
      <c r="I2" s="10">
        <v>864.5</v>
      </c>
      <c r="J2" s="12" t="s">
        <v>27</v>
      </c>
      <c r="K2" s="12" t="s">
        <v>28</v>
      </c>
      <c r="L2" s="12" t="s">
        <v>29</v>
      </c>
      <c r="M2" s="12" t="s">
        <v>30</v>
      </c>
      <c r="N2" s="10">
        <v>0</v>
      </c>
      <c r="O2" s="10"/>
      <c r="P2" s="10">
        <v>0</v>
      </c>
      <c r="Q2" s="12"/>
      <c r="R2" s="12"/>
      <c r="S2" s="12" t="s">
        <v>24</v>
      </c>
      <c r="T2" s="13">
        <v>1</v>
      </c>
    </row>
    <row r="3" spans="1:20" x14ac:dyDescent="0.25">
      <c r="A3" s="9" t="s">
        <v>26</v>
      </c>
      <c r="B3" s="10">
        <v>90004</v>
      </c>
      <c r="C3" s="10">
        <v>2</v>
      </c>
      <c r="D3" s="11">
        <v>39814.632847222201</v>
      </c>
      <c r="E3" s="12" t="s">
        <v>27</v>
      </c>
      <c r="F3" s="10">
        <v>844.88</v>
      </c>
      <c r="G3" s="12"/>
      <c r="H3" s="10"/>
      <c r="I3" s="10">
        <v>844.88</v>
      </c>
      <c r="J3" s="12" t="s">
        <v>27</v>
      </c>
      <c r="K3" s="12" t="s">
        <v>28</v>
      </c>
      <c r="L3" s="12" t="s">
        <v>31</v>
      </c>
      <c r="M3" s="12" t="s">
        <v>30</v>
      </c>
      <c r="N3" s="10">
        <v>0</v>
      </c>
      <c r="O3" s="10"/>
      <c r="P3" s="10">
        <v>0</v>
      </c>
      <c r="Q3" s="12"/>
      <c r="R3" s="12"/>
      <c r="S3" s="12" t="s">
        <v>24</v>
      </c>
      <c r="T3" s="13">
        <v>4</v>
      </c>
    </row>
    <row r="4" spans="1:20" ht="15.75" thickBot="1" x14ac:dyDescent="0.3">
      <c r="A4" s="14" t="s">
        <v>26</v>
      </c>
      <c r="B4" s="15">
        <v>90025</v>
      </c>
      <c r="C4" s="15">
        <v>2</v>
      </c>
      <c r="D4" s="16">
        <v>39888.994502314803</v>
      </c>
      <c r="E4" s="17"/>
      <c r="F4" s="15"/>
      <c r="G4" s="17" t="s">
        <v>27</v>
      </c>
      <c r="H4" s="18">
        <v>1689.77</v>
      </c>
      <c r="I4" s="18">
        <v>-1689.77</v>
      </c>
      <c r="J4" s="17" t="s">
        <v>27</v>
      </c>
      <c r="K4" s="17" t="s">
        <v>28</v>
      </c>
      <c r="L4" s="17" t="s">
        <v>32</v>
      </c>
      <c r="M4" s="17"/>
      <c r="N4" s="15"/>
      <c r="O4" s="15">
        <v>0</v>
      </c>
      <c r="P4" s="15">
        <v>0</v>
      </c>
      <c r="Q4" s="17"/>
      <c r="R4" s="17"/>
      <c r="S4" s="17" t="s">
        <v>25</v>
      </c>
      <c r="T4" s="19"/>
    </row>
    <row r="5" spans="1:20" ht="15.75" thickTop="1" x14ac:dyDescent="0.25">
      <c r="A5" s="5"/>
      <c r="B5" s="5"/>
      <c r="C5" s="5"/>
      <c r="D5" s="5"/>
      <c r="E5" s="5"/>
      <c r="F5" s="5"/>
      <c r="G5" s="5"/>
      <c r="H5" s="5"/>
      <c r="I5" s="5">
        <f>SUM(I2:I4)</f>
        <v>19.610000000000127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zoomScale="85" zoomScaleNormal="85" workbookViewId="0">
      <selection activeCell="L18" sqref="L18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8.8554687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36.140625" bestFit="1" customWidth="1"/>
    <col min="13" max="13" width="31.28515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  <col min="20" max="20" width="12.85546875" bestFit="1" customWidth="1"/>
  </cols>
  <sheetData>
    <row r="1" spans="1:20" ht="15.75" thickTop="1" x14ac:dyDescent="0.25">
      <c r="A1" s="35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36" t="s">
        <v>13</v>
      </c>
      <c r="K1" s="36" t="s">
        <v>14</v>
      </c>
      <c r="L1" s="36" t="s">
        <v>15</v>
      </c>
      <c r="M1" s="36" t="s">
        <v>16</v>
      </c>
      <c r="N1" s="36" t="s">
        <v>17</v>
      </c>
      <c r="O1" s="36" t="s">
        <v>18</v>
      </c>
      <c r="P1" s="36" t="s">
        <v>19</v>
      </c>
      <c r="Q1" s="36" t="s">
        <v>20</v>
      </c>
      <c r="R1" s="36" t="s">
        <v>21</v>
      </c>
      <c r="S1" s="36" t="s">
        <v>22</v>
      </c>
      <c r="T1" s="37" t="s">
        <v>23</v>
      </c>
    </row>
    <row r="2" spans="1:20" x14ac:dyDescent="0.25">
      <c r="A2" s="38" t="s">
        <v>38</v>
      </c>
      <c r="B2" s="39">
        <v>100010</v>
      </c>
      <c r="C2" s="39">
        <v>2</v>
      </c>
      <c r="D2" s="40">
        <v>40204.010115740741</v>
      </c>
      <c r="E2" s="41" t="s">
        <v>39</v>
      </c>
      <c r="F2" s="71">
        <v>52</v>
      </c>
      <c r="G2" s="71"/>
      <c r="H2" s="71"/>
      <c r="I2" s="71">
        <v>52</v>
      </c>
      <c r="J2" s="41" t="s">
        <v>39</v>
      </c>
      <c r="K2" s="41" t="s">
        <v>40</v>
      </c>
      <c r="L2" s="41" t="s">
        <v>41</v>
      </c>
      <c r="M2" s="41" t="s">
        <v>42</v>
      </c>
      <c r="N2" s="42">
        <v>0</v>
      </c>
      <c r="O2" s="43"/>
      <c r="P2" s="42">
        <v>0</v>
      </c>
      <c r="Q2" s="41"/>
      <c r="R2" s="41"/>
      <c r="S2" s="41" t="s">
        <v>43</v>
      </c>
      <c r="T2" s="44"/>
    </row>
    <row r="3" spans="1:20" x14ac:dyDescent="0.25">
      <c r="A3" s="38" t="s">
        <v>38</v>
      </c>
      <c r="B3" s="39">
        <v>100013</v>
      </c>
      <c r="C3" s="39">
        <v>5</v>
      </c>
      <c r="D3" s="40">
        <v>40209.01425925926</v>
      </c>
      <c r="E3" s="41" t="s">
        <v>39</v>
      </c>
      <c r="F3" s="71">
        <v>114</v>
      </c>
      <c r="G3" s="71"/>
      <c r="H3" s="71"/>
      <c r="I3" s="71">
        <v>114</v>
      </c>
      <c r="J3" s="41" t="s">
        <v>39</v>
      </c>
      <c r="K3" s="41" t="s">
        <v>40</v>
      </c>
      <c r="L3" s="41" t="s">
        <v>44</v>
      </c>
      <c r="M3" s="41" t="s">
        <v>45</v>
      </c>
      <c r="N3" s="42">
        <v>0</v>
      </c>
      <c r="O3" s="43"/>
      <c r="P3" s="42">
        <v>0</v>
      </c>
      <c r="Q3" s="41"/>
      <c r="R3" s="41"/>
      <c r="S3" s="41" t="s">
        <v>43</v>
      </c>
      <c r="T3" s="44"/>
    </row>
    <row r="4" spans="1:20" x14ac:dyDescent="0.25">
      <c r="A4" s="38" t="s">
        <v>38</v>
      </c>
      <c r="B4" s="39">
        <v>100007</v>
      </c>
      <c r="C4" s="39">
        <v>2</v>
      </c>
      <c r="D4" s="40">
        <v>40190.917187500003</v>
      </c>
      <c r="E4" s="41" t="s">
        <v>39</v>
      </c>
      <c r="F4" s="71">
        <v>57.01</v>
      </c>
      <c r="G4" s="71"/>
      <c r="H4" s="71"/>
      <c r="I4" s="71">
        <v>57.01</v>
      </c>
      <c r="J4" s="41" t="s">
        <v>39</v>
      </c>
      <c r="K4" s="41" t="s">
        <v>40</v>
      </c>
      <c r="L4" s="41" t="s">
        <v>46</v>
      </c>
      <c r="M4" s="41" t="s">
        <v>47</v>
      </c>
      <c r="N4" s="42">
        <v>0</v>
      </c>
      <c r="O4" s="43"/>
      <c r="P4" s="42">
        <v>0</v>
      </c>
      <c r="Q4" s="41"/>
      <c r="R4" s="41"/>
      <c r="S4" s="41" t="s">
        <v>43</v>
      </c>
      <c r="T4" s="44"/>
    </row>
    <row r="5" spans="1:20" x14ac:dyDescent="0.25">
      <c r="A5" s="38" t="s">
        <v>38</v>
      </c>
      <c r="B5" s="39">
        <v>100023</v>
      </c>
      <c r="C5" s="39">
        <v>2</v>
      </c>
      <c r="D5" s="40">
        <v>40232.903460648151</v>
      </c>
      <c r="E5" s="41" t="s">
        <v>39</v>
      </c>
      <c r="F5" s="71">
        <v>69.13</v>
      </c>
      <c r="G5" s="71"/>
      <c r="H5" s="71"/>
      <c r="I5" s="71">
        <v>69.13</v>
      </c>
      <c r="J5" s="41" t="s">
        <v>39</v>
      </c>
      <c r="K5" s="41" t="s">
        <v>40</v>
      </c>
      <c r="L5" s="41" t="s">
        <v>48</v>
      </c>
      <c r="M5" s="41" t="s">
        <v>49</v>
      </c>
      <c r="N5" s="42">
        <v>0</v>
      </c>
      <c r="O5" s="43"/>
      <c r="P5" s="42">
        <v>0</v>
      </c>
      <c r="Q5" s="41"/>
      <c r="R5" s="41"/>
      <c r="S5" s="41" t="s">
        <v>50</v>
      </c>
      <c r="T5" s="44"/>
    </row>
    <row r="6" spans="1:20" x14ac:dyDescent="0.25">
      <c r="A6" s="38" t="s">
        <v>38</v>
      </c>
      <c r="B6" s="39">
        <v>100022</v>
      </c>
      <c r="C6" s="39">
        <v>2</v>
      </c>
      <c r="D6" s="40">
        <v>40231.90247685185</v>
      </c>
      <c r="E6" s="41" t="s">
        <v>39</v>
      </c>
      <c r="F6" s="71">
        <v>41.15</v>
      </c>
      <c r="G6" s="71"/>
      <c r="H6" s="71"/>
      <c r="I6" s="71">
        <v>41.15</v>
      </c>
      <c r="J6" s="41" t="s">
        <v>39</v>
      </c>
      <c r="K6" s="41" t="s">
        <v>40</v>
      </c>
      <c r="L6" s="41" t="s">
        <v>51</v>
      </c>
      <c r="M6" s="41" t="s">
        <v>45</v>
      </c>
      <c r="N6" s="42">
        <v>0</v>
      </c>
      <c r="O6" s="43"/>
      <c r="P6" s="42">
        <v>0</v>
      </c>
      <c r="Q6" s="41"/>
      <c r="R6" s="41"/>
      <c r="S6" s="41" t="s">
        <v>50</v>
      </c>
      <c r="T6" s="44"/>
    </row>
    <row r="7" spans="1:20" x14ac:dyDescent="0.25">
      <c r="A7" s="38" t="s">
        <v>38</v>
      </c>
      <c r="B7" s="39">
        <v>100022</v>
      </c>
      <c r="C7" s="39">
        <v>3</v>
      </c>
      <c r="D7" s="40">
        <v>40231.90247685185</v>
      </c>
      <c r="E7" s="41" t="s">
        <v>39</v>
      </c>
      <c r="F7" s="71">
        <v>7.82</v>
      </c>
      <c r="G7" s="71"/>
      <c r="H7" s="71"/>
      <c r="I7" s="71">
        <v>7.82</v>
      </c>
      <c r="J7" s="41" t="s">
        <v>39</v>
      </c>
      <c r="K7" s="41" t="s">
        <v>40</v>
      </c>
      <c r="L7" s="41" t="s">
        <v>52</v>
      </c>
      <c r="M7" s="41" t="s">
        <v>45</v>
      </c>
      <c r="N7" s="42">
        <v>0</v>
      </c>
      <c r="O7" s="43"/>
      <c r="P7" s="42">
        <v>0</v>
      </c>
      <c r="Q7" s="41"/>
      <c r="R7" s="41"/>
      <c r="S7" s="41" t="s">
        <v>50</v>
      </c>
      <c r="T7" s="44"/>
    </row>
    <row r="8" spans="1:20" x14ac:dyDescent="0.25">
      <c r="A8" s="38" t="s">
        <v>38</v>
      </c>
      <c r="B8" s="39">
        <v>100019</v>
      </c>
      <c r="C8" s="39">
        <v>2</v>
      </c>
      <c r="D8" s="40">
        <v>40218.900393518517</v>
      </c>
      <c r="E8" s="41" t="s">
        <v>39</v>
      </c>
      <c r="F8" s="71">
        <v>60</v>
      </c>
      <c r="G8" s="71"/>
      <c r="H8" s="71"/>
      <c r="I8" s="71">
        <v>60</v>
      </c>
      <c r="J8" s="41" t="s">
        <v>39</v>
      </c>
      <c r="K8" s="41" t="s">
        <v>40</v>
      </c>
      <c r="L8" s="41" t="s">
        <v>53</v>
      </c>
      <c r="M8" s="41" t="s">
        <v>42</v>
      </c>
      <c r="N8" s="42">
        <v>0</v>
      </c>
      <c r="O8" s="43"/>
      <c r="P8" s="42">
        <v>0</v>
      </c>
      <c r="Q8" s="41"/>
      <c r="R8" s="41"/>
      <c r="S8" s="41" t="s">
        <v>50</v>
      </c>
      <c r="T8" s="44"/>
    </row>
    <row r="9" spans="1:20" x14ac:dyDescent="0.25">
      <c r="A9" s="38" t="s">
        <v>38</v>
      </c>
      <c r="B9" s="39">
        <v>100020</v>
      </c>
      <c r="C9" s="39">
        <v>5</v>
      </c>
      <c r="D9" s="40">
        <v>40218.901053240741</v>
      </c>
      <c r="E9" s="41" t="s">
        <v>39</v>
      </c>
      <c r="F9" s="71">
        <v>45.49</v>
      </c>
      <c r="G9" s="71"/>
      <c r="H9" s="71"/>
      <c r="I9" s="71">
        <v>45.49</v>
      </c>
      <c r="J9" s="41" t="s">
        <v>39</v>
      </c>
      <c r="K9" s="41" t="s">
        <v>40</v>
      </c>
      <c r="L9" s="41" t="s">
        <v>54</v>
      </c>
      <c r="M9" s="41" t="s">
        <v>42</v>
      </c>
      <c r="N9" s="42">
        <v>0</v>
      </c>
      <c r="O9" s="43"/>
      <c r="P9" s="42">
        <v>0</v>
      </c>
      <c r="Q9" s="41"/>
      <c r="R9" s="41"/>
      <c r="S9" s="41" t="s">
        <v>50</v>
      </c>
      <c r="T9" s="44"/>
    </row>
    <row r="10" spans="1:20" x14ac:dyDescent="0.25">
      <c r="A10" s="38" t="s">
        <v>38</v>
      </c>
      <c r="B10" s="39">
        <v>100030</v>
      </c>
      <c r="C10" s="39">
        <v>2</v>
      </c>
      <c r="D10" s="40">
        <v>40246.876701388886</v>
      </c>
      <c r="E10" s="41" t="s">
        <v>39</v>
      </c>
      <c r="F10" s="71">
        <v>133.88999999999999</v>
      </c>
      <c r="G10" s="71"/>
      <c r="H10" s="71"/>
      <c r="I10" s="71">
        <v>133.88999999999999</v>
      </c>
      <c r="J10" s="41" t="s">
        <v>39</v>
      </c>
      <c r="K10" s="41" t="s">
        <v>40</v>
      </c>
      <c r="L10" s="41" t="s">
        <v>55</v>
      </c>
      <c r="M10" s="41" t="s">
        <v>49</v>
      </c>
      <c r="N10" s="42">
        <v>0</v>
      </c>
      <c r="O10" s="43"/>
      <c r="P10" s="42">
        <v>0</v>
      </c>
      <c r="Q10" s="41"/>
      <c r="R10" s="41"/>
      <c r="S10" s="41" t="s">
        <v>56</v>
      </c>
      <c r="T10" s="44"/>
    </row>
    <row r="11" spans="1:20" ht="15.75" thickBot="1" x14ac:dyDescent="0.3">
      <c r="A11" s="45" t="s">
        <v>38</v>
      </c>
      <c r="B11" s="46">
        <v>100021</v>
      </c>
      <c r="C11" s="46">
        <v>2</v>
      </c>
      <c r="D11" s="47">
        <v>40221.901354166665</v>
      </c>
      <c r="E11" s="48" t="s">
        <v>39</v>
      </c>
      <c r="F11" s="72">
        <v>167.17</v>
      </c>
      <c r="G11" s="72"/>
      <c r="H11" s="72"/>
      <c r="I11" s="72">
        <v>167.17</v>
      </c>
      <c r="J11" s="48" t="s">
        <v>39</v>
      </c>
      <c r="K11" s="48" t="s">
        <v>40</v>
      </c>
      <c r="L11" s="48" t="s">
        <v>57</v>
      </c>
      <c r="M11" s="48" t="s">
        <v>45</v>
      </c>
      <c r="N11" s="49">
        <v>0</v>
      </c>
      <c r="O11" s="50"/>
      <c r="P11" s="49">
        <v>0</v>
      </c>
      <c r="Q11" s="48"/>
      <c r="R11" s="48"/>
      <c r="S11" s="48" t="s">
        <v>50</v>
      </c>
      <c r="T11" s="51"/>
    </row>
    <row r="12" spans="1:20" ht="15.75" thickTop="1" x14ac:dyDescent="0.25">
      <c r="A12" s="34"/>
      <c r="B12" s="34"/>
      <c r="C12" s="34"/>
      <c r="D12" s="34"/>
      <c r="E12" s="34"/>
      <c r="F12" s="73"/>
      <c r="G12" s="73"/>
      <c r="H12" s="73"/>
      <c r="I12" s="73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spans="1:20" x14ac:dyDescent="0.25">
      <c r="I13" s="74">
        <f>SUM(I2:I12)</f>
        <v>747.66</v>
      </c>
    </row>
    <row r="15" spans="1:20" x14ac:dyDescent="0.25">
      <c r="A15" s="1" t="s">
        <v>115</v>
      </c>
    </row>
    <row r="16" spans="1:20" ht="15.75" thickBot="1" x14ac:dyDescent="0.3"/>
    <row r="17" spans="1:20" ht="15.75" thickTop="1" x14ac:dyDescent="0.25">
      <c r="A17" s="211" t="s">
        <v>4</v>
      </c>
      <c r="B17" s="212" t="s">
        <v>5</v>
      </c>
      <c r="C17" s="212" t="s">
        <v>6</v>
      </c>
      <c r="D17" s="212" t="s">
        <v>7</v>
      </c>
      <c r="E17" s="212" t="s">
        <v>8</v>
      </c>
      <c r="F17" s="213" t="s">
        <v>9</v>
      </c>
      <c r="G17" s="212" t="s">
        <v>10</v>
      </c>
      <c r="H17" s="212" t="s">
        <v>11</v>
      </c>
      <c r="I17" s="213" t="s">
        <v>12</v>
      </c>
      <c r="J17" s="212" t="s">
        <v>13</v>
      </c>
      <c r="K17" s="212" t="s">
        <v>14</v>
      </c>
      <c r="L17" s="212" t="s">
        <v>15</v>
      </c>
      <c r="M17" s="212" t="s">
        <v>16</v>
      </c>
      <c r="N17" s="212" t="s">
        <v>17</v>
      </c>
      <c r="O17" s="212" t="s">
        <v>18</v>
      </c>
      <c r="P17" s="212" t="s">
        <v>19</v>
      </c>
      <c r="Q17" s="212" t="s">
        <v>20</v>
      </c>
      <c r="R17" s="212" t="s">
        <v>21</v>
      </c>
      <c r="S17" s="212" t="s">
        <v>22</v>
      </c>
      <c r="T17" s="214" t="s">
        <v>23</v>
      </c>
    </row>
    <row r="18" spans="1:20" ht="15.75" thickBot="1" x14ac:dyDescent="0.3">
      <c r="A18" s="215" t="s">
        <v>26</v>
      </c>
      <c r="B18" s="216">
        <v>10038</v>
      </c>
      <c r="C18" s="217">
        <v>1</v>
      </c>
      <c r="D18" s="218">
        <v>40543.999988425923</v>
      </c>
      <c r="E18" s="219" t="s">
        <v>39</v>
      </c>
      <c r="F18" s="220">
        <v>158.11000000000001</v>
      </c>
      <c r="G18" s="219"/>
      <c r="H18" s="221"/>
      <c r="I18" s="222">
        <v>158.11000000000001</v>
      </c>
      <c r="J18" s="223" t="s">
        <v>39</v>
      </c>
      <c r="K18" s="219" t="s">
        <v>114</v>
      </c>
      <c r="L18" s="219" t="s">
        <v>116</v>
      </c>
      <c r="M18" s="219" t="s">
        <v>0</v>
      </c>
      <c r="N18" s="224">
        <v>0</v>
      </c>
      <c r="O18" s="221"/>
      <c r="P18" s="224">
        <v>0</v>
      </c>
      <c r="Q18" s="219"/>
      <c r="R18" s="219"/>
      <c r="S18" s="219" t="s">
        <v>73</v>
      </c>
      <c r="T18" s="225"/>
    </row>
    <row r="19" spans="1:20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zoomScale="85" zoomScaleNormal="85" workbookViewId="0">
      <selection activeCell="L5" sqref="L5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7.8554687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28.7109375" bestFit="1" customWidth="1"/>
    <col min="13" max="13" width="31.28515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  <col min="20" max="20" width="12.85546875" bestFit="1" customWidth="1"/>
  </cols>
  <sheetData>
    <row r="1" spans="1:20" ht="15.75" thickTop="1" x14ac:dyDescent="0.25">
      <c r="A1" s="53" t="s">
        <v>4</v>
      </c>
      <c r="B1" s="54" t="s">
        <v>5</v>
      </c>
      <c r="C1" s="54" t="s">
        <v>6</v>
      </c>
      <c r="D1" s="54" t="s">
        <v>7</v>
      </c>
      <c r="E1" s="54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54" t="s">
        <v>13</v>
      </c>
      <c r="K1" s="54" t="s">
        <v>14</v>
      </c>
      <c r="L1" s="54" t="s">
        <v>15</v>
      </c>
      <c r="M1" s="54" t="s">
        <v>16</v>
      </c>
      <c r="N1" s="54" t="s">
        <v>17</v>
      </c>
      <c r="O1" s="54" t="s">
        <v>18</v>
      </c>
      <c r="P1" s="54" t="s">
        <v>19</v>
      </c>
      <c r="Q1" s="54" t="s">
        <v>20</v>
      </c>
      <c r="R1" s="54" t="s">
        <v>21</v>
      </c>
      <c r="S1" s="54" t="s">
        <v>22</v>
      </c>
      <c r="T1" s="55" t="s">
        <v>23</v>
      </c>
    </row>
    <row r="2" spans="1:20" x14ac:dyDescent="0.25">
      <c r="A2" s="56" t="s">
        <v>38</v>
      </c>
      <c r="B2" s="57">
        <v>100010</v>
      </c>
      <c r="C2" s="57">
        <v>3</v>
      </c>
      <c r="D2" s="58">
        <v>40204.010115740741</v>
      </c>
      <c r="E2" s="59" t="s">
        <v>58</v>
      </c>
      <c r="F2" s="71">
        <v>5.99</v>
      </c>
      <c r="G2" s="71"/>
      <c r="H2" s="71"/>
      <c r="I2" s="71">
        <v>5.99</v>
      </c>
      <c r="J2" s="59" t="s">
        <v>58</v>
      </c>
      <c r="K2" s="59" t="s">
        <v>40</v>
      </c>
      <c r="L2" s="59" t="s">
        <v>59</v>
      </c>
      <c r="M2" s="59" t="s">
        <v>42</v>
      </c>
      <c r="N2" s="60">
        <v>0</v>
      </c>
      <c r="O2" s="61"/>
      <c r="P2" s="60">
        <v>0</v>
      </c>
      <c r="Q2" s="59"/>
      <c r="R2" s="59"/>
      <c r="S2" s="59" t="s">
        <v>43</v>
      </c>
      <c r="T2" s="62"/>
    </row>
    <row r="3" spans="1:20" x14ac:dyDescent="0.25">
      <c r="A3" s="56" t="s">
        <v>38</v>
      </c>
      <c r="B3" s="57">
        <v>100013</v>
      </c>
      <c r="C3" s="57">
        <v>6</v>
      </c>
      <c r="D3" s="58">
        <v>40209.01425925926</v>
      </c>
      <c r="E3" s="59" t="s">
        <v>58</v>
      </c>
      <c r="F3" s="71">
        <v>15.98</v>
      </c>
      <c r="G3" s="71"/>
      <c r="H3" s="71"/>
      <c r="I3" s="71">
        <v>15.98</v>
      </c>
      <c r="J3" s="59" t="s">
        <v>58</v>
      </c>
      <c r="K3" s="59" t="s">
        <v>40</v>
      </c>
      <c r="L3" s="59" t="s">
        <v>60</v>
      </c>
      <c r="M3" s="59" t="s">
        <v>45</v>
      </c>
      <c r="N3" s="60">
        <v>0</v>
      </c>
      <c r="O3" s="61"/>
      <c r="P3" s="60">
        <v>0</v>
      </c>
      <c r="Q3" s="59"/>
      <c r="R3" s="59"/>
      <c r="S3" s="59" t="s">
        <v>43</v>
      </c>
      <c r="T3" s="62"/>
    </row>
    <row r="4" spans="1:20" x14ac:dyDescent="0.25">
      <c r="A4" s="56" t="s">
        <v>38</v>
      </c>
      <c r="B4" s="57">
        <v>100020</v>
      </c>
      <c r="C4" s="57">
        <v>4</v>
      </c>
      <c r="D4" s="58">
        <v>40218.901053240741</v>
      </c>
      <c r="E4" s="59" t="s">
        <v>58</v>
      </c>
      <c r="F4" s="71">
        <v>9.82</v>
      </c>
      <c r="G4" s="71"/>
      <c r="H4" s="71"/>
      <c r="I4" s="71">
        <v>9.82</v>
      </c>
      <c r="J4" s="59" t="s">
        <v>58</v>
      </c>
      <c r="K4" s="59" t="s">
        <v>40</v>
      </c>
      <c r="L4" s="59" t="s">
        <v>54</v>
      </c>
      <c r="M4" s="59" t="s">
        <v>42</v>
      </c>
      <c r="N4" s="60">
        <v>0</v>
      </c>
      <c r="O4" s="61"/>
      <c r="P4" s="60">
        <v>0</v>
      </c>
      <c r="Q4" s="59"/>
      <c r="R4" s="59"/>
      <c r="S4" s="59" t="s">
        <v>50</v>
      </c>
      <c r="T4" s="62"/>
    </row>
    <row r="5" spans="1:20" ht="15.75" thickBot="1" x14ac:dyDescent="0.3">
      <c r="A5" s="63" t="s">
        <v>38</v>
      </c>
      <c r="B5" s="64">
        <v>100021</v>
      </c>
      <c r="C5" s="64">
        <v>3</v>
      </c>
      <c r="D5" s="65">
        <v>40221.901354166665</v>
      </c>
      <c r="E5" s="66" t="s">
        <v>58</v>
      </c>
      <c r="F5" s="72">
        <v>7.55</v>
      </c>
      <c r="G5" s="72"/>
      <c r="H5" s="72"/>
      <c r="I5" s="72">
        <v>7.55</v>
      </c>
      <c r="J5" s="66" t="s">
        <v>58</v>
      </c>
      <c r="K5" s="66" t="s">
        <v>40</v>
      </c>
      <c r="L5" s="66" t="s">
        <v>61</v>
      </c>
      <c r="M5" s="66" t="s">
        <v>45</v>
      </c>
      <c r="N5" s="67">
        <v>0</v>
      </c>
      <c r="O5" s="68"/>
      <c r="P5" s="67">
        <v>0</v>
      </c>
      <c r="Q5" s="66"/>
      <c r="R5" s="66"/>
      <c r="S5" s="66" t="s">
        <v>50</v>
      </c>
      <c r="T5" s="69"/>
    </row>
    <row r="6" spans="1:20" ht="15.75" thickTop="1" x14ac:dyDescent="0.25">
      <c r="A6" s="52"/>
      <c r="B6" s="52"/>
      <c r="C6" s="52"/>
      <c r="D6" s="52"/>
      <c r="E6" s="52"/>
      <c r="F6" s="73"/>
      <c r="G6" s="73"/>
      <c r="H6" s="73"/>
      <c r="I6" s="73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20" x14ac:dyDescent="0.25">
      <c r="I7" s="74">
        <f>SUM(I2:I6)</f>
        <v>39.339999999999996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O1" zoomScale="85" zoomScaleNormal="85" workbookViewId="0">
      <selection activeCell="F28" sqref="F28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8.14062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28.42578125" bestFit="1" customWidth="1"/>
    <col min="13" max="13" width="31.710937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</cols>
  <sheetData>
    <row r="1" spans="1:20" ht="15.75" thickTop="1" x14ac:dyDescent="0.25">
      <c r="A1" s="76" t="s">
        <v>4</v>
      </c>
      <c r="B1" s="77" t="s">
        <v>5</v>
      </c>
      <c r="C1" s="77" t="s">
        <v>6</v>
      </c>
      <c r="D1" s="77" t="s">
        <v>7</v>
      </c>
      <c r="E1" s="77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77" t="s">
        <v>13</v>
      </c>
      <c r="K1" s="77" t="s">
        <v>14</v>
      </c>
      <c r="L1" s="77" t="s">
        <v>15</v>
      </c>
      <c r="M1" s="77" t="s">
        <v>16</v>
      </c>
      <c r="N1" s="77" t="s">
        <v>17</v>
      </c>
      <c r="O1" s="77" t="s">
        <v>18</v>
      </c>
      <c r="P1" s="77" t="s">
        <v>19</v>
      </c>
      <c r="Q1" s="77" t="s">
        <v>20</v>
      </c>
      <c r="R1" s="77" t="s">
        <v>21</v>
      </c>
      <c r="S1" s="77" t="s">
        <v>22</v>
      </c>
      <c r="T1" s="78" t="s">
        <v>23</v>
      </c>
    </row>
    <row r="2" spans="1:20" x14ac:dyDescent="0.25">
      <c r="A2" s="79" t="s">
        <v>62</v>
      </c>
      <c r="B2" s="80">
        <v>100004</v>
      </c>
      <c r="C2" s="80">
        <v>2</v>
      </c>
      <c r="D2" s="81">
        <v>40200</v>
      </c>
      <c r="E2" s="82" t="s">
        <v>63</v>
      </c>
      <c r="F2" s="71">
        <v>219.36</v>
      </c>
      <c r="G2" s="71"/>
      <c r="H2" s="71"/>
      <c r="I2" s="71">
        <v>219.36</v>
      </c>
      <c r="J2" s="82" t="s">
        <v>63</v>
      </c>
      <c r="K2" s="82" t="s">
        <v>40</v>
      </c>
      <c r="L2" s="94" t="s">
        <v>64</v>
      </c>
      <c r="M2" s="82" t="s">
        <v>65</v>
      </c>
      <c r="N2" s="83">
        <v>0</v>
      </c>
      <c r="O2" s="84"/>
      <c r="P2" s="83">
        <v>0</v>
      </c>
      <c r="Q2" s="82"/>
      <c r="R2" s="82"/>
      <c r="S2" s="82" t="s">
        <v>43</v>
      </c>
      <c r="T2" s="85">
        <v>21</v>
      </c>
    </row>
    <row r="3" spans="1:20" x14ac:dyDescent="0.25">
      <c r="A3" s="79" t="s">
        <v>62</v>
      </c>
      <c r="B3" s="80">
        <v>100011</v>
      </c>
      <c r="C3" s="80">
        <v>2</v>
      </c>
      <c r="D3" s="81">
        <v>40214</v>
      </c>
      <c r="E3" s="82" t="s">
        <v>63</v>
      </c>
      <c r="F3" s="71">
        <v>80</v>
      </c>
      <c r="G3" s="71"/>
      <c r="H3" s="71"/>
      <c r="I3" s="71">
        <v>80</v>
      </c>
      <c r="J3" s="82" t="s">
        <v>63</v>
      </c>
      <c r="K3" s="82" t="s">
        <v>40</v>
      </c>
      <c r="L3" s="94" t="s">
        <v>66</v>
      </c>
      <c r="M3" s="82" t="s">
        <v>67</v>
      </c>
      <c r="N3" s="83">
        <v>0</v>
      </c>
      <c r="O3" s="84"/>
      <c r="P3" s="83">
        <v>0</v>
      </c>
      <c r="Q3" s="82"/>
      <c r="R3" s="82"/>
      <c r="S3" s="82" t="s">
        <v>50</v>
      </c>
      <c r="T3" s="85">
        <v>21</v>
      </c>
    </row>
    <row r="4" spans="1:20" x14ac:dyDescent="0.25">
      <c r="A4" s="79" t="s">
        <v>62</v>
      </c>
      <c r="B4" s="80">
        <v>100012</v>
      </c>
      <c r="C4" s="80">
        <v>2</v>
      </c>
      <c r="D4" s="81">
        <v>40214</v>
      </c>
      <c r="E4" s="82" t="s">
        <v>63</v>
      </c>
      <c r="F4" s="71">
        <v>51</v>
      </c>
      <c r="G4" s="71"/>
      <c r="H4" s="71"/>
      <c r="I4" s="71">
        <v>51</v>
      </c>
      <c r="J4" s="82" t="s">
        <v>63</v>
      </c>
      <c r="K4" s="82" t="s">
        <v>40</v>
      </c>
      <c r="L4" s="94" t="s">
        <v>68</v>
      </c>
      <c r="M4" s="82" t="s">
        <v>67</v>
      </c>
      <c r="N4" s="83">
        <v>0</v>
      </c>
      <c r="O4" s="84"/>
      <c r="P4" s="83">
        <v>0</v>
      </c>
      <c r="Q4" s="82"/>
      <c r="R4" s="82"/>
      <c r="S4" s="82" t="s">
        <v>50</v>
      </c>
      <c r="T4" s="85">
        <v>21</v>
      </c>
    </row>
    <row r="5" spans="1:20" x14ac:dyDescent="0.25">
      <c r="A5" s="79" t="s">
        <v>69</v>
      </c>
      <c r="B5" s="80">
        <v>80001</v>
      </c>
      <c r="C5" s="80">
        <v>2</v>
      </c>
      <c r="D5" s="81">
        <v>40543.893692129626</v>
      </c>
      <c r="E5" s="82" t="s">
        <v>63</v>
      </c>
      <c r="F5" s="71">
        <v>-59.35</v>
      </c>
      <c r="G5" s="71"/>
      <c r="H5" s="71"/>
      <c r="I5" s="71">
        <v>-59.35</v>
      </c>
      <c r="J5" s="82" t="s">
        <v>63</v>
      </c>
      <c r="K5" s="82" t="s">
        <v>40</v>
      </c>
      <c r="L5" s="82" t="s">
        <v>70</v>
      </c>
      <c r="M5" s="82" t="s">
        <v>71</v>
      </c>
      <c r="N5" s="83">
        <v>0</v>
      </c>
      <c r="O5" s="84"/>
      <c r="P5" s="83">
        <v>0</v>
      </c>
      <c r="Q5" s="82"/>
      <c r="R5" s="82" t="s">
        <v>72</v>
      </c>
      <c r="S5" s="82" t="s">
        <v>73</v>
      </c>
      <c r="T5" s="86"/>
    </row>
    <row r="6" spans="1:20" ht="15.75" thickBot="1" x14ac:dyDescent="0.3">
      <c r="A6" s="87" t="s">
        <v>38</v>
      </c>
      <c r="B6" s="88">
        <v>100062</v>
      </c>
      <c r="C6" s="88">
        <v>2</v>
      </c>
      <c r="D6" s="89">
        <v>40471.84679398148</v>
      </c>
      <c r="E6" s="90" t="s">
        <v>63</v>
      </c>
      <c r="F6" s="72">
        <v>59.35</v>
      </c>
      <c r="G6" s="72"/>
      <c r="H6" s="72"/>
      <c r="I6" s="72">
        <v>59.35</v>
      </c>
      <c r="J6" s="90" t="s">
        <v>63</v>
      </c>
      <c r="K6" s="90" t="s">
        <v>74</v>
      </c>
      <c r="L6" s="90" t="s">
        <v>75</v>
      </c>
      <c r="M6" s="90" t="s">
        <v>71</v>
      </c>
      <c r="N6" s="91">
        <v>0</v>
      </c>
      <c r="O6" s="92"/>
      <c r="P6" s="91">
        <v>0</v>
      </c>
      <c r="Q6" s="90"/>
      <c r="R6" s="90"/>
      <c r="S6" s="90" t="s">
        <v>76</v>
      </c>
      <c r="T6" s="93"/>
    </row>
    <row r="7" spans="1:20" ht="15.75" thickTop="1" x14ac:dyDescent="0.25">
      <c r="A7" s="75"/>
      <c r="B7" s="75"/>
      <c r="C7" s="75"/>
      <c r="D7" s="75"/>
      <c r="E7" s="75"/>
      <c r="F7" s="73"/>
      <c r="G7" s="73"/>
      <c r="H7" s="73"/>
      <c r="I7" s="73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spans="1:20" x14ac:dyDescent="0.25">
      <c r="I8" s="74">
        <f>SUM(I2:I7)</f>
        <v>350.36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zoomScale="85" zoomScaleNormal="85" workbookViewId="0">
      <selection activeCell="D4" sqref="D4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6.570312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14.7109375" bestFit="1" customWidth="1"/>
    <col min="13" max="13" width="20.710937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  <col min="20" max="20" width="12.85546875" bestFit="1" customWidth="1"/>
  </cols>
  <sheetData>
    <row r="1" spans="1:20" ht="15.75" thickTop="1" x14ac:dyDescent="0.25">
      <c r="A1" s="201" t="s">
        <v>4</v>
      </c>
      <c r="B1" s="202" t="s">
        <v>5</v>
      </c>
      <c r="C1" s="202" t="s">
        <v>6</v>
      </c>
      <c r="D1" s="202" t="s">
        <v>7</v>
      </c>
      <c r="E1" s="202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202" t="s">
        <v>13</v>
      </c>
      <c r="K1" s="202" t="s">
        <v>14</v>
      </c>
      <c r="L1" s="202" t="s">
        <v>15</v>
      </c>
      <c r="M1" s="202" t="s">
        <v>16</v>
      </c>
      <c r="N1" s="202" t="s">
        <v>17</v>
      </c>
      <c r="O1" s="202" t="s">
        <v>18</v>
      </c>
      <c r="P1" s="202" t="s">
        <v>19</v>
      </c>
      <c r="Q1" s="202" t="s">
        <v>20</v>
      </c>
      <c r="R1" s="202" t="s">
        <v>21</v>
      </c>
      <c r="S1" s="202" t="s">
        <v>22</v>
      </c>
      <c r="T1" s="203" t="s">
        <v>23</v>
      </c>
    </row>
    <row r="2" spans="1:20" x14ac:dyDescent="0.25">
      <c r="A2" s="204" t="s">
        <v>62</v>
      </c>
      <c r="B2" s="205">
        <v>100001</v>
      </c>
      <c r="C2" s="205">
        <v>2</v>
      </c>
      <c r="D2" s="206">
        <v>40182</v>
      </c>
      <c r="E2" s="207" t="s">
        <v>111</v>
      </c>
      <c r="F2" s="71">
        <v>2</v>
      </c>
      <c r="G2" s="71"/>
      <c r="H2" s="71"/>
      <c r="I2" s="71">
        <v>2</v>
      </c>
      <c r="J2" s="207" t="s">
        <v>111</v>
      </c>
      <c r="K2" s="207" t="s">
        <v>40</v>
      </c>
      <c r="L2" s="94" t="s">
        <v>112</v>
      </c>
      <c r="M2" s="207" t="s">
        <v>113</v>
      </c>
      <c r="N2" s="208">
        <v>0</v>
      </c>
      <c r="O2" s="209"/>
      <c r="P2" s="208">
        <v>0</v>
      </c>
      <c r="Q2" s="207"/>
      <c r="R2" s="207"/>
      <c r="S2" s="207" t="s">
        <v>43</v>
      </c>
      <c r="T2" s="210">
        <v>21</v>
      </c>
    </row>
    <row r="3" spans="1:20" x14ac:dyDescent="0.25">
      <c r="A3" s="200"/>
      <c r="B3" s="200"/>
      <c r="C3" s="200"/>
      <c r="D3" s="200"/>
      <c r="E3" s="200"/>
      <c r="F3" s="73"/>
      <c r="G3" s="73"/>
      <c r="H3" s="73"/>
      <c r="I3" s="73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</row>
    <row r="4" spans="1:20" x14ac:dyDescent="0.25">
      <c r="I4" s="74">
        <f>SUM(I2:I3)</f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zoomScale="85" zoomScaleNormal="85" workbookViewId="0">
      <selection activeCell="L4" sqref="L4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7.8554687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34.7109375" bestFit="1" customWidth="1"/>
    <col min="13" max="13" width="34.140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</cols>
  <sheetData>
    <row r="1" spans="1:20" ht="15.75" thickTop="1" x14ac:dyDescent="0.25">
      <c r="A1" s="96" t="s">
        <v>4</v>
      </c>
      <c r="B1" s="97" t="s">
        <v>5</v>
      </c>
      <c r="C1" s="97" t="s">
        <v>6</v>
      </c>
      <c r="D1" s="97" t="s">
        <v>7</v>
      </c>
      <c r="E1" s="97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97" t="s">
        <v>13</v>
      </c>
      <c r="K1" s="97" t="s">
        <v>14</v>
      </c>
      <c r="L1" s="97" t="s">
        <v>15</v>
      </c>
      <c r="M1" s="97" t="s">
        <v>16</v>
      </c>
      <c r="N1" s="97" t="s">
        <v>17</v>
      </c>
      <c r="O1" s="97" t="s">
        <v>18</v>
      </c>
      <c r="P1" s="97" t="s">
        <v>19</v>
      </c>
      <c r="Q1" s="97" t="s">
        <v>20</v>
      </c>
      <c r="R1" s="97" t="s">
        <v>21</v>
      </c>
      <c r="S1" s="97" t="s">
        <v>22</v>
      </c>
      <c r="T1" s="98" t="s">
        <v>23</v>
      </c>
    </row>
    <row r="2" spans="1:20" x14ac:dyDescent="0.25">
      <c r="A2" s="99" t="s">
        <v>62</v>
      </c>
      <c r="B2" s="100">
        <v>100002</v>
      </c>
      <c r="C2" s="100">
        <v>3</v>
      </c>
      <c r="D2" s="101">
        <v>40196</v>
      </c>
      <c r="E2" s="102" t="s">
        <v>77</v>
      </c>
      <c r="F2" s="71">
        <v>17.8</v>
      </c>
      <c r="G2" s="71"/>
      <c r="H2" s="71"/>
      <c r="I2" s="71">
        <v>17.8</v>
      </c>
      <c r="J2" s="102" t="s">
        <v>77</v>
      </c>
      <c r="K2" s="102" t="s">
        <v>40</v>
      </c>
      <c r="L2" s="240" t="s">
        <v>119</v>
      </c>
      <c r="M2" s="102" t="s">
        <v>0</v>
      </c>
      <c r="N2" s="103">
        <v>0</v>
      </c>
      <c r="O2" s="104"/>
      <c r="P2" s="103">
        <v>0</v>
      </c>
      <c r="Q2" s="102"/>
      <c r="R2" s="102"/>
      <c r="S2" s="102" t="s">
        <v>43</v>
      </c>
      <c r="T2" s="105"/>
    </row>
    <row r="3" spans="1:20" ht="15.75" thickBot="1" x14ac:dyDescent="0.3">
      <c r="A3" s="106" t="s">
        <v>62</v>
      </c>
      <c r="B3" s="107">
        <v>100005</v>
      </c>
      <c r="C3" s="107">
        <v>3</v>
      </c>
      <c r="D3" s="108">
        <v>40203</v>
      </c>
      <c r="E3" s="109" t="s">
        <v>77</v>
      </c>
      <c r="F3" s="72">
        <v>7.9</v>
      </c>
      <c r="G3" s="72"/>
      <c r="H3" s="72"/>
      <c r="I3" s="72">
        <v>7.9</v>
      </c>
      <c r="J3" s="109" t="s">
        <v>77</v>
      </c>
      <c r="K3" s="109" t="s">
        <v>40</v>
      </c>
      <c r="L3" s="241" t="s">
        <v>120</v>
      </c>
      <c r="M3" s="109" t="s">
        <v>0</v>
      </c>
      <c r="N3" s="110">
        <v>0</v>
      </c>
      <c r="O3" s="111"/>
      <c r="P3" s="110">
        <v>0</v>
      </c>
      <c r="Q3" s="109"/>
      <c r="R3" s="109"/>
      <c r="S3" s="109" t="s">
        <v>43</v>
      </c>
      <c r="T3" s="112">
        <v>15</v>
      </c>
    </row>
    <row r="4" spans="1:20" ht="15.75" thickTop="1" x14ac:dyDescent="0.25">
      <c r="A4" s="95"/>
      <c r="B4" s="95"/>
      <c r="C4" s="95"/>
      <c r="D4" s="95"/>
      <c r="E4" s="95"/>
      <c r="F4" s="73"/>
      <c r="G4" s="73"/>
      <c r="H4" s="73"/>
      <c r="I4" s="73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x14ac:dyDescent="0.25">
      <c r="I5" s="74">
        <f>SUM(I2:I4)</f>
        <v>25.700000000000003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zoomScale="85" zoomScaleNormal="85" workbookViewId="0">
      <selection activeCell="B3" sqref="B3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6.570312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37" bestFit="1" customWidth="1"/>
    <col min="13" max="13" width="17.2851562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  <col min="20" max="20" width="12.85546875" bestFit="1" customWidth="1"/>
  </cols>
  <sheetData>
    <row r="1" spans="1:20" ht="15.75" thickTop="1" x14ac:dyDescent="0.25">
      <c r="A1" s="114" t="s">
        <v>4</v>
      </c>
      <c r="B1" s="115" t="s">
        <v>5</v>
      </c>
      <c r="C1" s="115" t="s">
        <v>6</v>
      </c>
      <c r="D1" s="115" t="s">
        <v>7</v>
      </c>
      <c r="E1" s="115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115" t="s">
        <v>13</v>
      </c>
      <c r="K1" s="115" t="s">
        <v>14</v>
      </c>
      <c r="L1" s="115" t="s">
        <v>15</v>
      </c>
      <c r="M1" s="115" t="s">
        <v>16</v>
      </c>
      <c r="N1" s="115" t="s">
        <v>17</v>
      </c>
      <c r="O1" s="115" t="s">
        <v>18</v>
      </c>
      <c r="P1" s="115" t="s">
        <v>19</v>
      </c>
      <c r="Q1" s="115" t="s">
        <v>20</v>
      </c>
      <c r="R1" s="115" t="s">
        <v>21</v>
      </c>
      <c r="S1" s="115" t="s">
        <v>22</v>
      </c>
      <c r="T1" s="116" t="s">
        <v>23</v>
      </c>
    </row>
    <row r="2" spans="1:20" ht="15.75" thickBot="1" x14ac:dyDescent="0.3">
      <c r="A2" s="117" t="s">
        <v>78</v>
      </c>
      <c r="B2" s="118">
        <v>10003</v>
      </c>
      <c r="C2" s="118">
        <v>2</v>
      </c>
      <c r="D2" s="119">
        <v>40210.557476851849</v>
      </c>
      <c r="E2" s="120" t="s">
        <v>79</v>
      </c>
      <c r="F2" s="72">
        <v>10.28</v>
      </c>
      <c r="G2" s="72"/>
      <c r="H2" s="72"/>
      <c r="I2" s="72">
        <v>10.28</v>
      </c>
      <c r="J2" s="120" t="s">
        <v>79</v>
      </c>
      <c r="K2" s="120" t="s">
        <v>40</v>
      </c>
      <c r="L2" s="120" t="s">
        <v>80</v>
      </c>
      <c r="M2" s="120" t="s">
        <v>81</v>
      </c>
      <c r="N2" s="121">
        <v>0</v>
      </c>
      <c r="O2" s="122"/>
      <c r="P2" s="121">
        <v>0</v>
      </c>
      <c r="Q2" s="120"/>
      <c r="R2" s="120"/>
      <c r="S2" s="120" t="s">
        <v>50</v>
      </c>
      <c r="T2" s="123"/>
    </row>
    <row r="3" spans="1:20" ht="15.75" thickTop="1" x14ac:dyDescent="0.25">
      <c r="A3" s="113"/>
      <c r="B3" s="113"/>
      <c r="C3" s="113"/>
      <c r="D3" s="113"/>
      <c r="E3" s="113"/>
      <c r="F3" s="73"/>
      <c r="G3" s="73"/>
      <c r="H3" s="73"/>
      <c r="I3" s="7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x14ac:dyDescent="0.25">
      <c r="I4" s="74">
        <f>SUM(I2:I3)</f>
        <v>10.28</v>
      </c>
      <c r="K4" s="242" t="s">
        <v>121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zoomScale="85" zoomScaleNormal="85" workbookViewId="0">
      <selection activeCell="B3" sqref="B3"/>
    </sheetView>
  </sheetViews>
  <sheetFormatPr defaultRowHeight="15" x14ac:dyDescent="0.25"/>
  <cols>
    <col min="1" max="1" width="5.140625" bestFit="1" customWidth="1"/>
    <col min="2" max="2" width="7.140625" bestFit="1" customWidth="1"/>
    <col min="3" max="3" width="7" bestFit="1" customWidth="1"/>
    <col min="4" max="4" width="17.85546875" bestFit="1" customWidth="1"/>
    <col min="5" max="5" width="8.7109375" bestFit="1" customWidth="1"/>
    <col min="6" max="6" width="10.85546875" style="2" bestFit="1" customWidth="1"/>
    <col min="7" max="7" width="9" style="2" bestFit="1" customWidth="1"/>
    <col min="8" max="8" width="11.140625" style="2" bestFit="1" customWidth="1"/>
    <col min="9" max="9" width="15.42578125" style="2" bestFit="1" customWidth="1"/>
    <col min="10" max="10" width="7.140625" bestFit="1" customWidth="1"/>
    <col min="11" max="11" width="9.28515625" bestFit="1" customWidth="1"/>
    <col min="12" max="12" width="41.28515625" bestFit="1" customWidth="1"/>
    <col min="13" max="13" width="25.7109375" bestFit="1" customWidth="1"/>
    <col min="14" max="14" width="7.5703125" bestFit="1" customWidth="1"/>
    <col min="15" max="15" width="7.85546875" bestFit="1" customWidth="1"/>
    <col min="16" max="16" width="21" bestFit="1" customWidth="1"/>
    <col min="17" max="17" width="6.140625" bestFit="1" customWidth="1"/>
    <col min="18" max="18" width="13" bestFit="1" customWidth="1"/>
    <col min="19" max="19" width="19.7109375" bestFit="1" customWidth="1"/>
  </cols>
  <sheetData>
    <row r="1" spans="1:20" ht="15.75" thickTop="1" x14ac:dyDescent="0.25">
      <c r="A1" s="125" t="s">
        <v>4</v>
      </c>
      <c r="B1" s="126" t="s">
        <v>5</v>
      </c>
      <c r="C1" s="126" t="s">
        <v>6</v>
      </c>
      <c r="D1" s="126" t="s">
        <v>7</v>
      </c>
      <c r="E1" s="126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126" t="s">
        <v>13</v>
      </c>
      <c r="K1" s="126" t="s">
        <v>14</v>
      </c>
      <c r="L1" s="126" t="s">
        <v>15</v>
      </c>
      <c r="M1" s="126" t="s">
        <v>16</v>
      </c>
      <c r="N1" s="126" t="s">
        <v>17</v>
      </c>
      <c r="O1" s="126" t="s">
        <v>18</v>
      </c>
      <c r="P1" s="126" t="s">
        <v>19</v>
      </c>
      <c r="Q1" s="126" t="s">
        <v>20</v>
      </c>
      <c r="R1" s="126" t="s">
        <v>21</v>
      </c>
      <c r="S1" s="126" t="s">
        <v>22</v>
      </c>
      <c r="T1" s="127" t="s">
        <v>23</v>
      </c>
    </row>
    <row r="2" spans="1:20" ht="15.75" thickBot="1" x14ac:dyDescent="0.3">
      <c r="A2" s="128" t="s">
        <v>78</v>
      </c>
      <c r="B2" s="129">
        <v>10006</v>
      </c>
      <c r="C2" s="129">
        <v>2</v>
      </c>
      <c r="D2" s="130">
        <v>40371.857939814814</v>
      </c>
      <c r="E2" s="131" t="s">
        <v>82</v>
      </c>
      <c r="F2" s="72">
        <v>66.38</v>
      </c>
      <c r="G2" s="72"/>
      <c r="H2" s="72"/>
      <c r="I2" s="72">
        <v>66.38</v>
      </c>
      <c r="J2" s="131" t="s">
        <v>82</v>
      </c>
      <c r="K2" s="131" t="s">
        <v>40</v>
      </c>
      <c r="L2" s="131" t="s">
        <v>83</v>
      </c>
      <c r="M2" s="131" t="s">
        <v>84</v>
      </c>
      <c r="N2" s="132">
        <v>0</v>
      </c>
      <c r="O2" s="133"/>
      <c r="P2" s="132">
        <v>0</v>
      </c>
      <c r="Q2" s="131"/>
      <c r="R2" s="131"/>
      <c r="S2" s="131" t="s">
        <v>85</v>
      </c>
      <c r="T2" s="134"/>
    </row>
    <row r="3" spans="1:20" ht="15.75" thickTop="1" x14ac:dyDescent="0.25">
      <c r="A3" s="124"/>
      <c r="B3" s="124"/>
      <c r="C3" s="124"/>
      <c r="D3" s="124"/>
      <c r="E3" s="124"/>
      <c r="F3" s="73"/>
      <c r="G3" s="73"/>
      <c r="H3" s="73"/>
      <c r="I3" s="73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1:20" x14ac:dyDescent="0.25">
      <c r="I4" s="74">
        <f>SUM(I2:I3)</f>
        <v>66.38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14</vt:i4>
      </vt:variant>
    </vt:vector>
  </HeadingPairs>
  <TitlesOfParts>
    <vt:vector size="14" baseType="lpstr">
      <vt:lpstr>DV 2012</vt:lpstr>
      <vt:lpstr>528.100</vt:lpstr>
      <vt:lpstr>501.900</vt:lpstr>
      <vt:lpstr>501.920</vt:lpstr>
      <vt:lpstr>511.120</vt:lpstr>
      <vt:lpstr>518.260</vt:lpstr>
      <vt:lpstr>512.900</vt:lpstr>
      <vt:lpstr>544.900</vt:lpstr>
      <vt:lpstr>545.900</vt:lpstr>
      <vt:lpstr>548.900</vt:lpstr>
      <vt:lpstr>569.900</vt:lpstr>
      <vt:lpstr>323.100</vt:lpstr>
      <vt:lpstr>548.800</vt:lpstr>
      <vt:lpstr>562.200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</dc:creator>
  <cp:lastModifiedBy>edita.halamickova</cp:lastModifiedBy>
  <cp:lastPrinted>2014-02-21T12:43:28Z</cp:lastPrinted>
  <dcterms:created xsi:type="dcterms:W3CDTF">2010-03-20T23:18:14Z</dcterms:created>
  <dcterms:modified xsi:type="dcterms:W3CDTF">2014-03-18T09:50:56Z</dcterms:modified>
</cp:coreProperties>
</file>