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20715" windowHeight="9720"/>
  </bookViews>
  <sheets>
    <sheet name="SK" sheetId="1" r:id="rId1"/>
  </sheets>
  <definedNames>
    <definedName name="_xlnm.Print_Area" localSheetId="0">SK!$A$1:$I$607</definedName>
  </definedNames>
  <calcPr calcId="125725"/>
</workbook>
</file>

<file path=xl/calcChain.xml><?xml version="1.0" encoding="utf-8"?>
<calcChain xmlns="http://schemas.openxmlformats.org/spreadsheetml/2006/main">
  <c r="G601" i="1"/>
  <c r="H600"/>
  <c r="I598"/>
  <c r="H598"/>
  <c r="G598"/>
  <c r="F598"/>
  <c r="I594"/>
  <c r="H594"/>
  <c r="G594"/>
  <c r="G590"/>
  <c r="I587"/>
  <c r="H587"/>
  <c r="G587"/>
  <c r="G584"/>
  <c r="I583"/>
  <c r="H583"/>
  <c r="G583"/>
  <c r="I582"/>
  <c r="H582"/>
  <c r="G582"/>
  <c r="F582"/>
  <c r="H572"/>
  <c r="H563"/>
  <c r="H562"/>
  <c r="H559"/>
  <c r="H558"/>
  <c r="H556"/>
  <c r="H555"/>
  <c r="H553"/>
  <c r="H552"/>
  <c r="H546"/>
  <c r="H545"/>
  <c r="H533"/>
  <c r="P518"/>
  <c r="G518"/>
  <c r="N516"/>
  <c r="N518" s="1"/>
  <c r="E516"/>
  <c r="E518" s="1"/>
  <c r="E480"/>
  <c r="E479"/>
  <c r="O440"/>
  <c r="F440"/>
  <c r="N430"/>
  <c r="E430"/>
  <c r="D416"/>
  <c r="E404"/>
  <c r="D404"/>
  <c r="E403"/>
  <c r="D402"/>
  <c r="E401"/>
  <c r="D401"/>
  <c r="E400"/>
  <c r="F399"/>
  <c r="E399"/>
  <c r="D399"/>
  <c r="E393"/>
  <c r="E391"/>
  <c r="G385"/>
  <c r="I384"/>
  <c r="G383"/>
  <c r="M320"/>
  <c r="D320"/>
  <c r="R304"/>
  <c r="I304"/>
  <c r="I303" s="1"/>
  <c r="R303"/>
  <c r="Q303"/>
  <c r="P303"/>
  <c r="O303"/>
  <c r="H303"/>
  <c r="G303"/>
  <c r="F303"/>
  <c r="O297"/>
  <c r="F297"/>
  <c r="N294"/>
  <c r="E294"/>
  <c r="N288"/>
  <c r="E288"/>
  <c r="N279"/>
  <c r="N297" s="1"/>
  <c r="E279"/>
  <c r="E297" s="1"/>
  <c r="G255"/>
  <c r="P246"/>
  <c r="G246"/>
  <c r="P245"/>
  <c r="G245"/>
  <c r="R240"/>
  <c r="I240"/>
  <c r="R239"/>
  <c r="I239"/>
  <c r="R238"/>
  <c r="I238"/>
  <c r="R237"/>
  <c r="I237"/>
  <c r="R236"/>
  <c r="I236"/>
  <c r="G235"/>
  <c r="I234"/>
  <c r="I233"/>
  <c r="I232"/>
  <c r="H232"/>
  <c r="G232"/>
  <c r="I231"/>
  <c r="I230"/>
  <c r="I229"/>
  <c r="I228"/>
  <c r="I227"/>
  <c r="G226"/>
  <c r="R225"/>
  <c r="I225"/>
  <c r="R224"/>
  <c r="I224"/>
  <c r="R223"/>
  <c r="Q223"/>
  <c r="P223"/>
  <c r="I223"/>
  <c r="H223"/>
  <c r="G223"/>
  <c r="R222"/>
  <c r="Q222"/>
  <c r="P222"/>
  <c r="I222"/>
  <c r="H222"/>
  <c r="G222"/>
  <c r="R218"/>
  <c r="I218"/>
  <c r="R217"/>
  <c r="I217"/>
  <c r="R216"/>
  <c r="I216"/>
  <c r="R215"/>
  <c r="I215"/>
  <c r="R214"/>
  <c r="I214"/>
  <c r="R213"/>
  <c r="I213"/>
  <c r="R212"/>
  <c r="I212"/>
  <c r="R211"/>
  <c r="I211"/>
  <c r="R210"/>
  <c r="Q210"/>
  <c r="P210"/>
  <c r="I210"/>
  <c r="H210"/>
  <c r="G210"/>
  <c r="R209"/>
  <c r="I209"/>
  <c r="R208"/>
  <c r="I208"/>
  <c r="R207"/>
  <c r="I207"/>
  <c r="R206"/>
  <c r="I206"/>
  <c r="R205"/>
  <c r="I205"/>
  <c r="R204"/>
  <c r="I204"/>
  <c r="R203"/>
  <c r="I203"/>
  <c r="R202"/>
  <c r="I202"/>
  <c r="R201"/>
  <c r="Q201"/>
  <c r="P201"/>
  <c r="I201"/>
  <c r="H201"/>
  <c r="G201"/>
  <c r="R200"/>
  <c r="Q200"/>
  <c r="P200"/>
  <c r="I200"/>
  <c r="H200"/>
  <c r="G200"/>
  <c r="O196"/>
  <c r="F196"/>
  <c r="G188"/>
  <c r="F188"/>
  <c r="P179"/>
  <c r="O179"/>
  <c r="G179"/>
  <c r="F179"/>
  <c r="P178"/>
  <c r="O178"/>
  <c r="G178"/>
  <c r="F178"/>
  <c r="R173"/>
  <c r="I173"/>
  <c r="R172"/>
  <c r="I172"/>
  <c r="R171"/>
  <c r="I171"/>
  <c r="R170"/>
  <c r="I170"/>
  <c r="I169"/>
  <c r="I168"/>
  <c r="I167"/>
  <c r="I166"/>
  <c r="I165"/>
  <c r="H165"/>
  <c r="G165"/>
  <c r="F165"/>
  <c r="I164"/>
  <c r="I163"/>
  <c r="I162"/>
  <c r="I161"/>
  <c r="I160"/>
  <c r="I159"/>
  <c r="R158"/>
  <c r="I158"/>
  <c r="R157"/>
  <c r="I157"/>
  <c r="R156"/>
  <c r="Q156"/>
  <c r="P156"/>
  <c r="O156"/>
  <c r="I156"/>
  <c r="H156"/>
  <c r="G156"/>
  <c r="F156"/>
  <c r="R155"/>
  <c r="Q155"/>
  <c r="P155"/>
  <c r="O155"/>
  <c r="I155"/>
  <c r="H155"/>
  <c r="G155"/>
  <c r="F155"/>
  <c r="R151"/>
  <c r="I151"/>
  <c r="R150"/>
  <c r="I150"/>
  <c r="R149"/>
  <c r="I149"/>
  <c r="R148"/>
  <c r="I148"/>
  <c r="R147"/>
  <c r="I147"/>
  <c r="R146"/>
  <c r="I146"/>
  <c r="R145"/>
  <c r="I145"/>
  <c r="R144"/>
  <c r="I144"/>
  <c r="R143"/>
  <c r="Q143"/>
  <c r="P143"/>
  <c r="O143"/>
  <c r="I143"/>
  <c r="H143"/>
  <c r="G143"/>
  <c r="F143"/>
  <c r="R142"/>
  <c r="I142"/>
  <c r="R141"/>
  <c r="I141"/>
  <c r="R140"/>
  <c r="I140"/>
  <c r="R139"/>
  <c r="I139"/>
  <c r="R138"/>
  <c r="I138"/>
  <c r="R137"/>
  <c r="I137"/>
  <c r="R136"/>
  <c r="I136"/>
  <c r="R135"/>
  <c r="I135"/>
  <c r="R134"/>
  <c r="Q134"/>
  <c r="P134"/>
  <c r="O134"/>
  <c r="I134"/>
  <c r="H134"/>
  <c r="G134"/>
  <c r="F134"/>
  <c r="R133"/>
  <c r="Q133"/>
  <c r="P133"/>
  <c r="O133"/>
  <c r="I133"/>
  <c r="H133"/>
  <c r="G133"/>
  <c r="F133"/>
  <c r="M87"/>
  <c r="D87"/>
  <c r="N86"/>
  <c r="E86"/>
  <c r="N85"/>
  <c r="N87" s="1"/>
  <c r="E85"/>
  <c r="E87" s="1"/>
</calcChain>
</file>

<file path=xl/sharedStrings.xml><?xml version="1.0" encoding="utf-8"?>
<sst xmlns="http://schemas.openxmlformats.org/spreadsheetml/2006/main" count="1902" uniqueCount="773">
  <si>
    <t xml:space="preserve">     POZNÁMKY</t>
  </si>
  <si>
    <t>Explanatory notes</t>
  </si>
  <si>
    <t>k účtovnej závierke</t>
  </si>
  <si>
    <t>to the Financial Statements</t>
  </si>
  <si>
    <t>Daňové identifikačné číslo:</t>
  </si>
  <si>
    <t>2021948379</t>
  </si>
  <si>
    <t>Tax registration number:</t>
  </si>
  <si>
    <t>Zostavenej ku dňu:</t>
  </si>
  <si>
    <t>31.12.2013</t>
  </si>
  <si>
    <t>Compiled to date:</t>
  </si>
  <si>
    <t>Obchodné meno:</t>
  </si>
  <si>
    <t>EKOLEKAREN s.r.o.</t>
  </si>
  <si>
    <t>Trade name:</t>
  </si>
  <si>
    <t>Sídlo:</t>
  </si>
  <si>
    <t>Trnavská cesta 50</t>
  </si>
  <si>
    <t>Registered office:</t>
  </si>
  <si>
    <t>821 02 Bratislava</t>
  </si>
  <si>
    <t xml:space="preserve">       Podpis štatutárneho orgánu</t>
  </si>
  <si>
    <t xml:space="preserve">       Signature of the statutory authority</t>
  </si>
  <si>
    <t xml:space="preserve">       Dátum</t>
  </si>
  <si>
    <t xml:space="preserve">       Date</t>
  </si>
  <si>
    <t xml:space="preserve">        Poznámky k účtovnej závierke</t>
  </si>
  <si>
    <t>Notes to Financial Statements</t>
  </si>
  <si>
    <t xml:space="preserve">               zostavenej  ku dňu  31.12.2013</t>
  </si>
  <si>
    <t>for the year ended 31th December 2013</t>
  </si>
  <si>
    <t xml:space="preserve">                (podľa opatrenia č.4455/2003-95 MF SR)</t>
  </si>
  <si>
    <t xml:space="preserve">                (under the measure No .4455/2003-95 Ministry of Treasury of Slovak republic)</t>
  </si>
  <si>
    <t xml:space="preserve">                           údaje sú uvedené v EUR</t>
  </si>
  <si>
    <t xml:space="preserve">                         the data is shown in EUR</t>
  </si>
  <si>
    <t>A.   Základné informácie o účtovnej jednotke</t>
  </si>
  <si>
    <t>A.  Basic information about the accounting entity</t>
  </si>
  <si>
    <t>A.a)</t>
  </si>
  <si>
    <t>Trnavská cesta 50 ,821 02 Bratislava</t>
  </si>
  <si>
    <t>Dátum založenia:</t>
  </si>
  <si>
    <t>11.1.2005</t>
  </si>
  <si>
    <t>Date of establishment:</t>
  </si>
  <si>
    <t>Dátum vzniku:</t>
  </si>
  <si>
    <t>14.2.2005</t>
  </si>
  <si>
    <t>Date of incorporation:</t>
  </si>
  <si>
    <t>A.b)</t>
  </si>
  <si>
    <t>Opis hospodárskej činnosti</t>
  </si>
  <si>
    <t>Description of economic activity</t>
  </si>
  <si>
    <t>- marketing a prieskum trhu</t>
  </si>
  <si>
    <t>- marketing and market research</t>
  </si>
  <si>
    <t>- vedenie účtovníctva a poradenská činnosť v rozsahu voľnej živnosti</t>
  </si>
  <si>
    <t>- bookkeeping and consulting within free trade</t>
  </si>
  <si>
    <t>A.c)</t>
  </si>
  <si>
    <t>Priemerný počet zamestnancov</t>
  </si>
  <si>
    <t>Average number of employees</t>
  </si>
  <si>
    <t>zamestnanci spolu</t>
  </si>
  <si>
    <t>z toho vedúci zamestnanci</t>
  </si>
  <si>
    <t>employees together</t>
  </si>
  <si>
    <t>of the managers</t>
  </si>
  <si>
    <t>BO</t>
  </si>
  <si>
    <t>PO</t>
  </si>
  <si>
    <t xml:space="preserve">Current </t>
  </si>
  <si>
    <t xml:space="preserve">Previous </t>
  </si>
  <si>
    <t>priemerný počet</t>
  </si>
  <si>
    <t>4</t>
  </si>
  <si>
    <t>0</t>
  </si>
  <si>
    <t>average number</t>
  </si>
  <si>
    <t>stav k 31.12.2013</t>
  </si>
  <si>
    <t>number 31th December 2013</t>
  </si>
  <si>
    <t>A.d)</t>
  </si>
  <si>
    <t>Právny dôvod na zostavenie účtovnej závierky</t>
  </si>
  <si>
    <t>Legal reason for compiling the financial statements</t>
  </si>
  <si>
    <t>riadna účtovná závierka</t>
  </si>
  <si>
    <t>ordinary financial statements</t>
  </si>
  <si>
    <t>A.e)</t>
  </si>
  <si>
    <t>Dátum schválenia účtovnej závierky za predchádzajúce obdobie:</t>
  </si>
  <si>
    <t>Date of approval of the financial statements for the previous period:</t>
  </si>
  <si>
    <t>25.09.2013</t>
  </si>
  <si>
    <t>B.   Informácie o členoch štatutárnych orgánov, dozorných orgánov</t>
  </si>
  <si>
    <t>B.  Information about members of statutory authorities, supervisory authorities</t>
  </si>
  <si>
    <t xml:space="preserve">      a iných orgánov účtovnej jednotky</t>
  </si>
  <si>
    <t xml:space="preserve">      and others authorities of the accounting entity</t>
  </si>
  <si>
    <t>B.a)</t>
  </si>
  <si>
    <t>štatutárne, dozorné orgány</t>
  </si>
  <si>
    <t xml:space="preserve">statutory, supervisory authorities </t>
  </si>
  <si>
    <t>Meno člena</t>
  </si>
  <si>
    <t>názov orgánu</t>
  </si>
  <si>
    <t>member Name</t>
  </si>
  <si>
    <t xml:space="preserve">the authority </t>
  </si>
  <si>
    <t>Diana Masiliuniene</t>
  </si>
  <si>
    <t>konateľ</t>
  </si>
  <si>
    <t>statutory representative</t>
  </si>
  <si>
    <t>B.b)</t>
  </si>
  <si>
    <t>štruktúra spoločníkov a akcionárov</t>
  </si>
  <si>
    <t>structure of partners and shareholders</t>
  </si>
  <si>
    <t>podiel na základnom imaní</t>
  </si>
  <si>
    <t>share capital</t>
  </si>
  <si>
    <t>Názov,meno spoločníka</t>
  </si>
  <si>
    <t>absol.</t>
  </si>
  <si>
    <t>%</t>
  </si>
  <si>
    <t>The name of the partner</t>
  </si>
  <si>
    <t>New Pharma CEE</t>
  </si>
  <si>
    <t>C.   Informácie o konsolidovanom celku</t>
  </si>
  <si>
    <t>C.   Information about consolidated entity</t>
  </si>
  <si>
    <t>Konsolidujúce účtovné jednotky</t>
  </si>
  <si>
    <t>Consolidating accounting entities</t>
  </si>
  <si>
    <t>názov</t>
  </si>
  <si>
    <t>adresa</t>
  </si>
  <si>
    <t>name</t>
  </si>
  <si>
    <t>address</t>
  </si>
  <si>
    <t>D.   Informácie o účtovných zásadách a účtovných metódach</t>
  </si>
  <si>
    <t>D.   Information about the accounting policies and methods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</si>
  <si>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</si>
  <si>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</si>
  <si>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The accounting entity will continue as a going business</t>
  </si>
  <si>
    <t>D.b)</t>
  </si>
  <si>
    <t>Spôsob oceňovania jednotlivých zložiek majetku</t>
  </si>
  <si>
    <t>Method of valuation of  individual asset</t>
  </si>
  <si>
    <t xml:space="preserve">Nehmotný investičný majetok </t>
  </si>
  <si>
    <t>Non-current intangible assets</t>
  </si>
  <si>
    <t>spoločnosť v danom roku nenakupovala</t>
  </si>
  <si>
    <t>the company in a given year did not purchase</t>
  </si>
  <si>
    <t>Hmotný investičný majetok</t>
  </si>
  <si>
    <t>Non-current tangible  assets</t>
  </si>
  <si>
    <t>Zásoby</t>
  </si>
  <si>
    <t>Inventories</t>
  </si>
  <si>
    <t xml:space="preserve">spoločnosť v BO nenakupovala </t>
  </si>
  <si>
    <t>the company in a current period did not purchase,</t>
  </si>
  <si>
    <t>netvorila vlastnou činnosťou</t>
  </si>
  <si>
    <t>did not create internally</t>
  </si>
  <si>
    <t>Peňažné prostriedky, ceniny, pohľadávky, záväzky</t>
  </si>
  <si>
    <t>Cash, liquid valuables,  receivables, liabilities</t>
  </si>
  <si>
    <t>spoločnosť ocenila pri ich vzniku menovitou hodnotou</t>
  </si>
  <si>
    <t>the company valued them according to nominal value by their origin</t>
  </si>
  <si>
    <t>Účtovná jednotka neeviduje darovaný majetok</t>
  </si>
  <si>
    <t>The accounting entity does not record donated assets</t>
  </si>
  <si>
    <t>D.c)</t>
  </si>
  <si>
    <t>Spôsob zostavenia odpisového plánu dlhodobého majetku</t>
  </si>
  <si>
    <t>The method of preparation of non-current assets depreciation plan</t>
  </si>
  <si>
    <t>Je použitá lineárna, časová metóda odpisovania.</t>
  </si>
  <si>
    <t>It is used in the straight-line method, time-depreciation method.</t>
  </si>
  <si>
    <t>Účtovné odpisy sa nerovnajú daňovým.</t>
  </si>
  <si>
    <t>Accounting depreciation is not equal to the tax depreciation.</t>
  </si>
  <si>
    <t>Daňové odpisy sú v súlade so zákonom o dani z príjmu.</t>
  </si>
  <si>
    <t>The tax depreciation is in the accordance with the Income Tax Law.</t>
  </si>
  <si>
    <t>V prípadoch predaja majetku - daňové odpisy sa neuplatňujú -</t>
  </si>
  <si>
    <t>In case of sale of assets - tax depreciation does not apply -</t>
  </si>
  <si>
    <t>tj. daňové sa nerovnajú účtovným odpisom.</t>
  </si>
  <si>
    <t>meaning that tax depreciation is not equal to the accounting depreciation.</t>
  </si>
  <si>
    <t>E.   Informácie k údajom vykázaným sa strane aktív súvahy</t>
  </si>
  <si>
    <t>E.   Information about the asset side of the balance sheet</t>
  </si>
  <si>
    <t>E.a)</t>
  </si>
  <si>
    <t>Prehľad o pohybe  dlhodobého majetku 2012</t>
  </si>
  <si>
    <t>The movement of non-current assets in 2012</t>
  </si>
  <si>
    <t>Pohyb obstarávacích cien</t>
  </si>
  <si>
    <t>The movement of acquisition costs</t>
  </si>
  <si>
    <t>riadok súvahy</t>
  </si>
  <si>
    <t>OC k 1.1. BO</t>
  </si>
  <si>
    <t>prírastky</t>
  </si>
  <si>
    <t>úbytky</t>
  </si>
  <si>
    <t>OC k 31.12. BO</t>
  </si>
  <si>
    <t>number of line</t>
  </si>
  <si>
    <t>AC to the 1thJAN current p.</t>
  </si>
  <si>
    <t>increases</t>
  </si>
  <si>
    <t>decreases</t>
  </si>
  <si>
    <t>AC to the 31thDEC current p.</t>
  </si>
  <si>
    <t>B</t>
  </si>
  <si>
    <t>neobežný majetok</t>
  </si>
  <si>
    <t>003</t>
  </si>
  <si>
    <t>non-current assets</t>
  </si>
  <si>
    <t>BI</t>
  </si>
  <si>
    <t>dlhodobý nehmotný majetok</t>
  </si>
  <si>
    <t>004</t>
  </si>
  <si>
    <t>non-current intangible  assets</t>
  </si>
  <si>
    <t>BI.1</t>
  </si>
  <si>
    <t>zriaďovacie výdavky</t>
  </si>
  <si>
    <t>005</t>
  </si>
  <si>
    <t>formation expenses</t>
  </si>
  <si>
    <t xml:space="preserve">     2</t>
  </si>
  <si>
    <t>aktivované náklady na vývoj</t>
  </si>
  <si>
    <t>006</t>
  </si>
  <si>
    <t>capitalized development costs</t>
  </si>
  <si>
    <t xml:space="preserve">     3</t>
  </si>
  <si>
    <t>software</t>
  </si>
  <si>
    <t>007</t>
  </si>
  <si>
    <t xml:space="preserve">     4</t>
  </si>
  <si>
    <t>oceniteľné práva</t>
  </si>
  <si>
    <t>008</t>
  </si>
  <si>
    <t>valuable rights</t>
  </si>
  <si>
    <t xml:space="preserve">     5</t>
  </si>
  <si>
    <t>goodwill</t>
  </si>
  <si>
    <t>009</t>
  </si>
  <si>
    <t xml:space="preserve">     6</t>
  </si>
  <si>
    <t>ostatný DNM</t>
  </si>
  <si>
    <t>010</t>
  </si>
  <si>
    <t>other non-current intangible assets</t>
  </si>
  <si>
    <t xml:space="preserve">     7</t>
  </si>
  <si>
    <t>obstarávaný DNM</t>
  </si>
  <si>
    <t>011</t>
  </si>
  <si>
    <t>acquisition of non-current intangible assets</t>
  </si>
  <si>
    <t xml:space="preserve">     8</t>
  </si>
  <si>
    <t>poskytnuté preddavky na DNM</t>
  </si>
  <si>
    <t>012</t>
  </si>
  <si>
    <t>advance payments for non-current intangible assets</t>
  </si>
  <si>
    <t>BII</t>
  </si>
  <si>
    <t>dlhodobý hmotný majetok</t>
  </si>
  <si>
    <t>013</t>
  </si>
  <si>
    <t>non-current tangible assets</t>
  </si>
  <si>
    <t>BII.1</t>
  </si>
  <si>
    <t xml:space="preserve">pozemky </t>
  </si>
  <si>
    <t>014</t>
  </si>
  <si>
    <t>land</t>
  </si>
  <si>
    <t xml:space="preserve">     2  </t>
  </si>
  <si>
    <t>stavby</t>
  </si>
  <si>
    <t>015</t>
  </si>
  <si>
    <t>constructions</t>
  </si>
  <si>
    <t>samostatné hnut. veci</t>
  </si>
  <si>
    <t>016</t>
  </si>
  <si>
    <t>separate movables</t>
  </si>
  <si>
    <t>ostatný DHM</t>
  </si>
  <si>
    <t>019</t>
  </si>
  <si>
    <t>other non-current tangible assets</t>
  </si>
  <si>
    <t>obstarávaný DHM</t>
  </si>
  <si>
    <t>020</t>
  </si>
  <si>
    <t>acquisition of non-current tangible assets</t>
  </si>
  <si>
    <t>poskytnuté preddavky na DHM</t>
  </si>
  <si>
    <t>021</t>
  </si>
  <si>
    <t>advance payments for non-current tangible assets</t>
  </si>
  <si>
    <t>opravná položka k nadob.majetku</t>
  </si>
  <si>
    <t>022</t>
  </si>
  <si>
    <t>adjustment to acquired assets</t>
  </si>
  <si>
    <t>BIII</t>
  </si>
  <si>
    <t>dlhodobý fin. majetok</t>
  </si>
  <si>
    <t>023</t>
  </si>
  <si>
    <t>non-current financial assets</t>
  </si>
  <si>
    <t>Pohyb oprávok, opravných položiek 2012</t>
  </si>
  <si>
    <t>The movement of accumulated depreciation, adjustment of 2012</t>
  </si>
  <si>
    <t>oprávky          k 1.1. BO</t>
  </si>
  <si>
    <t>oprávky                k 31.12. BO</t>
  </si>
  <si>
    <t>accumulated depreciation to the 1thJAN current p.</t>
  </si>
  <si>
    <t>accumulated depreciation to the 31thDEC current p.</t>
  </si>
  <si>
    <t>Pohyb zostatkových cien 2012</t>
  </si>
  <si>
    <t>The movement of residual values of 2012</t>
  </si>
  <si>
    <t>ZC                   k 1.1. BO</t>
  </si>
  <si>
    <t>ZC                    k 31.12. BO</t>
  </si>
  <si>
    <t>RV to the 1thJAN current p.</t>
  </si>
  <si>
    <t>RV to the 31theDEC current p.</t>
  </si>
  <si>
    <t>dlhodobý finančný majetok</t>
  </si>
  <si>
    <t>Prehľad o pohybe  dlhodobého majetku 2013</t>
  </si>
  <si>
    <t>The movement of non-current assets in 2013</t>
  </si>
  <si>
    <t>Pohyb oprávok, opravných položiek 2013</t>
  </si>
  <si>
    <t>The movement of accumulated depreciation, adjustment of 2013</t>
  </si>
  <si>
    <t>Pohyb zostatkových cien 2013</t>
  </si>
  <si>
    <t>The movement of residual values of 2013</t>
  </si>
  <si>
    <t>E.b)</t>
  </si>
  <si>
    <t>Majetok v BO bol poistený.</t>
  </si>
  <si>
    <t>The assets in the current period was insured.</t>
  </si>
  <si>
    <t>poistený majetok</t>
  </si>
  <si>
    <t>doba poistenia</t>
  </si>
  <si>
    <t>insured assets</t>
  </si>
  <si>
    <t>period of insurance</t>
  </si>
  <si>
    <t>nehnuteľnosti</t>
  </si>
  <si>
    <t>1.1 - 31.12.2013</t>
  </si>
  <si>
    <t>properties</t>
  </si>
  <si>
    <t>Spoločnosť nemá dlhodobý nehmotný a hmotný majetok, na ktorý je zriadené záložné právo.</t>
  </si>
  <si>
    <t>The Company has no non-current intangible and tangible assets for which the lien is established</t>
  </si>
  <si>
    <t>E.c)</t>
  </si>
  <si>
    <t>Štruktúra dlhodobého finančného majetku</t>
  </si>
  <si>
    <t>The structure of non-current financial assets.</t>
  </si>
  <si>
    <t>Charakteristika podnikov v členení - podielové CP a podiely v ovládanej osobe,</t>
  </si>
  <si>
    <t>The characteristic of companies in divisions - shares and shares in subsidiaries</t>
  </si>
  <si>
    <t>v spoločnosti s podstatným vplyvom</t>
  </si>
  <si>
    <t>ownership interests with substantial influence of companies</t>
  </si>
  <si>
    <t>názov,sídlo ovládanej osoby/</t>
  </si>
  <si>
    <t>vlastné imanie</t>
  </si>
  <si>
    <t>name, registered office of controlled entity/</t>
  </si>
  <si>
    <t>equity</t>
  </si>
  <si>
    <t>spol.s podst. vplyvom</t>
  </si>
  <si>
    <t>company with substantial influence</t>
  </si>
  <si>
    <t>current</t>
  </si>
  <si>
    <t>previous</t>
  </si>
  <si>
    <t>100% ZI  EKOLEKAREN LV s.r.o.</t>
  </si>
  <si>
    <t>100% ZI  EKOLEKAREN TN s.r.o.</t>
  </si>
  <si>
    <t>100% ZI  EKOLEKAREN LC s.r.o.</t>
  </si>
  <si>
    <t>100% ZI  EKOLEKAREN RZ s.r.o.</t>
  </si>
  <si>
    <t>100% ZI  EKOLEKAREN HM s.r.o.</t>
  </si>
  <si>
    <t>100% ZI  EKOLEKAREN BB s.r.o.</t>
  </si>
  <si>
    <t>100% ZI  EKOLEKAREN NZ s.r.o.</t>
  </si>
  <si>
    <t>100% ZI  EKOLEKAREN PP s.r.o.</t>
  </si>
  <si>
    <t>100% ZI  EKOLEKAREN ZL s.r.o.</t>
  </si>
  <si>
    <t>100% ZI  EKOLEKAREN PB s.r.o.</t>
  </si>
  <si>
    <t>100% ZI  EKOLEKAREN PC s.r.o.</t>
  </si>
  <si>
    <t>100% ZI  EKOLEKAREN BD s.r.o.</t>
  </si>
  <si>
    <t>100% ZI  EKOLEKAREN TT s.r.o.</t>
  </si>
  <si>
    <t>100% ZI  EKOLEKÁREŇ KEŽMAROK s.r.o.</t>
  </si>
  <si>
    <t>100% ZI  EKOLEKÁREŇ KOMÁRNO s.r.o.</t>
  </si>
  <si>
    <t>100% ZI  EKOLEKAREN LM s.r.o.</t>
  </si>
  <si>
    <t>100% ZI  EKOLEKÁREŇ PRIEVIDZA s.r.o.</t>
  </si>
  <si>
    <t>100% ZI  EKOLEKÁREŇ FIĽAKOVO s.r.o.</t>
  </si>
  <si>
    <t>spolu</t>
  </si>
  <si>
    <t>total</t>
  </si>
  <si>
    <t>E.d)</t>
  </si>
  <si>
    <t>Štruktúra dlhodobého finančného majetku podľa položiek súvahy</t>
  </si>
  <si>
    <t xml:space="preserve">The structure of non-current financial assets according to balance sheet items </t>
  </si>
  <si>
    <t>druh majetku</t>
  </si>
  <si>
    <t>ZC k 31.12. BO</t>
  </si>
  <si>
    <t>type of assets</t>
  </si>
  <si>
    <t>B.III.</t>
  </si>
  <si>
    <t>dlhodobý fin.majetok</t>
  </si>
  <si>
    <t>B.III.1</t>
  </si>
  <si>
    <t>podiel. CP v ovládanej osobe</t>
  </si>
  <si>
    <t>024</t>
  </si>
  <si>
    <t>shares in subsidiaries</t>
  </si>
  <si>
    <t xml:space="preserve">      2</t>
  </si>
  <si>
    <t>podiel. CP v spol.s podst.vplyvom</t>
  </si>
  <si>
    <t>025</t>
  </si>
  <si>
    <t>shares in the company with substantial influence</t>
  </si>
  <si>
    <t xml:space="preserve">      3</t>
  </si>
  <si>
    <t>ostatné dlhodobé CP a podiely</t>
  </si>
  <si>
    <t>026</t>
  </si>
  <si>
    <t>other long-term shares and participations</t>
  </si>
  <si>
    <t xml:space="preserve">      4</t>
  </si>
  <si>
    <t>pôžičky účt. jednotke. v konsol.celku</t>
  </si>
  <si>
    <t>027</t>
  </si>
  <si>
    <t xml:space="preserve">intercompany loans </t>
  </si>
  <si>
    <t xml:space="preserve">      5</t>
  </si>
  <si>
    <t>ostatný dlhodobý fin. majetok</t>
  </si>
  <si>
    <t>028</t>
  </si>
  <si>
    <t xml:space="preserve">other non-current financial assets </t>
  </si>
  <si>
    <t xml:space="preserve">      6</t>
  </si>
  <si>
    <t>pôžičky s dobou spl. najviac 1 rok</t>
  </si>
  <si>
    <t>029</t>
  </si>
  <si>
    <t>payable loan up to 1 year</t>
  </si>
  <si>
    <t xml:space="preserve">      7</t>
  </si>
  <si>
    <t>obstarávaný dlhodobý fin.majetok</t>
  </si>
  <si>
    <t>030</t>
  </si>
  <si>
    <t>acquisition of non-current financial assets</t>
  </si>
  <si>
    <t xml:space="preserve">      8</t>
  </si>
  <si>
    <t>poskytnuté preddavky na dlh.fin.maj.</t>
  </si>
  <si>
    <t>031</t>
  </si>
  <si>
    <t>advance payments for non-current financial assets</t>
  </si>
  <si>
    <t>Opravná položka k finančnému majetku sa netvorila</t>
  </si>
  <si>
    <t>Adjustment to financial assets is not created.</t>
  </si>
  <si>
    <t>Na žiadne zložky majetku nebolo zriadené záložné právo.</t>
  </si>
  <si>
    <t>The lien was established for no component of assets.</t>
  </si>
  <si>
    <t>E.e)</t>
  </si>
  <si>
    <t>Pohľadávky</t>
  </si>
  <si>
    <t>Receivables</t>
  </si>
  <si>
    <t>po lehote splatnosti</t>
  </si>
  <si>
    <t>overdue</t>
  </si>
  <si>
    <t>do lehoty splatnosti</t>
  </si>
  <si>
    <t>within due date</t>
  </si>
  <si>
    <t>celkom</t>
  </si>
  <si>
    <t>Opravná položka k pohľadávkam sa netvorila.</t>
  </si>
  <si>
    <t>Adjustment to receivables is not created.</t>
  </si>
  <si>
    <t>Pohľadávky voči spriazneným osobám:</t>
  </si>
  <si>
    <t>Receivables from related parties:</t>
  </si>
  <si>
    <t>Pohľadávky nie sú zabezpečené žiadnou formou zabezpečenia.</t>
  </si>
  <si>
    <t>Receivables are not secured by any form of security.</t>
  </si>
  <si>
    <t>E.f)</t>
  </si>
  <si>
    <t>Časové rozlíšenie nákladov budúcich období a príjmovov budúcich období</t>
  </si>
  <si>
    <t>Accrued deferred expenses and accrued revenues</t>
  </si>
  <si>
    <t>položky</t>
  </si>
  <si>
    <t>items</t>
  </si>
  <si>
    <t>náklady budúcich období</t>
  </si>
  <si>
    <t>deferred expenses</t>
  </si>
  <si>
    <t>príjmy budúcich období</t>
  </si>
  <si>
    <t>accrued incomes</t>
  </si>
  <si>
    <t>Spoločnosť  nemá prenajatý majetok formou finančného prenájmu.</t>
  </si>
  <si>
    <t>The company does not lease any assets under the finance leases.</t>
  </si>
  <si>
    <t>Na majetok nebolo zriadené záložné právo.</t>
  </si>
  <si>
    <t>F.   Informácie k údajom vykázaným na strane pasív súvahy</t>
  </si>
  <si>
    <t xml:space="preserve">F.    Information about total equity and the liabilities </t>
  </si>
  <si>
    <t>F.a)</t>
  </si>
  <si>
    <t>Údaje o vlastnom imaní</t>
  </si>
  <si>
    <t>Information about equity</t>
  </si>
  <si>
    <t>Popis základného imania, výška upísaného ZI nezapísaného v OR</t>
  </si>
  <si>
    <t xml:space="preserve">Description of capital, amount of the subscribed capital unincorporated </t>
  </si>
  <si>
    <t>Základné imanie celkom</t>
  </si>
  <si>
    <t>Total capital</t>
  </si>
  <si>
    <t>Počet akcií (a.s.)</t>
  </si>
  <si>
    <t>Number of shares (Joint Stock Company)</t>
  </si>
  <si>
    <t>menovitá hodnota akcií</t>
  </si>
  <si>
    <t>Nominal value of shares</t>
  </si>
  <si>
    <t>Zisk na akciu, alebo na podiel na ZI</t>
  </si>
  <si>
    <t>Earnings per share or per share capital</t>
  </si>
  <si>
    <t>Hodnota upísaného vlastného imania</t>
  </si>
  <si>
    <t>The value of the subscribed equity</t>
  </si>
  <si>
    <t>Hodnota splateného základného imania</t>
  </si>
  <si>
    <t>The value of paid-up capital</t>
  </si>
  <si>
    <t>Hodnota vl.akcií vlastená účt.jenotkou, alebo ňou ovlád.</t>
  </si>
  <si>
    <t xml:space="preserve">Value of its shares owned by the accounting entity or its controlled </t>
  </si>
  <si>
    <t>osobami, v ktorých má jednotka podstatný vplyv</t>
  </si>
  <si>
    <t>entities,  in which the entity has a significant influence</t>
  </si>
  <si>
    <t>F.b)</t>
  </si>
  <si>
    <t>Rozdelenie účtovného zisku alebo straty z predchádzajúceho obdobia</t>
  </si>
  <si>
    <t>Distribution of profit or loss from previous period</t>
  </si>
  <si>
    <t>Rozdelenie zisku</t>
  </si>
  <si>
    <t>vytvoreného v r. 2012</t>
  </si>
  <si>
    <t>Distribution of profit</t>
  </si>
  <si>
    <t>created as of the year 2012</t>
  </si>
  <si>
    <t xml:space="preserve">        Druh prídelu</t>
  </si>
  <si>
    <t xml:space="preserve">        Type of allocation</t>
  </si>
  <si>
    <t>Zisk k rozdeleniu z min.obdobia, z toho prídel do:</t>
  </si>
  <si>
    <t>Profit to be appropriated from previous period, of the allocation to:</t>
  </si>
  <si>
    <t xml:space="preserve">  zákonný rezervný fond</t>
  </si>
  <si>
    <t xml:space="preserve">  legal reserve fund</t>
  </si>
  <si>
    <t xml:space="preserve">  zvýšenie základného imania</t>
  </si>
  <si>
    <t xml:space="preserve">  capital increase</t>
  </si>
  <si>
    <t xml:space="preserve">  štatutárne fondy</t>
  </si>
  <si>
    <t xml:space="preserve">  statutory funds</t>
  </si>
  <si>
    <t xml:space="preserve">  ostatné fondy</t>
  </si>
  <si>
    <t xml:space="preserve">  other funds</t>
  </si>
  <si>
    <t xml:space="preserve">  vyrovnanie straty z min.rokov</t>
  </si>
  <si>
    <t xml:space="preserve">  offset losses from previous years</t>
  </si>
  <si>
    <t xml:space="preserve">  dividendy spoločníkov</t>
  </si>
  <si>
    <t xml:space="preserve">  dividends </t>
  </si>
  <si>
    <t xml:space="preserve">  nerozdelený zisk minulých rokov</t>
  </si>
  <si>
    <t xml:space="preserve">  retained earnings from previous years </t>
  </si>
  <si>
    <t xml:space="preserve">  iné</t>
  </si>
  <si>
    <t xml:space="preserve">  others</t>
  </si>
  <si>
    <t>Úhrada straty</t>
  </si>
  <si>
    <t>Reimbursement of loss</t>
  </si>
  <si>
    <t xml:space="preserve">        Druh úhrady</t>
  </si>
  <si>
    <t xml:space="preserve">        Type of reimbursement</t>
  </si>
  <si>
    <t>Strata PO spolu v tom úhrada straty z:</t>
  </si>
  <si>
    <t>Loss of previous period - total, in that the reimbursement of loss from:</t>
  </si>
  <si>
    <t xml:space="preserve">  z rezervného fondu</t>
  </si>
  <si>
    <t xml:space="preserve">  from the reserve fund</t>
  </si>
  <si>
    <t xml:space="preserve">  zo štatut. a iných fondov</t>
  </si>
  <si>
    <t xml:space="preserve">  from statutory and other funds</t>
  </si>
  <si>
    <t xml:space="preserve">  úhrada spoločníkmi</t>
  </si>
  <si>
    <t xml:space="preserve">  reimbursement from partners</t>
  </si>
  <si>
    <t xml:space="preserve">  znížením základného imania</t>
  </si>
  <si>
    <t xml:space="preserve">  decreasing of capital </t>
  </si>
  <si>
    <t xml:space="preserve">  z nerozdeleného zisku minulých rokov</t>
  </si>
  <si>
    <t xml:space="preserve">  from retained earnings of previous years</t>
  </si>
  <si>
    <t xml:space="preserve">  prevod na neuhradenú stratu minulých rokov</t>
  </si>
  <si>
    <t xml:space="preserve">  transfer to accumulated loss from previous years</t>
  </si>
  <si>
    <t>F.c)</t>
  </si>
  <si>
    <t>Tvorba a čerpanie rezerv v bežnom roku</t>
  </si>
  <si>
    <t>Creation and use of provisions in the current year</t>
  </si>
  <si>
    <t>popis</t>
  </si>
  <si>
    <t>Stav k 1.1.</t>
  </si>
  <si>
    <t>tvorba</t>
  </si>
  <si>
    <t xml:space="preserve">použitie </t>
  </si>
  <si>
    <t>zrušenie</t>
  </si>
  <si>
    <t>k 31.12.</t>
  </si>
  <si>
    <t>description</t>
  </si>
  <si>
    <t>to the 1thJAN</t>
  </si>
  <si>
    <t>creation</t>
  </si>
  <si>
    <t>use</t>
  </si>
  <si>
    <t>revocation</t>
  </si>
  <si>
    <t>to the 31thDEC</t>
  </si>
  <si>
    <t>Zákonné:</t>
  </si>
  <si>
    <t>Legal:</t>
  </si>
  <si>
    <t>Rezervy na mzdy na dovolenku + soc.</t>
  </si>
  <si>
    <t>4258</t>
  </si>
  <si>
    <t xml:space="preserve">Holidays provisions + social and health insurance </t>
  </si>
  <si>
    <t>Rezerva na odmeny zamestnancom</t>
  </si>
  <si>
    <t>Employee benefits provisions</t>
  </si>
  <si>
    <t>Rezervy ostatné</t>
  </si>
  <si>
    <t>2600</t>
  </si>
  <si>
    <t>Other reserves</t>
  </si>
  <si>
    <t>F.d)</t>
  </si>
  <si>
    <t>Výška záväzkov do lehoty a po lehote splatnosti</t>
  </si>
  <si>
    <t>Amount of liabilities within and overdue</t>
  </si>
  <si>
    <t>Záväzky celkom:</t>
  </si>
  <si>
    <t>Total liabilities:</t>
  </si>
  <si>
    <t>dlhodobé</t>
  </si>
  <si>
    <t>non-current</t>
  </si>
  <si>
    <t>krátkodobé</t>
  </si>
  <si>
    <t>Záväzky voči spriazneným osobám:</t>
  </si>
  <si>
    <t>Liabilities due to related entities:</t>
  </si>
  <si>
    <t>Záväzky do lehoty splatnosti:</t>
  </si>
  <si>
    <t>Liabilities within:</t>
  </si>
  <si>
    <t>Záväzky po lehote splatnosti:</t>
  </si>
  <si>
    <t>Liabilities overdue:</t>
  </si>
  <si>
    <t>Štruktúra  podľa zostatkovej doby splatnosti</t>
  </si>
  <si>
    <t>The structure according to due date</t>
  </si>
  <si>
    <t>súvahová položka</t>
  </si>
  <si>
    <t>do 1 roku vrátenia</t>
  </si>
  <si>
    <t>od 1 do 5 rokov</t>
  </si>
  <si>
    <t>zost.doba viac ako 5r.</t>
  </si>
  <si>
    <t>balance sheet item</t>
  </si>
  <si>
    <t>return to 1 year</t>
  </si>
  <si>
    <t>from 1 to 5 years</t>
  </si>
  <si>
    <t>remaining period of more than 5 years</t>
  </si>
  <si>
    <t>rezervy</t>
  </si>
  <si>
    <t>reserves</t>
  </si>
  <si>
    <t>poistné + daň. úrad</t>
  </si>
  <si>
    <t>insurance and tax</t>
  </si>
  <si>
    <t>zamestnaci</t>
  </si>
  <si>
    <t>employees</t>
  </si>
  <si>
    <t>z obchodnéh styku</t>
  </si>
  <si>
    <t>trade payables</t>
  </si>
  <si>
    <t>ostatné</t>
  </si>
  <si>
    <t xml:space="preserve">others </t>
  </si>
  <si>
    <t>Záväzky nie sú zabezpečené záložným právom</t>
  </si>
  <si>
    <t>The lien was established for no liabilities.</t>
  </si>
  <si>
    <t>F.e)</t>
  </si>
  <si>
    <t>Spôsob vzniku odloženého záväzku</t>
  </si>
  <si>
    <t>The method of origin of deferred liability</t>
  </si>
  <si>
    <t xml:space="preserve">Rozdiel daňových a účtových odpisov: </t>
  </si>
  <si>
    <t xml:space="preserve">The difference between the tax </t>
  </si>
  <si>
    <t>and accounting depreciation:</t>
  </si>
  <si>
    <t>F.f)</t>
  </si>
  <si>
    <t>Záväzky zo sociálneho fondu</t>
  </si>
  <si>
    <t>Payables from social fund</t>
  </si>
  <si>
    <t xml:space="preserve">Stav SF k 1.1. </t>
  </si>
  <si>
    <t xml:space="preserve">Social fund to the 1thJAN </t>
  </si>
  <si>
    <t>čerpanie</t>
  </si>
  <si>
    <t>Stav SF k 31.12.</t>
  </si>
  <si>
    <t xml:space="preserve">Social fund to the 31thDEC </t>
  </si>
  <si>
    <t>F.g)</t>
  </si>
  <si>
    <t>neboli vydané žiadne dlhopisy</t>
  </si>
  <si>
    <t xml:space="preserve">No bonds were issued. </t>
  </si>
  <si>
    <t>F.h)</t>
  </si>
  <si>
    <t>Bankové úvery, pôžičky, výpomoci</t>
  </si>
  <si>
    <t>(tj.prijaté)</t>
  </si>
  <si>
    <t>Loans and borrowings</t>
  </si>
  <si>
    <t>(meaning that received)</t>
  </si>
  <si>
    <t>bežné obdobie</t>
  </si>
  <si>
    <t>current period</t>
  </si>
  <si>
    <t>charakteristika</t>
  </si>
  <si>
    <t>mena</t>
  </si>
  <si>
    <t xml:space="preserve">hodnota </t>
  </si>
  <si>
    <t>úrok</t>
  </si>
  <si>
    <t>splatnosť</t>
  </si>
  <si>
    <t>characteristic</t>
  </si>
  <si>
    <t>currency</t>
  </si>
  <si>
    <t>amount</t>
  </si>
  <si>
    <t>interest rate</t>
  </si>
  <si>
    <t>due date</t>
  </si>
  <si>
    <t>eur</t>
  </si>
  <si>
    <t>EKOLEKAREN LV s.r.o.</t>
  </si>
  <si>
    <t>EKOLEKAREN RZ s.r.o.</t>
  </si>
  <si>
    <t>EKOLEKAREN ZL s.r.o.</t>
  </si>
  <si>
    <t>EKOLEKAREN PB s.r.o.</t>
  </si>
  <si>
    <t>predchádzajúce obdobie</t>
  </si>
  <si>
    <t>previous period</t>
  </si>
  <si>
    <t>hodnota</t>
  </si>
  <si>
    <t>F.i)</t>
  </si>
  <si>
    <t>Časové rozlíšenie výdavkov a výnosov budúcich období</t>
  </si>
  <si>
    <t xml:space="preserve">Accrued deferred expenses and deferred revenues </t>
  </si>
  <si>
    <t>opis</t>
  </si>
  <si>
    <t>výnosy budúcich období</t>
  </si>
  <si>
    <t>deferred revenues</t>
  </si>
  <si>
    <t>výdavky budúcich období</t>
  </si>
  <si>
    <t>F.j)</t>
  </si>
  <si>
    <t>spoločnosť nemá prenajatý majetok formou finančného prenájmu - u nájomcu</t>
  </si>
  <si>
    <t>the company does not lease any assets under the finance leases - at the lessee</t>
  </si>
  <si>
    <t>G.   Informácie k údajom vykázaným vo výnosoch</t>
  </si>
  <si>
    <t>G.   Information about revenues</t>
  </si>
  <si>
    <t>G.a)</t>
  </si>
  <si>
    <t>Údaje o tržbách za vlastné výkony a tovar</t>
  </si>
  <si>
    <t>Revenues for own operations and for merchandise</t>
  </si>
  <si>
    <t>Teritórium odbytu:</t>
  </si>
  <si>
    <t>SR</t>
  </si>
  <si>
    <t>territory of sales :</t>
  </si>
  <si>
    <t>Slovak republic</t>
  </si>
  <si>
    <t>tovar</t>
  </si>
  <si>
    <t>merchandise</t>
  </si>
  <si>
    <t>G.b)</t>
  </si>
  <si>
    <t>Významné položky ostatných výnosov z hospodárskej činnosti</t>
  </si>
  <si>
    <t xml:space="preserve">Significant items of other operating revenues </t>
  </si>
  <si>
    <t>služby</t>
  </si>
  <si>
    <t>services</t>
  </si>
  <si>
    <t>G.c)</t>
  </si>
  <si>
    <t>Významné položky finančných výnosov a celková suma kurz.ziskov</t>
  </si>
  <si>
    <t>Significant items of  financial revenues and  total exchange rate gains</t>
  </si>
  <si>
    <t>662 - úroky</t>
  </si>
  <si>
    <t>662 - interests</t>
  </si>
  <si>
    <t>663- kurzové zisky</t>
  </si>
  <si>
    <t>663- exchange rate gains</t>
  </si>
  <si>
    <t xml:space="preserve"> iné</t>
  </si>
  <si>
    <t>others</t>
  </si>
  <si>
    <t>G.d)</t>
  </si>
  <si>
    <t xml:space="preserve">Mimoriadne výnosy </t>
  </si>
  <si>
    <t>Extraordinary revenues</t>
  </si>
  <si>
    <t>H.   Informácie k údajom vykázaným v nákladoch</t>
  </si>
  <si>
    <t>H.  Information about costs</t>
  </si>
  <si>
    <t>H.a)</t>
  </si>
  <si>
    <t>Významné položky nákladov za poskytnuté služby</t>
  </si>
  <si>
    <t>Significant items of costs for provided services</t>
  </si>
  <si>
    <t>položka nákladov</t>
  </si>
  <si>
    <t>item of costs</t>
  </si>
  <si>
    <t>mobilné telefóny</t>
  </si>
  <si>
    <t>mobile phones</t>
  </si>
  <si>
    <t>nájom+ prenájom auto</t>
  </si>
  <si>
    <t>rent and car rental</t>
  </si>
  <si>
    <t>H.b)</t>
  </si>
  <si>
    <t>Významné položky  ostatných nákladov z hospodárskej činnosti</t>
  </si>
  <si>
    <t>Significant items of other operating costs</t>
  </si>
  <si>
    <t>náklady na predaný tovar</t>
  </si>
  <si>
    <t>costs for sold merchandise</t>
  </si>
  <si>
    <t>osobné náklady</t>
  </si>
  <si>
    <t>personal costs</t>
  </si>
  <si>
    <t>odpisy</t>
  </si>
  <si>
    <t>depreciation</t>
  </si>
  <si>
    <t>H.c)</t>
  </si>
  <si>
    <t>Významné položky  finančných nákladov a suma kurzových strát</t>
  </si>
  <si>
    <t>Significant items of financial costs and amount of exchange rate losses</t>
  </si>
  <si>
    <t>Položky nákladov</t>
  </si>
  <si>
    <t>úroky</t>
  </si>
  <si>
    <t>interests</t>
  </si>
  <si>
    <t>H.d)</t>
  </si>
  <si>
    <t>Mimoriadne náklady:</t>
  </si>
  <si>
    <t>Extraordinary expenses</t>
  </si>
  <si>
    <t>I.   Informácie k údajom o daniach z príjmov</t>
  </si>
  <si>
    <t>I.   Information about income taxes</t>
  </si>
  <si>
    <t>I.a)</t>
  </si>
  <si>
    <t>Odložená daň</t>
  </si>
  <si>
    <t>Deferred tax</t>
  </si>
  <si>
    <t xml:space="preserve">Odložený daňový záväzok </t>
  </si>
  <si>
    <t xml:space="preserve">Deferred tax liability </t>
  </si>
  <si>
    <t>dôvod vzniku - rozdiel v odpisoch</t>
  </si>
  <si>
    <t>reason of origin - the difference in the depreciation</t>
  </si>
  <si>
    <t>I.b)</t>
  </si>
  <si>
    <t>Porovnanie splatnej a odloženej dane z príjmov s daňou z výsledku hospodárenia</t>
  </si>
  <si>
    <t>Comparison of payable and deferred income tax with the tax from the profit or loss</t>
  </si>
  <si>
    <t>pred zdanením</t>
  </si>
  <si>
    <t xml:space="preserve"> before tax</t>
  </si>
  <si>
    <t>text</t>
  </si>
  <si>
    <t>daň v % zo zisku pred zdanením</t>
  </si>
  <si>
    <t>tax in % from the profit before tax</t>
  </si>
  <si>
    <t>1.</t>
  </si>
  <si>
    <t>Splatná daň z príjmov</t>
  </si>
  <si>
    <t>Income taxes - due</t>
  </si>
  <si>
    <t>2.</t>
  </si>
  <si>
    <t>Odložená daň z príjmov</t>
  </si>
  <si>
    <t>Income taxes - deferred</t>
  </si>
  <si>
    <t>3.</t>
  </si>
  <si>
    <t>Výsledok hospodárenia pred zdanením</t>
  </si>
  <si>
    <t>Profit or loss before tax</t>
  </si>
  <si>
    <t>4.</t>
  </si>
  <si>
    <t>Sadzba dane z príjmov</t>
  </si>
  <si>
    <t>19</t>
  </si>
  <si>
    <t>Income tax rate</t>
  </si>
  <si>
    <t xml:space="preserve">Výsledok hospodárenia pred zdanením x </t>
  </si>
  <si>
    <t xml:space="preserve">Profit or loss before tax x </t>
  </si>
  <si>
    <t>5.</t>
  </si>
  <si>
    <t>sadzba/daň bez pripoč. odpoč.položiek</t>
  </si>
  <si>
    <t xml:space="preserve">Rate/tax without  deductible items </t>
  </si>
  <si>
    <t>6.</t>
  </si>
  <si>
    <t>Celková daň z príjmov vykázaná v závierke</t>
  </si>
  <si>
    <t>Total income tax reported in the financial statements</t>
  </si>
  <si>
    <t>Rozdiel</t>
  </si>
  <si>
    <t>r.6-r.5</t>
  </si>
  <si>
    <t>Difference</t>
  </si>
  <si>
    <t>J.   Informácie k údajom o podsúvahových účtoch</t>
  </si>
  <si>
    <t>J.   Information about  off-balance sheet accounts</t>
  </si>
  <si>
    <t>na podsúvahových účtoch vedie spoločnosť pohľadávky z postúpených pohľadávok</t>
  </si>
  <si>
    <t>The company manages the receivables from the assigned receivables on the off-balance sheet</t>
  </si>
  <si>
    <t>v ich nominálnej hodnote.</t>
  </si>
  <si>
    <t>in their nominal amount.</t>
  </si>
  <si>
    <t>K.   Informácie k údajom o príjmoch členov orgánov spoločnosti</t>
  </si>
  <si>
    <t xml:space="preserve">K.   Information about income members of society </t>
  </si>
  <si>
    <t>L.   Informácie k údajom o ekonomických vzťahoch so spriaznenými osobami</t>
  </si>
  <si>
    <t>L.   Information about economic relations with related entities</t>
  </si>
  <si>
    <t>názov spriaznenej osoby</t>
  </si>
  <si>
    <t>zoznam ochodov</t>
  </si>
  <si>
    <t>hodnotové vyjadrenie - BO</t>
  </si>
  <si>
    <t>hodnotové vyjadrenie - PO</t>
  </si>
  <si>
    <t>name of related entity</t>
  </si>
  <si>
    <t>list of trades</t>
  </si>
  <si>
    <t>value terms - current p.</t>
  </si>
  <si>
    <t>value terms - previous p.</t>
  </si>
  <si>
    <t>Novopharm s.r.o.</t>
  </si>
  <si>
    <t>prenájom vozidiel</t>
  </si>
  <si>
    <t>rent of cars</t>
  </si>
  <si>
    <t>úroky nákladové</t>
  </si>
  <si>
    <t>interest costs</t>
  </si>
  <si>
    <t>fakturácia tovar</t>
  </si>
  <si>
    <t>invoicing of goods</t>
  </si>
  <si>
    <t>prijatá pôžička - zost. k 31-12-2013</t>
  </si>
  <si>
    <t>received borrowings - balance to the 31thDEC 2013</t>
  </si>
  <si>
    <t>poskyt. pôžička - zost. k 31-12-2013</t>
  </si>
  <si>
    <t>granted borrowing -  balance to the 31thDEC 2013</t>
  </si>
  <si>
    <t>EKOLEKAREN PP s.r.o.</t>
  </si>
  <si>
    <t>EKOLEKAREN BA s.r.o.</t>
  </si>
  <si>
    <t>EKOLEKAREN LC s.r.o.</t>
  </si>
  <si>
    <t>EKOLEKAREN MT s.r.o.</t>
  </si>
  <si>
    <t>prefakturácia nájomné</t>
  </si>
  <si>
    <t>re-invoicing of rent</t>
  </si>
  <si>
    <t xml:space="preserve">fakturácia služieb </t>
  </si>
  <si>
    <t>invoicing of services</t>
  </si>
  <si>
    <t>fakturácia úrokov</t>
  </si>
  <si>
    <t>invoicing of interests</t>
  </si>
  <si>
    <t>prefakturácia poistné</t>
  </si>
  <si>
    <t>re-invoicing of premium</t>
  </si>
  <si>
    <t>fakturácia telefon</t>
  </si>
  <si>
    <t>invoicing of phones</t>
  </si>
  <si>
    <t>prefakturácia nájomné/telefon</t>
  </si>
  <si>
    <t>re-invoicing of rent/phone</t>
  </si>
  <si>
    <t>M.   Informácie o skutočnostiach, ktoré nastali po dni, ku ktorému sa  zostavuje</t>
  </si>
  <si>
    <t>M. Information about facts that occur after the date to which the financial statements are compiled</t>
  </si>
  <si>
    <t xml:space="preserve">       účtovná závierka do dňa zostavenia účtovnej závierky</t>
  </si>
  <si>
    <t xml:space="preserve"> to the date of compilation of financial statements</t>
  </si>
  <si>
    <t>N.   Informácie k údajom o zmenách vlastného imania</t>
  </si>
  <si>
    <t>N.   Information about changes in equity</t>
  </si>
  <si>
    <t>k 31.12. PO</t>
  </si>
  <si>
    <t>k 31.12.           BO</t>
  </si>
  <si>
    <t>to the31thDEC- previous p.</t>
  </si>
  <si>
    <t>to the 31thDEC - current p.</t>
  </si>
  <si>
    <t>A.</t>
  </si>
  <si>
    <t>Vlastné imanie, v tom:</t>
  </si>
  <si>
    <t>Equity, in this:</t>
  </si>
  <si>
    <t>A.I.</t>
  </si>
  <si>
    <t>Základné imanie, v tom:</t>
  </si>
  <si>
    <t>Capital, in this:</t>
  </si>
  <si>
    <t>A.I.1</t>
  </si>
  <si>
    <t>Základné imanie</t>
  </si>
  <si>
    <t>411</t>
  </si>
  <si>
    <t>Capital</t>
  </si>
  <si>
    <t>A.I.2</t>
  </si>
  <si>
    <t>Vlastné akcie a obchodné podiely</t>
  </si>
  <si>
    <t>252</t>
  </si>
  <si>
    <t>Own shares and own business shares</t>
  </si>
  <si>
    <t>A.I.3</t>
  </si>
  <si>
    <t>Zmena základného imania</t>
  </si>
  <si>
    <t>+/-419</t>
  </si>
  <si>
    <t>Change in share capital</t>
  </si>
  <si>
    <t>A.II.</t>
  </si>
  <si>
    <t>Kapitálové fondy, v tom:</t>
  </si>
  <si>
    <t>Capital funds, in these:</t>
  </si>
  <si>
    <t>A.II.1.</t>
  </si>
  <si>
    <t>Emisné ážio</t>
  </si>
  <si>
    <t>412</t>
  </si>
  <si>
    <t>Share premium</t>
  </si>
  <si>
    <t xml:space="preserve">   2.</t>
  </si>
  <si>
    <t>Ostatné kapitálové fondy</t>
  </si>
  <si>
    <t>413</t>
  </si>
  <si>
    <t>Other capital funds</t>
  </si>
  <si>
    <t xml:space="preserve">   3. </t>
  </si>
  <si>
    <t>Zákonný rezervný fond z kap.vkladov</t>
  </si>
  <si>
    <t>417.418</t>
  </si>
  <si>
    <t>Legal reserve fund from capital contributions</t>
  </si>
  <si>
    <t xml:space="preserve">   4.</t>
  </si>
  <si>
    <t>Oceňovacie rozdiely-majetok a záv.</t>
  </si>
  <si>
    <t>+/-414</t>
  </si>
  <si>
    <t>Gains or losses from revaluation of assets and liabilities</t>
  </si>
  <si>
    <t xml:space="preserve">   5.</t>
  </si>
  <si>
    <t>Oceňovacie rozdiely z kap.účastín</t>
  </si>
  <si>
    <t>+/-415</t>
  </si>
  <si>
    <t>Gains or losses from investments</t>
  </si>
  <si>
    <t xml:space="preserve">   6.</t>
  </si>
  <si>
    <t xml:space="preserve">Oceňovacie rozdiely </t>
  </si>
  <si>
    <t>+/-416</t>
  </si>
  <si>
    <t>Gains or losses</t>
  </si>
  <si>
    <t>A.III.</t>
  </si>
  <si>
    <t>Fondy zo zisku, v tom:</t>
  </si>
  <si>
    <t>Funds from profit, in these:</t>
  </si>
  <si>
    <t>A.III.1.</t>
  </si>
  <si>
    <t xml:space="preserve">Zákonný rezervný fond  </t>
  </si>
  <si>
    <t>421</t>
  </si>
  <si>
    <t>Nedeliteľný fond</t>
  </si>
  <si>
    <t>422</t>
  </si>
  <si>
    <t>Indivisible funds</t>
  </si>
  <si>
    <t>Štatutárne a ost. fondy</t>
  </si>
  <si>
    <t>423,427</t>
  </si>
  <si>
    <t>Statutory and other funds</t>
  </si>
  <si>
    <t>A.IV.</t>
  </si>
  <si>
    <t>Výsledok hospodárenia minulých rokov</t>
  </si>
  <si>
    <t>Profit or loss from previous years</t>
  </si>
  <si>
    <t>A.IV.1</t>
  </si>
  <si>
    <t>Nerozdelený zisk minulých rokov</t>
  </si>
  <si>
    <t>428</t>
  </si>
  <si>
    <t>Retained earnings from previous years</t>
  </si>
  <si>
    <t>Neuhradená strata minulých rokov</t>
  </si>
  <si>
    <t>429</t>
  </si>
  <si>
    <t>Accumulated losses from previous years</t>
  </si>
  <si>
    <t>A.V.</t>
  </si>
  <si>
    <t>Hospodársky výsledok bežného účtovného obdobia</t>
  </si>
  <si>
    <t>Profit or loss from current accounting period</t>
  </si>
  <si>
    <t>O. Informácie týkajúce sa prebiehajúcich súdnych sporov:</t>
  </si>
  <si>
    <t>O.  Information relating to going on litigation:</t>
  </si>
  <si>
    <t xml:space="preserve">spoločnosť nevedie žadne súdne spory </t>
  </si>
  <si>
    <t>the company does not lead any litigation</t>
  </si>
</sst>
</file>

<file path=xl/styles.xml><?xml version="1.0" encoding="utf-8"?>
<styleSheet xmlns="http://schemas.openxmlformats.org/spreadsheetml/2006/main">
  <fonts count="21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2"/>
      <color rgb="FF333333"/>
      <name val="Arial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5" fillId="0" borderId="4" xfId="0" applyNumberFormat="1" applyFont="1" applyBorder="1"/>
    <xf numFmtId="49" fontId="5" fillId="0" borderId="0" xfId="0" applyNumberFormat="1" applyFont="1" applyBorder="1"/>
    <xf numFmtId="49" fontId="6" fillId="0" borderId="0" xfId="0" applyNumberFormat="1" applyFont="1" applyBorder="1"/>
    <xf numFmtId="49" fontId="6" fillId="0" borderId="5" xfId="0" applyNumberFormat="1" applyFont="1" applyBorder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/>
    </xf>
    <xf numFmtId="49" fontId="2" fillId="0" borderId="0" xfId="0" applyNumberFormat="1" applyFont="1" applyBorder="1"/>
    <xf numFmtId="0" fontId="4" fillId="0" borderId="4" xfId="0" applyFont="1" applyBorder="1"/>
    <xf numFmtId="49" fontId="7" fillId="0" borderId="0" xfId="0" applyNumberFormat="1" applyFont="1" applyBorder="1"/>
    <xf numFmtId="49" fontId="5" fillId="0" borderId="0" xfId="0" applyNumberFormat="1" applyFont="1" applyBorder="1" applyAlignment="1">
      <alignment horizontal="left"/>
    </xf>
    <xf numFmtId="49" fontId="6" fillId="0" borderId="6" xfId="0" applyNumberFormat="1" applyFont="1" applyBorder="1"/>
    <xf numFmtId="49" fontId="6" fillId="0" borderId="7" xfId="0" applyNumberFormat="1" applyFont="1" applyBorder="1"/>
    <xf numFmtId="49" fontId="6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8" fillId="0" borderId="0" xfId="0" applyNumberFormat="1" applyFont="1" applyAlignment="1">
      <alignment horizontal="center"/>
    </xf>
    <xf numFmtId="49" fontId="0" fillId="0" borderId="0" xfId="0" applyNumberForma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49" fontId="5" fillId="0" borderId="0" xfId="0" applyNumberFormat="1" applyFont="1"/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Fill="1" applyAlignment="1">
      <alignment horizontal="left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1" fillId="0" borderId="0" xfId="0" applyNumberFormat="1" applyFont="1"/>
    <xf numFmtId="49" fontId="5" fillId="0" borderId="0" xfId="0" applyNumberFormat="1" applyFont="1" applyBorder="1" applyAlignment="1"/>
    <xf numFmtId="49" fontId="5" fillId="0" borderId="5" xfId="0" applyNumberFormat="1" applyFont="1" applyBorder="1" applyAlignment="1"/>
    <xf numFmtId="49" fontId="5" fillId="0" borderId="11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49" fontId="7" fillId="0" borderId="0" xfId="0" applyNumberFormat="1" applyFont="1"/>
    <xf numFmtId="49" fontId="13" fillId="0" borderId="9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left"/>
    </xf>
    <xf numFmtId="49" fontId="11" fillId="0" borderId="9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3" fontId="5" fillId="0" borderId="11" xfId="0" applyNumberFormat="1" applyFont="1" applyFill="1" applyBorder="1" applyAlignment="1">
      <alignment horizontal="right"/>
    </xf>
    <xf numFmtId="10" fontId="5" fillId="0" borderId="11" xfId="0" applyNumberFormat="1" applyFont="1" applyFill="1" applyBorder="1" applyAlignment="1">
      <alignment horizontal="right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3" fontId="5" fillId="0" borderId="11" xfId="0" applyNumberFormat="1" applyFont="1" applyBorder="1"/>
    <xf numFmtId="10" fontId="5" fillId="0" borderId="11" xfId="0" applyNumberFormat="1" applyFont="1" applyBorder="1" applyAlignment="1">
      <alignment horizontal="right"/>
    </xf>
    <xf numFmtId="49" fontId="8" fillId="0" borderId="0" xfId="0" applyNumberFormat="1" applyFont="1" applyBorder="1"/>
    <xf numFmtId="3" fontId="5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Fill="1"/>
    <xf numFmtId="49" fontId="14" fillId="0" borderId="0" xfId="0" applyNumberFormat="1" applyFont="1" applyFill="1" applyBorder="1" applyAlignment="1">
      <alignment horizontal="left"/>
    </xf>
    <xf numFmtId="49" fontId="8" fillId="0" borderId="0" xfId="0" applyNumberFormat="1" applyFont="1"/>
    <xf numFmtId="49" fontId="8" fillId="0" borderId="9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49" fontId="8" fillId="0" borderId="0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4" fillId="0" borderId="0" xfId="0" applyNumberFormat="1" applyFont="1"/>
    <xf numFmtId="49" fontId="9" fillId="0" borderId="7" xfId="0" applyNumberFormat="1" applyFont="1" applyBorder="1" applyAlignment="1">
      <alignment horizontal="left"/>
    </xf>
    <xf numFmtId="49" fontId="5" fillId="0" borderId="1" xfId="0" applyNumberFormat="1" applyFont="1" applyBorder="1"/>
    <xf numFmtId="49" fontId="5" fillId="0" borderId="12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/>
    <xf numFmtId="49" fontId="15" fillId="0" borderId="9" xfId="0" applyNumberFormat="1" applyFont="1" applyBorder="1" applyAlignment="1">
      <alignment horizontal="left"/>
    </xf>
    <xf numFmtId="49" fontId="15" fillId="0" borderId="12" xfId="0" applyNumberFormat="1" applyFont="1" applyBorder="1" applyAlignment="1">
      <alignment horizontal="left"/>
    </xf>
    <xf numFmtId="49" fontId="15" fillId="0" borderId="10" xfId="0" applyNumberFormat="1" applyFont="1" applyBorder="1" applyAlignment="1">
      <alignment horizontal="left"/>
    </xf>
    <xf numFmtId="49" fontId="16" fillId="0" borderId="11" xfId="0" applyNumberFormat="1" applyFont="1" applyBorder="1" applyAlignment="1">
      <alignment horizontal="center"/>
    </xf>
    <xf numFmtId="3" fontId="16" fillId="0" borderId="11" xfId="0" applyNumberFormat="1" applyFont="1" applyBorder="1" applyAlignment="1">
      <alignment horizontal="right"/>
    </xf>
    <xf numFmtId="49" fontId="15" fillId="0" borderId="13" xfId="0" applyNumberFormat="1" applyFont="1" applyBorder="1"/>
    <xf numFmtId="49" fontId="16" fillId="0" borderId="13" xfId="0" applyNumberFormat="1" applyFont="1" applyBorder="1" applyAlignment="1">
      <alignment horizontal="center"/>
    </xf>
    <xf numFmtId="49" fontId="15" fillId="0" borderId="0" xfId="0" applyNumberFormat="1" applyFont="1" applyBorder="1"/>
    <xf numFmtId="49" fontId="15" fillId="0" borderId="0" xfId="0" applyNumberFormat="1" applyFont="1"/>
    <xf numFmtId="49" fontId="8" fillId="0" borderId="11" xfId="0" applyNumberFormat="1" applyFont="1" applyBorder="1"/>
    <xf numFmtId="49" fontId="8" fillId="0" borderId="9" xfId="0" applyNumberFormat="1" applyFont="1" applyBorder="1" applyAlignment="1">
      <alignment horizontal="left"/>
    </xf>
    <xf numFmtId="49" fontId="8" fillId="0" borderId="12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center"/>
    </xf>
    <xf numFmtId="3" fontId="11" fillId="0" borderId="12" xfId="0" applyNumberFormat="1" applyFont="1" applyBorder="1" applyAlignment="1">
      <alignment horizontal="right"/>
    </xf>
    <xf numFmtId="3" fontId="11" fillId="0" borderId="11" xfId="0" applyNumberFormat="1" applyFont="1" applyFill="1" applyBorder="1" applyAlignment="1">
      <alignment horizontal="right"/>
    </xf>
    <xf numFmtId="3" fontId="11" fillId="0" borderId="12" xfId="0" applyNumberFormat="1" applyFont="1" applyFill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49" fontId="0" fillId="0" borderId="12" xfId="0" applyNumberFormat="1" applyBorder="1"/>
    <xf numFmtId="49" fontId="8" fillId="0" borderId="13" xfId="0" applyNumberFormat="1" applyFont="1" applyBorder="1"/>
    <xf numFmtId="49" fontId="11" fillId="0" borderId="13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right"/>
    </xf>
    <xf numFmtId="3" fontId="11" fillId="0" borderId="13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49" fontId="15" fillId="0" borderId="12" xfId="0" applyNumberFormat="1" applyFont="1" applyBorder="1"/>
    <xf numFmtId="49" fontId="15" fillId="0" borderId="14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3" fontId="16" fillId="0" borderId="7" xfId="0" applyNumberFormat="1" applyFont="1" applyBorder="1" applyAlignment="1">
      <alignment horizontal="right"/>
    </xf>
    <xf numFmtId="3" fontId="16" fillId="0" borderId="14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49" fontId="11" fillId="0" borderId="11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3" fontId="16" fillId="0" borderId="11" xfId="0" applyNumberFormat="1" applyFont="1" applyBorder="1"/>
    <xf numFmtId="3" fontId="11" fillId="0" borderId="12" xfId="0" applyNumberFormat="1" applyFont="1" applyBorder="1"/>
    <xf numFmtId="3" fontId="11" fillId="0" borderId="11" xfId="0" applyNumberFormat="1" applyFont="1" applyFill="1" applyBorder="1"/>
    <xf numFmtId="3" fontId="11" fillId="0" borderId="12" xfId="0" applyNumberFormat="1" applyFont="1" applyFill="1" applyBorder="1"/>
    <xf numFmtId="3" fontId="11" fillId="0" borderId="11" xfId="0" applyNumberFormat="1" applyFont="1" applyBorder="1"/>
    <xf numFmtId="49" fontId="8" fillId="0" borderId="12" xfId="0" applyNumberFormat="1" applyFont="1" applyBorder="1"/>
    <xf numFmtId="3" fontId="11" fillId="0" borderId="0" xfId="0" applyNumberFormat="1" applyFont="1" applyBorder="1"/>
    <xf numFmtId="3" fontId="11" fillId="0" borderId="13" xfId="0" applyNumberFormat="1" applyFont="1" applyFill="1" applyBorder="1"/>
    <xf numFmtId="3" fontId="11" fillId="0" borderId="0" xfId="0" applyNumberFormat="1" applyFont="1" applyFill="1" applyBorder="1"/>
    <xf numFmtId="49" fontId="8" fillId="0" borderId="9" xfId="0" applyNumberFormat="1" applyFont="1" applyBorder="1"/>
    <xf numFmtId="49" fontId="8" fillId="0" borderId="10" xfId="0" applyNumberFormat="1" applyFont="1" applyBorder="1"/>
    <xf numFmtId="49" fontId="8" fillId="0" borderId="14" xfId="0" applyNumberFormat="1" applyFont="1" applyBorder="1"/>
    <xf numFmtId="49" fontId="8" fillId="0" borderId="7" xfId="0" applyNumberFormat="1" applyFont="1" applyBorder="1"/>
    <xf numFmtId="49" fontId="11" fillId="0" borderId="14" xfId="0" applyNumberFormat="1" applyFont="1" applyBorder="1" applyAlignment="1">
      <alignment horizontal="center"/>
    </xf>
    <xf numFmtId="3" fontId="11" fillId="0" borderId="7" xfId="0" applyNumberFormat="1" applyFont="1" applyBorder="1"/>
    <xf numFmtId="3" fontId="11" fillId="0" borderId="14" xfId="0" applyNumberFormat="1" applyFont="1" applyFill="1" applyBorder="1"/>
    <xf numFmtId="3" fontId="11" fillId="0" borderId="7" xfId="0" applyNumberFormat="1" applyFont="1" applyFill="1" applyBorder="1"/>
    <xf numFmtId="49" fontId="11" fillId="0" borderId="0" xfId="0" applyNumberFormat="1" applyFont="1" applyBorder="1"/>
    <xf numFmtId="49" fontId="11" fillId="0" borderId="0" xfId="0" applyNumberFormat="1" applyFont="1" applyBorder="1" applyAlignment="1">
      <alignment horizontal="justify"/>
    </xf>
    <xf numFmtId="3" fontId="16" fillId="0" borderId="11" xfId="0" applyNumberFormat="1" applyFont="1" applyFill="1" applyBorder="1"/>
    <xf numFmtId="3" fontId="16" fillId="0" borderId="0" xfId="0" applyNumberFormat="1" applyFont="1" applyBorder="1"/>
    <xf numFmtId="49" fontId="11" fillId="0" borderId="15" xfId="0" applyNumberFormat="1" applyFont="1" applyBorder="1" applyAlignment="1">
      <alignment horizontal="center"/>
    </xf>
    <xf numFmtId="3" fontId="11" fillId="0" borderId="15" xfId="0" applyNumberFormat="1" applyFont="1" applyBorder="1"/>
    <xf numFmtId="3" fontId="11" fillId="0" borderId="15" xfId="0" applyNumberFormat="1" applyFont="1" applyFill="1" applyBorder="1"/>
    <xf numFmtId="3" fontId="16" fillId="0" borderId="11" xfId="0" applyNumberFormat="1" applyFont="1" applyFill="1" applyBorder="1" applyAlignment="1">
      <alignment horizontal="right"/>
    </xf>
    <xf numFmtId="49" fontId="11" fillId="0" borderId="0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right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0" fillId="0" borderId="9" xfId="0" applyNumberFormat="1" applyBorder="1"/>
    <xf numFmtId="49" fontId="0" fillId="0" borderId="10" xfId="0" applyNumberFormat="1" applyBorder="1"/>
    <xf numFmtId="49" fontId="0" fillId="0" borderId="10" xfId="0" applyNumberFormat="1" applyBorder="1" applyAlignment="1">
      <alignment horizontal="left"/>
    </xf>
    <xf numFmtId="49" fontId="11" fillId="0" borderId="10" xfId="0" applyNumberFormat="1" applyFont="1" applyBorder="1" applyAlignment="1">
      <alignment horizontal="center"/>
    </xf>
    <xf numFmtId="49" fontId="8" fillId="0" borderId="0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/>
    </xf>
    <xf numFmtId="49" fontId="12" fillId="0" borderId="11" xfId="0" applyNumberFormat="1" applyFont="1" applyBorder="1"/>
    <xf numFmtId="49" fontId="17" fillId="0" borderId="7" xfId="0" applyNumberFormat="1" applyFont="1" applyFill="1" applyBorder="1"/>
    <xf numFmtId="49" fontId="17" fillId="0" borderId="8" xfId="0" applyNumberFormat="1" applyFont="1" applyFill="1" applyBorder="1"/>
    <xf numFmtId="3" fontId="11" fillId="0" borderId="11" xfId="0" applyNumberFormat="1" applyFont="1" applyFill="1" applyBorder="1" applyAlignment="1">
      <alignment horizontal="center"/>
    </xf>
    <xf numFmtId="4" fontId="11" fillId="0" borderId="0" xfId="0" applyNumberFormat="1" applyFont="1"/>
    <xf numFmtId="49" fontId="0" fillId="0" borderId="12" xfId="0" applyNumberFormat="1" applyFill="1" applyBorder="1"/>
    <xf numFmtId="49" fontId="0" fillId="0" borderId="10" xfId="0" applyNumberFormat="1" applyFill="1" applyBorder="1"/>
    <xf numFmtId="49" fontId="12" fillId="0" borderId="9" xfId="0" applyNumberFormat="1" applyFont="1" applyBorder="1"/>
    <xf numFmtId="49" fontId="11" fillId="0" borderId="0" xfId="0" applyNumberFormat="1" applyFont="1" applyFill="1" applyBorder="1"/>
    <xf numFmtId="4" fontId="11" fillId="0" borderId="0" xfId="0" applyNumberFormat="1" applyFont="1" applyBorder="1"/>
    <xf numFmtId="49" fontId="0" fillId="0" borderId="9" xfId="0" applyNumberFormat="1" applyFill="1" applyBorder="1" applyAlignment="1">
      <alignment horizontal="left"/>
    </xf>
    <xf numFmtId="49" fontId="0" fillId="0" borderId="12" xfId="0" applyNumberFormat="1" applyFill="1" applyBorder="1" applyAlignment="1">
      <alignment horizontal="left"/>
    </xf>
    <xf numFmtId="49" fontId="0" fillId="0" borderId="10" xfId="0" applyNumberFormat="1" applyFill="1" applyBorder="1" applyAlignment="1">
      <alignment horizontal="left"/>
    </xf>
    <xf numFmtId="3" fontId="0" fillId="0" borderId="11" xfId="0" applyNumberForma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49" fontId="8" fillId="0" borderId="9" xfId="0" applyNumberFormat="1" applyFont="1" applyFill="1" applyBorder="1" applyAlignment="1">
      <alignment horizontal="left"/>
    </xf>
    <xf numFmtId="49" fontId="0" fillId="0" borderId="0" xfId="0" applyNumberFormat="1" applyFill="1" applyBorder="1"/>
    <xf numFmtId="49" fontId="17" fillId="0" borderId="0" xfId="0" applyNumberFormat="1" applyFont="1"/>
    <xf numFmtId="49" fontId="0" fillId="0" borderId="11" xfId="0" applyNumberFormat="1" applyBorder="1"/>
    <xf numFmtId="49" fontId="0" fillId="0" borderId="9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/>
    </xf>
    <xf numFmtId="3" fontId="15" fillId="0" borderId="11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49" fontId="8" fillId="0" borderId="11" xfId="0" applyNumberFormat="1" applyFont="1" applyFill="1" applyBorder="1" applyAlignment="1">
      <alignment horizontal="right"/>
    </xf>
    <xf numFmtId="49" fontId="8" fillId="0" borderId="15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3" fontId="0" fillId="0" borderId="11" xfId="0" applyNumberFormat="1" applyBorder="1" applyAlignment="1">
      <alignment horizontal="right"/>
    </xf>
    <xf numFmtId="49" fontId="0" fillId="0" borderId="11" xfId="0" applyNumberFormat="1" applyFill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/>
    <xf numFmtId="49" fontId="0" fillId="0" borderId="15" xfId="0" applyNumberFormat="1" applyBorder="1" applyAlignment="1">
      <alignment horizontal="center"/>
    </xf>
    <xf numFmtId="49" fontId="8" fillId="0" borderId="9" xfId="0" applyNumberFormat="1" applyFont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49" fontId="0" fillId="0" borderId="0" xfId="0" applyNumberFormat="1" applyFill="1"/>
    <xf numFmtId="3" fontId="8" fillId="0" borderId="11" xfId="0" applyNumberFormat="1" applyFont="1" applyFill="1" applyBorder="1"/>
    <xf numFmtId="3" fontId="8" fillId="0" borderId="11" xfId="0" applyNumberFormat="1" applyFont="1" applyBorder="1"/>
    <xf numFmtId="3" fontId="8" fillId="0" borderId="0" xfId="0" applyNumberFormat="1" applyFont="1" applyFill="1"/>
    <xf numFmtId="49" fontId="8" fillId="0" borderId="11" xfId="0" applyNumberFormat="1" applyFont="1" applyFill="1" applyBorder="1" applyAlignment="1">
      <alignment horizontal="center"/>
    </xf>
    <xf numFmtId="49" fontId="0" fillId="0" borderId="9" xfId="0" applyNumberFormat="1" applyFill="1" applyBorder="1"/>
    <xf numFmtId="1" fontId="0" fillId="0" borderId="11" xfId="0" applyNumberFormat="1" applyFill="1" applyBorder="1" applyAlignment="1">
      <alignment horizontal="right"/>
    </xf>
    <xf numFmtId="49" fontId="8" fillId="0" borderId="9" xfId="0" applyNumberFormat="1" applyFont="1" applyFill="1" applyBorder="1"/>
    <xf numFmtId="1" fontId="0" fillId="0" borderId="11" xfId="0" applyNumberFormat="1" applyBorder="1" applyAlignment="1">
      <alignment horizontal="right"/>
    </xf>
    <xf numFmtId="49" fontId="8" fillId="0" borderId="12" xfId="0" applyNumberFormat="1" applyFont="1" applyBorder="1" applyAlignment="1">
      <alignment horizontal="center"/>
    </xf>
    <xf numFmtId="49" fontId="8" fillId="0" borderId="6" xfId="0" applyNumberFormat="1" applyFont="1" applyBorder="1"/>
    <xf numFmtId="3" fontId="8" fillId="0" borderId="14" xfId="0" applyNumberFormat="1" applyFont="1" applyFill="1" applyBorder="1"/>
    <xf numFmtId="3" fontId="8" fillId="0" borderId="14" xfId="0" applyNumberFormat="1" applyFont="1" applyBorder="1"/>
    <xf numFmtId="49" fontId="11" fillId="0" borderId="1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3" fontId="8" fillId="0" borderId="15" xfId="0" applyNumberFormat="1" applyFont="1" applyFill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left"/>
    </xf>
    <xf numFmtId="49" fontId="11" fillId="0" borderId="7" xfId="0" applyNumberFormat="1" applyFont="1" applyBorder="1" applyAlignment="1">
      <alignment horizontal="left"/>
    </xf>
    <xf numFmtId="49" fontId="11" fillId="0" borderId="8" xfId="0" applyNumberFormat="1" applyFont="1" applyBorder="1" applyAlignment="1">
      <alignment horizontal="left"/>
    </xf>
    <xf numFmtId="3" fontId="8" fillId="0" borderId="14" xfId="0" applyNumberFormat="1" applyFont="1" applyFill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4" fontId="8" fillId="0" borderId="0" xfId="0" applyNumberFormat="1" applyFont="1" applyFill="1" applyBorder="1"/>
    <xf numFmtId="4" fontId="8" fillId="0" borderId="0" xfId="0" applyNumberFormat="1" applyFont="1" applyBorder="1"/>
    <xf numFmtId="49" fontId="1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49" fontId="8" fillId="0" borderId="12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18" fillId="0" borderId="0" xfId="0" applyNumberFormat="1" applyFont="1"/>
    <xf numFmtId="49" fontId="8" fillId="0" borderId="8" xfId="0" applyNumberFormat="1" applyFont="1" applyBorder="1"/>
    <xf numFmtId="3" fontId="0" fillId="0" borderId="0" xfId="0" applyNumberFormat="1" applyBorder="1" applyAlignment="1">
      <alignment horizontal="right"/>
    </xf>
    <xf numFmtId="49" fontId="17" fillId="0" borderId="0" xfId="0" applyNumberFormat="1" applyFont="1" applyFill="1"/>
    <xf numFmtId="49" fontId="0" fillId="0" borderId="12" xfId="0" applyNumberFormat="1" applyBorder="1" applyAlignment="1">
      <alignment horizontal="center"/>
    </xf>
    <xf numFmtId="49" fontId="12" fillId="0" borderId="12" xfId="0" applyNumberFormat="1" applyFont="1" applyBorder="1"/>
    <xf numFmtId="49" fontId="8" fillId="0" borderId="11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/>
    <xf numFmtId="49" fontId="15" fillId="0" borderId="8" xfId="0" applyNumberFormat="1" applyFont="1" applyBorder="1"/>
    <xf numFmtId="3" fontId="15" fillId="0" borderId="14" xfId="0" applyNumberFormat="1" applyFont="1" applyFill="1" applyBorder="1" applyAlignment="1">
      <alignment horizontal="right"/>
    </xf>
    <xf numFmtId="49" fontId="8" fillId="0" borderId="11" xfId="0" applyNumberFormat="1" applyFont="1" applyFill="1" applyBorder="1"/>
    <xf numFmtId="49" fontId="1" fillId="0" borderId="0" xfId="0" applyNumberFormat="1" applyFont="1"/>
    <xf numFmtId="4" fontId="8" fillId="0" borderId="0" xfId="0" applyNumberFormat="1" applyFont="1" applyAlignment="1">
      <alignment horizontal="right"/>
    </xf>
    <xf numFmtId="49" fontId="0" fillId="0" borderId="9" xfId="0" applyNumberFormat="1" applyBorder="1" applyAlignment="1">
      <alignment horizontal="left"/>
    </xf>
    <xf numFmtId="49" fontId="0" fillId="0" borderId="0" xfId="0" applyNumberFormat="1" applyBorder="1" applyAlignment="1">
      <alignment horizontal="right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0" fillId="0" borderId="4" xfId="0" applyNumberFormat="1" applyFill="1" applyBorder="1" applyAlignment="1">
      <alignment horizontal="left"/>
    </xf>
    <xf numFmtId="49" fontId="0" fillId="0" borderId="5" xfId="0" applyNumberForma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49" fontId="8" fillId="0" borderId="13" xfId="0" applyNumberFormat="1" applyFon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/>
    </xf>
    <xf numFmtId="49" fontId="0" fillId="0" borderId="3" xfId="0" applyNumberFormat="1" applyFill="1" applyBorder="1" applyAlignment="1">
      <alignment horizontal="center"/>
    </xf>
    <xf numFmtId="3" fontId="8" fillId="0" borderId="6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49" fontId="0" fillId="0" borderId="18" xfId="0" applyNumberFormat="1" applyFill="1" applyBorder="1" applyAlignment="1">
      <alignment horizontal="center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3" fontId="0" fillId="0" borderId="13" xfId="0" applyNumberFormat="1" applyFill="1" applyBorder="1" applyAlignment="1">
      <alignment horizontal="right"/>
    </xf>
    <xf numFmtId="49" fontId="0" fillId="0" borderId="6" xfId="0" applyNumberFormat="1" applyFill="1" applyBorder="1"/>
    <xf numFmtId="49" fontId="0" fillId="0" borderId="8" xfId="0" applyNumberFormat="1" applyFill="1" applyBorder="1"/>
    <xf numFmtId="49" fontId="0" fillId="0" borderId="14" xfId="0" applyNumberFormat="1" applyFill="1" applyBorder="1"/>
    <xf numFmtId="49" fontId="0" fillId="0" borderId="14" xfId="0" applyNumberForma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49" fontId="8" fillId="0" borderId="14" xfId="0" applyNumberFormat="1" applyFont="1" applyFill="1" applyBorder="1" applyAlignment="1">
      <alignment horizontal="right"/>
    </xf>
    <xf numFmtId="49" fontId="0" fillId="0" borderId="19" xfId="0" applyNumberFormat="1" applyBorder="1" applyAlignment="1">
      <alignment horizontal="center"/>
    </xf>
    <xf numFmtId="49" fontId="0" fillId="0" borderId="20" xfId="0" applyNumberFormat="1" applyBorder="1"/>
    <xf numFmtId="49" fontId="0" fillId="0" borderId="21" xfId="0" applyNumberFormat="1" applyBorder="1"/>
    <xf numFmtId="49" fontId="0" fillId="0" borderId="22" xfId="0" applyNumberFormat="1" applyBorder="1"/>
    <xf numFmtId="49" fontId="8" fillId="0" borderId="20" xfId="0" applyNumberFormat="1" applyFont="1" applyBorder="1"/>
    <xf numFmtId="49" fontId="12" fillId="0" borderId="0" xfId="0" applyNumberFormat="1" applyFont="1"/>
    <xf numFmtId="3" fontId="0" fillId="0" borderId="14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17" fillId="0" borderId="0" xfId="0" applyNumberFormat="1" applyFont="1" applyBorder="1"/>
    <xf numFmtId="3" fontId="8" fillId="0" borderId="14" xfId="0" applyNumberFormat="1" applyFont="1" applyBorder="1" applyAlignment="1">
      <alignment horizontal="right"/>
    </xf>
    <xf numFmtId="49" fontId="0" fillId="0" borderId="0" xfId="0" applyNumberFormat="1" applyFill="1" applyAlignment="1">
      <alignment horizontal="right"/>
    </xf>
    <xf numFmtId="49" fontId="0" fillId="0" borderId="17" xfId="0" applyNumberForma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0" fillId="0" borderId="5" xfId="0" applyNumberFormat="1" applyBorder="1"/>
    <xf numFmtId="3" fontId="8" fillId="0" borderId="10" xfId="0" applyNumberFormat="1" applyFont="1" applyFill="1" applyBorder="1" applyAlignment="1">
      <alignment horizontal="right"/>
    </xf>
    <xf numFmtId="49" fontId="0" fillId="0" borderId="4" xfId="0" applyNumberFormat="1" applyBorder="1"/>
    <xf numFmtId="3" fontId="0" fillId="0" borderId="10" xfId="0" applyNumberFormat="1" applyFill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3" fontId="0" fillId="0" borderId="23" xfId="0" applyNumberFormat="1" applyBorder="1" applyAlignment="1">
      <alignment horizontal="right"/>
    </xf>
    <xf numFmtId="49" fontId="0" fillId="0" borderId="12" xfId="0" applyNumberFormat="1" applyBorder="1" applyAlignment="1">
      <alignment horizontal="left"/>
    </xf>
    <xf numFmtId="49" fontId="0" fillId="0" borderId="16" xfId="0" applyNumberFormat="1" applyBorder="1"/>
    <xf numFmtId="49" fontId="0" fillId="0" borderId="19" xfId="0" applyNumberFormat="1" applyBorder="1"/>
    <xf numFmtId="49" fontId="0" fillId="0" borderId="17" xfId="0" applyNumberFormat="1" applyBorder="1"/>
    <xf numFmtId="49" fontId="0" fillId="0" borderId="14" xfId="0" applyNumberFormat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right"/>
    </xf>
    <xf numFmtId="49" fontId="11" fillId="0" borderId="9" xfId="0" applyNumberFormat="1" applyFont="1" applyBorder="1"/>
    <xf numFmtId="49" fontId="11" fillId="0" borderId="1" xfId="0" applyNumberFormat="1" applyFont="1" applyBorder="1"/>
    <xf numFmtId="49" fontId="8" fillId="0" borderId="2" xfId="0" applyNumberFormat="1" applyFont="1" applyBorder="1"/>
    <xf numFmtId="49" fontId="8" fillId="0" borderId="3" xfId="0" applyNumberFormat="1" applyFont="1" applyBorder="1"/>
    <xf numFmtId="3" fontId="8" fillId="0" borderId="15" xfId="0" applyNumberFormat="1" applyFont="1" applyFill="1" applyBorder="1" applyAlignment="1">
      <alignment horizontal="right"/>
    </xf>
    <xf numFmtId="49" fontId="8" fillId="0" borderId="15" xfId="0" applyNumberFormat="1" applyFont="1" applyFill="1" applyBorder="1" applyAlignment="1">
      <alignment horizontal="right"/>
    </xf>
    <xf numFmtId="49" fontId="8" fillId="0" borderId="15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4" xfId="0" applyNumberFormat="1" applyFont="1" applyBorder="1"/>
    <xf numFmtId="49" fontId="8" fillId="0" borderId="14" xfId="0" applyNumberFormat="1" applyFont="1" applyBorder="1" applyAlignment="1">
      <alignment horizontal="right"/>
    </xf>
    <xf numFmtId="49" fontId="11" fillId="0" borderId="9" xfId="0" applyNumberFormat="1" applyFont="1" applyBorder="1" applyAlignment="1">
      <alignment horizontal="left"/>
    </xf>
    <xf numFmtId="49" fontId="11" fillId="0" borderId="12" xfId="0" applyNumberFormat="1" applyFont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Fill="1"/>
    <xf numFmtId="49" fontId="8" fillId="0" borderId="16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2" xfId="0" applyNumberFormat="1" applyFont="1" applyFill="1" applyBorder="1"/>
    <xf numFmtId="49" fontId="8" fillId="0" borderId="10" xfId="0" applyNumberFormat="1" applyFont="1" applyFill="1" applyBorder="1"/>
    <xf numFmtId="3" fontId="8" fillId="0" borderId="0" xfId="0" applyNumberFormat="1" applyFont="1" applyBorder="1" applyAlignment="1">
      <alignment horizontal="right"/>
    </xf>
    <xf numFmtId="49" fontId="20" fillId="0" borderId="0" xfId="0" applyNumberFormat="1" applyFont="1"/>
    <xf numFmtId="49" fontId="0" fillId="0" borderId="11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16" fillId="0" borderId="14" xfId="0" applyNumberFormat="1" applyFont="1" applyBorder="1"/>
    <xf numFmtId="49" fontId="15" fillId="0" borderId="6" xfId="0" applyNumberFormat="1" applyFont="1" applyBorder="1"/>
    <xf numFmtId="49" fontId="15" fillId="0" borderId="7" xfId="0" applyNumberFormat="1" applyFont="1" applyBorder="1"/>
    <xf numFmtId="49" fontId="16" fillId="0" borderId="11" xfId="0" applyNumberFormat="1" applyFont="1" applyBorder="1"/>
    <xf numFmtId="49" fontId="15" fillId="0" borderId="9" xfId="0" applyNumberFormat="1" applyFont="1" applyBorder="1"/>
    <xf numFmtId="49" fontId="15" fillId="0" borderId="10" xfId="0" applyNumberFormat="1" applyFont="1" applyBorder="1"/>
    <xf numFmtId="49" fontId="11" fillId="0" borderId="11" xfId="0" applyNumberFormat="1" applyFont="1" applyBorder="1"/>
    <xf numFmtId="49" fontId="11" fillId="0" borderId="10" xfId="0" applyNumberFormat="1" applyFont="1" applyBorder="1" applyAlignment="1">
      <alignment horizontal="right"/>
    </xf>
    <xf numFmtId="49" fontId="16" fillId="0" borderId="10" xfId="0" applyNumberFormat="1" applyFont="1" applyBorder="1" applyAlignment="1">
      <alignment horizontal="right"/>
    </xf>
    <xf numFmtId="49" fontId="19" fillId="0" borderId="9" xfId="0" applyNumberFormat="1" applyFont="1" applyBorder="1"/>
    <xf numFmtId="3" fontId="15" fillId="0" borderId="11" xfId="0" applyNumberFormat="1" applyFont="1" applyFill="1" applyBorder="1" applyAlignment="1">
      <alignment horizontal="right"/>
    </xf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M1193"/>
  <sheetViews>
    <sheetView tabSelected="1" topLeftCell="A85" zoomScaleNormal="100" workbookViewId="0">
      <selection sqref="A1:I607"/>
    </sheetView>
  </sheetViews>
  <sheetFormatPr defaultColWidth="9" defaultRowHeight="12.75"/>
  <cols>
    <col min="1" max="1" width="5.85546875" style="1" customWidth="1"/>
    <col min="2" max="2" width="9" style="1" customWidth="1"/>
    <col min="3" max="3" width="17.57031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1.28515625" style="1" customWidth="1"/>
    <col min="8" max="8" width="12" style="1" customWidth="1"/>
    <col min="9" max="9" width="11.5703125" style="1" customWidth="1"/>
    <col min="10" max="10" width="5.85546875" style="1" customWidth="1"/>
    <col min="11" max="11" width="9.42578125" style="1" customWidth="1"/>
    <col min="12" max="12" width="19.28515625" style="1" customWidth="1"/>
    <col min="13" max="13" width="11.140625" style="1" customWidth="1"/>
    <col min="14" max="14" width="10.42578125" style="1" customWidth="1"/>
    <col min="15" max="15" width="11.5703125" style="1" customWidth="1"/>
    <col min="16" max="16" width="11.28515625" style="1" customWidth="1"/>
    <col min="17" max="17" width="12" style="1" customWidth="1"/>
    <col min="18" max="18" width="11.5703125" style="1" customWidth="1"/>
    <col min="19" max="16384" width="9" style="1"/>
  </cols>
  <sheetData>
    <row r="1" spans="1:18" ht="74.25" customHeight="1"/>
    <row r="2" spans="1:18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  <c r="K2" s="2"/>
      <c r="L2" s="2"/>
      <c r="M2" s="3" t="s">
        <v>1</v>
      </c>
      <c r="N2" s="2"/>
      <c r="O2" s="2"/>
      <c r="P2" s="2"/>
      <c r="Q2" s="2"/>
      <c r="R2" s="2"/>
    </row>
    <row r="3" spans="1:18" ht="19.350000000000001" customHeight="1">
      <c r="A3" s="2"/>
      <c r="B3" s="2"/>
      <c r="D3" s="2" t="s">
        <v>2</v>
      </c>
      <c r="E3" s="2"/>
      <c r="F3" s="2"/>
      <c r="G3" s="2"/>
      <c r="H3" s="2"/>
      <c r="I3" s="2"/>
      <c r="J3" s="2"/>
      <c r="K3" s="2"/>
      <c r="M3" s="4" t="s">
        <v>3</v>
      </c>
      <c r="N3" s="2"/>
      <c r="O3" s="2"/>
      <c r="P3" s="2"/>
      <c r="Q3" s="2"/>
      <c r="R3" s="2"/>
    </row>
    <row r="4" spans="1:18" ht="19.350000000000001" customHeight="1">
      <c r="A4" s="2"/>
      <c r="B4" s="2"/>
      <c r="D4" s="2"/>
      <c r="E4" s="2"/>
      <c r="F4" s="2"/>
      <c r="G4" s="2"/>
      <c r="H4" s="2"/>
      <c r="I4" s="2"/>
      <c r="J4" s="2"/>
      <c r="K4" s="2"/>
      <c r="M4" s="2"/>
      <c r="N4" s="2"/>
      <c r="O4" s="2"/>
      <c r="P4" s="2"/>
      <c r="Q4" s="2"/>
      <c r="R4" s="2"/>
    </row>
    <row r="5" spans="1:18" ht="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8">
      <c r="A6" s="5"/>
      <c r="B6" s="6"/>
      <c r="C6" s="6"/>
      <c r="D6" s="6"/>
      <c r="E6" s="6"/>
      <c r="F6" s="6"/>
      <c r="G6" s="6"/>
      <c r="H6" s="7"/>
      <c r="I6" s="2"/>
      <c r="J6" s="5"/>
      <c r="K6" s="6"/>
      <c r="L6" s="6"/>
      <c r="M6" s="6"/>
      <c r="N6" s="6"/>
      <c r="O6" s="6"/>
      <c r="P6" s="6"/>
      <c r="Q6" s="7"/>
      <c r="R6" s="2"/>
    </row>
    <row r="7" spans="1:18" ht="15">
      <c r="A7" s="8" t="s">
        <v>4</v>
      </c>
      <c r="B7" s="9"/>
      <c r="C7" s="9"/>
      <c r="D7" s="9"/>
      <c r="E7" s="9" t="s">
        <v>5</v>
      </c>
      <c r="F7" s="10"/>
      <c r="G7" s="10"/>
      <c r="H7" s="11"/>
      <c r="I7" s="12"/>
      <c r="J7" s="8" t="s">
        <v>6</v>
      </c>
      <c r="K7" s="9"/>
      <c r="L7" s="9"/>
      <c r="M7" s="9"/>
      <c r="N7" s="9" t="s">
        <v>5</v>
      </c>
      <c r="O7" s="10"/>
      <c r="P7" s="10"/>
      <c r="Q7" s="11"/>
      <c r="R7" s="12"/>
    </row>
    <row r="8" spans="1:18" ht="15">
      <c r="A8" s="8"/>
      <c r="B8" s="9"/>
      <c r="C8" s="9"/>
      <c r="D8" s="9"/>
      <c r="E8" s="9"/>
      <c r="F8" s="10"/>
      <c r="G8" s="10"/>
      <c r="H8" s="11"/>
      <c r="I8" s="12"/>
      <c r="J8" s="8"/>
      <c r="K8" s="9"/>
      <c r="L8" s="9"/>
      <c r="M8" s="9"/>
      <c r="N8" s="9"/>
      <c r="O8" s="10"/>
      <c r="P8" s="10"/>
      <c r="Q8" s="11"/>
      <c r="R8" s="12"/>
    </row>
    <row r="9" spans="1:18" ht="18">
      <c r="A9" s="8" t="s">
        <v>7</v>
      </c>
      <c r="B9" s="9"/>
      <c r="C9" s="9"/>
      <c r="D9" s="9"/>
      <c r="E9" s="13" t="s">
        <v>8</v>
      </c>
      <c r="F9" s="13"/>
      <c r="G9" s="14"/>
      <c r="H9" s="11"/>
      <c r="I9" s="12"/>
      <c r="J9" s="15" t="s">
        <v>9</v>
      </c>
      <c r="K9" s="9"/>
      <c r="L9" s="9"/>
      <c r="M9" s="9"/>
      <c r="N9" s="13" t="s">
        <v>8</v>
      </c>
      <c r="O9" s="13"/>
      <c r="P9" s="14"/>
      <c r="Q9" s="11"/>
      <c r="R9" s="12"/>
    </row>
    <row r="10" spans="1:18" ht="18">
      <c r="A10" s="8"/>
      <c r="B10" s="9"/>
      <c r="C10" s="9"/>
      <c r="D10" s="9"/>
      <c r="E10" s="9"/>
      <c r="F10" s="14"/>
      <c r="G10" s="14"/>
      <c r="H10" s="11"/>
      <c r="I10" s="12"/>
      <c r="J10" s="8"/>
      <c r="K10" s="9"/>
      <c r="L10" s="9"/>
      <c r="M10" s="9"/>
      <c r="N10" s="9"/>
      <c r="O10" s="14"/>
      <c r="P10" s="14"/>
      <c r="Q10" s="11"/>
      <c r="R10" s="12"/>
    </row>
    <row r="11" spans="1:18" ht="18">
      <c r="A11" s="8" t="s">
        <v>10</v>
      </c>
      <c r="B11" s="9"/>
      <c r="C11" s="9"/>
      <c r="D11" s="9"/>
      <c r="E11" s="16" t="s">
        <v>11</v>
      </c>
      <c r="F11" s="14"/>
      <c r="G11" s="14"/>
      <c r="H11" s="11"/>
      <c r="I11" s="12"/>
      <c r="J11" s="8" t="s">
        <v>12</v>
      </c>
      <c r="K11" s="9"/>
      <c r="L11" s="9"/>
      <c r="M11" s="9"/>
      <c r="N11" s="16" t="s">
        <v>11</v>
      </c>
      <c r="O11" s="14"/>
      <c r="P11" s="14"/>
      <c r="Q11" s="11"/>
      <c r="R11" s="12"/>
    </row>
    <row r="12" spans="1:18" ht="18">
      <c r="A12" s="8"/>
      <c r="B12" s="9"/>
      <c r="C12" s="9"/>
      <c r="D12" s="9"/>
      <c r="E12" s="9"/>
      <c r="F12" s="14"/>
      <c r="G12" s="14"/>
      <c r="H12" s="11"/>
      <c r="I12" s="12"/>
      <c r="J12" s="8"/>
      <c r="K12" s="9"/>
      <c r="L12" s="9"/>
      <c r="M12" s="9"/>
      <c r="N12" s="9"/>
      <c r="O12" s="14"/>
      <c r="P12" s="14"/>
      <c r="Q12" s="11"/>
      <c r="R12" s="12"/>
    </row>
    <row r="13" spans="1:18" ht="18">
      <c r="A13" s="8" t="s">
        <v>13</v>
      </c>
      <c r="B13" s="9"/>
      <c r="C13" s="9"/>
      <c r="D13" s="9"/>
      <c r="E13" s="17" t="s">
        <v>14</v>
      </c>
      <c r="F13" s="14"/>
      <c r="G13" s="14"/>
      <c r="H13" s="11"/>
      <c r="I13" s="12"/>
      <c r="J13" s="8" t="s">
        <v>15</v>
      </c>
      <c r="K13" s="9"/>
      <c r="L13" s="9"/>
      <c r="M13" s="9"/>
      <c r="N13" s="17" t="s">
        <v>14</v>
      </c>
      <c r="O13" s="14"/>
      <c r="P13" s="14"/>
      <c r="Q13" s="11"/>
      <c r="R13" s="12"/>
    </row>
    <row r="14" spans="1:18" ht="18">
      <c r="A14" s="8"/>
      <c r="B14" s="9"/>
      <c r="C14" s="9"/>
      <c r="D14" s="9"/>
      <c r="E14" s="9" t="s">
        <v>16</v>
      </c>
      <c r="F14" s="14"/>
      <c r="G14" s="14"/>
      <c r="H14" s="11"/>
      <c r="I14" s="12"/>
      <c r="J14" s="8"/>
      <c r="K14" s="9"/>
      <c r="L14" s="9"/>
      <c r="M14" s="9"/>
      <c r="N14" s="9" t="s">
        <v>16</v>
      </c>
      <c r="O14" s="14"/>
      <c r="P14" s="14"/>
      <c r="Q14" s="11"/>
      <c r="R14" s="12"/>
    </row>
    <row r="15" spans="1:18" ht="15">
      <c r="A15" s="18"/>
      <c r="B15" s="19"/>
      <c r="C15" s="19"/>
      <c r="D15" s="19"/>
      <c r="E15" s="19"/>
      <c r="F15" s="19"/>
      <c r="G15" s="19"/>
      <c r="H15" s="20"/>
      <c r="I15" s="12"/>
      <c r="J15" s="18"/>
      <c r="K15" s="19"/>
      <c r="L15" s="19"/>
      <c r="M15" s="19"/>
      <c r="N15" s="19"/>
      <c r="O15" s="19"/>
      <c r="P15" s="19"/>
      <c r="Q15" s="20"/>
      <c r="R15" s="12"/>
    </row>
    <row r="16" spans="1:18" ht="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ht="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8">
      <c r="A27" s="2"/>
      <c r="B27" s="2"/>
      <c r="C27" s="2"/>
      <c r="D27" s="2"/>
      <c r="E27" s="5"/>
      <c r="F27" s="6"/>
      <c r="G27" s="6"/>
      <c r="H27" s="7"/>
      <c r="J27" s="2"/>
      <c r="K27" s="2"/>
      <c r="L27" s="2"/>
      <c r="M27" s="2"/>
      <c r="N27" s="5"/>
      <c r="O27" s="6"/>
      <c r="P27" s="6"/>
      <c r="Q27" s="7"/>
    </row>
    <row r="28" spans="1:18" ht="18">
      <c r="A28" s="2"/>
      <c r="B28" s="2"/>
      <c r="C28" s="2"/>
      <c r="D28" s="2"/>
      <c r="E28" s="8" t="s">
        <v>17</v>
      </c>
      <c r="F28" s="14"/>
      <c r="G28" s="14"/>
      <c r="H28" s="21"/>
      <c r="J28" s="2"/>
      <c r="K28" s="2"/>
      <c r="L28" s="2"/>
      <c r="M28" s="2"/>
      <c r="N28" s="8" t="s">
        <v>18</v>
      </c>
      <c r="O28" s="14"/>
      <c r="P28" s="14"/>
      <c r="Q28" s="21"/>
    </row>
    <row r="29" spans="1:18" ht="18">
      <c r="A29" s="2"/>
      <c r="B29" s="2"/>
      <c r="C29" s="2"/>
      <c r="D29" s="2"/>
      <c r="E29" s="22"/>
      <c r="F29" s="14"/>
      <c r="G29" s="14"/>
      <c r="H29" s="21"/>
      <c r="J29" s="2"/>
      <c r="K29" s="2"/>
      <c r="L29" s="2"/>
      <c r="M29" s="2"/>
      <c r="N29" s="22"/>
      <c r="O29" s="14"/>
      <c r="P29" s="14"/>
      <c r="Q29" s="21"/>
    </row>
    <row r="30" spans="1:18" ht="18">
      <c r="A30" s="2"/>
      <c r="B30" s="2"/>
      <c r="C30" s="2"/>
      <c r="D30" s="2"/>
      <c r="E30" s="22"/>
      <c r="F30" s="14"/>
      <c r="G30" s="14"/>
      <c r="H30" s="21"/>
      <c r="J30" s="2"/>
      <c r="K30" s="2"/>
      <c r="L30" s="2"/>
      <c r="M30" s="2"/>
      <c r="N30" s="22"/>
      <c r="O30" s="14"/>
      <c r="P30" s="14"/>
      <c r="Q30" s="21"/>
    </row>
    <row r="31" spans="1:18" ht="18">
      <c r="A31" s="2"/>
      <c r="B31" s="2"/>
      <c r="C31" s="2"/>
      <c r="D31" s="2"/>
      <c r="E31" s="22"/>
      <c r="F31" s="14"/>
      <c r="G31" s="14"/>
      <c r="H31" s="21"/>
      <c r="J31" s="2"/>
      <c r="K31" s="2"/>
      <c r="L31" s="2"/>
      <c r="M31" s="2"/>
      <c r="N31" s="22"/>
      <c r="O31" s="14"/>
      <c r="P31" s="14"/>
      <c r="Q31" s="21"/>
    </row>
    <row r="32" spans="1:18" ht="18">
      <c r="A32" s="2"/>
      <c r="B32" s="2"/>
      <c r="C32" s="2"/>
      <c r="D32" s="2"/>
      <c r="E32" s="8" t="s">
        <v>19</v>
      </c>
      <c r="F32" s="14"/>
      <c r="G32" s="14"/>
      <c r="H32" s="21"/>
      <c r="J32" s="2"/>
      <c r="K32" s="2"/>
      <c r="L32" s="2"/>
      <c r="M32" s="2"/>
      <c r="N32" s="8" t="s">
        <v>20</v>
      </c>
      <c r="O32" s="14"/>
      <c r="P32" s="14"/>
      <c r="Q32" s="21"/>
    </row>
    <row r="33" spans="1:18" ht="18">
      <c r="A33" s="2"/>
      <c r="B33" s="2"/>
      <c r="C33" s="2"/>
      <c r="D33" s="2"/>
      <c r="E33" s="22"/>
      <c r="F33" s="14"/>
      <c r="G33" s="14"/>
      <c r="H33" s="21"/>
      <c r="J33" s="2"/>
      <c r="K33" s="2"/>
      <c r="L33" s="2"/>
      <c r="M33" s="2"/>
      <c r="N33" s="22"/>
      <c r="O33" s="14"/>
      <c r="P33" s="14"/>
      <c r="Q33" s="21"/>
    </row>
    <row r="34" spans="1:18" ht="18">
      <c r="A34" s="2"/>
      <c r="B34" s="2"/>
      <c r="C34" s="2"/>
      <c r="D34" s="2"/>
      <c r="E34" s="23"/>
      <c r="F34" s="24"/>
      <c r="G34" s="24"/>
      <c r="H34" s="25"/>
      <c r="J34" s="2"/>
      <c r="K34" s="2"/>
      <c r="L34" s="2"/>
      <c r="M34" s="2"/>
      <c r="N34" s="23"/>
      <c r="O34" s="24"/>
      <c r="P34" s="24"/>
      <c r="Q34" s="25"/>
    </row>
    <row r="35" spans="1:18" ht="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s="2" customFormat="1" ht="18">
      <c r="A43" s="26" t="s">
        <v>21</v>
      </c>
      <c r="B43" s="26"/>
      <c r="C43" s="26"/>
      <c r="D43" s="26"/>
      <c r="E43" s="26"/>
      <c r="F43" s="26"/>
      <c r="G43" s="26"/>
      <c r="H43" s="26"/>
      <c r="I43" s="26"/>
      <c r="J43" s="26" t="s">
        <v>22</v>
      </c>
      <c r="K43" s="26"/>
      <c r="L43" s="26"/>
      <c r="M43" s="26"/>
      <c r="N43" s="26"/>
      <c r="O43" s="26"/>
      <c r="P43" s="26"/>
      <c r="Q43" s="26"/>
      <c r="R43" s="26"/>
    </row>
    <row r="44" spans="1:18" s="2" customFormat="1" ht="18" customHeight="1">
      <c r="A44" s="27" t="s">
        <v>23</v>
      </c>
      <c r="B44" s="27"/>
      <c r="C44" s="27"/>
      <c r="D44" s="27"/>
      <c r="E44" s="27"/>
      <c r="F44" s="27"/>
      <c r="G44" s="27"/>
      <c r="H44" s="27"/>
      <c r="I44" s="27"/>
      <c r="J44" s="27" t="s">
        <v>24</v>
      </c>
      <c r="K44" s="27"/>
      <c r="L44" s="27"/>
      <c r="M44" s="27"/>
      <c r="N44" s="27"/>
      <c r="O44" s="27"/>
      <c r="P44" s="27"/>
      <c r="Q44" s="27"/>
      <c r="R44" s="27"/>
    </row>
    <row r="45" spans="1:18" ht="9.75" customHeight="1"/>
    <row r="46" spans="1:18">
      <c r="A46" s="28" t="s">
        <v>25</v>
      </c>
      <c r="B46" s="28"/>
      <c r="C46" s="28"/>
      <c r="D46" s="28"/>
      <c r="E46" s="28"/>
      <c r="F46" s="28"/>
      <c r="G46" s="28"/>
      <c r="H46" s="28"/>
      <c r="I46" s="28"/>
      <c r="J46" s="29" t="s">
        <v>26</v>
      </c>
      <c r="K46" s="28"/>
      <c r="L46" s="28"/>
      <c r="M46" s="28"/>
      <c r="N46" s="28"/>
      <c r="O46" s="28"/>
      <c r="P46" s="28"/>
      <c r="Q46" s="28"/>
      <c r="R46" s="28"/>
    </row>
    <row r="47" spans="1:18">
      <c r="A47" s="28" t="s">
        <v>27</v>
      </c>
      <c r="B47" s="28"/>
      <c r="C47" s="28"/>
      <c r="D47" s="28"/>
      <c r="E47" s="28"/>
      <c r="F47" s="28"/>
      <c r="G47" s="28"/>
      <c r="H47" s="28"/>
      <c r="I47" s="28"/>
      <c r="J47" s="29" t="s">
        <v>28</v>
      </c>
      <c r="K47" s="28"/>
      <c r="L47" s="28"/>
      <c r="M47" s="28"/>
      <c r="N47" s="28"/>
      <c r="O47" s="28"/>
      <c r="P47" s="28"/>
      <c r="Q47" s="28"/>
      <c r="R47" s="28"/>
    </row>
    <row r="48" spans="1:18">
      <c r="H48" s="30"/>
      <c r="Q48" s="30"/>
    </row>
    <row r="49" spans="1:18" s="31" customFormat="1" ht="15.75">
      <c r="B49" s="32" t="s">
        <v>29</v>
      </c>
      <c r="C49" s="32"/>
      <c r="D49" s="32"/>
      <c r="E49" s="32"/>
      <c r="F49" s="32"/>
      <c r="G49" s="32"/>
      <c r="K49" s="32" t="s">
        <v>30</v>
      </c>
      <c r="L49" s="32"/>
      <c r="M49" s="32"/>
      <c r="N49" s="32"/>
      <c r="O49" s="32"/>
      <c r="P49" s="32"/>
    </row>
    <row r="51" spans="1:18" ht="15">
      <c r="A51" s="33" t="s">
        <v>31</v>
      </c>
      <c r="B51" s="34" t="s">
        <v>10</v>
      </c>
      <c r="C51" s="34"/>
      <c r="D51" s="35" t="s">
        <v>11</v>
      </c>
      <c r="E51" s="35"/>
      <c r="F51" s="35"/>
      <c r="G51" s="35"/>
      <c r="H51" s="35"/>
      <c r="I51" s="33"/>
      <c r="J51" s="33" t="s">
        <v>31</v>
      </c>
      <c r="K51" s="34" t="s">
        <v>12</v>
      </c>
      <c r="L51" s="34"/>
      <c r="M51" s="35" t="s">
        <v>11</v>
      </c>
      <c r="N51" s="35"/>
      <c r="O51" s="35"/>
      <c r="P51" s="35"/>
      <c r="Q51" s="35"/>
      <c r="R51" s="33"/>
    </row>
    <row r="52" spans="1:18" ht="14.25">
      <c r="A52" s="33"/>
      <c r="B52" s="34" t="s">
        <v>13</v>
      </c>
      <c r="C52" s="34"/>
      <c r="D52" s="34" t="s">
        <v>32</v>
      </c>
      <c r="E52" s="34"/>
      <c r="F52" s="34"/>
      <c r="G52" s="34"/>
      <c r="H52" s="34"/>
      <c r="I52" s="33"/>
      <c r="J52" s="33"/>
      <c r="K52" s="34" t="s">
        <v>15</v>
      </c>
      <c r="L52" s="34"/>
      <c r="M52" s="34" t="s">
        <v>32</v>
      </c>
      <c r="N52" s="34"/>
      <c r="O52" s="34"/>
      <c r="P52" s="34"/>
      <c r="Q52" s="34"/>
      <c r="R52" s="33"/>
    </row>
    <row r="53" spans="1:18" ht="14.25">
      <c r="A53" s="33"/>
      <c r="B53" s="34" t="s">
        <v>33</v>
      </c>
      <c r="C53" s="34"/>
      <c r="D53" s="36" t="s">
        <v>34</v>
      </c>
      <c r="E53" s="33"/>
      <c r="F53" s="33"/>
      <c r="G53" s="33"/>
      <c r="H53" s="33"/>
      <c r="I53" s="33"/>
      <c r="J53" s="33"/>
      <c r="K53" s="34" t="s">
        <v>35</v>
      </c>
      <c r="L53" s="34"/>
      <c r="M53" s="36" t="s">
        <v>34</v>
      </c>
      <c r="N53" s="33"/>
      <c r="O53" s="33"/>
      <c r="P53" s="33"/>
      <c r="Q53" s="33"/>
      <c r="R53" s="33"/>
    </row>
    <row r="54" spans="1:18" ht="14.25">
      <c r="A54" s="33"/>
      <c r="B54" s="34" t="s">
        <v>36</v>
      </c>
      <c r="C54" s="34"/>
      <c r="D54" s="36" t="s">
        <v>37</v>
      </c>
      <c r="E54" s="33"/>
      <c r="F54" s="33"/>
      <c r="G54" s="33"/>
      <c r="H54" s="33"/>
      <c r="I54" s="33"/>
      <c r="J54" s="33"/>
      <c r="K54" s="34" t="s">
        <v>38</v>
      </c>
      <c r="L54" s="34"/>
      <c r="M54" s="36" t="s">
        <v>37</v>
      </c>
      <c r="N54" s="33"/>
      <c r="O54" s="33"/>
      <c r="P54" s="33"/>
      <c r="Q54" s="33"/>
      <c r="R54" s="33"/>
    </row>
    <row r="55" spans="1:18" ht="14.25">
      <c r="A55" s="33"/>
      <c r="B55" s="33"/>
      <c r="C55" s="33"/>
      <c r="D55" s="36"/>
      <c r="E55" s="33"/>
      <c r="F55" s="33"/>
      <c r="G55" s="33"/>
      <c r="H55" s="33"/>
      <c r="I55" s="33"/>
      <c r="J55" s="33"/>
      <c r="K55" s="33"/>
      <c r="L55" s="33"/>
      <c r="M55" s="36"/>
      <c r="N55" s="33"/>
      <c r="O55" s="33"/>
      <c r="P55" s="33"/>
      <c r="Q55" s="33"/>
      <c r="R55" s="33"/>
    </row>
    <row r="56" spans="1:18" ht="14.25">
      <c r="A56" s="33" t="s">
        <v>39</v>
      </c>
      <c r="B56" s="34" t="s">
        <v>40</v>
      </c>
      <c r="C56" s="34"/>
      <c r="D56" s="34"/>
      <c r="E56" s="34"/>
      <c r="F56" s="34"/>
      <c r="G56" s="34"/>
      <c r="H56" s="34"/>
      <c r="I56" s="33"/>
      <c r="J56" s="33" t="s">
        <v>39</v>
      </c>
      <c r="K56" s="34" t="s">
        <v>41</v>
      </c>
      <c r="L56" s="34"/>
      <c r="M56" s="34"/>
      <c r="N56" s="34"/>
      <c r="O56" s="34"/>
      <c r="P56" s="34"/>
      <c r="Q56" s="34"/>
      <c r="R56" s="33"/>
    </row>
    <row r="57" spans="1:18" ht="14.25">
      <c r="A57" s="33"/>
      <c r="B57" s="33"/>
      <c r="C57" s="37" t="s">
        <v>42</v>
      </c>
      <c r="D57" s="37"/>
      <c r="E57" s="37"/>
      <c r="F57" s="37"/>
      <c r="G57" s="37"/>
      <c r="H57" s="37"/>
      <c r="I57" s="33"/>
      <c r="J57" s="33"/>
      <c r="K57" s="33"/>
      <c r="L57" s="37" t="s">
        <v>43</v>
      </c>
      <c r="M57" s="37"/>
      <c r="N57" s="37"/>
      <c r="O57" s="37"/>
      <c r="P57" s="37"/>
      <c r="Q57" s="37"/>
      <c r="R57" s="33"/>
    </row>
    <row r="58" spans="1:18" ht="14.25">
      <c r="A58" s="33"/>
      <c r="B58" s="33"/>
      <c r="C58" s="37" t="s">
        <v>44</v>
      </c>
      <c r="D58" s="37"/>
      <c r="E58" s="37"/>
      <c r="F58" s="37"/>
      <c r="G58" s="37"/>
      <c r="H58" s="37"/>
      <c r="I58" s="33"/>
      <c r="J58" s="33"/>
      <c r="K58" s="33"/>
      <c r="L58" s="37" t="s">
        <v>45</v>
      </c>
      <c r="M58" s="37"/>
      <c r="N58" s="37"/>
      <c r="O58" s="37"/>
      <c r="P58" s="37"/>
      <c r="Q58" s="37"/>
      <c r="R58" s="33"/>
    </row>
    <row r="59" spans="1:18" ht="14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ht="14.25">
      <c r="A60" s="33" t="s">
        <v>46</v>
      </c>
      <c r="B60" s="34" t="s">
        <v>47</v>
      </c>
      <c r="C60" s="34"/>
      <c r="D60" s="34"/>
      <c r="E60" s="34"/>
      <c r="F60" s="33"/>
      <c r="G60" s="33"/>
      <c r="H60" s="33"/>
      <c r="I60" s="33"/>
      <c r="J60" s="33" t="s">
        <v>46</v>
      </c>
      <c r="K60" s="34" t="s">
        <v>48</v>
      </c>
      <c r="L60" s="34"/>
      <c r="M60" s="34"/>
      <c r="N60" s="34"/>
      <c r="O60" s="33"/>
      <c r="P60" s="33"/>
      <c r="Q60" s="33"/>
      <c r="R60" s="33"/>
    </row>
    <row r="61" spans="1:18" ht="14.25">
      <c r="A61" s="33"/>
      <c r="B61" s="33"/>
      <c r="C61" s="33"/>
      <c r="D61" s="38" t="s">
        <v>49</v>
      </c>
      <c r="E61" s="39"/>
      <c r="F61" s="38" t="s">
        <v>50</v>
      </c>
      <c r="G61" s="39"/>
      <c r="H61" s="40"/>
      <c r="I61" s="33"/>
      <c r="J61" s="33"/>
      <c r="K61" s="33"/>
      <c r="L61" s="33"/>
      <c r="M61" s="38" t="s">
        <v>51</v>
      </c>
      <c r="N61" s="39"/>
      <c r="O61" s="38" t="s">
        <v>52</v>
      </c>
      <c r="P61" s="39"/>
      <c r="Q61" s="40"/>
      <c r="R61" s="33"/>
    </row>
    <row r="62" spans="1:18" ht="14.25">
      <c r="A62" s="33"/>
      <c r="B62" s="41"/>
      <c r="C62" s="42"/>
      <c r="D62" s="43" t="s">
        <v>53</v>
      </c>
      <c r="E62" s="43" t="s">
        <v>54</v>
      </c>
      <c r="F62" s="43" t="s">
        <v>53</v>
      </c>
      <c r="G62" s="43" t="s">
        <v>54</v>
      </c>
      <c r="H62" s="33"/>
      <c r="I62" s="33"/>
      <c r="J62" s="33"/>
      <c r="K62" s="41"/>
      <c r="L62" s="42"/>
      <c r="M62" s="44" t="s">
        <v>55</v>
      </c>
      <c r="N62" s="45" t="s">
        <v>56</v>
      </c>
      <c r="O62" s="44" t="s">
        <v>55</v>
      </c>
      <c r="P62" s="45" t="s">
        <v>56</v>
      </c>
      <c r="Q62" s="33"/>
      <c r="R62" s="33"/>
    </row>
    <row r="63" spans="1:18" ht="14.25">
      <c r="A63" s="33"/>
      <c r="B63" s="46" t="s">
        <v>57</v>
      </c>
      <c r="C63" s="46"/>
      <c r="D63" s="43" t="s">
        <v>58</v>
      </c>
      <c r="E63" s="43" t="s">
        <v>58</v>
      </c>
      <c r="F63" s="43" t="s">
        <v>59</v>
      </c>
      <c r="G63" s="43" t="s">
        <v>59</v>
      </c>
      <c r="H63" s="33"/>
      <c r="I63" s="33"/>
      <c r="J63" s="33"/>
      <c r="K63" s="46" t="s">
        <v>60</v>
      </c>
      <c r="L63" s="46"/>
      <c r="M63" s="43" t="s">
        <v>58</v>
      </c>
      <c r="N63" s="43" t="s">
        <v>58</v>
      </c>
      <c r="O63" s="43" t="s">
        <v>59</v>
      </c>
      <c r="P63" s="43" t="s">
        <v>59</v>
      </c>
      <c r="Q63" s="33"/>
      <c r="R63" s="33"/>
    </row>
    <row r="64" spans="1:18" ht="14.25">
      <c r="A64" s="33"/>
      <c r="B64" s="47" t="s">
        <v>61</v>
      </c>
      <c r="C64" s="48"/>
      <c r="D64" s="43" t="s">
        <v>58</v>
      </c>
      <c r="E64" s="43" t="s">
        <v>58</v>
      </c>
      <c r="F64" s="43" t="s">
        <v>59</v>
      </c>
      <c r="G64" s="43" t="s">
        <v>59</v>
      </c>
      <c r="H64" s="33"/>
      <c r="I64" s="33"/>
      <c r="J64" s="33"/>
      <c r="K64" s="47" t="s">
        <v>62</v>
      </c>
      <c r="L64" s="48"/>
      <c r="M64" s="43" t="s">
        <v>58</v>
      </c>
      <c r="N64" s="43" t="s">
        <v>58</v>
      </c>
      <c r="O64" s="43" t="s">
        <v>59</v>
      </c>
      <c r="P64" s="43" t="s">
        <v>59</v>
      </c>
      <c r="Q64" s="33"/>
      <c r="R64" s="33"/>
    </row>
    <row r="65" spans="1:18" ht="14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ht="14.25">
      <c r="A66" s="33" t="s">
        <v>63</v>
      </c>
      <c r="B66" s="34" t="s">
        <v>64</v>
      </c>
      <c r="C66" s="34"/>
      <c r="D66" s="34"/>
      <c r="E66" s="34"/>
      <c r="F66" s="34"/>
      <c r="G66" s="34"/>
      <c r="H66" s="33"/>
      <c r="I66" s="33"/>
      <c r="J66" s="33" t="s">
        <v>63</v>
      </c>
      <c r="K66" s="34" t="s">
        <v>65</v>
      </c>
      <c r="L66" s="34"/>
      <c r="M66" s="34"/>
      <c r="N66" s="34"/>
      <c r="O66" s="34"/>
      <c r="P66" s="34"/>
      <c r="Q66" s="33"/>
      <c r="R66" s="33"/>
    </row>
    <row r="67" spans="1:18" ht="15">
      <c r="A67" s="33"/>
      <c r="B67" s="33"/>
      <c r="C67" s="33"/>
      <c r="D67" s="33"/>
      <c r="E67" s="33"/>
      <c r="F67" s="35" t="s">
        <v>66</v>
      </c>
      <c r="G67" s="35"/>
      <c r="H67" s="35"/>
      <c r="I67" s="33"/>
      <c r="J67" s="33"/>
      <c r="K67" s="33"/>
      <c r="L67" s="33"/>
      <c r="M67" s="33"/>
      <c r="N67" s="33"/>
      <c r="O67" s="35" t="s">
        <v>67</v>
      </c>
      <c r="P67" s="35"/>
      <c r="Q67" s="35"/>
      <c r="R67" s="33"/>
    </row>
    <row r="68" spans="1:18" ht="15">
      <c r="A68" s="33"/>
      <c r="B68" s="49"/>
      <c r="C68" s="49"/>
      <c r="D68" s="49"/>
      <c r="E68" s="49"/>
      <c r="F68" s="49"/>
      <c r="G68" s="49"/>
      <c r="H68" s="49"/>
      <c r="I68" s="33"/>
      <c r="J68" s="33"/>
      <c r="K68" s="49"/>
      <c r="L68" s="49"/>
      <c r="M68" s="49"/>
      <c r="N68" s="49"/>
      <c r="O68" s="49"/>
      <c r="P68" s="49"/>
      <c r="Q68" s="49"/>
      <c r="R68" s="33"/>
    </row>
    <row r="69" spans="1:18" ht="14.25">
      <c r="A69" s="33" t="s">
        <v>68</v>
      </c>
      <c r="B69" s="34" t="s">
        <v>69</v>
      </c>
      <c r="C69" s="34"/>
      <c r="D69" s="34"/>
      <c r="E69" s="34"/>
      <c r="F69" s="34"/>
      <c r="G69" s="34"/>
      <c r="H69" s="34"/>
      <c r="I69" s="33"/>
      <c r="J69" s="33" t="s">
        <v>68</v>
      </c>
      <c r="K69" s="34" t="s">
        <v>70</v>
      </c>
      <c r="L69" s="34"/>
      <c r="M69" s="34"/>
      <c r="N69" s="34"/>
      <c r="O69" s="34"/>
      <c r="P69" s="34"/>
      <c r="Q69" s="34"/>
      <c r="R69" s="33"/>
    </row>
    <row r="70" spans="1:18" ht="18.75" customHeight="1">
      <c r="A70" s="33"/>
      <c r="B70" s="33"/>
      <c r="C70" s="33"/>
      <c r="D70" s="33"/>
      <c r="E70" s="33"/>
      <c r="F70" s="33"/>
      <c r="G70" s="37" t="s">
        <v>71</v>
      </c>
      <c r="H70" s="37"/>
      <c r="I70" s="33"/>
      <c r="J70" s="33"/>
      <c r="K70" s="33"/>
      <c r="L70" s="33"/>
      <c r="M70" s="33"/>
      <c r="N70" s="33"/>
      <c r="O70" s="33"/>
      <c r="P70" s="37" t="s">
        <v>71</v>
      </c>
      <c r="Q70" s="37"/>
      <c r="R70" s="33"/>
    </row>
    <row r="71" spans="1:18" ht="14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8" ht="15.75">
      <c r="A72" s="33"/>
      <c r="B72" s="32" t="s">
        <v>72</v>
      </c>
      <c r="C72" s="32"/>
      <c r="D72" s="32"/>
      <c r="E72" s="32"/>
      <c r="F72" s="32"/>
      <c r="G72" s="32"/>
      <c r="H72" s="32"/>
      <c r="I72" s="33"/>
      <c r="J72" s="33"/>
      <c r="K72" s="32" t="s">
        <v>73</v>
      </c>
      <c r="L72" s="32"/>
      <c r="M72" s="32"/>
      <c r="N72" s="32"/>
      <c r="O72" s="32"/>
      <c r="P72" s="32"/>
      <c r="Q72" s="32"/>
      <c r="R72" s="33"/>
    </row>
    <row r="73" spans="1:18" ht="15.75">
      <c r="A73" s="33"/>
      <c r="B73" s="32" t="s">
        <v>74</v>
      </c>
      <c r="C73" s="32"/>
      <c r="D73" s="32"/>
      <c r="E73" s="32"/>
      <c r="F73" s="32"/>
      <c r="G73" s="32"/>
      <c r="H73" s="32"/>
      <c r="I73" s="33"/>
      <c r="J73" s="33"/>
      <c r="K73" s="32" t="s">
        <v>75</v>
      </c>
      <c r="L73" s="32"/>
      <c r="M73" s="32"/>
      <c r="N73" s="32"/>
      <c r="O73" s="32"/>
      <c r="P73" s="32"/>
      <c r="Q73" s="32"/>
      <c r="R73" s="33"/>
    </row>
    <row r="74" spans="1:18" ht="14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</row>
    <row r="75" spans="1:18" ht="14.25">
      <c r="A75" s="33" t="s">
        <v>76</v>
      </c>
      <c r="B75" s="34" t="s">
        <v>77</v>
      </c>
      <c r="C75" s="34"/>
      <c r="D75" s="34"/>
      <c r="E75" s="34"/>
      <c r="F75" s="34"/>
      <c r="G75" s="33"/>
      <c r="H75" s="33"/>
      <c r="I75" s="33"/>
      <c r="J75" s="33" t="s">
        <v>76</v>
      </c>
      <c r="K75" s="34" t="s">
        <v>78</v>
      </c>
      <c r="L75" s="34"/>
      <c r="M75" s="34"/>
      <c r="N75" s="34"/>
      <c r="O75" s="34"/>
      <c r="P75" s="33"/>
      <c r="Q75" s="33"/>
      <c r="R75" s="33"/>
    </row>
    <row r="76" spans="1:18" ht="14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</row>
    <row r="77" spans="1:18" ht="14.25">
      <c r="A77" s="33"/>
      <c r="B77" s="50" t="s">
        <v>79</v>
      </c>
      <c r="C77" s="51"/>
      <c r="D77" s="50" t="s">
        <v>80</v>
      </c>
      <c r="E77" s="52"/>
      <c r="F77" s="51"/>
      <c r="G77" s="9"/>
      <c r="H77" s="33"/>
      <c r="I77" s="33"/>
      <c r="J77" s="33"/>
      <c r="K77" s="50" t="s">
        <v>81</v>
      </c>
      <c r="L77" s="51"/>
      <c r="M77" s="50" t="s">
        <v>82</v>
      </c>
      <c r="N77" s="52"/>
      <c r="O77" s="51"/>
      <c r="P77" s="9"/>
      <c r="Q77" s="33"/>
      <c r="R77" s="33"/>
    </row>
    <row r="78" spans="1:18" ht="14.25">
      <c r="A78" s="33"/>
      <c r="B78" s="47" t="s">
        <v>83</v>
      </c>
      <c r="C78" s="48"/>
      <c r="D78" s="47" t="s">
        <v>84</v>
      </c>
      <c r="E78" s="53"/>
      <c r="F78" s="48"/>
      <c r="G78" s="9"/>
      <c r="H78" s="33"/>
      <c r="I78" s="33"/>
      <c r="J78" s="33"/>
      <c r="K78" s="47" t="s">
        <v>83</v>
      </c>
      <c r="L78" s="48"/>
      <c r="M78" s="47" t="s">
        <v>85</v>
      </c>
      <c r="N78" s="53"/>
      <c r="O78" s="48"/>
      <c r="P78" s="9"/>
      <c r="Q78" s="33"/>
      <c r="R78" s="33"/>
    </row>
    <row r="79" spans="1:18" ht="14.25">
      <c r="A79" s="33"/>
      <c r="B79" s="47"/>
      <c r="C79" s="48"/>
      <c r="D79" s="47"/>
      <c r="E79" s="53"/>
      <c r="F79" s="48"/>
      <c r="G79" s="9"/>
      <c r="H79" s="33"/>
      <c r="I79" s="33"/>
      <c r="J79" s="33"/>
      <c r="K79" s="47"/>
      <c r="L79" s="48"/>
      <c r="M79" s="47"/>
      <c r="N79" s="53"/>
      <c r="O79" s="48"/>
      <c r="P79" s="9"/>
      <c r="Q79" s="33"/>
      <c r="R79" s="33"/>
    </row>
    <row r="80" spans="1:18" ht="14.25">
      <c r="A80" s="33"/>
      <c r="B80" s="47"/>
      <c r="C80" s="48"/>
      <c r="D80" s="47"/>
      <c r="E80" s="53"/>
      <c r="F80" s="48"/>
      <c r="G80" s="9"/>
      <c r="H80" s="33"/>
      <c r="I80" s="33"/>
      <c r="J80" s="33"/>
      <c r="K80" s="47"/>
      <c r="L80" s="48"/>
      <c r="M80" s="47"/>
      <c r="N80" s="53"/>
      <c r="O80" s="48"/>
      <c r="P80" s="9"/>
      <c r="Q80" s="33"/>
      <c r="R80" s="33"/>
    </row>
    <row r="81" spans="1:18" ht="14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</row>
    <row r="82" spans="1:18" ht="14.25">
      <c r="A82" s="33" t="s">
        <v>86</v>
      </c>
      <c r="B82" s="34" t="s">
        <v>87</v>
      </c>
      <c r="C82" s="34"/>
      <c r="D82" s="34"/>
      <c r="E82" s="34"/>
      <c r="F82" s="34"/>
      <c r="G82" s="33"/>
      <c r="H82" s="33"/>
      <c r="I82" s="33"/>
      <c r="J82" s="33" t="s">
        <v>86</v>
      </c>
      <c r="K82" s="34" t="s">
        <v>88</v>
      </c>
      <c r="L82" s="34"/>
      <c r="M82" s="34"/>
      <c r="N82" s="34"/>
      <c r="O82" s="34"/>
      <c r="P82" s="33"/>
      <c r="Q82" s="33"/>
      <c r="R82" s="33"/>
    </row>
    <row r="83" spans="1:18" ht="14.25">
      <c r="A83" s="33"/>
      <c r="B83" s="33"/>
      <c r="C83" s="33"/>
      <c r="D83" s="54" t="s">
        <v>89</v>
      </c>
      <c r="E83" s="55"/>
      <c r="F83" s="33"/>
      <c r="G83" s="33"/>
      <c r="H83" s="33"/>
      <c r="I83" s="33"/>
      <c r="J83" s="33"/>
      <c r="K83" s="33"/>
      <c r="L83" s="33"/>
      <c r="M83" s="54" t="s">
        <v>90</v>
      </c>
      <c r="N83" s="55"/>
      <c r="O83" s="33"/>
      <c r="P83" s="33"/>
      <c r="Q83" s="33"/>
      <c r="R83" s="33"/>
    </row>
    <row r="84" spans="1:18" ht="14.25">
      <c r="A84" s="33"/>
      <c r="B84" s="56" t="s">
        <v>91</v>
      </c>
      <c r="C84" s="57"/>
      <c r="D84" s="43" t="s">
        <v>92</v>
      </c>
      <c r="E84" s="43" t="s">
        <v>93</v>
      </c>
      <c r="F84" s="33"/>
      <c r="G84" s="33"/>
      <c r="H84" s="33"/>
      <c r="I84" s="33"/>
      <c r="J84" s="33"/>
      <c r="K84" s="56" t="s">
        <v>94</v>
      </c>
      <c r="L84" s="57"/>
      <c r="M84" s="43" t="s">
        <v>92</v>
      </c>
      <c r="N84" s="43" t="s">
        <v>93</v>
      </c>
      <c r="O84" s="33"/>
      <c r="P84" s="33"/>
      <c r="Q84" s="33"/>
      <c r="R84" s="33"/>
    </row>
    <row r="85" spans="1:18" ht="14.25">
      <c r="A85" s="33"/>
      <c r="B85" s="47" t="s">
        <v>95</v>
      </c>
      <c r="C85" s="48"/>
      <c r="D85" s="58">
        <v>1300000</v>
      </c>
      <c r="E85" s="59">
        <f>D85/D87</f>
        <v>1</v>
      </c>
      <c r="F85" s="33"/>
      <c r="G85" s="33"/>
      <c r="H85" s="33"/>
      <c r="I85" s="33"/>
      <c r="J85" s="33"/>
      <c r="K85" s="47" t="s">
        <v>95</v>
      </c>
      <c r="L85" s="48"/>
      <c r="M85" s="58">
        <v>1300000</v>
      </c>
      <c r="N85" s="59">
        <f>M85/M87</f>
        <v>1</v>
      </c>
      <c r="O85" s="33"/>
      <c r="P85" s="33"/>
      <c r="Q85" s="33"/>
      <c r="R85" s="33"/>
    </row>
    <row r="86" spans="1:18" ht="14.25">
      <c r="A86" s="33"/>
      <c r="B86" s="47"/>
      <c r="C86" s="48"/>
      <c r="D86" s="58"/>
      <c r="E86" s="59">
        <f>D86/D87</f>
        <v>0</v>
      </c>
      <c r="F86" s="33"/>
      <c r="G86" s="33"/>
      <c r="H86" s="33"/>
      <c r="I86" s="33"/>
      <c r="J86" s="33"/>
      <c r="K86" s="47"/>
      <c r="L86" s="48"/>
      <c r="M86" s="58"/>
      <c r="N86" s="59">
        <f>M86/M87</f>
        <v>0</v>
      </c>
      <c r="O86" s="33"/>
      <c r="P86" s="33"/>
      <c r="Q86" s="33"/>
      <c r="R86" s="33"/>
    </row>
    <row r="87" spans="1:18" ht="14.25">
      <c r="A87" s="33"/>
      <c r="B87" s="60"/>
      <c r="C87" s="61"/>
      <c r="D87" s="62">
        <f>SUM(D85:D86)</f>
        <v>1300000</v>
      </c>
      <c r="E87" s="63">
        <f>SUM(E85:E86)</f>
        <v>1</v>
      </c>
      <c r="F87" s="33"/>
      <c r="G87" s="33"/>
      <c r="H87" s="33"/>
      <c r="I87" s="33"/>
      <c r="J87" s="33"/>
      <c r="K87" s="60"/>
      <c r="L87" s="61"/>
      <c r="M87" s="62">
        <f>SUM(M85:M86)</f>
        <v>1300000</v>
      </c>
      <c r="N87" s="63">
        <f>SUM(N85:N86)</f>
        <v>1</v>
      </c>
      <c r="O87" s="33"/>
      <c r="P87" s="33"/>
      <c r="Q87" s="33"/>
      <c r="R87" s="33"/>
    </row>
    <row r="88" spans="1:18" ht="14.25">
      <c r="A88" s="33"/>
      <c r="B88" s="9"/>
      <c r="C88" s="64"/>
      <c r="D88" s="65"/>
      <c r="E88" s="66"/>
      <c r="F88" s="33"/>
      <c r="G88" s="33"/>
      <c r="H88" s="33"/>
      <c r="I88" s="33"/>
      <c r="J88" s="33"/>
      <c r="K88" s="9"/>
      <c r="L88" s="64"/>
      <c r="M88" s="65"/>
      <c r="N88" s="66"/>
      <c r="O88" s="33"/>
      <c r="P88" s="33"/>
      <c r="Q88" s="33"/>
      <c r="R88" s="33"/>
    </row>
    <row r="89" spans="1:18" ht="15.75">
      <c r="A89" s="33"/>
      <c r="B89" s="32" t="s">
        <v>96</v>
      </c>
      <c r="C89" s="32"/>
      <c r="D89" s="32"/>
      <c r="E89" s="32"/>
      <c r="F89" s="32"/>
      <c r="G89" s="33"/>
      <c r="H89" s="33"/>
      <c r="I89" s="33"/>
      <c r="J89" s="33"/>
      <c r="K89" s="32" t="s">
        <v>97</v>
      </c>
      <c r="L89" s="32"/>
      <c r="M89" s="32"/>
      <c r="N89" s="32"/>
      <c r="O89" s="32"/>
      <c r="P89" s="33"/>
      <c r="Q89" s="33"/>
      <c r="R89" s="33"/>
    </row>
    <row r="90" spans="1:18" ht="14.25">
      <c r="A90" s="33"/>
      <c r="B90" s="67"/>
      <c r="C90" s="67"/>
      <c r="D90" s="67"/>
      <c r="E90" s="67"/>
      <c r="F90" s="67"/>
      <c r="G90" s="67"/>
      <c r="H90" s="33"/>
      <c r="I90" s="33"/>
      <c r="J90" s="33"/>
      <c r="K90" s="67"/>
      <c r="L90" s="67"/>
      <c r="M90" s="67"/>
      <c r="N90" s="67"/>
      <c r="O90" s="67"/>
      <c r="P90" s="67"/>
      <c r="Q90" s="33"/>
      <c r="R90" s="33"/>
    </row>
    <row r="91" spans="1:18" ht="14.25">
      <c r="A91" s="33"/>
      <c r="B91" s="68" t="s">
        <v>98</v>
      </c>
      <c r="C91" s="68"/>
      <c r="D91" s="68"/>
      <c r="E91" s="68"/>
      <c r="F91" s="68"/>
      <c r="G91" s="67"/>
      <c r="H91" s="33"/>
      <c r="I91" s="33"/>
      <c r="J91" s="33"/>
      <c r="K91" s="68" t="s">
        <v>99</v>
      </c>
      <c r="L91" s="68"/>
      <c r="M91" s="68"/>
      <c r="N91" s="68"/>
      <c r="O91" s="68"/>
      <c r="P91" s="67"/>
      <c r="Q91" s="33"/>
      <c r="R91" s="33"/>
    </row>
    <row r="92" spans="1:18" ht="14.25">
      <c r="A92" s="33"/>
      <c r="B92" s="67"/>
      <c r="C92" s="67"/>
      <c r="D92" s="67"/>
      <c r="E92" s="67"/>
      <c r="F92" s="67"/>
      <c r="G92" s="67"/>
      <c r="H92" s="33"/>
      <c r="I92" s="33"/>
      <c r="J92" s="33"/>
      <c r="K92" s="67"/>
      <c r="L92" s="67"/>
      <c r="M92" s="67"/>
      <c r="N92" s="67"/>
      <c r="O92" s="67"/>
      <c r="P92" s="67"/>
      <c r="Q92" s="33"/>
      <c r="R92" s="33"/>
    </row>
    <row r="93" spans="1:18" s="69" customFormat="1">
      <c r="B93" s="70" t="s">
        <v>100</v>
      </c>
      <c r="C93" s="71"/>
      <c r="D93" s="70" t="s">
        <v>101</v>
      </c>
      <c r="E93" s="72"/>
      <c r="F93" s="71"/>
      <c r="G93" s="73"/>
      <c r="K93" s="70" t="s">
        <v>102</v>
      </c>
      <c r="L93" s="71"/>
      <c r="M93" s="70" t="s">
        <v>103</v>
      </c>
      <c r="N93" s="72"/>
      <c r="O93" s="71"/>
      <c r="P93" s="73"/>
    </row>
    <row r="94" spans="1:18" s="69" customFormat="1">
      <c r="B94" s="70"/>
      <c r="C94" s="71"/>
      <c r="D94" s="70"/>
      <c r="E94" s="72"/>
      <c r="F94" s="71"/>
      <c r="G94" s="73"/>
      <c r="K94" s="70"/>
      <c r="L94" s="71"/>
      <c r="M94" s="70"/>
      <c r="N94" s="72"/>
      <c r="O94" s="71"/>
      <c r="P94" s="73"/>
    </row>
    <row r="95" spans="1:18" s="69" customFormat="1">
      <c r="B95" s="74"/>
      <c r="C95" s="74"/>
      <c r="D95" s="74"/>
      <c r="E95" s="74"/>
      <c r="F95" s="74"/>
      <c r="G95" s="73"/>
      <c r="K95" s="74"/>
      <c r="L95" s="74"/>
      <c r="M95" s="74"/>
      <c r="N95" s="74"/>
      <c r="O95" s="74"/>
      <c r="P95" s="73"/>
    </row>
    <row r="96" spans="1:18" ht="14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</row>
    <row r="97" spans="1:18" ht="15.75">
      <c r="A97" s="33"/>
      <c r="B97" s="75" t="s">
        <v>104</v>
      </c>
      <c r="C97" s="75"/>
      <c r="D97" s="75"/>
      <c r="E97" s="75"/>
      <c r="F97" s="75"/>
      <c r="G97" s="75"/>
      <c r="H97" s="33"/>
      <c r="I97" s="33"/>
      <c r="J97" s="33"/>
      <c r="K97" s="75" t="s">
        <v>105</v>
      </c>
      <c r="L97" s="75"/>
      <c r="M97" s="75"/>
      <c r="N97" s="75"/>
      <c r="O97" s="75"/>
      <c r="P97" s="75"/>
      <c r="Q97" s="33"/>
      <c r="R97" s="33"/>
    </row>
    <row r="98" spans="1:18" ht="14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</row>
    <row r="99" spans="1:18" ht="15">
      <c r="A99" s="33" t="s">
        <v>106</v>
      </c>
      <c r="B99" s="34" t="s">
        <v>107</v>
      </c>
      <c r="C99" s="34"/>
      <c r="D99" s="34"/>
      <c r="E99" s="34"/>
      <c r="F99" s="34"/>
      <c r="G99" s="34"/>
      <c r="H99" s="33"/>
      <c r="I99" s="33"/>
      <c r="J99" s="33" t="s">
        <v>106</v>
      </c>
      <c r="K99" s="34" t="s">
        <v>108</v>
      </c>
      <c r="L99" s="34"/>
      <c r="M99" s="34"/>
      <c r="N99" s="34"/>
      <c r="O99" s="34"/>
      <c r="P99" s="34"/>
      <c r="Q99" s="33"/>
      <c r="R99" s="33"/>
    </row>
    <row r="100" spans="1:18" ht="6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</row>
    <row r="101" spans="1:18" ht="14.25">
      <c r="A101" s="33" t="s">
        <v>109</v>
      </c>
      <c r="B101" s="34" t="s">
        <v>110</v>
      </c>
      <c r="C101" s="34"/>
      <c r="D101" s="34"/>
      <c r="E101" s="34"/>
      <c r="F101" s="34"/>
      <c r="G101" s="34"/>
      <c r="H101" s="33"/>
      <c r="I101" s="33"/>
      <c r="J101" s="33" t="s">
        <v>109</v>
      </c>
      <c r="K101" s="34" t="s">
        <v>111</v>
      </c>
      <c r="L101" s="34"/>
      <c r="M101" s="34"/>
      <c r="N101" s="34"/>
      <c r="O101" s="34"/>
      <c r="P101" s="34"/>
      <c r="Q101" s="33"/>
      <c r="R101" s="33"/>
    </row>
    <row r="102" spans="1:18" ht="7.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</row>
    <row r="103" spans="1:18" ht="14.25">
      <c r="A103" s="33"/>
      <c r="B103" s="76" t="s">
        <v>112</v>
      </c>
      <c r="C103" s="76"/>
      <c r="D103" s="76"/>
      <c r="E103" s="76"/>
      <c r="F103" s="76"/>
      <c r="G103" s="33"/>
      <c r="H103" s="33"/>
      <c r="I103" s="33"/>
      <c r="J103" s="33"/>
      <c r="K103" s="76" t="s">
        <v>113</v>
      </c>
      <c r="L103" s="76"/>
      <c r="M103" s="76"/>
      <c r="N103" s="76"/>
      <c r="O103" s="76"/>
      <c r="P103" s="33"/>
      <c r="Q103" s="33"/>
      <c r="R103" s="33"/>
    </row>
    <row r="104" spans="1:18" ht="14.25">
      <c r="A104" s="33"/>
      <c r="B104" s="33"/>
      <c r="C104" s="34" t="s">
        <v>114</v>
      </c>
      <c r="D104" s="34"/>
      <c r="E104" s="34"/>
      <c r="F104" s="34"/>
      <c r="G104" s="33"/>
      <c r="H104" s="33"/>
      <c r="I104" s="33"/>
      <c r="J104" s="33"/>
      <c r="K104" s="33"/>
      <c r="L104" s="34" t="s">
        <v>115</v>
      </c>
      <c r="M104" s="34"/>
      <c r="N104" s="34"/>
      <c r="O104" s="34"/>
      <c r="P104" s="33"/>
      <c r="Q104" s="33"/>
      <c r="R104" s="33"/>
    </row>
    <row r="105" spans="1:18" ht="7.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1:18" ht="14.25">
      <c r="A106" s="33"/>
      <c r="B106" s="76" t="s">
        <v>116</v>
      </c>
      <c r="C106" s="76"/>
      <c r="D106" s="76"/>
      <c r="E106" s="76"/>
      <c r="F106" s="76"/>
      <c r="G106" s="33"/>
      <c r="H106" s="33"/>
      <c r="I106" s="33"/>
      <c r="J106" s="33"/>
      <c r="K106" s="76" t="s">
        <v>117</v>
      </c>
      <c r="L106" s="76"/>
      <c r="M106" s="76"/>
      <c r="N106" s="76"/>
      <c r="O106" s="76"/>
      <c r="P106" s="33"/>
      <c r="Q106" s="33"/>
      <c r="R106" s="33"/>
    </row>
    <row r="107" spans="1:18" ht="14.25">
      <c r="A107" s="33"/>
      <c r="B107" s="33"/>
      <c r="C107" s="34" t="s">
        <v>114</v>
      </c>
      <c r="D107" s="34"/>
      <c r="E107" s="34"/>
      <c r="F107" s="34"/>
      <c r="G107" s="33"/>
      <c r="H107" s="33"/>
      <c r="I107" s="33"/>
      <c r="J107" s="33"/>
      <c r="K107" s="33"/>
      <c r="L107" s="34" t="s">
        <v>115</v>
      </c>
      <c r="M107" s="34"/>
      <c r="N107" s="34"/>
      <c r="O107" s="34"/>
      <c r="P107" s="33"/>
      <c r="Q107" s="33"/>
      <c r="R107" s="33"/>
    </row>
    <row r="108" spans="1:18" ht="14.25">
      <c r="A108" s="33"/>
      <c r="B108" s="33"/>
      <c r="C108" s="34"/>
      <c r="D108" s="34"/>
      <c r="E108" s="34"/>
      <c r="F108" s="34"/>
      <c r="G108" s="34"/>
      <c r="H108" s="33"/>
      <c r="I108" s="33"/>
      <c r="J108" s="33"/>
      <c r="K108" s="33"/>
      <c r="L108" s="34"/>
      <c r="M108" s="34"/>
      <c r="N108" s="34"/>
      <c r="O108" s="34"/>
      <c r="P108" s="34"/>
      <c r="Q108" s="33"/>
      <c r="R108" s="33"/>
    </row>
    <row r="109" spans="1:18" ht="14.25">
      <c r="A109" s="33"/>
      <c r="B109" s="33"/>
      <c r="C109" s="34"/>
      <c r="D109" s="34"/>
      <c r="E109" s="34"/>
      <c r="F109" s="34"/>
      <c r="G109" s="77"/>
      <c r="H109" s="33"/>
      <c r="I109" s="33"/>
      <c r="J109" s="33"/>
      <c r="K109" s="33"/>
      <c r="L109" s="34"/>
      <c r="M109" s="34"/>
      <c r="N109" s="34"/>
      <c r="O109" s="34"/>
      <c r="P109" s="77"/>
      <c r="Q109" s="33"/>
      <c r="R109" s="33"/>
    </row>
    <row r="110" spans="1:18" ht="8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</row>
    <row r="111" spans="1:18" ht="14.25">
      <c r="A111" s="33"/>
      <c r="B111" s="78" t="s">
        <v>118</v>
      </c>
      <c r="C111" s="33"/>
      <c r="D111" s="33"/>
      <c r="E111" s="33"/>
      <c r="F111" s="33"/>
      <c r="G111" s="33"/>
      <c r="H111" s="33"/>
      <c r="I111" s="33"/>
      <c r="J111" s="33"/>
      <c r="K111" s="78" t="s">
        <v>119</v>
      </c>
      <c r="L111" s="33"/>
      <c r="M111" s="33"/>
      <c r="N111" s="33"/>
      <c r="O111" s="33"/>
      <c r="P111" s="33"/>
      <c r="Q111" s="33"/>
      <c r="R111" s="33"/>
    </row>
    <row r="112" spans="1:18" ht="14.25">
      <c r="A112" s="33"/>
      <c r="B112" s="33"/>
      <c r="C112" s="34" t="s">
        <v>120</v>
      </c>
      <c r="D112" s="34"/>
      <c r="E112" s="34"/>
      <c r="F112" s="34"/>
      <c r="G112" s="33"/>
      <c r="H112" s="33"/>
      <c r="I112" s="33"/>
      <c r="J112" s="33"/>
      <c r="K112" s="33"/>
      <c r="L112" s="34" t="s">
        <v>121</v>
      </c>
      <c r="M112" s="34"/>
      <c r="N112" s="34"/>
      <c r="O112" s="34"/>
      <c r="P112" s="33"/>
      <c r="Q112" s="33"/>
      <c r="R112" s="33"/>
    </row>
    <row r="113" spans="1:18" ht="14.25">
      <c r="A113" s="33"/>
      <c r="B113" s="33"/>
      <c r="C113" s="34" t="s">
        <v>122</v>
      </c>
      <c r="D113" s="34"/>
      <c r="E113" s="34"/>
      <c r="F113" s="34"/>
      <c r="G113" s="33"/>
      <c r="H113" s="33"/>
      <c r="I113" s="33"/>
      <c r="J113" s="33"/>
      <c r="K113" s="33"/>
      <c r="L113" s="34" t="s">
        <v>123</v>
      </c>
      <c r="M113" s="34"/>
      <c r="N113" s="34"/>
      <c r="O113" s="34"/>
      <c r="P113" s="33"/>
      <c r="Q113" s="33"/>
      <c r="R113" s="33"/>
    </row>
    <row r="114" spans="1:18" ht="6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1:18" ht="14.25">
      <c r="A115" s="33"/>
      <c r="B115" s="76" t="s">
        <v>124</v>
      </c>
      <c r="C115" s="76"/>
      <c r="D115" s="76"/>
      <c r="E115" s="76"/>
      <c r="F115" s="76"/>
      <c r="G115" s="76"/>
      <c r="H115" s="33"/>
      <c r="I115" s="33"/>
      <c r="J115" s="33"/>
      <c r="K115" s="76" t="s">
        <v>125</v>
      </c>
      <c r="L115" s="76"/>
      <c r="M115" s="76"/>
      <c r="N115" s="76"/>
      <c r="O115" s="76"/>
      <c r="P115" s="76"/>
      <c r="Q115" s="33"/>
      <c r="R115" s="33"/>
    </row>
    <row r="116" spans="1:18" ht="14.25">
      <c r="A116" s="33"/>
      <c r="B116" s="33"/>
      <c r="C116" s="34" t="s">
        <v>126</v>
      </c>
      <c r="D116" s="34"/>
      <c r="E116" s="34"/>
      <c r="F116" s="34"/>
      <c r="G116" s="34"/>
      <c r="H116" s="33"/>
      <c r="I116" s="33"/>
      <c r="J116" s="33"/>
      <c r="K116" s="33"/>
      <c r="L116" s="34" t="s">
        <v>127</v>
      </c>
      <c r="M116" s="34"/>
      <c r="N116" s="34"/>
      <c r="O116" s="34"/>
      <c r="P116" s="34"/>
      <c r="Q116" s="33"/>
      <c r="R116" s="33"/>
    </row>
    <row r="117" spans="1:18" ht="6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</row>
    <row r="118" spans="1:18" ht="14.25">
      <c r="A118" s="33"/>
      <c r="B118" s="34" t="s">
        <v>128</v>
      </c>
      <c r="C118" s="34"/>
      <c r="D118" s="34"/>
      <c r="E118" s="34"/>
      <c r="F118" s="34"/>
      <c r="G118" s="33"/>
      <c r="H118" s="33"/>
      <c r="I118" s="33"/>
      <c r="J118" s="33"/>
      <c r="K118" s="34" t="s">
        <v>129</v>
      </c>
      <c r="L118" s="34"/>
      <c r="M118" s="34"/>
      <c r="N118" s="34"/>
      <c r="O118" s="34"/>
      <c r="P118" s="33"/>
      <c r="Q118" s="33"/>
      <c r="R118" s="33"/>
    </row>
    <row r="119" spans="1:18" ht="6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</row>
    <row r="120" spans="1:18" ht="15">
      <c r="A120" s="33" t="s">
        <v>130</v>
      </c>
      <c r="B120" s="35" t="s">
        <v>131</v>
      </c>
      <c r="C120" s="35"/>
      <c r="D120" s="35"/>
      <c r="E120" s="35"/>
      <c r="F120" s="35"/>
      <c r="G120" s="35"/>
      <c r="H120" s="33"/>
      <c r="I120" s="33"/>
      <c r="J120" s="33" t="s">
        <v>130</v>
      </c>
      <c r="K120" s="35" t="s">
        <v>132</v>
      </c>
      <c r="L120" s="35"/>
      <c r="M120" s="35"/>
      <c r="N120" s="35"/>
      <c r="O120" s="35"/>
      <c r="P120" s="35"/>
      <c r="Q120" s="33"/>
      <c r="R120" s="33"/>
    </row>
    <row r="121" spans="1:18" ht="7.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</row>
    <row r="122" spans="1:18" ht="14.25">
      <c r="A122" s="33"/>
      <c r="B122" s="34" t="s">
        <v>133</v>
      </c>
      <c r="C122" s="34"/>
      <c r="D122" s="34"/>
      <c r="E122" s="34"/>
      <c r="F122" s="34"/>
      <c r="G122" s="34"/>
      <c r="H122" s="33"/>
      <c r="I122" s="33"/>
      <c r="J122" s="33"/>
      <c r="K122" s="34" t="s">
        <v>134</v>
      </c>
      <c r="L122" s="34"/>
      <c r="M122" s="34"/>
      <c r="N122" s="34"/>
      <c r="O122" s="34"/>
      <c r="P122" s="34"/>
      <c r="Q122" s="33"/>
      <c r="R122" s="33"/>
    </row>
    <row r="123" spans="1:18" ht="14.25">
      <c r="A123" s="33"/>
      <c r="B123" s="34" t="s">
        <v>135</v>
      </c>
      <c r="C123" s="34"/>
      <c r="D123" s="34"/>
      <c r="E123" s="34"/>
      <c r="F123" s="34"/>
      <c r="G123" s="34"/>
      <c r="H123" s="33"/>
      <c r="I123" s="33"/>
      <c r="J123" s="33"/>
      <c r="K123" s="34" t="s">
        <v>136</v>
      </c>
      <c r="L123" s="34"/>
      <c r="M123" s="34"/>
      <c r="N123" s="34"/>
      <c r="O123" s="34"/>
      <c r="P123" s="34"/>
      <c r="Q123" s="33"/>
      <c r="R123" s="33"/>
    </row>
    <row r="124" spans="1:18" ht="14.25">
      <c r="A124" s="33"/>
      <c r="B124" s="34" t="s">
        <v>137</v>
      </c>
      <c r="C124" s="34"/>
      <c r="D124" s="34"/>
      <c r="E124" s="34"/>
      <c r="F124" s="34"/>
      <c r="G124" s="34"/>
      <c r="H124" s="33"/>
      <c r="I124" s="33"/>
      <c r="J124" s="33"/>
      <c r="K124" s="34" t="s">
        <v>138</v>
      </c>
      <c r="L124" s="34"/>
      <c r="M124" s="34"/>
      <c r="N124" s="34"/>
      <c r="O124" s="34"/>
      <c r="P124" s="34"/>
      <c r="Q124" s="33"/>
      <c r="R124" s="33"/>
    </row>
    <row r="125" spans="1:18" ht="14.25">
      <c r="A125" s="33"/>
      <c r="B125" s="34" t="s">
        <v>139</v>
      </c>
      <c r="C125" s="34"/>
      <c r="D125" s="34"/>
      <c r="E125" s="34"/>
      <c r="F125" s="34"/>
      <c r="G125" s="34"/>
      <c r="H125" s="33"/>
      <c r="I125" s="33"/>
      <c r="J125" s="33"/>
      <c r="K125" s="34" t="s">
        <v>140</v>
      </c>
      <c r="L125" s="34"/>
      <c r="M125" s="34"/>
      <c r="N125" s="34"/>
      <c r="O125" s="34"/>
      <c r="P125" s="34"/>
      <c r="Q125" s="33"/>
      <c r="R125" s="33"/>
    </row>
    <row r="126" spans="1:18" ht="14.25">
      <c r="A126" s="33"/>
      <c r="B126" s="34" t="s">
        <v>141</v>
      </c>
      <c r="C126" s="34"/>
      <c r="D126" s="34"/>
      <c r="E126" s="34"/>
      <c r="F126" s="34"/>
      <c r="G126" s="34"/>
      <c r="H126" s="33"/>
      <c r="I126" s="33"/>
      <c r="J126" s="33"/>
      <c r="K126" s="34" t="s">
        <v>142</v>
      </c>
      <c r="L126" s="34"/>
      <c r="M126" s="34"/>
      <c r="N126" s="34"/>
      <c r="O126" s="34"/>
      <c r="P126" s="34"/>
      <c r="Q126" s="33"/>
      <c r="R126" s="33"/>
    </row>
    <row r="127" spans="1:18" ht="8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</row>
    <row r="128" spans="1:18" ht="15.75">
      <c r="A128" s="33"/>
      <c r="B128" s="32" t="s">
        <v>143</v>
      </c>
      <c r="C128" s="32"/>
      <c r="D128" s="32"/>
      <c r="E128" s="32"/>
      <c r="F128" s="32"/>
      <c r="G128" s="32"/>
      <c r="H128" s="33"/>
      <c r="I128" s="33"/>
      <c r="J128" s="33"/>
      <c r="K128" s="32" t="s">
        <v>144</v>
      </c>
      <c r="L128" s="32"/>
      <c r="M128" s="32"/>
      <c r="N128" s="32"/>
      <c r="O128" s="32"/>
      <c r="P128" s="32"/>
      <c r="Q128" s="33"/>
      <c r="R128" s="33"/>
    </row>
    <row r="129" spans="1:65" ht="9.75" customHeight="1">
      <c r="A129" s="33"/>
      <c r="B129" s="31"/>
      <c r="C129" s="31"/>
      <c r="D129" s="31"/>
      <c r="E129" s="31"/>
      <c r="F129" s="31"/>
      <c r="G129" s="33"/>
      <c r="H129" s="33"/>
      <c r="I129" s="33"/>
      <c r="J129" s="33"/>
      <c r="K129" s="31"/>
      <c r="L129" s="31"/>
      <c r="M129" s="31"/>
      <c r="N129" s="31"/>
      <c r="O129" s="31"/>
      <c r="P129" s="33"/>
      <c r="Q129" s="33"/>
      <c r="R129" s="33"/>
    </row>
    <row r="130" spans="1:65" ht="15.75">
      <c r="A130" s="33" t="s">
        <v>145</v>
      </c>
      <c r="B130" s="32" t="s">
        <v>146</v>
      </c>
      <c r="C130" s="32"/>
      <c r="D130" s="32"/>
      <c r="E130" s="32"/>
      <c r="F130" s="32"/>
      <c r="G130" s="32"/>
      <c r="H130" s="33"/>
      <c r="I130" s="33"/>
      <c r="J130" s="33" t="s">
        <v>145</v>
      </c>
      <c r="K130" s="32" t="s">
        <v>147</v>
      </c>
      <c r="L130" s="32"/>
      <c r="M130" s="32"/>
      <c r="N130" s="32"/>
      <c r="O130" s="32"/>
      <c r="P130" s="32"/>
      <c r="Q130" s="33"/>
      <c r="R130" s="33"/>
    </row>
    <row r="131" spans="1:65" ht="15.75">
      <c r="A131" s="33"/>
      <c r="B131" s="79" t="s">
        <v>148</v>
      </c>
      <c r="C131" s="79"/>
      <c r="D131" s="79"/>
      <c r="E131" s="79"/>
      <c r="F131" s="79"/>
      <c r="G131" s="79"/>
      <c r="H131" s="33"/>
      <c r="I131" s="33"/>
      <c r="J131" s="33"/>
      <c r="K131" s="79" t="s">
        <v>149</v>
      </c>
      <c r="L131" s="79"/>
      <c r="M131" s="79"/>
      <c r="N131" s="79"/>
      <c r="O131" s="79"/>
      <c r="P131" s="79"/>
      <c r="Q131" s="33"/>
      <c r="R131" s="33"/>
    </row>
    <row r="132" spans="1:65" ht="33.75">
      <c r="A132" s="80"/>
      <c r="B132" s="60"/>
      <c r="C132" s="81"/>
      <c r="D132" s="61"/>
      <c r="E132" s="82" t="s">
        <v>150</v>
      </c>
      <c r="F132" s="83" t="s">
        <v>151</v>
      </c>
      <c r="G132" s="82" t="s">
        <v>152</v>
      </c>
      <c r="H132" s="83" t="s">
        <v>153</v>
      </c>
      <c r="I132" s="82" t="s">
        <v>154</v>
      </c>
      <c r="J132" s="80"/>
      <c r="K132" s="60"/>
      <c r="L132" s="81"/>
      <c r="M132" s="61"/>
      <c r="N132" s="82" t="s">
        <v>155</v>
      </c>
      <c r="O132" s="83" t="s">
        <v>156</v>
      </c>
      <c r="P132" s="82" t="s">
        <v>157</v>
      </c>
      <c r="Q132" s="83" t="s">
        <v>158</v>
      </c>
      <c r="R132" s="82" t="s">
        <v>159</v>
      </c>
    </row>
    <row r="133" spans="1:65">
      <c r="A133" s="84" t="s">
        <v>160</v>
      </c>
      <c r="B133" s="85" t="s">
        <v>161</v>
      </c>
      <c r="C133" s="86"/>
      <c r="D133" s="87"/>
      <c r="E133" s="88" t="s">
        <v>162</v>
      </c>
      <c r="F133" s="89">
        <f>F134+F143+F151</f>
        <v>242962</v>
      </c>
      <c r="G133" s="89">
        <f>G134+G143+G151</f>
        <v>0</v>
      </c>
      <c r="H133" s="89">
        <f>H134+H143+H151</f>
        <v>0</v>
      </c>
      <c r="I133" s="89">
        <f>I134+I143+I151</f>
        <v>242962</v>
      </c>
      <c r="J133" s="84" t="s">
        <v>160</v>
      </c>
      <c r="K133" s="85" t="s">
        <v>163</v>
      </c>
      <c r="L133" s="86"/>
      <c r="M133" s="87"/>
      <c r="N133" s="88" t="s">
        <v>162</v>
      </c>
      <c r="O133" s="89">
        <f>O134+O143+O151</f>
        <v>242962</v>
      </c>
      <c r="P133" s="89">
        <f>P134+P143+P151</f>
        <v>0</v>
      </c>
      <c r="Q133" s="89">
        <f>Q134+Q143+Q151</f>
        <v>0</v>
      </c>
      <c r="R133" s="89">
        <f>R134+R143+R151</f>
        <v>242962</v>
      </c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</row>
    <row r="134" spans="1:65" s="93" customFormat="1">
      <c r="A134" s="90" t="s">
        <v>164</v>
      </c>
      <c r="B134" s="85" t="s">
        <v>165</v>
      </c>
      <c r="C134" s="86"/>
      <c r="D134" s="87"/>
      <c r="E134" s="91" t="s">
        <v>166</v>
      </c>
      <c r="F134" s="89">
        <f>SUM(F135:F142)</f>
        <v>104073</v>
      </c>
      <c r="G134" s="89">
        <f>SUM(G135:G142)</f>
        <v>0</v>
      </c>
      <c r="H134" s="89">
        <f>SUM(H135:H142)</f>
        <v>0</v>
      </c>
      <c r="I134" s="89">
        <f>SUM(I135:I142)</f>
        <v>104073</v>
      </c>
      <c r="J134" s="90" t="s">
        <v>164</v>
      </c>
      <c r="K134" s="85" t="s">
        <v>167</v>
      </c>
      <c r="L134" s="86"/>
      <c r="M134" s="87"/>
      <c r="N134" s="91" t="s">
        <v>166</v>
      </c>
      <c r="O134" s="89">
        <f>SUM(O135:O142)</f>
        <v>104073</v>
      </c>
      <c r="P134" s="89">
        <f>SUM(P135:P142)</f>
        <v>0</v>
      </c>
      <c r="Q134" s="89">
        <f>SUM(Q135:Q142)</f>
        <v>0</v>
      </c>
      <c r="R134" s="89">
        <f>SUM(R135:R142)</f>
        <v>104073</v>
      </c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  <c r="BM134" s="92"/>
    </row>
    <row r="135" spans="1:65" s="103" customFormat="1">
      <c r="A135" s="94" t="s">
        <v>168</v>
      </c>
      <c r="B135" s="95" t="s">
        <v>169</v>
      </c>
      <c r="C135" s="96"/>
      <c r="D135" s="97"/>
      <c r="E135" s="98" t="s">
        <v>170</v>
      </c>
      <c r="F135" s="99"/>
      <c r="G135" s="100"/>
      <c r="H135" s="101"/>
      <c r="I135" s="102">
        <f t="shared" ref="I135:I142" si="0">F135+G135-H135</f>
        <v>0</v>
      </c>
      <c r="J135" s="94" t="s">
        <v>168</v>
      </c>
      <c r="K135" s="95" t="s">
        <v>171</v>
      </c>
      <c r="L135" s="96"/>
      <c r="M135" s="97"/>
      <c r="N135" s="98" t="s">
        <v>170</v>
      </c>
      <c r="O135" s="99"/>
      <c r="P135" s="100"/>
      <c r="Q135" s="101"/>
      <c r="R135" s="102">
        <f t="shared" ref="R135:R142" si="1">O135+P135-Q135</f>
        <v>0</v>
      </c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</row>
    <row r="136" spans="1:65" s="103" customFormat="1">
      <c r="A136" s="94" t="s">
        <v>172</v>
      </c>
      <c r="B136" s="95" t="s">
        <v>173</v>
      </c>
      <c r="C136" s="96"/>
      <c r="D136" s="97"/>
      <c r="E136" s="98" t="s">
        <v>174</v>
      </c>
      <c r="F136" s="99"/>
      <c r="G136" s="100"/>
      <c r="H136" s="101"/>
      <c r="I136" s="102">
        <f t="shared" si="0"/>
        <v>0</v>
      </c>
      <c r="J136" s="94" t="s">
        <v>172</v>
      </c>
      <c r="K136" s="95" t="s">
        <v>175</v>
      </c>
      <c r="L136" s="96"/>
      <c r="M136" s="97"/>
      <c r="N136" s="98" t="s">
        <v>174</v>
      </c>
      <c r="O136" s="99"/>
      <c r="P136" s="100"/>
      <c r="Q136" s="101"/>
      <c r="R136" s="102">
        <f t="shared" si="1"/>
        <v>0</v>
      </c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</row>
    <row r="137" spans="1:65">
      <c r="A137" s="104" t="s">
        <v>176</v>
      </c>
      <c r="B137" s="95" t="s">
        <v>177</v>
      </c>
      <c r="C137" s="96"/>
      <c r="D137" s="97"/>
      <c r="E137" s="105" t="s">
        <v>178</v>
      </c>
      <c r="F137" s="106">
        <v>104073</v>
      </c>
      <c r="G137" s="107"/>
      <c r="H137" s="108"/>
      <c r="I137" s="102">
        <f t="shared" si="0"/>
        <v>104073</v>
      </c>
      <c r="J137" s="104" t="s">
        <v>176</v>
      </c>
      <c r="K137" s="95" t="s">
        <v>177</v>
      </c>
      <c r="L137" s="96"/>
      <c r="M137" s="97"/>
      <c r="N137" s="105" t="s">
        <v>178</v>
      </c>
      <c r="O137" s="106">
        <v>104073</v>
      </c>
      <c r="P137" s="107"/>
      <c r="Q137" s="108"/>
      <c r="R137" s="102">
        <f t="shared" si="1"/>
        <v>104073</v>
      </c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</row>
    <row r="138" spans="1:65" s="103" customFormat="1">
      <c r="A138" s="94" t="s">
        <v>179</v>
      </c>
      <c r="B138" s="95" t="s">
        <v>180</v>
      </c>
      <c r="C138" s="96"/>
      <c r="D138" s="97"/>
      <c r="E138" s="98" t="s">
        <v>181</v>
      </c>
      <c r="F138" s="99"/>
      <c r="G138" s="100"/>
      <c r="H138" s="101"/>
      <c r="I138" s="102">
        <f t="shared" si="0"/>
        <v>0</v>
      </c>
      <c r="J138" s="94" t="s">
        <v>179</v>
      </c>
      <c r="K138" s="95" t="s">
        <v>182</v>
      </c>
      <c r="L138" s="96"/>
      <c r="M138" s="97"/>
      <c r="N138" s="98" t="s">
        <v>181</v>
      </c>
      <c r="O138" s="99"/>
      <c r="P138" s="100"/>
      <c r="Q138" s="101"/>
      <c r="R138" s="102">
        <f t="shared" si="1"/>
        <v>0</v>
      </c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</row>
    <row r="139" spans="1:65" s="103" customFormat="1">
      <c r="A139" s="94" t="s">
        <v>183</v>
      </c>
      <c r="B139" s="95" t="s">
        <v>184</v>
      </c>
      <c r="C139" s="96"/>
      <c r="D139" s="97"/>
      <c r="E139" s="98" t="s">
        <v>185</v>
      </c>
      <c r="F139" s="99"/>
      <c r="G139" s="100"/>
      <c r="H139" s="101"/>
      <c r="I139" s="102">
        <f t="shared" si="0"/>
        <v>0</v>
      </c>
      <c r="J139" s="94" t="s">
        <v>183</v>
      </c>
      <c r="K139" s="95" t="s">
        <v>184</v>
      </c>
      <c r="L139" s="96"/>
      <c r="M139" s="97"/>
      <c r="N139" s="98" t="s">
        <v>185</v>
      </c>
      <c r="O139" s="99"/>
      <c r="P139" s="100"/>
      <c r="Q139" s="101"/>
      <c r="R139" s="102">
        <f t="shared" si="1"/>
        <v>0</v>
      </c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</row>
    <row r="140" spans="1:65" s="103" customFormat="1">
      <c r="A140" s="94" t="s">
        <v>186</v>
      </c>
      <c r="B140" s="95" t="s">
        <v>187</v>
      </c>
      <c r="C140" s="96"/>
      <c r="D140" s="97"/>
      <c r="E140" s="98" t="s">
        <v>188</v>
      </c>
      <c r="F140" s="99"/>
      <c r="G140" s="100"/>
      <c r="H140" s="101"/>
      <c r="I140" s="102">
        <f t="shared" si="0"/>
        <v>0</v>
      </c>
      <c r="J140" s="94" t="s">
        <v>186</v>
      </c>
      <c r="K140" s="95" t="s">
        <v>189</v>
      </c>
      <c r="L140" s="96"/>
      <c r="M140" s="97"/>
      <c r="N140" s="98" t="s">
        <v>188</v>
      </c>
      <c r="O140" s="99"/>
      <c r="P140" s="100"/>
      <c r="Q140" s="101"/>
      <c r="R140" s="102">
        <f t="shared" si="1"/>
        <v>0</v>
      </c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</row>
    <row r="141" spans="1:65" s="103" customFormat="1">
      <c r="A141" s="94" t="s">
        <v>190</v>
      </c>
      <c r="B141" s="95" t="s">
        <v>191</v>
      </c>
      <c r="C141" s="96"/>
      <c r="D141" s="97"/>
      <c r="E141" s="98" t="s">
        <v>192</v>
      </c>
      <c r="F141" s="99"/>
      <c r="G141" s="100"/>
      <c r="H141" s="101"/>
      <c r="I141" s="102">
        <f t="shared" si="0"/>
        <v>0</v>
      </c>
      <c r="J141" s="94" t="s">
        <v>190</v>
      </c>
      <c r="K141" s="95" t="s">
        <v>193</v>
      </c>
      <c r="L141" s="96"/>
      <c r="M141" s="97"/>
      <c r="N141" s="98" t="s">
        <v>192</v>
      </c>
      <c r="O141" s="99"/>
      <c r="P141" s="100"/>
      <c r="Q141" s="101"/>
      <c r="R141" s="102">
        <f t="shared" si="1"/>
        <v>0</v>
      </c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</row>
    <row r="142" spans="1:65">
      <c r="A142" s="104" t="s">
        <v>194</v>
      </c>
      <c r="B142" s="95" t="s">
        <v>195</v>
      </c>
      <c r="C142" s="96"/>
      <c r="D142" s="97"/>
      <c r="E142" s="105" t="s">
        <v>196</v>
      </c>
      <c r="F142" s="106"/>
      <c r="G142" s="107"/>
      <c r="H142" s="108"/>
      <c r="I142" s="102">
        <f t="shared" si="0"/>
        <v>0</v>
      </c>
      <c r="J142" s="104" t="s">
        <v>194</v>
      </c>
      <c r="K142" s="95" t="s">
        <v>197</v>
      </c>
      <c r="L142" s="96"/>
      <c r="M142" s="97"/>
      <c r="N142" s="105" t="s">
        <v>196</v>
      </c>
      <c r="O142" s="106"/>
      <c r="P142" s="107"/>
      <c r="Q142" s="108"/>
      <c r="R142" s="102">
        <f t="shared" si="1"/>
        <v>0</v>
      </c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</row>
    <row r="143" spans="1:65" s="109" customFormat="1">
      <c r="A143" s="84" t="s">
        <v>198</v>
      </c>
      <c r="B143" s="85" t="s">
        <v>199</v>
      </c>
      <c r="C143" s="86"/>
      <c r="D143" s="87"/>
      <c r="E143" s="88" t="s">
        <v>200</v>
      </c>
      <c r="F143" s="89">
        <f>SUM(F144:F150)</f>
        <v>32324</v>
      </c>
      <c r="G143" s="89">
        <f>SUM(G144:G150)</f>
        <v>0</v>
      </c>
      <c r="H143" s="89">
        <f>SUM(H144:H150)</f>
        <v>0</v>
      </c>
      <c r="I143" s="89">
        <f>SUM(I144:I150)</f>
        <v>32324</v>
      </c>
      <c r="J143" s="84" t="s">
        <v>198</v>
      </c>
      <c r="K143" s="85" t="s">
        <v>201</v>
      </c>
      <c r="L143" s="86"/>
      <c r="M143" s="87"/>
      <c r="N143" s="88" t="s">
        <v>200</v>
      </c>
      <c r="O143" s="89">
        <f>SUM(O144:O150)</f>
        <v>32324</v>
      </c>
      <c r="P143" s="89">
        <f>SUM(P144:P150)</f>
        <v>0</v>
      </c>
      <c r="Q143" s="89">
        <f>SUM(Q144:Q150)</f>
        <v>0</v>
      </c>
      <c r="R143" s="89">
        <f>SUM(R144:R150)</f>
        <v>32324</v>
      </c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  <c r="BM143" s="92"/>
    </row>
    <row r="144" spans="1:65">
      <c r="A144" s="104" t="s">
        <v>202</v>
      </c>
      <c r="B144" s="95" t="s">
        <v>203</v>
      </c>
      <c r="C144" s="96"/>
      <c r="D144" s="97"/>
      <c r="E144" s="105" t="s">
        <v>204</v>
      </c>
      <c r="F144" s="106"/>
      <c r="G144" s="107"/>
      <c r="H144" s="108"/>
      <c r="I144" s="102">
        <f t="shared" ref="I144:I151" si="2">F144+G144-H144</f>
        <v>0</v>
      </c>
      <c r="J144" s="104" t="s">
        <v>202</v>
      </c>
      <c r="K144" s="95" t="s">
        <v>205</v>
      </c>
      <c r="L144" s="96"/>
      <c r="M144" s="97"/>
      <c r="N144" s="105" t="s">
        <v>204</v>
      </c>
      <c r="O144" s="106"/>
      <c r="P144" s="107"/>
      <c r="Q144" s="108"/>
      <c r="R144" s="102">
        <f t="shared" ref="R144:R151" si="3">O144+P144-Q144</f>
        <v>0</v>
      </c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</row>
    <row r="145" spans="1:65" s="103" customFormat="1">
      <c r="A145" s="94" t="s">
        <v>206</v>
      </c>
      <c r="B145" s="95" t="s">
        <v>207</v>
      </c>
      <c r="C145" s="96"/>
      <c r="D145" s="97"/>
      <c r="E145" s="98" t="s">
        <v>208</v>
      </c>
      <c r="F145" s="99"/>
      <c r="G145" s="100"/>
      <c r="H145" s="101"/>
      <c r="I145" s="102">
        <f t="shared" si="2"/>
        <v>0</v>
      </c>
      <c r="J145" s="94" t="s">
        <v>206</v>
      </c>
      <c r="K145" s="95" t="s">
        <v>209</v>
      </c>
      <c r="L145" s="96"/>
      <c r="M145" s="97"/>
      <c r="N145" s="98" t="s">
        <v>208</v>
      </c>
      <c r="O145" s="99"/>
      <c r="P145" s="100"/>
      <c r="Q145" s="101"/>
      <c r="R145" s="102">
        <f t="shared" si="3"/>
        <v>0</v>
      </c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</row>
    <row r="146" spans="1:65" s="103" customFormat="1">
      <c r="A146" s="94" t="s">
        <v>176</v>
      </c>
      <c r="B146" s="95" t="s">
        <v>210</v>
      </c>
      <c r="C146" s="96"/>
      <c r="D146" s="97"/>
      <c r="E146" s="98" t="s">
        <v>211</v>
      </c>
      <c r="F146" s="99">
        <v>32324</v>
      </c>
      <c r="G146" s="100"/>
      <c r="H146" s="101"/>
      <c r="I146" s="102">
        <f t="shared" si="2"/>
        <v>32324</v>
      </c>
      <c r="J146" s="94" t="s">
        <v>176</v>
      </c>
      <c r="K146" s="95" t="s">
        <v>212</v>
      </c>
      <c r="L146" s="96"/>
      <c r="M146" s="97"/>
      <c r="N146" s="98" t="s">
        <v>211</v>
      </c>
      <c r="O146" s="99">
        <v>32324</v>
      </c>
      <c r="P146" s="100"/>
      <c r="Q146" s="101"/>
      <c r="R146" s="102">
        <f t="shared" si="3"/>
        <v>32324</v>
      </c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</row>
    <row r="147" spans="1:65">
      <c r="A147" s="94" t="s">
        <v>179</v>
      </c>
      <c r="B147" s="95" t="s">
        <v>213</v>
      </c>
      <c r="C147" s="96"/>
      <c r="D147" s="97"/>
      <c r="E147" s="105" t="s">
        <v>214</v>
      </c>
      <c r="F147" s="106"/>
      <c r="G147" s="107"/>
      <c r="H147" s="108"/>
      <c r="I147" s="102">
        <f t="shared" si="2"/>
        <v>0</v>
      </c>
      <c r="J147" s="94" t="s">
        <v>179</v>
      </c>
      <c r="K147" s="95" t="s">
        <v>215</v>
      </c>
      <c r="L147" s="96"/>
      <c r="M147" s="97"/>
      <c r="N147" s="105" t="s">
        <v>214</v>
      </c>
      <c r="O147" s="106"/>
      <c r="P147" s="107"/>
      <c r="Q147" s="108"/>
      <c r="R147" s="102">
        <f t="shared" si="3"/>
        <v>0</v>
      </c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</row>
    <row r="148" spans="1:65" s="103" customFormat="1">
      <c r="A148" s="94" t="s">
        <v>183</v>
      </c>
      <c r="B148" s="95" t="s">
        <v>216</v>
      </c>
      <c r="C148" s="96"/>
      <c r="D148" s="97"/>
      <c r="E148" s="98" t="s">
        <v>217</v>
      </c>
      <c r="F148" s="99"/>
      <c r="G148" s="100"/>
      <c r="H148" s="101"/>
      <c r="I148" s="102">
        <f t="shared" si="2"/>
        <v>0</v>
      </c>
      <c r="J148" s="94" t="s">
        <v>183</v>
      </c>
      <c r="K148" s="95" t="s">
        <v>218</v>
      </c>
      <c r="L148" s="96"/>
      <c r="M148" s="97"/>
      <c r="N148" s="98" t="s">
        <v>217</v>
      </c>
      <c r="O148" s="99"/>
      <c r="P148" s="100"/>
      <c r="Q148" s="101"/>
      <c r="R148" s="102">
        <f t="shared" si="3"/>
        <v>0</v>
      </c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</row>
    <row r="149" spans="1:65">
      <c r="A149" s="94" t="s">
        <v>186</v>
      </c>
      <c r="B149" s="95" t="s">
        <v>219</v>
      </c>
      <c r="C149" s="96"/>
      <c r="D149" s="97"/>
      <c r="E149" s="105" t="s">
        <v>220</v>
      </c>
      <c r="F149" s="106"/>
      <c r="G149" s="107"/>
      <c r="H149" s="108"/>
      <c r="I149" s="102">
        <f t="shared" si="2"/>
        <v>0</v>
      </c>
      <c r="J149" s="94" t="s">
        <v>186</v>
      </c>
      <c r="K149" s="95" t="s">
        <v>221</v>
      </c>
      <c r="L149" s="96"/>
      <c r="M149" s="97"/>
      <c r="N149" s="105" t="s">
        <v>220</v>
      </c>
      <c r="O149" s="106"/>
      <c r="P149" s="107"/>
      <c r="Q149" s="108"/>
      <c r="R149" s="102">
        <f t="shared" si="3"/>
        <v>0</v>
      </c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</row>
    <row r="150" spans="1:65" s="103" customFormat="1">
      <c r="A150" s="94" t="s">
        <v>190</v>
      </c>
      <c r="B150" s="95" t="s">
        <v>222</v>
      </c>
      <c r="C150" s="96"/>
      <c r="D150" s="97"/>
      <c r="E150" s="98" t="s">
        <v>223</v>
      </c>
      <c r="F150" s="99"/>
      <c r="G150" s="100"/>
      <c r="H150" s="101"/>
      <c r="I150" s="102">
        <f t="shared" si="2"/>
        <v>0</v>
      </c>
      <c r="J150" s="94" t="s">
        <v>190</v>
      </c>
      <c r="K150" s="95" t="s">
        <v>224</v>
      </c>
      <c r="L150" s="96"/>
      <c r="M150" s="97"/>
      <c r="N150" s="98" t="s">
        <v>223</v>
      </c>
      <c r="O150" s="99"/>
      <c r="P150" s="100"/>
      <c r="Q150" s="101"/>
      <c r="R150" s="102">
        <f t="shared" si="3"/>
        <v>0</v>
      </c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</row>
    <row r="151" spans="1:65">
      <c r="A151" s="110" t="s">
        <v>225</v>
      </c>
      <c r="B151" s="85" t="s">
        <v>226</v>
      </c>
      <c r="C151" s="86"/>
      <c r="D151" s="87"/>
      <c r="E151" s="111" t="s">
        <v>227</v>
      </c>
      <c r="F151" s="112">
        <v>106565</v>
      </c>
      <c r="G151" s="113">
        <v>0</v>
      </c>
      <c r="H151" s="114">
        <v>0</v>
      </c>
      <c r="I151" s="89">
        <f t="shared" si="2"/>
        <v>106565</v>
      </c>
      <c r="J151" s="110" t="s">
        <v>225</v>
      </c>
      <c r="K151" s="85" t="s">
        <v>228</v>
      </c>
      <c r="L151" s="86"/>
      <c r="M151" s="87"/>
      <c r="N151" s="111" t="s">
        <v>227</v>
      </c>
      <c r="O151" s="112">
        <v>106565</v>
      </c>
      <c r="P151" s="113">
        <v>0</v>
      </c>
      <c r="Q151" s="114">
        <v>0</v>
      </c>
      <c r="R151" s="89">
        <f t="shared" si="3"/>
        <v>106565</v>
      </c>
    </row>
    <row r="152" spans="1:65" ht="14.25">
      <c r="A152" s="33"/>
      <c r="B152" s="33"/>
      <c r="C152" s="33"/>
      <c r="D152" s="33"/>
      <c r="E152" s="40"/>
      <c r="F152" s="40"/>
      <c r="G152" s="40"/>
      <c r="H152" s="40"/>
      <c r="I152" s="40"/>
      <c r="J152" s="33"/>
      <c r="K152" s="33"/>
      <c r="L152" s="33"/>
      <c r="M152" s="33"/>
      <c r="N152" s="40"/>
      <c r="O152" s="40"/>
      <c r="P152" s="40"/>
      <c r="Q152" s="40"/>
      <c r="R152" s="40"/>
    </row>
    <row r="153" spans="1:65" ht="15.75">
      <c r="A153" s="33"/>
      <c r="B153" s="79" t="s">
        <v>229</v>
      </c>
      <c r="C153" s="79"/>
      <c r="D153" s="79"/>
      <c r="E153" s="79"/>
      <c r="F153" s="79"/>
      <c r="G153" s="79"/>
      <c r="H153" s="33"/>
      <c r="I153" s="33"/>
      <c r="J153" s="33"/>
      <c r="K153" s="79" t="s">
        <v>230</v>
      </c>
      <c r="L153" s="79"/>
      <c r="M153" s="79"/>
      <c r="N153" s="79"/>
      <c r="O153" s="79"/>
      <c r="P153" s="79"/>
      <c r="Q153" s="33"/>
      <c r="R153" s="33"/>
    </row>
    <row r="154" spans="1:65" ht="45">
      <c r="A154" s="80"/>
      <c r="B154" s="60"/>
      <c r="C154" s="81"/>
      <c r="D154" s="61"/>
      <c r="E154" s="82" t="s">
        <v>150</v>
      </c>
      <c r="F154" s="83" t="s">
        <v>231</v>
      </c>
      <c r="G154" s="115" t="s">
        <v>152</v>
      </c>
      <c r="H154" s="116" t="s">
        <v>153</v>
      </c>
      <c r="I154" s="82" t="s">
        <v>232</v>
      </c>
      <c r="J154" s="80"/>
      <c r="K154" s="60"/>
      <c r="L154" s="81"/>
      <c r="M154" s="61"/>
      <c r="N154" s="82" t="s">
        <v>155</v>
      </c>
      <c r="O154" s="83" t="s">
        <v>233</v>
      </c>
      <c r="P154" s="115" t="s">
        <v>157</v>
      </c>
      <c r="Q154" s="116" t="s">
        <v>158</v>
      </c>
      <c r="R154" s="82" t="s">
        <v>234</v>
      </c>
    </row>
    <row r="155" spans="1:65">
      <c r="A155" s="84" t="s">
        <v>160</v>
      </c>
      <c r="B155" s="85" t="s">
        <v>161</v>
      </c>
      <c r="C155" s="86"/>
      <c r="D155" s="87"/>
      <c r="E155" s="88" t="s">
        <v>162</v>
      </c>
      <c r="F155" s="117">
        <f>F156+F165</f>
        <v>135531</v>
      </c>
      <c r="G155" s="117">
        <f>G156+G165</f>
        <v>372</v>
      </c>
      <c r="H155" s="117">
        <f>H156+H165</f>
        <v>0</v>
      </c>
      <c r="I155" s="117">
        <f>I156+I165</f>
        <v>135903</v>
      </c>
      <c r="J155" s="84" t="s">
        <v>160</v>
      </c>
      <c r="K155" s="85" t="s">
        <v>163</v>
      </c>
      <c r="L155" s="86"/>
      <c r="M155" s="87"/>
      <c r="N155" s="88" t="s">
        <v>162</v>
      </c>
      <c r="O155" s="117">
        <f>O156+O165</f>
        <v>135531</v>
      </c>
      <c r="P155" s="117">
        <f>P156+P165</f>
        <v>372</v>
      </c>
      <c r="Q155" s="117">
        <f>Q156+Q165</f>
        <v>0</v>
      </c>
      <c r="R155" s="117">
        <f>R156+R165</f>
        <v>135903</v>
      </c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</row>
    <row r="156" spans="1:65" s="93" customFormat="1">
      <c r="A156" s="90" t="s">
        <v>164</v>
      </c>
      <c r="B156" s="85" t="s">
        <v>165</v>
      </c>
      <c r="C156" s="86"/>
      <c r="D156" s="87"/>
      <c r="E156" s="91" t="s">
        <v>166</v>
      </c>
      <c r="F156" s="117">
        <f>SUM(F157:F163)</f>
        <v>103809</v>
      </c>
      <c r="G156" s="117">
        <f>SUM(G157:G163)</f>
        <v>264</v>
      </c>
      <c r="H156" s="117">
        <f>SUM(H157:H163)</f>
        <v>0</v>
      </c>
      <c r="I156" s="117">
        <f>SUM(I157:I163)</f>
        <v>104073</v>
      </c>
      <c r="J156" s="90" t="s">
        <v>164</v>
      </c>
      <c r="K156" s="85" t="s">
        <v>167</v>
      </c>
      <c r="L156" s="86"/>
      <c r="M156" s="87"/>
      <c r="N156" s="91" t="s">
        <v>166</v>
      </c>
      <c r="O156" s="117">
        <f>SUM(O157:O163)</f>
        <v>103809</v>
      </c>
      <c r="P156" s="117">
        <f>SUM(P157:P163)</f>
        <v>264</v>
      </c>
      <c r="Q156" s="117">
        <f>SUM(Q157:Q163)</f>
        <v>0</v>
      </c>
      <c r="R156" s="117">
        <f>SUM(R157:R163)</f>
        <v>104073</v>
      </c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  <c r="BI156" s="92"/>
      <c r="BJ156" s="92"/>
      <c r="BK156" s="92"/>
      <c r="BL156" s="92"/>
      <c r="BM156" s="92"/>
    </row>
    <row r="157" spans="1:65" s="103" customFormat="1">
      <c r="A157" s="94" t="s">
        <v>168</v>
      </c>
      <c r="B157" s="95" t="s">
        <v>169</v>
      </c>
      <c r="C157" s="96"/>
      <c r="D157" s="97"/>
      <c r="E157" s="98" t="s">
        <v>170</v>
      </c>
      <c r="F157" s="118"/>
      <c r="G157" s="119"/>
      <c r="H157" s="120"/>
      <c r="I157" s="121">
        <f>F157+FC157-H157</f>
        <v>0</v>
      </c>
      <c r="J157" s="94" t="s">
        <v>168</v>
      </c>
      <c r="K157" s="95" t="s">
        <v>171</v>
      </c>
      <c r="L157" s="96"/>
      <c r="M157" s="97"/>
      <c r="N157" s="98" t="s">
        <v>170</v>
      </c>
      <c r="O157" s="118"/>
      <c r="P157" s="119"/>
      <c r="Q157" s="120"/>
      <c r="R157" s="121">
        <f>O157+FL157-Q157</f>
        <v>0</v>
      </c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</row>
    <row r="158" spans="1:65" s="103" customFormat="1">
      <c r="A158" s="94" t="s">
        <v>172</v>
      </c>
      <c r="B158" s="122" t="s">
        <v>173</v>
      </c>
      <c r="C158" s="122"/>
      <c r="D158" s="122"/>
      <c r="E158" s="98" t="s">
        <v>174</v>
      </c>
      <c r="F158" s="118"/>
      <c r="G158" s="119"/>
      <c r="H158" s="120"/>
      <c r="I158" s="121">
        <f>F158+FC158-H158</f>
        <v>0</v>
      </c>
      <c r="J158" s="94" t="s">
        <v>172</v>
      </c>
      <c r="K158" s="95" t="s">
        <v>175</v>
      </c>
      <c r="L158" s="96"/>
      <c r="M158" s="97"/>
      <c r="N158" s="98" t="s">
        <v>174</v>
      </c>
      <c r="O158" s="118"/>
      <c r="P158" s="119"/>
      <c r="Q158" s="120"/>
      <c r="R158" s="121">
        <f>O158+FL158-Q158</f>
        <v>0</v>
      </c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</row>
    <row r="159" spans="1:65">
      <c r="A159" s="104" t="s">
        <v>176</v>
      </c>
      <c r="B159" s="64" t="s">
        <v>177</v>
      </c>
      <c r="C159" s="64"/>
      <c r="D159" s="64"/>
      <c r="E159" s="105" t="s">
        <v>178</v>
      </c>
      <c r="F159" s="123">
        <v>103809</v>
      </c>
      <c r="G159" s="124">
        <v>264</v>
      </c>
      <c r="H159" s="125">
        <v>0</v>
      </c>
      <c r="I159" s="121">
        <f>F159+G159</f>
        <v>104073</v>
      </c>
      <c r="J159" s="104" t="s">
        <v>176</v>
      </c>
      <c r="K159" s="95" t="s">
        <v>177</v>
      </c>
      <c r="L159" s="96"/>
      <c r="M159" s="97"/>
      <c r="N159" s="105" t="s">
        <v>178</v>
      </c>
      <c r="O159" s="123">
        <v>103809</v>
      </c>
      <c r="P159" s="124">
        <v>264</v>
      </c>
      <c r="Q159" s="125">
        <v>0</v>
      </c>
      <c r="R159" s="121">
        <v>104073</v>
      </c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</row>
    <row r="160" spans="1:65" s="103" customFormat="1">
      <c r="A160" s="94" t="s">
        <v>179</v>
      </c>
      <c r="B160" s="122" t="s">
        <v>180</v>
      </c>
      <c r="C160" s="122"/>
      <c r="D160" s="122"/>
      <c r="E160" s="98" t="s">
        <v>181</v>
      </c>
      <c r="F160" s="118"/>
      <c r="G160" s="119"/>
      <c r="H160" s="120"/>
      <c r="I160" s="121">
        <f>F160+FC160-H160</f>
        <v>0</v>
      </c>
      <c r="J160" s="94" t="s">
        <v>179</v>
      </c>
      <c r="K160" s="95" t="s">
        <v>182</v>
      </c>
      <c r="L160" s="96"/>
      <c r="M160" s="97"/>
      <c r="N160" s="98" t="s">
        <v>181</v>
      </c>
      <c r="O160" s="118"/>
      <c r="P160" s="119"/>
      <c r="Q160" s="120"/>
      <c r="R160" s="121">
        <v>0</v>
      </c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</row>
    <row r="161" spans="1:65" s="103" customFormat="1">
      <c r="A161" s="94" t="s">
        <v>183</v>
      </c>
      <c r="B161" s="122" t="s">
        <v>184</v>
      </c>
      <c r="C161" s="122"/>
      <c r="D161" s="122"/>
      <c r="E161" s="98" t="s">
        <v>185</v>
      </c>
      <c r="F161" s="118"/>
      <c r="G161" s="119"/>
      <c r="H161" s="120"/>
      <c r="I161" s="121">
        <f>F161+FC161-H161</f>
        <v>0</v>
      </c>
      <c r="J161" s="94" t="s">
        <v>183</v>
      </c>
      <c r="K161" s="95" t="s">
        <v>184</v>
      </c>
      <c r="L161" s="96"/>
      <c r="M161" s="97"/>
      <c r="N161" s="98" t="s">
        <v>185</v>
      </c>
      <c r="O161" s="118"/>
      <c r="P161" s="119"/>
      <c r="Q161" s="120"/>
      <c r="R161" s="121">
        <v>0</v>
      </c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</row>
    <row r="162" spans="1:65" s="103" customFormat="1">
      <c r="A162" s="94" t="s">
        <v>186</v>
      </c>
      <c r="B162" s="122" t="s">
        <v>187</v>
      </c>
      <c r="C162" s="122"/>
      <c r="D162" s="122"/>
      <c r="E162" s="98" t="s">
        <v>188</v>
      </c>
      <c r="F162" s="118"/>
      <c r="G162" s="119"/>
      <c r="H162" s="120"/>
      <c r="I162" s="121">
        <f>F162+FC162-H162</f>
        <v>0</v>
      </c>
      <c r="J162" s="94" t="s">
        <v>186</v>
      </c>
      <c r="K162" s="95" t="s">
        <v>189</v>
      </c>
      <c r="L162" s="96"/>
      <c r="M162" s="97"/>
      <c r="N162" s="98" t="s">
        <v>188</v>
      </c>
      <c r="O162" s="118"/>
      <c r="P162" s="119"/>
      <c r="Q162" s="120"/>
      <c r="R162" s="121">
        <v>0</v>
      </c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</row>
    <row r="163" spans="1:65" s="103" customFormat="1">
      <c r="A163" s="94" t="s">
        <v>190</v>
      </c>
      <c r="B163" s="122" t="s">
        <v>191</v>
      </c>
      <c r="C163" s="122"/>
      <c r="D163" s="122"/>
      <c r="E163" s="98" t="s">
        <v>192</v>
      </c>
      <c r="F163" s="118"/>
      <c r="G163" s="119"/>
      <c r="H163" s="120"/>
      <c r="I163" s="121">
        <f>F163+FC163-H163</f>
        <v>0</v>
      </c>
      <c r="J163" s="94" t="s">
        <v>190</v>
      </c>
      <c r="K163" s="95" t="s">
        <v>193</v>
      </c>
      <c r="L163" s="96"/>
      <c r="M163" s="97"/>
      <c r="N163" s="98" t="s">
        <v>192</v>
      </c>
      <c r="O163" s="118"/>
      <c r="P163" s="119"/>
      <c r="Q163" s="120"/>
      <c r="R163" s="121">
        <v>0</v>
      </c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</row>
    <row r="164" spans="1:65">
      <c r="A164" s="104" t="s">
        <v>194</v>
      </c>
      <c r="B164" s="95" t="s">
        <v>195</v>
      </c>
      <c r="C164" s="96"/>
      <c r="D164" s="97"/>
      <c r="E164" s="105" t="s">
        <v>196</v>
      </c>
      <c r="F164" s="123"/>
      <c r="G164" s="124"/>
      <c r="H164" s="125"/>
      <c r="I164" s="121">
        <f>F164+FC164-H164</f>
        <v>0</v>
      </c>
      <c r="J164" s="104" t="s">
        <v>194</v>
      </c>
      <c r="K164" s="95" t="s">
        <v>197</v>
      </c>
      <c r="L164" s="96"/>
      <c r="M164" s="97"/>
      <c r="N164" s="105" t="s">
        <v>196</v>
      </c>
      <c r="O164" s="123"/>
      <c r="P164" s="124"/>
      <c r="Q164" s="125"/>
      <c r="R164" s="121">
        <v>0</v>
      </c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</row>
    <row r="165" spans="1:65" s="109" customFormat="1">
      <c r="A165" s="84" t="s">
        <v>198</v>
      </c>
      <c r="B165" s="85" t="s">
        <v>199</v>
      </c>
      <c r="C165" s="86"/>
      <c r="E165" s="88" t="s">
        <v>200</v>
      </c>
      <c r="F165" s="117">
        <f>SUM(F166:F172)</f>
        <v>31722</v>
      </c>
      <c r="G165" s="117">
        <f>SUM(G166:G172)</f>
        <v>108</v>
      </c>
      <c r="H165" s="117">
        <f>SUM(H166:H172)</f>
        <v>0</v>
      </c>
      <c r="I165" s="117">
        <f>SUM(I166:I172)</f>
        <v>31830</v>
      </c>
      <c r="J165" s="84" t="s">
        <v>198</v>
      </c>
      <c r="K165" s="85" t="s">
        <v>201</v>
      </c>
      <c r="L165" s="86"/>
      <c r="N165" s="88" t="s">
        <v>200</v>
      </c>
      <c r="O165" s="117">
        <v>31722</v>
      </c>
      <c r="P165" s="117">
        <v>108</v>
      </c>
      <c r="Q165" s="117">
        <v>0</v>
      </c>
      <c r="R165" s="117">
        <v>31830</v>
      </c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  <c r="BH165" s="92"/>
      <c r="BI165" s="92"/>
      <c r="BJ165" s="92"/>
      <c r="BK165" s="92"/>
      <c r="BL165" s="92"/>
      <c r="BM165" s="92"/>
    </row>
    <row r="166" spans="1:65">
      <c r="A166" s="104" t="s">
        <v>202</v>
      </c>
      <c r="B166" s="64" t="s">
        <v>203</v>
      </c>
      <c r="C166" s="64"/>
      <c r="D166" s="64"/>
      <c r="E166" s="105" t="s">
        <v>204</v>
      </c>
      <c r="F166" s="123"/>
      <c r="G166" s="124"/>
      <c r="H166" s="125"/>
      <c r="I166" s="121">
        <f>F166+FC166-H166</f>
        <v>0</v>
      </c>
      <c r="J166" s="104" t="s">
        <v>202</v>
      </c>
      <c r="K166" s="95" t="s">
        <v>205</v>
      </c>
      <c r="L166" s="96"/>
      <c r="M166" s="97"/>
      <c r="N166" s="105" t="s">
        <v>204</v>
      </c>
      <c r="O166" s="123"/>
      <c r="P166" s="124"/>
      <c r="Q166" s="125"/>
      <c r="R166" s="121">
        <v>0</v>
      </c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</row>
    <row r="167" spans="1:65" s="103" customFormat="1">
      <c r="A167" s="94" t="s">
        <v>206</v>
      </c>
      <c r="B167" s="122" t="s">
        <v>207</v>
      </c>
      <c r="C167" s="122"/>
      <c r="D167" s="122"/>
      <c r="E167" s="98" t="s">
        <v>208</v>
      </c>
      <c r="F167" s="118"/>
      <c r="G167" s="119"/>
      <c r="H167" s="120"/>
      <c r="I167" s="121">
        <f>F167+G167-H167</f>
        <v>0</v>
      </c>
      <c r="J167" s="94" t="s">
        <v>206</v>
      </c>
      <c r="K167" s="95" t="s">
        <v>209</v>
      </c>
      <c r="L167" s="96"/>
      <c r="M167" s="97"/>
      <c r="N167" s="98" t="s">
        <v>208</v>
      </c>
      <c r="O167" s="118"/>
      <c r="P167" s="119"/>
      <c r="Q167" s="120"/>
      <c r="R167" s="121">
        <v>0</v>
      </c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</row>
    <row r="168" spans="1:65" s="103" customFormat="1">
      <c r="A168" s="94" t="s">
        <v>176</v>
      </c>
      <c r="B168" s="122" t="s">
        <v>210</v>
      </c>
      <c r="C168" s="122"/>
      <c r="D168" s="122"/>
      <c r="E168" s="98" t="s">
        <v>211</v>
      </c>
      <c r="F168" s="118">
        <v>31722</v>
      </c>
      <c r="G168" s="119">
        <v>108</v>
      </c>
      <c r="H168" s="120"/>
      <c r="I168" s="121">
        <f>F168+G168</f>
        <v>31830</v>
      </c>
      <c r="J168" s="94" t="s">
        <v>176</v>
      </c>
      <c r="K168" s="95" t="s">
        <v>212</v>
      </c>
      <c r="L168" s="96"/>
      <c r="M168" s="97"/>
      <c r="N168" s="98" t="s">
        <v>211</v>
      </c>
      <c r="O168" s="118">
        <v>31722</v>
      </c>
      <c r="P168" s="119">
        <v>108</v>
      </c>
      <c r="Q168" s="120"/>
      <c r="R168" s="121">
        <v>31830</v>
      </c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</row>
    <row r="169" spans="1:65">
      <c r="A169" s="94" t="s">
        <v>179</v>
      </c>
      <c r="B169" s="126" t="s">
        <v>213</v>
      </c>
      <c r="C169" s="122"/>
      <c r="D169" s="127"/>
      <c r="E169" s="98" t="s">
        <v>214</v>
      </c>
      <c r="F169" s="121"/>
      <c r="G169" s="119"/>
      <c r="H169" s="119"/>
      <c r="I169" s="121">
        <f>F169+G169-H169</f>
        <v>0</v>
      </c>
      <c r="J169" s="94" t="s">
        <v>179</v>
      </c>
      <c r="K169" s="95" t="s">
        <v>215</v>
      </c>
      <c r="L169" s="96"/>
      <c r="M169" s="97"/>
      <c r="N169" s="98" t="s">
        <v>214</v>
      </c>
      <c r="O169" s="121"/>
      <c r="P169" s="119"/>
      <c r="Q169" s="119"/>
      <c r="R169" s="121">
        <v>0</v>
      </c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</row>
    <row r="170" spans="1:65" s="103" customFormat="1">
      <c r="A170" s="94" t="s">
        <v>183</v>
      </c>
      <c r="B170" s="122" t="s">
        <v>216</v>
      </c>
      <c r="C170" s="122"/>
      <c r="D170" s="122"/>
      <c r="E170" s="98" t="s">
        <v>217</v>
      </c>
      <c r="F170" s="118"/>
      <c r="G170" s="119"/>
      <c r="H170" s="120"/>
      <c r="I170" s="121">
        <f>F170+FC170-H170</f>
        <v>0</v>
      </c>
      <c r="J170" s="94" t="s">
        <v>183</v>
      </c>
      <c r="K170" s="95" t="s">
        <v>218</v>
      </c>
      <c r="L170" s="96"/>
      <c r="M170" s="97"/>
      <c r="N170" s="98" t="s">
        <v>217</v>
      </c>
      <c r="O170" s="118"/>
      <c r="P170" s="119"/>
      <c r="Q170" s="120"/>
      <c r="R170" s="121">
        <f>O170+FL170-Q170</f>
        <v>0</v>
      </c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</row>
    <row r="171" spans="1:65">
      <c r="A171" s="94" t="s">
        <v>186</v>
      </c>
      <c r="B171" s="64" t="s">
        <v>219</v>
      </c>
      <c r="C171" s="64"/>
      <c r="D171" s="64"/>
      <c r="E171" s="105" t="s">
        <v>220</v>
      </c>
      <c r="F171" s="123"/>
      <c r="G171" s="124"/>
      <c r="H171" s="125"/>
      <c r="I171" s="121">
        <f>F171+FC171-H171</f>
        <v>0</v>
      </c>
      <c r="J171" s="94" t="s">
        <v>186</v>
      </c>
      <c r="K171" s="95" t="s">
        <v>221</v>
      </c>
      <c r="L171" s="96"/>
      <c r="M171" s="97"/>
      <c r="N171" s="105" t="s">
        <v>220</v>
      </c>
      <c r="O171" s="123"/>
      <c r="P171" s="124"/>
      <c r="Q171" s="125"/>
      <c r="R171" s="121">
        <f>O171+FL171-Q171</f>
        <v>0</v>
      </c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</row>
    <row r="172" spans="1:65" s="103" customFormat="1">
      <c r="A172" s="94" t="s">
        <v>190</v>
      </c>
      <c r="B172" s="122" t="s">
        <v>222</v>
      </c>
      <c r="C172" s="122"/>
      <c r="D172" s="122"/>
      <c r="E172" s="98" t="s">
        <v>223</v>
      </c>
      <c r="F172" s="118"/>
      <c r="G172" s="119"/>
      <c r="H172" s="120"/>
      <c r="I172" s="121">
        <f>F172+FC172-H172</f>
        <v>0</v>
      </c>
      <c r="J172" s="94" t="s">
        <v>190</v>
      </c>
      <c r="K172" s="95" t="s">
        <v>224</v>
      </c>
      <c r="L172" s="96"/>
      <c r="M172" s="97"/>
      <c r="N172" s="98" t="s">
        <v>223</v>
      </c>
      <c r="O172" s="118"/>
      <c r="P172" s="119"/>
      <c r="Q172" s="120"/>
      <c r="R172" s="121">
        <f>O172+FL172-Q172</f>
        <v>0</v>
      </c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</row>
    <row r="173" spans="1:65">
      <c r="A173" s="128"/>
      <c r="B173" s="129" t="s">
        <v>226</v>
      </c>
      <c r="C173" s="129"/>
      <c r="D173" s="129"/>
      <c r="E173" s="130" t="s">
        <v>227</v>
      </c>
      <c r="F173" s="131"/>
      <c r="G173" s="132"/>
      <c r="H173" s="133"/>
      <c r="I173" s="121">
        <f>F173+FC173-H173</f>
        <v>0</v>
      </c>
      <c r="J173" s="128"/>
      <c r="K173" s="85" t="s">
        <v>228</v>
      </c>
      <c r="L173" s="86"/>
      <c r="M173" s="87"/>
      <c r="N173" s="130" t="s">
        <v>227</v>
      </c>
      <c r="O173" s="131"/>
      <c r="P173" s="132"/>
      <c r="Q173" s="133"/>
      <c r="R173" s="121">
        <f>O173+FL173-Q173</f>
        <v>0</v>
      </c>
    </row>
    <row r="175" spans="1:65" ht="15.75">
      <c r="A175" s="33"/>
      <c r="B175" s="31" t="s">
        <v>235</v>
      </c>
      <c r="C175" s="31"/>
      <c r="D175" s="31"/>
      <c r="E175" s="31"/>
      <c r="F175" s="31"/>
      <c r="G175" s="33"/>
      <c r="H175" s="33"/>
      <c r="I175" s="33"/>
      <c r="J175" s="33"/>
      <c r="K175" s="31" t="s">
        <v>236</v>
      </c>
      <c r="L175" s="31"/>
      <c r="M175" s="31"/>
      <c r="N175" s="31"/>
      <c r="O175" s="31"/>
      <c r="P175" s="33"/>
      <c r="Q175" s="33"/>
      <c r="R175" s="33"/>
    </row>
    <row r="176" spans="1:65" ht="14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</row>
    <row r="177" spans="1:65" ht="33.75">
      <c r="A177" s="80"/>
      <c r="B177" s="60"/>
      <c r="C177" s="81"/>
      <c r="D177" s="61"/>
      <c r="E177" s="82" t="s">
        <v>150</v>
      </c>
      <c r="F177" s="82" t="s">
        <v>237</v>
      </c>
      <c r="G177" s="82" t="s">
        <v>238</v>
      </c>
      <c r="H177" s="134"/>
      <c r="I177" s="135"/>
      <c r="J177" s="80"/>
      <c r="K177" s="60"/>
      <c r="L177" s="81"/>
      <c r="M177" s="61"/>
      <c r="N177" s="82" t="s">
        <v>155</v>
      </c>
      <c r="O177" s="82" t="s">
        <v>239</v>
      </c>
      <c r="P177" s="82" t="s">
        <v>240</v>
      </c>
      <c r="Q177" s="134"/>
      <c r="R177" s="135"/>
    </row>
    <row r="178" spans="1:65">
      <c r="A178" s="84" t="s">
        <v>160</v>
      </c>
      <c r="B178" s="109" t="s">
        <v>161</v>
      </c>
      <c r="C178" s="109"/>
      <c r="D178" s="109"/>
      <c r="E178" s="88" t="s">
        <v>162</v>
      </c>
      <c r="F178" s="117">
        <f>F179+F188+F196</f>
        <v>107418.47958573989</v>
      </c>
      <c r="G178" s="136">
        <f>G179+G188+G196</f>
        <v>107059</v>
      </c>
      <c r="H178" s="123"/>
      <c r="I178" s="123"/>
      <c r="J178" s="84" t="s">
        <v>160</v>
      </c>
      <c r="K178" s="85" t="s">
        <v>163</v>
      </c>
      <c r="L178" s="86"/>
      <c r="M178" s="87"/>
      <c r="N178" s="88" t="s">
        <v>162</v>
      </c>
      <c r="O178" s="117">
        <f>O179+O188+O196</f>
        <v>107418.47958573989</v>
      </c>
      <c r="P178" s="136">
        <f>P179+P188+P196</f>
        <v>107059</v>
      </c>
      <c r="Q178" s="123"/>
      <c r="R178" s="123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</row>
    <row r="179" spans="1:65" s="93" customFormat="1">
      <c r="A179" s="90" t="s">
        <v>164</v>
      </c>
      <c r="B179" s="92" t="s">
        <v>165</v>
      </c>
      <c r="C179" s="92"/>
      <c r="D179" s="92"/>
      <c r="E179" s="91" t="s">
        <v>166</v>
      </c>
      <c r="F179" s="117">
        <f>SUM(F180:F187)</f>
        <v>264</v>
      </c>
      <c r="G179" s="117">
        <f>SUM(G180:G187)</f>
        <v>0</v>
      </c>
      <c r="H179" s="137"/>
      <c r="I179" s="137"/>
      <c r="J179" s="90" t="s">
        <v>164</v>
      </c>
      <c r="K179" s="92" t="s">
        <v>167</v>
      </c>
      <c r="L179" s="92"/>
      <c r="M179" s="92"/>
      <c r="N179" s="91" t="s">
        <v>166</v>
      </c>
      <c r="O179" s="117">
        <f>SUM(O180:O187)</f>
        <v>264</v>
      </c>
      <c r="P179" s="117">
        <f>SUM(P180:P187)</f>
        <v>0</v>
      </c>
      <c r="Q179" s="137"/>
      <c r="R179" s="137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  <c r="BH179" s="92"/>
      <c r="BI179" s="92"/>
      <c r="BJ179" s="92"/>
      <c r="BK179" s="92"/>
      <c r="BL179" s="92"/>
      <c r="BM179" s="92"/>
    </row>
    <row r="180" spans="1:65" s="103" customFormat="1">
      <c r="A180" s="94" t="s">
        <v>168</v>
      </c>
      <c r="B180" s="122" t="s">
        <v>169</v>
      </c>
      <c r="C180" s="122"/>
      <c r="D180" s="122"/>
      <c r="E180" s="98" t="s">
        <v>170</v>
      </c>
      <c r="F180" s="121"/>
      <c r="G180" s="119"/>
      <c r="H180" s="123"/>
      <c r="I180" s="123"/>
      <c r="J180" s="94" t="s">
        <v>168</v>
      </c>
      <c r="K180" s="95" t="s">
        <v>171</v>
      </c>
      <c r="L180" s="96"/>
      <c r="M180" s="97"/>
      <c r="N180" s="98" t="s">
        <v>170</v>
      </c>
      <c r="O180" s="121"/>
      <c r="P180" s="119"/>
      <c r="Q180" s="123"/>
      <c r="R180" s="123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</row>
    <row r="181" spans="1:65" s="103" customFormat="1">
      <c r="A181" s="94" t="s">
        <v>172</v>
      </c>
      <c r="B181" s="122" t="s">
        <v>173</v>
      </c>
      <c r="C181" s="122"/>
      <c r="D181" s="122"/>
      <c r="E181" s="98" t="s">
        <v>174</v>
      </c>
      <c r="F181" s="121"/>
      <c r="G181" s="119"/>
      <c r="H181" s="123"/>
      <c r="I181" s="123"/>
      <c r="J181" s="94" t="s">
        <v>172</v>
      </c>
      <c r="K181" s="95" t="s">
        <v>175</v>
      </c>
      <c r="L181" s="96"/>
      <c r="M181" s="97"/>
      <c r="N181" s="98" t="s">
        <v>174</v>
      </c>
      <c r="O181" s="121"/>
      <c r="P181" s="119"/>
      <c r="Q181" s="123"/>
      <c r="R181" s="123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</row>
    <row r="182" spans="1:65">
      <c r="A182" s="104" t="s">
        <v>176</v>
      </c>
      <c r="B182" s="64" t="s">
        <v>177</v>
      </c>
      <c r="C182" s="64"/>
      <c r="D182" s="64"/>
      <c r="E182" s="105" t="s">
        <v>178</v>
      </c>
      <c r="F182" s="121">
        <v>264</v>
      </c>
      <c r="G182" s="119">
        <v>0</v>
      </c>
      <c r="H182" s="123"/>
      <c r="I182" s="123"/>
      <c r="J182" s="104" t="s">
        <v>176</v>
      </c>
      <c r="K182" s="95" t="s">
        <v>177</v>
      </c>
      <c r="L182" s="96"/>
      <c r="M182" s="97"/>
      <c r="N182" s="105" t="s">
        <v>178</v>
      </c>
      <c r="O182" s="121">
        <v>264</v>
      </c>
      <c r="P182" s="119">
        <v>0</v>
      </c>
      <c r="Q182" s="123"/>
      <c r="R182" s="123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</row>
    <row r="183" spans="1:65" s="103" customFormat="1">
      <c r="A183" s="94" t="s">
        <v>179</v>
      </c>
      <c r="B183" s="122" t="s">
        <v>180</v>
      </c>
      <c r="C183" s="122"/>
      <c r="D183" s="122"/>
      <c r="E183" s="98" t="s">
        <v>181</v>
      </c>
      <c r="F183" s="121"/>
      <c r="G183" s="119"/>
      <c r="H183" s="123"/>
      <c r="I183" s="123"/>
      <c r="J183" s="94" t="s">
        <v>179</v>
      </c>
      <c r="K183" s="95" t="s">
        <v>182</v>
      </c>
      <c r="L183" s="96"/>
      <c r="M183" s="97"/>
      <c r="N183" s="98" t="s">
        <v>181</v>
      </c>
      <c r="O183" s="121"/>
      <c r="P183" s="119"/>
      <c r="Q183" s="123"/>
      <c r="R183" s="123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</row>
    <row r="184" spans="1:65" s="103" customFormat="1">
      <c r="A184" s="94" t="s">
        <v>183</v>
      </c>
      <c r="B184" s="122" t="s">
        <v>184</v>
      </c>
      <c r="C184" s="122"/>
      <c r="D184" s="122"/>
      <c r="E184" s="98" t="s">
        <v>185</v>
      </c>
      <c r="F184" s="121"/>
      <c r="G184" s="119"/>
      <c r="H184" s="123"/>
      <c r="I184" s="123"/>
      <c r="J184" s="94" t="s">
        <v>183</v>
      </c>
      <c r="K184" s="95" t="s">
        <v>184</v>
      </c>
      <c r="L184" s="96"/>
      <c r="M184" s="97"/>
      <c r="N184" s="98" t="s">
        <v>185</v>
      </c>
      <c r="O184" s="121"/>
      <c r="P184" s="119"/>
      <c r="Q184" s="123"/>
      <c r="R184" s="123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</row>
    <row r="185" spans="1:65" s="103" customFormat="1">
      <c r="A185" s="94" t="s">
        <v>186</v>
      </c>
      <c r="B185" s="122" t="s">
        <v>187</v>
      </c>
      <c r="C185" s="122"/>
      <c r="D185" s="122"/>
      <c r="E185" s="98" t="s">
        <v>188</v>
      </c>
      <c r="F185" s="121"/>
      <c r="G185" s="119"/>
      <c r="H185" s="123"/>
      <c r="I185" s="123"/>
      <c r="J185" s="94" t="s">
        <v>186</v>
      </c>
      <c r="K185" s="95" t="s">
        <v>189</v>
      </c>
      <c r="L185" s="96"/>
      <c r="M185" s="97"/>
      <c r="N185" s="98" t="s">
        <v>188</v>
      </c>
      <c r="O185" s="121"/>
      <c r="P185" s="119"/>
      <c r="Q185" s="123"/>
      <c r="R185" s="123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</row>
    <row r="186" spans="1:65" s="103" customFormat="1">
      <c r="A186" s="94" t="s">
        <v>190</v>
      </c>
      <c r="B186" s="122" t="s">
        <v>191</v>
      </c>
      <c r="C186" s="122"/>
      <c r="D186" s="122"/>
      <c r="E186" s="98" t="s">
        <v>192</v>
      </c>
      <c r="F186" s="121"/>
      <c r="G186" s="119"/>
      <c r="H186" s="123"/>
      <c r="I186" s="123"/>
      <c r="J186" s="94" t="s">
        <v>190</v>
      </c>
      <c r="K186" s="95" t="s">
        <v>193</v>
      </c>
      <c r="L186" s="96"/>
      <c r="M186" s="97"/>
      <c r="N186" s="98" t="s">
        <v>192</v>
      </c>
      <c r="O186" s="121"/>
      <c r="P186" s="119"/>
      <c r="Q186" s="123"/>
      <c r="R186" s="123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</row>
    <row r="187" spans="1:65">
      <c r="A187" s="104" t="s">
        <v>194</v>
      </c>
      <c r="B187" s="64" t="s">
        <v>195</v>
      </c>
      <c r="C187" s="64"/>
      <c r="D187" s="64"/>
      <c r="E187" s="105" t="s">
        <v>196</v>
      </c>
      <c r="F187" s="121"/>
      <c r="G187" s="119"/>
      <c r="H187" s="123"/>
      <c r="I187" s="123"/>
      <c r="J187" s="104" t="s">
        <v>194</v>
      </c>
      <c r="K187" s="95" t="s">
        <v>197</v>
      </c>
      <c r="L187" s="96"/>
      <c r="M187" s="97"/>
      <c r="N187" s="105" t="s">
        <v>196</v>
      </c>
      <c r="O187" s="121"/>
      <c r="P187" s="119"/>
      <c r="Q187" s="123"/>
      <c r="R187" s="123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</row>
    <row r="188" spans="1:65" s="109" customFormat="1">
      <c r="A188" s="84" t="s">
        <v>198</v>
      </c>
      <c r="B188" s="109" t="s">
        <v>199</v>
      </c>
      <c r="E188" s="88" t="s">
        <v>200</v>
      </c>
      <c r="F188" s="117">
        <f>SUM(F189:F195)</f>
        <v>602</v>
      </c>
      <c r="G188" s="136">
        <f>SUM(G189:G195)</f>
        <v>494</v>
      </c>
      <c r="H188" s="137"/>
      <c r="I188" s="137"/>
      <c r="J188" s="84" t="s">
        <v>198</v>
      </c>
      <c r="K188" s="85" t="s">
        <v>201</v>
      </c>
      <c r="L188" s="86"/>
      <c r="N188" s="88" t="s">
        <v>200</v>
      </c>
      <c r="O188" s="117">
        <v>602</v>
      </c>
      <c r="P188" s="136">
        <v>494</v>
      </c>
      <c r="Q188" s="137"/>
      <c r="R188" s="137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  <c r="BH188" s="92"/>
      <c r="BI188" s="92"/>
      <c r="BJ188" s="92"/>
      <c r="BK188" s="92"/>
      <c r="BL188" s="92"/>
      <c r="BM188" s="92"/>
    </row>
    <row r="189" spans="1:65">
      <c r="A189" s="104" t="s">
        <v>202</v>
      </c>
      <c r="B189" s="64" t="s">
        <v>203</v>
      </c>
      <c r="C189" s="64"/>
      <c r="D189" s="64"/>
      <c r="E189" s="105" t="s">
        <v>204</v>
      </c>
      <c r="F189" s="121"/>
      <c r="G189" s="119"/>
      <c r="H189" s="123"/>
      <c r="I189" s="123"/>
      <c r="J189" s="104" t="s">
        <v>202</v>
      </c>
      <c r="K189" s="95" t="s">
        <v>205</v>
      </c>
      <c r="L189" s="96"/>
      <c r="M189" s="97"/>
      <c r="N189" s="105" t="s">
        <v>204</v>
      </c>
      <c r="O189" s="121"/>
      <c r="P189" s="119"/>
      <c r="Q189" s="123"/>
      <c r="R189" s="123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</row>
    <row r="190" spans="1:65" s="103" customFormat="1">
      <c r="A190" s="94" t="s">
        <v>206</v>
      </c>
      <c r="B190" s="122" t="s">
        <v>207</v>
      </c>
      <c r="C190" s="122"/>
      <c r="D190" s="122"/>
      <c r="E190" s="98" t="s">
        <v>208</v>
      </c>
      <c r="F190" s="121"/>
      <c r="G190" s="119"/>
      <c r="H190" s="123"/>
      <c r="I190" s="123"/>
      <c r="J190" s="94" t="s">
        <v>206</v>
      </c>
      <c r="K190" s="95" t="s">
        <v>209</v>
      </c>
      <c r="L190" s="96"/>
      <c r="M190" s="97"/>
      <c r="N190" s="98" t="s">
        <v>208</v>
      </c>
      <c r="O190" s="121"/>
      <c r="P190" s="119"/>
      <c r="Q190" s="123"/>
      <c r="R190" s="123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</row>
    <row r="191" spans="1:65" s="103" customFormat="1">
      <c r="A191" s="94" t="s">
        <v>176</v>
      </c>
      <c r="B191" s="122" t="s">
        <v>210</v>
      </c>
      <c r="C191" s="122"/>
      <c r="D191" s="122"/>
      <c r="E191" s="98" t="s">
        <v>211</v>
      </c>
      <c r="F191" s="121">
        <v>602</v>
      </c>
      <c r="G191" s="119">
        <v>494</v>
      </c>
      <c r="H191" s="123"/>
      <c r="I191" s="123"/>
      <c r="J191" s="94" t="s">
        <v>176</v>
      </c>
      <c r="K191" s="95" t="s">
        <v>212</v>
      </c>
      <c r="L191" s="96"/>
      <c r="M191" s="97"/>
      <c r="N191" s="98" t="s">
        <v>211</v>
      </c>
      <c r="O191" s="121">
        <v>602</v>
      </c>
      <c r="P191" s="119">
        <v>494</v>
      </c>
      <c r="Q191" s="123"/>
      <c r="R191" s="123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</row>
    <row r="192" spans="1:65">
      <c r="A192" s="94" t="s">
        <v>179</v>
      </c>
      <c r="B192" s="64" t="s">
        <v>213</v>
      </c>
      <c r="C192" s="64"/>
      <c r="D192" s="64"/>
      <c r="E192" s="105" t="s">
        <v>214</v>
      </c>
      <c r="F192" s="121"/>
      <c r="G192" s="119"/>
      <c r="H192" s="123"/>
      <c r="I192" s="123"/>
      <c r="J192" s="94" t="s">
        <v>179</v>
      </c>
      <c r="K192" s="95" t="s">
        <v>215</v>
      </c>
      <c r="L192" s="96"/>
      <c r="M192" s="97"/>
      <c r="N192" s="105" t="s">
        <v>214</v>
      </c>
      <c r="O192" s="121"/>
      <c r="P192" s="119"/>
      <c r="Q192" s="123"/>
      <c r="R192" s="123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</row>
    <row r="193" spans="1:65" s="103" customFormat="1">
      <c r="A193" s="94" t="s">
        <v>183</v>
      </c>
      <c r="B193" s="122" t="s">
        <v>216</v>
      </c>
      <c r="C193" s="122"/>
      <c r="D193" s="122"/>
      <c r="E193" s="98" t="s">
        <v>217</v>
      </c>
      <c r="F193" s="121"/>
      <c r="G193" s="119"/>
      <c r="H193" s="123"/>
      <c r="I193" s="123"/>
      <c r="J193" s="94" t="s">
        <v>183</v>
      </c>
      <c r="K193" s="95" t="s">
        <v>218</v>
      </c>
      <c r="L193" s="96"/>
      <c r="M193" s="97"/>
      <c r="N193" s="98" t="s">
        <v>217</v>
      </c>
      <c r="O193" s="121"/>
      <c r="P193" s="119"/>
      <c r="Q193" s="123"/>
      <c r="R193" s="123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</row>
    <row r="194" spans="1:65">
      <c r="A194" s="94" t="s">
        <v>186</v>
      </c>
      <c r="B194" s="64" t="s">
        <v>219</v>
      </c>
      <c r="C194" s="64"/>
      <c r="D194" s="64"/>
      <c r="E194" s="105" t="s">
        <v>220</v>
      </c>
      <c r="F194" s="121"/>
      <c r="G194" s="119"/>
      <c r="H194" s="123"/>
      <c r="I194" s="123"/>
      <c r="J194" s="94" t="s">
        <v>186</v>
      </c>
      <c r="K194" s="95" t="s">
        <v>221</v>
      </c>
      <c r="L194" s="96"/>
      <c r="M194" s="97"/>
      <c r="N194" s="105" t="s">
        <v>220</v>
      </c>
      <c r="O194" s="121"/>
      <c r="P194" s="119"/>
      <c r="Q194" s="123"/>
      <c r="R194" s="123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</row>
    <row r="195" spans="1:65" s="103" customFormat="1">
      <c r="A195" s="94" t="s">
        <v>190</v>
      </c>
      <c r="B195" s="122" t="s">
        <v>222</v>
      </c>
      <c r="C195" s="122"/>
      <c r="D195" s="122"/>
      <c r="E195" s="138" t="s">
        <v>223</v>
      </c>
      <c r="F195" s="139"/>
      <c r="G195" s="140"/>
      <c r="H195" s="123"/>
      <c r="I195" s="123"/>
      <c r="J195" s="94" t="s">
        <v>190</v>
      </c>
      <c r="K195" s="95" t="s">
        <v>224</v>
      </c>
      <c r="L195" s="96"/>
      <c r="M195" s="97"/>
      <c r="N195" s="138" t="s">
        <v>223</v>
      </c>
      <c r="O195" s="139"/>
      <c r="P195" s="140"/>
      <c r="Q195" s="123"/>
      <c r="R195" s="123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</row>
    <row r="196" spans="1:65">
      <c r="A196" s="84" t="s">
        <v>225</v>
      </c>
      <c r="B196" s="85" t="s">
        <v>241</v>
      </c>
      <c r="C196" s="86"/>
      <c r="D196" s="87"/>
      <c r="E196" s="88" t="s">
        <v>227</v>
      </c>
      <c r="F196" s="89">
        <f>3210000/30.126</f>
        <v>106552.47958573989</v>
      </c>
      <c r="G196" s="141">
        <v>106565</v>
      </c>
      <c r="H196" s="30"/>
      <c r="I196" s="30"/>
      <c r="J196" s="84" t="s">
        <v>225</v>
      </c>
      <c r="K196" s="85" t="s">
        <v>228</v>
      </c>
      <c r="L196" s="86"/>
      <c r="M196" s="87"/>
      <c r="N196" s="88" t="s">
        <v>227</v>
      </c>
      <c r="O196" s="89">
        <f>3210000/30.126</f>
        <v>106552.47958573989</v>
      </c>
      <c r="P196" s="141">
        <v>106565</v>
      </c>
      <c r="Q196" s="30"/>
      <c r="R196" s="30"/>
    </row>
    <row r="197" spans="1:65" ht="15.75">
      <c r="A197" s="33" t="s">
        <v>145</v>
      </c>
      <c r="B197" s="32" t="s">
        <v>242</v>
      </c>
      <c r="C197" s="32"/>
      <c r="D197" s="32"/>
      <c r="E197" s="32"/>
      <c r="F197" s="32"/>
      <c r="G197" s="32"/>
      <c r="H197" s="33"/>
      <c r="I197" s="33"/>
      <c r="J197" s="33" t="s">
        <v>145</v>
      </c>
      <c r="K197" s="32" t="s">
        <v>243</v>
      </c>
      <c r="L197" s="32"/>
      <c r="M197" s="32"/>
      <c r="N197" s="32"/>
      <c r="O197" s="32"/>
      <c r="P197" s="32"/>
      <c r="Q197" s="33"/>
      <c r="R197" s="33"/>
    </row>
    <row r="198" spans="1:65" ht="15.75">
      <c r="A198" s="33"/>
      <c r="B198" s="79" t="s">
        <v>148</v>
      </c>
      <c r="C198" s="79"/>
      <c r="D198" s="79"/>
      <c r="E198" s="79"/>
      <c r="F198" s="79"/>
      <c r="G198" s="79"/>
      <c r="H198" s="33"/>
      <c r="I198" s="33"/>
      <c r="J198" s="33"/>
      <c r="K198" s="79" t="s">
        <v>149</v>
      </c>
      <c r="L198" s="79"/>
      <c r="M198" s="79"/>
      <c r="N198" s="79"/>
      <c r="O198" s="79"/>
      <c r="P198" s="79"/>
      <c r="Q198" s="33"/>
      <c r="R198" s="33"/>
    </row>
    <row r="199" spans="1:65" ht="33.75">
      <c r="A199" s="80"/>
      <c r="B199" s="60"/>
      <c r="C199" s="81"/>
      <c r="D199" s="61"/>
      <c r="E199" s="82" t="s">
        <v>150</v>
      </c>
      <c r="F199" s="83" t="s">
        <v>151</v>
      </c>
      <c r="G199" s="82" t="s">
        <v>152</v>
      </c>
      <c r="H199" s="83" t="s">
        <v>153</v>
      </c>
      <c r="I199" s="82" t="s">
        <v>154</v>
      </c>
      <c r="J199" s="80"/>
      <c r="K199" s="60"/>
      <c r="L199" s="81"/>
      <c r="M199" s="61"/>
      <c r="N199" s="82" t="s">
        <v>155</v>
      </c>
      <c r="O199" s="83" t="s">
        <v>156</v>
      </c>
      <c r="P199" s="82" t="s">
        <v>157</v>
      </c>
      <c r="Q199" s="83" t="s">
        <v>158</v>
      </c>
      <c r="R199" s="82" t="s">
        <v>159</v>
      </c>
    </row>
    <row r="200" spans="1:65">
      <c r="A200" s="84" t="s">
        <v>160</v>
      </c>
      <c r="B200" s="85" t="s">
        <v>161</v>
      </c>
      <c r="C200" s="86"/>
      <c r="D200" s="87"/>
      <c r="E200" s="88" t="s">
        <v>162</v>
      </c>
      <c r="F200" s="89">
        <v>242962</v>
      </c>
      <c r="G200" s="89">
        <f>G201+G210+G218</f>
        <v>0</v>
      </c>
      <c r="H200" s="89">
        <f>H201+H210+H218</f>
        <v>0</v>
      </c>
      <c r="I200" s="89">
        <f>I201+I210+I218</f>
        <v>242962</v>
      </c>
      <c r="J200" s="84" t="s">
        <v>160</v>
      </c>
      <c r="K200" s="85" t="s">
        <v>163</v>
      </c>
      <c r="L200" s="86"/>
      <c r="M200" s="87"/>
      <c r="N200" s="88" t="s">
        <v>162</v>
      </c>
      <c r="O200" s="89">
        <v>242962</v>
      </c>
      <c r="P200" s="89">
        <f>P201+P210+P218</f>
        <v>0</v>
      </c>
      <c r="Q200" s="89">
        <f>Q201+Q210+Q218</f>
        <v>0</v>
      </c>
      <c r="R200" s="89">
        <f>R201+R210+R218</f>
        <v>242962</v>
      </c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</row>
    <row r="201" spans="1:65" s="93" customFormat="1">
      <c r="A201" s="90" t="s">
        <v>164</v>
      </c>
      <c r="B201" s="85" t="s">
        <v>165</v>
      </c>
      <c r="C201" s="86"/>
      <c r="D201" s="87"/>
      <c r="E201" s="91" t="s">
        <v>166</v>
      </c>
      <c r="F201" s="89">
        <v>104073</v>
      </c>
      <c r="G201" s="89">
        <f>SUM(G202:G209)</f>
        <v>0</v>
      </c>
      <c r="H201" s="89">
        <f>SUM(H202:H209)</f>
        <v>0</v>
      </c>
      <c r="I201" s="89">
        <f>SUM(I202:I209)</f>
        <v>104073</v>
      </c>
      <c r="J201" s="90" t="s">
        <v>164</v>
      </c>
      <c r="K201" s="85" t="s">
        <v>167</v>
      </c>
      <c r="L201" s="86"/>
      <c r="M201" s="87"/>
      <c r="N201" s="91" t="s">
        <v>166</v>
      </c>
      <c r="O201" s="89">
        <v>104073</v>
      </c>
      <c r="P201" s="89">
        <f>SUM(P202:P209)</f>
        <v>0</v>
      </c>
      <c r="Q201" s="89">
        <f>SUM(Q202:Q209)</f>
        <v>0</v>
      </c>
      <c r="R201" s="89">
        <f>SUM(R202:R209)</f>
        <v>104073</v>
      </c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  <c r="BI201" s="92"/>
      <c r="BJ201" s="92"/>
      <c r="BK201" s="92"/>
      <c r="BL201" s="92"/>
      <c r="BM201" s="92"/>
    </row>
    <row r="202" spans="1:65" s="103" customFormat="1">
      <c r="A202" s="94" t="s">
        <v>168</v>
      </c>
      <c r="B202" s="95" t="s">
        <v>169</v>
      </c>
      <c r="C202" s="96"/>
      <c r="D202" s="97"/>
      <c r="E202" s="98" t="s">
        <v>170</v>
      </c>
      <c r="F202" s="99">
        <v>0</v>
      </c>
      <c r="G202" s="100"/>
      <c r="H202" s="101"/>
      <c r="I202" s="102">
        <f t="shared" ref="I202:I209" si="4">F202+G202-H202</f>
        <v>0</v>
      </c>
      <c r="J202" s="94" t="s">
        <v>168</v>
      </c>
      <c r="K202" s="95" t="s">
        <v>171</v>
      </c>
      <c r="L202" s="96"/>
      <c r="M202" s="97"/>
      <c r="N202" s="98" t="s">
        <v>170</v>
      </c>
      <c r="O202" s="99">
        <v>0</v>
      </c>
      <c r="P202" s="100"/>
      <c r="Q202" s="101"/>
      <c r="R202" s="102">
        <f t="shared" ref="R202:R209" si="5">O202+P202-Q202</f>
        <v>0</v>
      </c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</row>
    <row r="203" spans="1:65" s="103" customFormat="1">
      <c r="A203" s="94" t="s">
        <v>172</v>
      </c>
      <c r="B203" s="95" t="s">
        <v>173</v>
      </c>
      <c r="C203" s="96"/>
      <c r="D203" s="97"/>
      <c r="E203" s="98" t="s">
        <v>174</v>
      </c>
      <c r="F203" s="99">
        <v>0</v>
      </c>
      <c r="G203" s="100"/>
      <c r="H203" s="101"/>
      <c r="I203" s="102">
        <f t="shared" si="4"/>
        <v>0</v>
      </c>
      <c r="J203" s="94" t="s">
        <v>172</v>
      </c>
      <c r="K203" s="95" t="s">
        <v>175</v>
      </c>
      <c r="L203" s="96"/>
      <c r="M203" s="97"/>
      <c r="N203" s="98" t="s">
        <v>174</v>
      </c>
      <c r="O203" s="99">
        <v>0</v>
      </c>
      <c r="P203" s="100"/>
      <c r="Q203" s="101"/>
      <c r="R203" s="102">
        <f t="shared" si="5"/>
        <v>0</v>
      </c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</row>
    <row r="204" spans="1:65">
      <c r="A204" s="104" t="s">
        <v>176</v>
      </c>
      <c r="B204" s="95" t="s">
        <v>177</v>
      </c>
      <c r="C204" s="96"/>
      <c r="D204" s="97"/>
      <c r="E204" s="105" t="s">
        <v>178</v>
      </c>
      <c r="F204" s="106">
        <v>104073</v>
      </c>
      <c r="G204" s="107"/>
      <c r="H204" s="108"/>
      <c r="I204" s="102">
        <f t="shared" si="4"/>
        <v>104073</v>
      </c>
      <c r="J204" s="104" t="s">
        <v>176</v>
      </c>
      <c r="K204" s="95" t="s">
        <v>177</v>
      </c>
      <c r="L204" s="96"/>
      <c r="M204" s="97"/>
      <c r="N204" s="105" t="s">
        <v>178</v>
      </c>
      <c r="O204" s="106">
        <v>104073</v>
      </c>
      <c r="P204" s="107"/>
      <c r="Q204" s="108"/>
      <c r="R204" s="102">
        <f t="shared" si="5"/>
        <v>104073</v>
      </c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</row>
    <row r="205" spans="1:65" s="103" customFormat="1">
      <c r="A205" s="94" t="s">
        <v>179</v>
      </c>
      <c r="B205" s="95" t="s">
        <v>180</v>
      </c>
      <c r="C205" s="96"/>
      <c r="D205" s="97"/>
      <c r="E205" s="98" t="s">
        <v>181</v>
      </c>
      <c r="F205" s="99">
        <v>0</v>
      </c>
      <c r="G205" s="100"/>
      <c r="H205" s="101"/>
      <c r="I205" s="102">
        <f t="shared" si="4"/>
        <v>0</v>
      </c>
      <c r="J205" s="94" t="s">
        <v>179</v>
      </c>
      <c r="K205" s="95" t="s">
        <v>182</v>
      </c>
      <c r="L205" s="96"/>
      <c r="M205" s="97"/>
      <c r="N205" s="98" t="s">
        <v>181</v>
      </c>
      <c r="O205" s="99">
        <v>0</v>
      </c>
      <c r="P205" s="100"/>
      <c r="Q205" s="101"/>
      <c r="R205" s="102">
        <f t="shared" si="5"/>
        <v>0</v>
      </c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</row>
    <row r="206" spans="1:65" s="103" customFormat="1">
      <c r="A206" s="94" t="s">
        <v>183</v>
      </c>
      <c r="B206" s="95" t="s">
        <v>184</v>
      </c>
      <c r="C206" s="96"/>
      <c r="D206" s="97"/>
      <c r="E206" s="98" t="s">
        <v>185</v>
      </c>
      <c r="F206" s="99">
        <v>0</v>
      </c>
      <c r="G206" s="100"/>
      <c r="H206" s="101"/>
      <c r="I206" s="102">
        <f t="shared" si="4"/>
        <v>0</v>
      </c>
      <c r="J206" s="94" t="s">
        <v>183</v>
      </c>
      <c r="K206" s="95" t="s">
        <v>184</v>
      </c>
      <c r="L206" s="96"/>
      <c r="M206" s="97"/>
      <c r="N206" s="98" t="s">
        <v>185</v>
      </c>
      <c r="O206" s="99">
        <v>0</v>
      </c>
      <c r="P206" s="100"/>
      <c r="Q206" s="101"/>
      <c r="R206" s="102">
        <f t="shared" si="5"/>
        <v>0</v>
      </c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</row>
    <row r="207" spans="1:65" s="103" customFormat="1">
      <c r="A207" s="94" t="s">
        <v>186</v>
      </c>
      <c r="B207" s="95" t="s">
        <v>187</v>
      </c>
      <c r="C207" s="96"/>
      <c r="D207" s="97"/>
      <c r="E207" s="98" t="s">
        <v>188</v>
      </c>
      <c r="F207" s="99">
        <v>0</v>
      </c>
      <c r="G207" s="100"/>
      <c r="H207" s="101"/>
      <c r="I207" s="102">
        <f t="shared" si="4"/>
        <v>0</v>
      </c>
      <c r="J207" s="94" t="s">
        <v>186</v>
      </c>
      <c r="K207" s="95" t="s">
        <v>189</v>
      </c>
      <c r="L207" s="96"/>
      <c r="M207" s="97"/>
      <c r="N207" s="98" t="s">
        <v>188</v>
      </c>
      <c r="O207" s="99">
        <v>0</v>
      </c>
      <c r="P207" s="100"/>
      <c r="Q207" s="101"/>
      <c r="R207" s="102">
        <f t="shared" si="5"/>
        <v>0</v>
      </c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</row>
    <row r="208" spans="1:65" s="103" customFormat="1">
      <c r="A208" s="94" t="s">
        <v>190</v>
      </c>
      <c r="B208" s="95" t="s">
        <v>191</v>
      </c>
      <c r="C208" s="96"/>
      <c r="D208" s="97"/>
      <c r="E208" s="98" t="s">
        <v>192</v>
      </c>
      <c r="F208" s="99">
        <v>0</v>
      </c>
      <c r="G208" s="100"/>
      <c r="H208" s="101"/>
      <c r="I208" s="102">
        <f t="shared" si="4"/>
        <v>0</v>
      </c>
      <c r="J208" s="94" t="s">
        <v>190</v>
      </c>
      <c r="K208" s="95" t="s">
        <v>193</v>
      </c>
      <c r="L208" s="96"/>
      <c r="M208" s="97"/>
      <c r="N208" s="98" t="s">
        <v>192</v>
      </c>
      <c r="O208" s="99">
        <v>0</v>
      </c>
      <c r="P208" s="100"/>
      <c r="Q208" s="101"/>
      <c r="R208" s="102">
        <f t="shared" si="5"/>
        <v>0</v>
      </c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</row>
    <row r="209" spans="1:65">
      <c r="A209" s="104" t="s">
        <v>194</v>
      </c>
      <c r="B209" s="95" t="s">
        <v>195</v>
      </c>
      <c r="C209" s="96"/>
      <c r="D209" s="97"/>
      <c r="E209" s="105" t="s">
        <v>196</v>
      </c>
      <c r="F209" s="106">
        <v>0</v>
      </c>
      <c r="G209" s="107"/>
      <c r="H209" s="108"/>
      <c r="I209" s="102">
        <f t="shared" si="4"/>
        <v>0</v>
      </c>
      <c r="J209" s="104" t="s">
        <v>194</v>
      </c>
      <c r="K209" s="95" t="s">
        <v>197</v>
      </c>
      <c r="L209" s="96"/>
      <c r="M209" s="97"/>
      <c r="N209" s="105" t="s">
        <v>196</v>
      </c>
      <c r="O209" s="106">
        <v>0</v>
      </c>
      <c r="P209" s="107"/>
      <c r="Q209" s="108"/>
      <c r="R209" s="102">
        <f t="shared" si="5"/>
        <v>0</v>
      </c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</row>
    <row r="210" spans="1:65" s="109" customFormat="1">
      <c r="A210" s="84" t="s">
        <v>198</v>
      </c>
      <c r="B210" s="85" t="s">
        <v>199</v>
      </c>
      <c r="C210" s="86"/>
      <c r="D210" s="87"/>
      <c r="E210" s="88" t="s">
        <v>200</v>
      </c>
      <c r="F210" s="89">
        <v>32324</v>
      </c>
      <c r="G210" s="89">
        <f>SUM(G211:G217)</f>
        <v>0</v>
      </c>
      <c r="H210" s="89">
        <f>SUM(H211:H217)</f>
        <v>0</v>
      </c>
      <c r="I210" s="89">
        <f>SUM(I211:I217)</f>
        <v>32324</v>
      </c>
      <c r="J210" s="84" t="s">
        <v>198</v>
      </c>
      <c r="K210" s="85" t="s">
        <v>201</v>
      </c>
      <c r="L210" s="86"/>
      <c r="M210" s="87"/>
      <c r="N210" s="88" t="s">
        <v>200</v>
      </c>
      <c r="O210" s="89">
        <v>32324</v>
      </c>
      <c r="P210" s="89">
        <f>SUM(P211:P217)</f>
        <v>0</v>
      </c>
      <c r="Q210" s="89">
        <f>SUM(Q211:Q217)</f>
        <v>0</v>
      </c>
      <c r="R210" s="89">
        <f>SUM(R211:R217)</f>
        <v>32324</v>
      </c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  <c r="BI210" s="92"/>
      <c r="BJ210" s="92"/>
      <c r="BK210" s="92"/>
      <c r="BL210" s="92"/>
      <c r="BM210" s="92"/>
    </row>
    <row r="211" spans="1:65">
      <c r="A211" s="104" t="s">
        <v>202</v>
      </c>
      <c r="B211" s="95" t="s">
        <v>203</v>
      </c>
      <c r="C211" s="96"/>
      <c r="D211" s="97"/>
      <c r="E211" s="105" t="s">
        <v>204</v>
      </c>
      <c r="F211" s="106">
        <v>0</v>
      </c>
      <c r="G211" s="107"/>
      <c r="H211" s="108"/>
      <c r="I211" s="102">
        <f t="shared" ref="I211:I218" si="6">F211+G211-H211</f>
        <v>0</v>
      </c>
      <c r="J211" s="104" t="s">
        <v>202</v>
      </c>
      <c r="K211" s="95" t="s">
        <v>205</v>
      </c>
      <c r="L211" s="96"/>
      <c r="M211" s="97"/>
      <c r="N211" s="105" t="s">
        <v>204</v>
      </c>
      <c r="O211" s="106">
        <v>0</v>
      </c>
      <c r="P211" s="107"/>
      <c r="Q211" s="108"/>
      <c r="R211" s="102">
        <f t="shared" ref="R211:R218" si="7">O211+P211-Q211</f>
        <v>0</v>
      </c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</row>
    <row r="212" spans="1:65" s="103" customFormat="1">
      <c r="A212" s="94" t="s">
        <v>206</v>
      </c>
      <c r="B212" s="95" t="s">
        <v>207</v>
      </c>
      <c r="C212" s="96"/>
      <c r="D212" s="97"/>
      <c r="E212" s="98" t="s">
        <v>208</v>
      </c>
      <c r="F212" s="99">
        <v>0</v>
      </c>
      <c r="G212" s="100"/>
      <c r="H212" s="101"/>
      <c r="I212" s="102">
        <f t="shared" si="6"/>
        <v>0</v>
      </c>
      <c r="J212" s="94" t="s">
        <v>206</v>
      </c>
      <c r="K212" s="95" t="s">
        <v>209</v>
      </c>
      <c r="L212" s="96"/>
      <c r="M212" s="97"/>
      <c r="N212" s="98" t="s">
        <v>208</v>
      </c>
      <c r="O212" s="99">
        <v>0</v>
      </c>
      <c r="P212" s="100"/>
      <c r="Q212" s="101"/>
      <c r="R212" s="102">
        <f t="shared" si="7"/>
        <v>0</v>
      </c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</row>
    <row r="213" spans="1:65" s="103" customFormat="1">
      <c r="A213" s="94" t="s">
        <v>176</v>
      </c>
      <c r="B213" s="95" t="s">
        <v>210</v>
      </c>
      <c r="C213" s="96"/>
      <c r="D213" s="97"/>
      <c r="E213" s="98" t="s">
        <v>211</v>
      </c>
      <c r="F213" s="99">
        <v>32324</v>
      </c>
      <c r="G213" s="100"/>
      <c r="H213" s="101"/>
      <c r="I213" s="102">
        <f t="shared" si="6"/>
        <v>32324</v>
      </c>
      <c r="J213" s="94" t="s">
        <v>176</v>
      </c>
      <c r="K213" s="95" t="s">
        <v>212</v>
      </c>
      <c r="L213" s="96"/>
      <c r="M213" s="97"/>
      <c r="N213" s="98" t="s">
        <v>211</v>
      </c>
      <c r="O213" s="99">
        <v>32324</v>
      </c>
      <c r="P213" s="100"/>
      <c r="Q213" s="101"/>
      <c r="R213" s="102">
        <f t="shared" si="7"/>
        <v>32324</v>
      </c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</row>
    <row r="214" spans="1:65">
      <c r="A214" s="94" t="s">
        <v>179</v>
      </c>
      <c r="B214" s="95" t="s">
        <v>213</v>
      </c>
      <c r="C214" s="96"/>
      <c r="D214" s="97"/>
      <c r="E214" s="105" t="s">
        <v>214</v>
      </c>
      <c r="F214" s="106">
        <v>0</v>
      </c>
      <c r="G214" s="107"/>
      <c r="H214" s="108"/>
      <c r="I214" s="102">
        <f t="shared" si="6"/>
        <v>0</v>
      </c>
      <c r="J214" s="94" t="s">
        <v>179</v>
      </c>
      <c r="K214" s="95" t="s">
        <v>215</v>
      </c>
      <c r="L214" s="96"/>
      <c r="M214" s="97"/>
      <c r="N214" s="105" t="s">
        <v>214</v>
      </c>
      <c r="O214" s="106">
        <v>0</v>
      </c>
      <c r="P214" s="107"/>
      <c r="Q214" s="108"/>
      <c r="R214" s="102">
        <f t="shared" si="7"/>
        <v>0</v>
      </c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</row>
    <row r="215" spans="1:65" s="103" customFormat="1">
      <c r="A215" s="94" t="s">
        <v>183</v>
      </c>
      <c r="B215" s="95" t="s">
        <v>216</v>
      </c>
      <c r="C215" s="96"/>
      <c r="D215" s="97"/>
      <c r="E215" s="98" t="s">
        <v>217</v>
      </c>
      <c r="F215" s="99">
        <v>0</v>
      </c>
      <c r="G215" s="100"/>
      <c r="H215" s="101"/>
      <c r="I215" s="102">
        <f t="shared" si="6"/>
        <v>0</v>
      </c>
      <c r="J215" s="94" t="s">
        <v>183</v>
      </c>
      <c r="K215" s="95" t="s">
        <v>218</v>
      </c>
      <c r="L215" s="96"/>
      <c r="M215" s="97"/>
      <c r="N215" s="98" t="s">
        <v>217</v>
      </c>
      <c r="O215" s="99">
        <v>0</v>
      </c>
      <c r="P215" s="100"/>
      <c r="Q215" s="101"/>
      <c r="R215" s="102">
        <f t="shared" si="7"/>
        <v>0</v>
      </c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</row>
    <row r="216" spans="1:65">
      <c r="A216" s="94" t="s">
        <v>186</v>
      </c>
      <c r="B216" s="95" t="s">
        <v>219</v>
      </c>
      <c r="C216" s="96"/>
      <c r="D216" s="97"/>
      <c r="E216" s="105" t="s">
        <v>220</v>
      </c>
      <c r="F216" s="106">
        <v>0</v>
      </c>
      <c r="G216" s="107"/>
      <c r="H216" s="108"/>
      <c r="I216" s="102">
        <f t="shared" si="6"/>
        <v>0</v>
      </c>
      <c r="J216" s="94" t="s">
        <v>186</v>
      </c>
      <c r="K216" s="95" t="s">
        <v>221</v>
      </c>
      <c r="L216" s="96"/>
      <c r="M216" s="97"/>
      <c r="N216" s="105" t="s">
        <v>220</v>
      </c>
      <c r="O216" s="106">
        <v>0</v>
      </c>
      <c r="P216" s="107"/>
      <c r="Q216" s="108"/>
      <c r="R216" s="102">
        <f t="shared" si="7"/>
        <v>0</v>
      </c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</row>
    <row r="217" spans="1:65" s="103" customFormat="1">
      <c r="A217" s="94" t="s">
        <v>190</v>
      </c>
      <c r="B217" s="95" t="s">
        <v>222</v>
      </c>
      <c r="C217" s="96"/>
      <c r="D217" s="97"/>
      <c r="E217" s="98" t="s">
        <v>223</v>
      </c>
      <c r="F217" s="99">
        <v>0</v>
      </c>
      <c r="G217" s="100"/>
      <c r="H217" s="101"/>
      <c r="I217" s="102">
        <f t="shared" si="6"/>
        <v>0</v>
      </c>
      <c r="J217" s="94" t="s">
        <v>190</v>
      </c>
      <c r="K217" s="95" t="s">
        <v>224</v>
      </c>
      <c r="L217" s="96"/>
      <c r="M217" s="97"/>
      <c r="N217" s="98" t="s">
        <v>223</v>
      </c>
      <c r="O217" s="99">
        <v>0</v>
      </c>
      <c r="P217" s="100"/>
      <c r="Q217" s="101"/>
      <c r="R217" s="102">
        <f t="shared" si="7"/>
        <v>0</v>
      </c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</row>
    <row r="218" spans="1:65">
      <c r="A218" s="110" t="s">
        <v>225</v>
      </c>
      <c r="B218" s="85" t="s">
        <v>226</v>
      </c>
      <c r="C218" s="86"/>
      <c r="D218" s="87"/>
      <c r="E218" s="111" t="s">
        <v>227</v>
      </c>
      <c r="F218" s="112">
        <v>106565</v>
      </c>
      <c r="G218" s="113">
        <v>0</v>
      </c>
      <c r="H218" s="114">
        <v>0</v>
      </c>
      <c r="I218" s="89">
        <f t="shared" si="6"/>
        <v>106565</v>
      </c>
      <c r="J218" s="110" t="s">
        <v>225</v>
      </c>
      <c r="K218" s="85" t="s">
        <v>228</v>
      </c>
      <c r="L218" s="86"/>
      <c r="M218" s="87"/>
      <c r="N218" s="111" t="s">
        <v>227</v>
      </c>
      <c r="O218" s="112">
        <v>106565</v>
      </c>
      <c r="P218" s="113">
        <v>0</v>
      </c>
      <c r="Q218" s="114">
        <v>0</v>
      </c>
      <c r="R218" s="89">
        <f t="shared" si="7"/>
        <v>106565</v>
      </c>
    </row>
    <row r="219" spans="1:65" ht="14.25">
      <c r="A219" s="33"/>
      <c r="B219" s="33"/>
      <c r="C219" s="33"/>
      <c r="D219" s="33"/>
      <c r="E219" s="40"/>
      <c r="F219" s="40"/>
      <c r="G219" s="40"/>
      <c r="H219" s="40"/>
      <c r="I219" s="40"/>
      <c r="J219" s="33"/>
      <c r="K219" s="33"/>
      <c r="L219" s="33"/>
      <c r="M219" s="33"/>
      <c r="N219" s="40"/>
      <c r="O219" s="40"/>
      <c r="P219" s="40"/>
      <c r="Q219" s="40"/>
      <c r="R219" s="40"/>
    </row>
    <row r="220" spans="1:65" ht="15.75">
      <c r="A220" s="33"/>
      <c r="B220" s="79" t="s">
        <v>244</v>
      </c>
      <c r="C220" s="79"/>
      <c r="D220" s="79"/>
      <c r="E220" s="79"/>
      <c r="F220" s="79"/>
      <c r="G220" s="79"/>
      <c r="H220" s="33"/>
      <c r="I220" s="33"/>
      <c r="J220" s="33"/>
      <c r="K220" s="79" t="s">
        <v>245</v>
      </c>
      <c r="L220" s="79"/>
      <c r="M220" s="79"/>
      <c r="N220" s="79"/>
      <c r="O220" s="79"/>
      <c r="P220" s="79"/>
      <c r="Q220" s="33"/>
      <c r="R220" s="33"/>
    </row>
    <row r="221" spans="1:65" ht="45">
      <c r="A221" s="80"/>
      <c r="B221" s="60"/>
      <c r="C221" s="81"/>
      <c r="D221" s="61"/>
      <c r="E221" s="82" t="s">
        <v>150</v>
      </c>
      <c r="F221" s="83" t="s">
        <v>231</v>
      </c>
      <c r="G221" s="115" t="s">
        <v>152</v>
      </c>
      <c r="H221" s="116" t="s">
        <v>153</v>
      </c>
      <c r="I221" s="82" t="s">
        <v>232</v>
      </c>
      <c r="J221" s="80"/>
      <c r="K221" s="60"/>
      <c r="L221" s="81"/>
      <c r="M221" s="61"/>
      <c r="N221" s="82" t="s">
        <v>155</v>
      </c>
      <c r="O221" s="83" t="s">
        <v>233</v>
      </c>
      <c r="P221" s="115" t="s">
        <v>157</v>
      </c>
      <c r="Q221" s="116" t="s">
        <v>158</v>
      </c>
      <c r="R221" s="82" t="s">
        <v>234</v>
      </c>
    </row>
    <row r="222" spans="1:65">
      <c r="A222" s="84" t="s">
        <v>160</v>
      </c>
      <c r="B222" s="85" t="s">
        <v>161</v>
      </c>
      <c r="C222" s="86"/>
      <c r="D222" s="87"/>
      <c r="E222" s="88" t="s">
        <v>162</v>
      </c>
      <c r="F222" s="117">
        <v>135531</v>
      </c>
      <c r="G222" s="117">
        <f>G223+G232</f>
        <v>108</v>
      </c>
      <c r="H222" s="117">
        <f>H223+H232</f>
        <v>0</v>
      </c>
      <c r="I222" s="117">
        <f>I223+I232</f>
        <v>136011</v>
      </c>
      <c r="J222" s="84" t="s">
        <v>160</v>
      </c>
      <c r="K222" s="85" t="s">
        <v>163</v>
      </c>
      <c r="L222" s="86"/>
      <c r="M222" s="87"/>
      <c r="N222" s="88" t="s">
        <v>162</v>
      </c>
      <c r="O222" s="117">
        <v>135531</v>
      </c>
      <c r="P222" s="117">
        <f>P223+P232</f>
        <v>108</v>
      </c>
      <c r="Q222" s="117">
        <f>Q223+Q232</f>
        <v>0</v>
      </c>
      <c r="R222" s="117">
        <f>R223+R232</f>
        <v>136011</v>
      </c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</row>
    <row r="223" spans="1:65" s="93" customFormat="1">
      <c r="A223" s="90" t="s">
        <v>164</v>
      </c>
      <c r="B223" s="85" t="s">
        <v>165</v>
      </c>
      <c r="C223" s="86"/>
      <c r="D223" s="87"/>
      <c r="E223" s="91" t="s">
        <v>166</v>
      </c>
      <c r="F223" s="117">
        <v>103809</v>
      </c>
      <c r="G223" s="117">
        <f>SUM(G224:G230)</f>
        <v>0</v>
      </c>
      <c r="H223" s="117">
        <f>SUM(H224:H230)</f>
        <v>0</v>
      </c>
      <c r="I223" s="117">
        <f>SUM(I224:I230)</f>
        <v>104073</v>
      </c>
      <c r="J223" s="90" t="s">
        <v>164</v>
      </c>
      <c r="K223" s="85" t="s">
        <v>167</v>
      </c>
      <c r="L223" s="86"/>
      <c r="M223" s="87"/>
      <c r="N223" s="91" t="s">
        <v>166</v>
      </c>
      <c r="O223" s="117">
        <v>103809</v>
      </c>
      <c r="P223" s="117">
        <f>SUM(P224:P230)</f>
        <v>0</v>
      </c>
      <c r="Q223" s="117">
        <f>SUM(Q224:Q230)</f>
        <v>0</v>
      </c>
      <c r="R223" s="117">
        <f>SUM(R224:R230)</f>
        <v>104073</v>
      </c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92"/>
    </row>
    <row r="224" spans="1:65" s="103" customFormat="1">
      <c r="A224" s="94" t="s">
        <v>168</v>
      </c>
      <c r="B224" s="95" t="s">
        <v>169</v>
      </c>
      <c r="C224" s="96"/>
      <c r="D224" s="97"/>
      <c r="E224" s="98" t="s">
        <v>170</v>
      </c>
      <c r="F224" s="118">
        <v>0</v>
      </c>
      <c r="G224" s="119"/>
      <c r="H224" s="120"/>
      <c r="I224" s="121">
        <f>F224+FC224-H224</f>
        <v>0</v>
      </c>
      <c r="J224" s="94" t="s">
        <v>168</v>
      </c>
      <c r="K224" s="95" t="s">
        <v>171</v>
      </c>
      <c r="L224" s="96"/>
      <c r="M224" s="97"/>
      <c r="N224" s="98" t="s">
        <v>170</v>
      </c>
      <c r="O224" s="118">
        <v>0</v>
      </c>
      <c r="P224" s="119"/>
      <c r="Q224" s="120"/>
      <c r="R224" s="121">
        <f>O224+FL224-Q224</f>
        <v>0</v>
      </c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</row>
    <row r="225" spans="1:65" s="103" customFormat="1">
      <c r="A225" s="94" t="s">
        <v>172</v>
      </c>
      <c r="B225" s="122" t="s">
        <v>173</v>
      </c>
      <c r="C225" s="122"/>
      <c r="D225" s="122"/>
      <c r="E225" s="98" t="s">
        <v>174</v>
      </c>
      <c r="F225" s="118">
        <v>0</v>
      </c>
      <c r="G225" s="119"/>
      <c r="H225" s="120"/>
      <c r="I225" s="121">
        <f>F225+FC225-H225</f>
        <v>0</v>
      </c>
      <c r="J225" s="94" t="s">
        <v>172</v>
      </c>
      <c r="K225" s="95" t="s">
        <v>175</v>
      </c>
      <c r="L225" s="96"/>
      <c r="M225" s="97"/>
      <c r="N225" s="98" t="s">
        <v>174</v>
      </c>
      <c r="O225" s="118">
        <v>0</v>
      </c>
      <c r="P225" s="119"/>
      <c r="Q225" s="120"/>
      <c r="R225" s="121">
        <f>O225+FL225-Q225</f>
        <v>0</v>
      </c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</row>
    <row r="226" spans="1:65">
      <c r="A226" s="104" t="s">
        <v>176</v>
      </c>
      <c r="B226" s="64" t="s">
        <v>177</v>
      </c>
      <c r="C226" s="64"/>
      <c r="D226" s="64"/>
      <c r="E226" s="105" t="s">
        <v>178</v>
      </c>
      <c r="F226" s="123">
        <v>104073</v>
      </c>
      <c r="G226" s="124">
        <f>I226-F226</f>
        <v>0</v>
      </c>
      <c r="H226" s="125">
        <v>0</v>
      </c>
      <c r="I226" s="121">
        <v>104073</v>
      </c>
      <c r="J226" s="104" t="s">
        <v>176</v>
      </c>
      <c r="K226" s="95" t="s">
        <v>177</v>
      </c>
      <c r="L226" s="96"/>
      <c r="M226" s="97"/>
      <c r="N226" s="105" t="s">
        <v>178</v>
      </c>
      <c r="O226" s="123">
        <v>104073</v>
      </c>
      <c r="P226" s="124">
        <v>0</v>
      </c>
      <c r="Q226" s="125">
        <v>0</v>
      </c>
      <c r="R226" s="121">
        <v>104073</v>
      </c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</row>
    <row r="227" spans="1:65" s="103" customFormat="1">
      <c r="A227" s="94" t="s">
        <v>179</v>
      </c>
      <c r="B227" s="122" t="s">
        <v>180</v>
      </c>
      <c r="C227" s="122"/>
      <c r="D227" s="122"/>
      <c r="E227" s="98" t="s">
        <v>181</v>
      </c>
      <c r="F227" s="118">
        <v>0</v>
      </c>
      <c r="G227" s="119"/>
      <c r="H227" s="120"/>
      <c r="I227" s="121">
        <f>F227+FC227-H227</f>
        <v>0</v>
      </c>
      <c r="J227" s="94" t="s">
        <v>179</v>
      </c>
      <c r="K227" s="95" t="s">
        <v>182</v>
      </c>
      <c r="L227" s="96"/>
      <c r="M227" s="97"/>
      <c r="N227" s="98" t="s">
        <v>181</v>
      </c>
      <c r="O227" s="118">
        <v>0</v>
      </c>
      <c r="P227" s="119"/>
      <c r="Q227" s="120"/>
      <c r="R227" s="121">
        <v>0</v>
      </c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</row>
    <row r="228" spans="1:65" s="103" customFormat="1">
      <c r="A228" s="94" t="s">
        <v>183</v>
      </c>
      <c r="B228" s="122" t="s">
        <v>184</v>
      </c>
      <c r="C228" s="122"/>
      <c r="D228" s="122"/>
      <c r="E228" s="98" t="s">
        <v>185</v>
      </c>
      <c r="F228" s="118">
        <v>0</v>
      </c>
      <c r="G228" s="119"/>
      <c r="H228" s="120"/>
      <c r="I228" s="121">
        <f>F228+FC228-H228</f>
        <v>0</v>
      </c>
      <c r="J228" s="94" t="s">
        <v>183</v>
      </c>
      <c r="K228" s="95" t="s">
        <v>184</v>
      </c>
      <c r="L228" s="96"/>
      <c r="M228" s="97"/>
      <c r="N228" s="98" t="s">
        <v>185</v>
      </c>
      <c r="O228" s="118">
        <v>0</v>
      </c>
      <c r="P228" s="119"/>
      <c r="Q228" s="120"/>
      <c r="R228" s="121">
        <v>0</v>
      </c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</row>
    <row r="229" spans="1:65" s="103" customFormat="1">
      <c r="A229" s="94" t="s">
        <v>186</v>
      </c>
      <c r="B229" s="122" t="s">
        <v>187</v>
      </c>
      <c r="C229" s="122"/>
      <c r="D229" s="122"/>
      <c r="E229" s="98" t="s">
        <v>188</v>
      </c>
      <c r="F229" s="118">
        <v>0</v>
      </c>
      <c r="G229" s="119"/>
      <c r="H229" s="120"/>
      <c r="I229" s="121">
        <f>F229+FC229-H229</f>
        <v>0</v>
      </c>
      <c r="J229" s="94" t="s">
        <v>186</v>
      </c>
      <c r="K229" s="95" t="s">
        <v>189</v>
      </c>
      <c r="L229" s="96"/>
      <c r="M229" s="97"/>
      <c r="N229" s="98" t="s">
        <v>188</v>
      </c>
      <c r="O229" s="118">
        <v>0</v>
      </c>
      <c r="P229" s="119"/>
      <c r="Q229" s="120"/>
      <c r="R229" s="121">
        <v>0</v>
      </c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</row>
    <row r="230" spans="1:65" s="103" customFormat="1">
      <c r="A230" s="94" t="s">
        <v>190</v>
      </c>
      <c r="B230" s="122" t="s">
        <v>191</v>
      </c>
      <c r="C230" s="122"/>
      <c r="D230" s="122"/>
      <c r="E230" s="98" t="s">
        <v>192</v>
      </c>
      <c r="F230" s="118">
        <v>0</v>
      </c>
      <c r="G230" s="119"/>
      <c r="H230" s="120"/>
      <c r="I230" s="121">
        <f>F230+FC230-H230</f>
        <v>0</v>
      </c>
      <c r="J230" s="94" t="s">
        <v>190</v>
      </c>
      <c r="K230" s="95" t="s">
        <v>193</v>
      </c>
      <c r="L230" s="96"/>
      <c r="M230" s="97"/>
      <c r="N230" s="98" t="s">
        <v>192</v>
      </c>
      <c r="O230" s="118">
        <v>0</v>
      </c>
      <c r="P230" s="119"/>
      <c r="Q230" s="120"/>
      <c r="R230" s="121">
        <v>0</v>
      </c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</row>
    <row r="231" spans="1:65">
      <c r="A231" s="104" t="s">
        <v>194</v>
      </c>
      <c r="B231" s="95" t="s">
        <v>195</v>
      </c>
      <c r="C231" s="96"/>
      <c r="D231" s="97"/>
      <c r="E231" s="105" t="s">
        <v>196</v>
      </c>
      <c r="F231" s="123">
        <v>0</v>
      </c>
      <c r="G231" s="124"/>
      <c r="H231" s="125"/>
      <c r="I231" s="121">
        <f>F231+FC231-H231</f>
        <v>0</v>
      </c>
      <c r="J231" s="104" t="s">
        <v>194</v>
      </c>
      <c r="K231" s="95" t="s">
        <v>197</v>
      </c>
      <c r="L231" s="96"/>
      <c r="M231" s="97"/>
      <c r="N231" s="105" t="s">
        <v>196</v>
      </c>
      <c r="O231" s="123">
        <v>0</v>
      </c>
      <c r="P231" s="124"/>
      <c r="Q231" s="125"/>
      <c r="R231" s="121">
        <v>0</v>
      </c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</row>
    <row r="232" spans="1:65" s="109" customFormat="1">
      <c r="A232" s="84" t="s">
        <v>198</v>
      </c>
      <c r="B232" s="85" t="s">
        <v>199</v>
      </c>
      <c r="C232" s="86"/>
      <c r="E232" s="88" t="s">
        <v>200</v>
      </c>
      <c r="F232" s="117">
        <v>31722</v>
      </c>
      <c r="G232" s="117">
        <f>SUM(G233:G239)</f>
        <v>108</v>
      </c>
      <c r="H232" s="117">
        <f>SUM(H233:H239)</f>
        <v>0</v>
      </c>
      <c r="I232" s="117">
        <f>SUM(I233:I239)</f>
        <v>31938</v>
      </c>
      <c r="J232" s="84" t="s">
        <v>198</v>
      </c>
      <c r="K232" s="85" t="s">
        <v>201</v>
      </c>
      <c r="L232" s="86"/>
      <c r="M232" s="87"/>
      <c r="N232" s="88" t="s">
        <v>200</v>
      </c>
      <c r="O232" s="117">
        <v>31722</v>
      </c>
      <c r="P232" s="117">
        <v>108</v>
      </c>
      <c r="Q232" s="117">
        <v>0</v>
      </c>
      <c r="R232" s="117">
        <v>31938</v>
      </c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  <c r="BI232" s="92"/>
      <c r="BJ232" s="92"/>
      <c r="BK232" s="92"/>
      <c r="BL232" s="92"/>
      <c r="BM232" s="92"/>
    </row>
    <row r="233" spans="1:65">
      <c r="A233" s="104" t="s">
        <v>202</v>
      </c>
      <c r="B233" s="64" t="s">
        <v>203</v>
      </c>
      <c r="C233" s="64"/>
      <c r="D233" s="64"/>
      <c r="E233" s="105" t="s">
        <v>204</v>
      </c>
      <c r="F233" s="123">
        <v>0</v>
      </c>
      <c r="G233" s="124"/>
      <c r="H233" s="125"/>
      <c r="I233" s="121">
        <f>F233+FC233-H233</f>
        <v>0</v>
      </c>
      <c r="J233" s="104" t="s">
        <v>202</v>
      </c>
      <c r="K233" s="95" t="s">
        <v>205</v>
      </c>
      <c r="L233" s="96"/>
      <c r="M233" s="97"/>
      <c r="N233" s="105" t="s">
        <v>204</v>
      </c>
      <c r="O233" s="123">
        <v>0</v>
      </c>
      <c r="P233" s="124"/>
      <c r="Q233" s="125"/>
      <c r="R233" s="121">
        <v>0</v>
      </c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</row>
    <row r="234" spans="1:65" s="103" customFormat="1">
      <c r="A234" s="94" t="s">
        <v>206</v>
      </c>
      <c r="B234" s="122" t="s">
        <v>207</v>
      </c>
      <c r="C234" s="122"/>
      <c r="D234" s="122"/>
      <c r="E234" s="98" t="s">
        <v>208</v>
      </c>
      <c r="F234" s="118">
        <v>0</v>
      </c>
      <c r="G234" s="119"/>
      <c r="H234" s="120"/>
      <c r="I234" s="121">
        <f>F234+G234-H234</f>
        <v>0</v>
      </c>
      <c r="J234" s="94" t="s">
        <v>206</v>
      </c>
      <c r="K234" s="95" t="s">
        <v>209</v>
      </c>
      <c r="L234" s="96"/>
      <c r="M234" s="97"/>
      <c r="N234" s="98" t="s">
        <v>208</v>
      </c>
      <c r="O234" s="118">
        <v>0</v>
      </c>
      <c r="P234" s="119"/>
      <c r="Q234" s="120"/>
      <c r="R234" s="121">
        <v>0</v>
      </c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</row>
    <row r="235" spans="1:65" s="103" customFormat="1">
      <c r="A235" s="94" t="s">
        <v>176</v>
      </c>
      <c r="B235" s="122" t="s">
        <v>210</v>
      </c>
      <c r="C235" s="122"/>
      <c r="D235" s="122"/>
      <c r="E235" s="98" t="s">
        <v>211</v>
      </c>
      <c r="F235" s="118">
        <v>31830</v>
      </c>
      <c r="G235" s="119">
        <f>I235-F235+H235</f>
        <v>108</v>
      </c>
      <c r="H235" s="120"/>
      <c r="I235" s="121">
        <v>31938</v>
      </c>
      <c r="J235" s="94" t="s">
        <v>176</v>
      </c>
      <c r="K235" s="95" t="s">
        <v>212</v>
      </c>
      <c r="L235" s="96"/>
      <c r="M235" s="97"/>
      <c r="N235" s="98" t="s">
        <v>211</v>
      </c>
      <c r="O235" s="118">
        <v>31830</v>
      </c>
      <c r="P235" s="119">
        <v>108</v>
      </c>
      <c r="Q235" s="120"/>
      <c r="R235" s="121">
        <v>31938</v>
      </c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</row>
    <row r="236" spans="1:65">
      <c r="A236" s="94" t="s">
        <v>179</v>
      </c>
      <c r="B236" s="126" t="s">
        <v>213</v>
      </c>
      <c r="C236" s="122"/>
      <c r="D236" s="127"/>
      <c r="E236" s="98" t="s">
        <v>214</v>
      </c>
      <c r="F236" s="121">
        <v>0</v>
      </c>
      <c r="G236" s="119"/>
      <c r="H236" s="119"/>
      <c r="I236" s="121">
        <f>F236+G236-H236</f>
        <v>0</v>
      </c>
      <c r="J236" s="94" t="s">
        <v>179</v>
      </c>
      <c r="K236" s="95" t="s">
        <v>215</v>
      </c>
      <c r="L236" s="96"/>
      <c r="M236" s="97"/>
      <c r="N236" s="98" t="s">
        <v>214</v>
      </c>
      <c r="O236" s="121">
        <v>0</v>
      </c>
      <c r="P236" s="119"/>
      <c r="Q236" s="119"/>
      <c r="R236" s="121">
        <f>O236+P236-Q236</f>
        <v>0</v>
      </c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</row>
    <row r="237" spans="1:65" s="103" customFormat="1">
      <c r="A237" s="94" t="s">
        <v>183</v>
      </c>
      <c r="B237" s="122" t="s">
        <v>216</v>
      </c>
      <c r="C237" s="122"/>
      <c r="D237" s="122"/>
      <c r="E237" s="98" t="s">
        <v>217</v>
      </c>
      <c r="F237" s="118">
        <v>0</v>
      </c>
      <c r="G237" s="119"/>
      <c r="H237" s="120"/>
      <c r="I237" s="121">
        <f>F237+FC237-H237</f>
        <v>0</v>
      </c>
      <c r="J237" s="94" t="s">
        <v>183</v>
      </c>
      <c r="K237" s="95" t="s">
        <v>218</v>
      </c>
      <c r="L237" s="96"/>
      <c r="M237" s="97"/>
      <c r="N237" s="98" t="s">
        <v>217</v>
      </c>
      <c r="O237" s="118">
        <v>0</v>
      </c>
      <c r="P237" s="119"/>
      <c r="Q237" s="120"/>
      <c r="R237" s="121">
        <f>O237+FL237-Q237</f>
        <v>0</v>
      </c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</row>
    <row r="238" spans="1:65">
      <c r="A238" s="94" t="s">
        <v>186</v>
      </c>
      <c r="B238" s="64" t="s">
        <v>219</v>
      </c>
      <c r="C238" s="64"/>
      <c r="D238" s="64"/>
      <c r="E238" s="105" t="s">
        <v>220</v>
      </c>
      <c r="F238" s="123">
        <v>0</v>
      </c>
      <c r="G238" s="124"/>
      <c r="H238" s="125"/>
      <c r="I238" s="121">
        <f>F238+FC238-H238</f>
        <v>0</v>
      </c>
      <c r="J238" s="94" t="s">
        <v>186</v>
      </c>
      <c r="K238" s="95" t="s">
        <v>221</v>
      </c>
      <c r="L238" s="96"/>
      <c r="M238" s="97"/>
      <c r="N238" s="105" t="s">
        <v>220</v>
      </c>
      <c r="O238" s="123">
        <v>0</v>
      </c>
      <c r="P238" s="124"/>
      <c r="Q238" s="125"/>
      <c r="R238" s="121">
        <f>O238+FL238-Q238</f>
        <v>0</v>
      </c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</row>
    <row r="239" spans="1:65" s="103" customFormat="1">
      <c r="A239" s="94" t="s">
        <v>190</v>
      </c>
      <c r="B239" s="122" t="s">
        <v>222</v>
      </c>
      <c r="C239" s="122"/>
      <c r="D239" s="122"/>
      <c r="E239" s="98" t="s">
        <v>223</v>
      </c>
      <c r="F239" s="118">
        <v>0</v>
      </c>
      <c r="G239" s="119"/>
      <c r="H239" s="120"/>
      <c r="I239" s="121">
        <f>F239+FC239-H239</f>
        <v>0</v>
      </c>
      <c r="J239" s="94" t="s">
        <v>190</v>
      </c>
      <c r="K239" s="95" t="s">
        <v>224</v>
      </c>
      <c r="L239" s="96"/>
      <c r="M239" s="97"/>
      <c r="N239" s="98" t="s">
        <v>223</v>
      </c>
      <c r="O239" s="118">
        <v>0</v>
      </c>
      <c r="P239" s="119"/>
      <c r="Q239" s="120"/>
      <c r="R239" s="121">
        <f>O239+FL239-Q239</f>
        <v>0</v>
      </c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</row>
    <row r="240" spans="1:65">
      <c r="A240" s="128"/>
      <c r="B240" s="129" t="s">
        <v>226</v>
      </c>
      <c r="C240" s="129"/>
      <c r="D240" s="129"/>
      <c r="E240" s="130" t="s">
        <v>227</v>
      </c>
      <c r="F240" s="131">
        <v>0</v>
      </c>
      <c r="G240" s="132"/>
      <c r="H240" s="133"/>
      <c r="I240" s="121">
        <f>F240+FC240-H240</f>
        <v>0</v>
      </c>
      <c r="J240" s="128"/>
      <c r="K240" s="85" t="s">
        <v>228</v>
      </c>
      <c r="L240" s="86"/>
      <c r="M240" s="87"/>
      <c r="N240" s="130" t="s">
        <v>227</v>
      </c>
      <c r="O240" s="131">
        <v>0</v>
      </c>
      <c r="P240" s="132"/>
      <c r="Q240" s="133"/>
      <c r="R240" s="121">
        <f>O240+FL240-Q240</f>
        <v>0</v>
      </c>
    </row>
    <row r="242" spans="1:65" ht="15.75">
      <c r="A242" s="33"/>
      <c r="B242" s="31" t="s">
        <v>246</v>
      </c>
      <c r="C242" s="31"/>
      <c r="D242" s="31"/>
      <c r="E242" s="31"/>
      <c r="F242" s="31"/>
      <c r="G242" s="33"/>
      <c r="H242" s="33"/>
      <c r="I242" s="33"/>
      <c r="J242" s="33"/>
      <c r="K242" s="31" t="s">
        <v>247</v>
      </c>
      <c r="L242" s="31"/>
      <c r="M242" s="31"/>
      <c r="N242" s="31"/>
      <c r="O242" s="31"/>
      <c r="P242" s="33"/>
      <c r="Q242" s="33"/>
      <c r="R242" s="33"/>
    </row>
    <row r="243" spans="1:65" ht="14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</row>
    <row r="244" spans="1:65" ht="33.75">
      <c r="A244" s="80"/>
      <c r="B244" s="60"/>
      <c r="C244" s="81"/>
      <c r="D244" s="61"/>
      <c r="E244" s="82" t="s">
        <v>150</v>
      </c>
      <c r="F244" s="82" t="s">
        <v>237</v>
      </c>
      <c r="G244" s="82" t="s">
        <v>238</v>
      </c>
      <c r="H244" s="134"/>
      <c r="I244" s="135"/>
      <c r="J244" s="80"/>
      <c r="K244" s="60"/>
      <c r="L244" s="81"/>
      <c r="M244" s="61"/>
      <c r="N244" s="82" t="s">
        <v>155</v>
      </c>
      <c r="O244" s="82" t="s">
        <v>239</v>
      </c>
      <c r="P244" s="82" t="s">
        <v>240</v>
      </c>
      <c r="Q244" s="134"/>
      <c r="R244" s="135"/>
    </row>
    <row r="245" spans="1:65">
      <c r="A245" s="84" t="s">
        <v>160</v>
      </c>
      <c r="B245" s="109" t="s">
        <v>161</v>
      </c>
      <c r="C245" s="109"/>
      <c r="D245" s="109"/>
      <c r="E245" s="88" t="s">
        <v>162</v>
      </c>
      <c r="F245" s="117">
        <v>107431</v>
      </c>
      <c r="G245" s="136">
        <f>G246+G255+G263</f>
        <v>106951</v>
      </c>
      <c r="H245" s="123"/>
      <c r="I245" s="123"/>
      <c r="J245" s="84" t="s">
        <v>160</v>
      </c>
      <c r="K245" s="85" t="s">
        <v>163</v>
      </c>
      <c r="L245" s="86"/>
      <c r="M245" s="87"/>
      <c r="N245" s="88" t="s">
        <v>162</v>
      </c>
      <c r="O245" s="117">
        <v>107431</v>
      </c>
      <c r="P245" s="136">
        <f>P246+P255+P263</f>
        <v>106951</v>
      </c>
      <c r="Q245" s="123"/>
      <c r="R245" s="123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</row>
    <row r="246" spans="1:65" s="93" customFormat="1">
      <c r="A246" s="90" t="s">
        <v>164</v>
      </c>
      <c r="B246" s="92" t="s">
        <v>165</v>
      </c>
      <c r="C246" s="92"/>
      <c r="D246" s="92"/>
      <c r="E246" s="91" t="s">
        <v>166</v>
      </c>
      <c r="F246" s="117">
        <v>0</v>
      </c>
      <c r="G246" s="117">
        <f>SUM(G247:G254)</f>
        <v>0</v>
      </c>
      <c r="H246" s="137"/>
      <c r="I246" s="137"/>
      <c r="J246" s="90" t="s">
        <v>164</v>
      </c>
      <c r="K246" s="85" t="s">
        <v>167</v>
      </c>
      <c r="L246" s="86"/>
      <c r="M246" s="87"/>
      <c r="N246" s="91" t="s">
        <v>166</v>
      </c>
      <c r="O246" s="117">
        <v>0</v>
      </c>
      <c r="P246" s="117">
        <f>SUM(P247:P254)</f>
        <v>0</v>
      </c>
      <c r="Q246" s="137"/>
      <c r="R246" s="137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  <c r="BI246" s="92"/>
      <c r="BJ246" s="92"/>
      <c r="BK246" s="92"/>
      <c r="BL246" s="92"/>
      <c r="BM246" s="92"/>
    </row>
    <row r="247" spans="1:65" s="103" customFormat="1">
      <c r="A247" s="94" t="s">
        <v>168</v>
      </c>
      <c r="B247" s="122" t="s">
        <v>169</v>
      </c>
      <c r="C247" s="122"/>
      <c r="D247" s="122"/>
      <c r="E247" s="98" t="s">
        <v>170</v>
      </c>
      <c r="F247" s="121"/>
      <c r="G247" s="119"/>
      <c r="H247" s="123"/>
      <c r="I247" s="123"/>
      <c r="J247" s="94" t="s">
        <v>168</v>
      </c>
      <c r="K247" s="95" t="s">
        <v>171</v>
      </c>
      <c r="L247" s="96"/>
      <c r="M247" s="97"/>
      <c r="N247" s="98" t="s">
        <v>170</v>
      </c>
      <c r="O247" s="121"/>
      <c r="P247" s="119"/>
      <c r="Q247" s="123"/>
      <c r="R247" s="123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</row>
    <row r="248" spans="1:65" s="103" customFormat="1">
      <c r="A248" s="94" t="s">
        <v>172</v>
      </c>
      <c r="B248" s="122" t="s">
        <v>173</v>
      </c>
      <c r="C248" s="122"/>
      <c r="D248" s="122"/>
      <c r="E248" s="98" t="s">
        <v>174</v>
      </c>
      <c r="F248" s="121"/>
      <c r="G248" s="119"/>
      <c r="H248" s="123"/>
      <c r="I248" s="123"/>
      <c r="J248" s="94" t="s">
        <v>172</v>
      </c>
      <c r="K248" s="95" t="s">
        <v>175</v>
      </c>
      <c r="L248" s="96"/>
      <c r="M248" s="97"/>
      <c r="N248" s="98" t="s">
        <v>174</v>
      </c>
      <c r="O248" s="121"/>
      <c r="P248" s="119"/>
      <c r="Q248" s="123"/>
      <c r="R248" s="123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</row>
    <row r="249" spans="1:65">
      <c r="A249" s="104" t="s">
        <v>176</v>
      </c>
      <c r="B249" s="64" t="s">
        <v>177</v>
      </c>
      <c r="C249" s="64"/>
      <c r="D249" s="64"/>
      <c r="E249" s="105" t="s">
        <v>178</v>
      </c>
      <c r="F249" s="121">
        <v>0</v>
      </c>
      <c r="G249" s="119">
        <v>0</v>
      </c>
      <c r="H249" s="123"/>
      <c r="I249" s="123"/>
      <c r="J249" s="104" t="s">
        <v>176</v>
      </c>
      <c r="K249" s="95" t="s">
        <v>177</v>
      </c>
      <c r="L249" s="96"/>
      <c r="M249" s="97"/>
      <c r="N249" s="105" t="s">
        <v>178</v>
      </c>
      <c r="O249" s="121">
        <v>0</v>
      </c>
      <c r="P249" s="119">
        <v>0</v>
      </c>
      <c r="Q249" s="123"/>
      <c r="R249" s="123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</row>
    <row r="250" spans="1:65" s="103" customFormat="1">
      <c r="A250" s="94" t="s">
        <v>179</v>
      </c>
      <c r="B250" s="122" t="s">
        <v>180</v>
      </c>
      <c r="C250" s="122"/>
      <c r="D250" s="122"/>
      <c r="E250" s="98" t="s">
        <v>181</v>
      </c>
      <c r="F250" s="121"/>
      <c r="G250" s="119"/>
      <c r="H250" s="123"/>
      <c r="I250" s="123"/>
      <c r="J250" s="94" t="s">
        <v>179</v>
      </c>
      <c r="K250" s="95" t="s">
        <v>182</v>
      </c>
      <c r="L250" s="96"/>
      <c r="M250" s="97"/>
      <c r="N250" s="98" t="s">
        <v>181</v>
      </c>
      <c r="O250" s="121"/>
      <c r="P250" s="119"/>
      <c r="Q250" s="123"/>
      <c r="R250" s="123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</row>
    <row r="251" spans="1:65" s="103" customFormat="1">
      <c r="A251" s="94" t="s">
        <v>183</v>
      </c>
      <c r="B251" s="122" t="s">
        <v>184</v>
      </c>
      <c r="C251" s="122"/>
      <c r="D251" s="122"/>
      <c r="E251" s="98" t="s">
        <v>185</v>
      </c>
      <c r="F251" s="121"/>
      <c r="G251" s="119"/>
      <c r="H251" s="123"/>
      <c r="I251" s="123"/>
      <c r="J251" s="94" t="s">
        <v>183</v>
      </c>
      <c r="K251" s="95" t="s">
        <v>184</v>
      </c>
      <c r="L251" s="96"/>
      <c r="M251" s="97"/>
      <c r="N251" s="98" t="s">
        <v>185</v>
      </c>
      <c r="O251" s="121"/>
      <c r="P251" s="119"/>
      <c r="Q251" s="123"/>
      <c r="R251" s="123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</row>
    <row r="252" spans="1:65" s="103" customFormat="1">
      <c r="A252" s="94" t="s">
        <v>186</v>
      </c>
      <c r="B252" s="122" t="s">
        <v>187</v>
      </c>
      <c r="C252" s="122"/>
      <c r="D252" s="122"/>
      <c r="E252" s="98" t="s">
        <v>188</v>
      </c>
      <c r="F252" s="121"/>
      <c r="G252" s="119"/>
      <c r="H252" s="123"/>
      <c r="I252" s="123"/>
      <c r="J252" s="94" t="s">
        <v>186</v>
      </c>
      <c r="K252" s="95" t="s">
        <v>189</v>
      </c>
      <c r="L252" s="96"/>
      <c r="M252" s="97"/>
      <c r="N252" s="98" t="s">
        <v>188</v>
      </c>
      <c r="O252" s="121"/>
      <c r="P252" s="119"/>
      <c r="Q252" s="123"/>
      <c r="R252" s="123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</row>
    <row r="253" spans="1:65" s="103" customFormat="1">
      <c r="A253" s="94" t="s">
        <v>190</v>
      </c>
      <c r="B253" s="122" t="s">
        <v>191</v>
      </c>
      <c r="C253" s="122"/>
      <c r="D253" s="122"/>
      <c r="E253" s="98" t="s">
        <v>192</v>
      </c>
      <c r="F253" s="121"/>
      <c r="G253" s="119"/>
      <c r="H253" s="123"/>
      <c r="I253" s="123"/>
      <c r="J253" s="94" t="s">
        <v>190</v>
      </c>
      <c r="K253" s="95" t="s">
        <v>193</v>
      </c>
      <c r="L253" s="96"/>
      <c r="M253" s="97"/>
      <c r="N253" s="98" t="s">
        <v>192</v>
      </c>
      <c r="O253" s="121"/>
      <c r="P253" s="119"/>
      <c r="Q253" s="123"/>
      <c r="R253" s="123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</row>
    <row r="254" spans="1:65">
      <c r="A254" s="104" t="s">
        <v>194</v>
      </c>
      <c r="B254" s="64" t="s">
        <v>195</v>
      </c>
      <c r="C254" s="64"/>
      <c r="D254" s="64"/>
      <c r="E254" s="105" t="s">
        <v>196</v>
      </c>
      <c r="F254" s="121"/>
      <c r="G254" s="119"/>
      <c r="H254" s="123"/>
      <c r="I254" s="123"/>
      <c r="J254" s="104" t="s">
        <v>194</v>
      </c>
      <c r="K254" s="95" t="s">
        <v>197</v>
      </c>
      <c r="L254" s="96"/>
      <c r="M254" s="97"/>
      <c r="N254" s="105" t="s">
        <v>196</v>
      </c>
      <c r="O254" s="121"/>
      <c r="P254" s="119"/>
      <c r="Q254" s="123"/>
      <c r="R254" s="123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</row>
    <row r="255" spans="1:65" s="109" customFormat="1">
      <c r="A255" s="84" t="s">
        <v>198</v>
      </c>
      <c r="B255" s="109" t="s">
        <v>199</v>
      </c>
      <c r="E255" s="88" t="s">
        <v>200</v>
      </c>
      <c r="F255" s="117">
        <v>602</v>
      </c>
      <c r="G255" s="136">
        <f>SUM(G256:G262)</f>
        <v>386</v>
      </c>
      <c r="H255" s="137"/>
      <c r="I255" s="137"/>
      <c r="J255" s="84" t="s">
        <v>198</v>
      </c>
      <c r="K255" s="85" t="s">
        <v>201</v>
      </c>
      <c r="L255" s="86"/>
      <c r="M255" s="87"/>
      <c r="N255" s="88" t="s">
        <v>200</v>
      </c>
      <c r="O255" s="117">
        <v>602</v>
      </c>
      <c r="P255" s="136">
        <v>386</v>
      </c>
      <c r="Q255" s="137"/>
      <c r="R255" s="137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  <c r="BI255" s="92"/>
      <c r="BJ255" s="92"/>
      <c r="BK255" s="92"/>
      <c r="BL255" s="92"/>
      <c r="BM255" s="92"/>
    </row>
    <row r="256" spans="1:65">
      <c r="A256" s="104" t="s">
        <v>202</v>
      </c>
      <c r="B256" s="64" t="s">
        <v>203</v>
      </c>
      <c r="C256" s="64"/>
      <c r="D256" s="64"/>
      <c r="E256" s="105" t="s">
        <v>204</v>
      </c>
      <c r="F256" s="121"/>
      <c r="G256" s="119"/>
      <c r="H256" s="123"/>
      <c r="I256" s="123"/>
      <c r="J256" s="104" t="s">
        <v>202</v>
      </c>
      <c r="K256" s="95" t="s">
        <v>205</v>
      </c>
      <c r="L256" s="96"/>
      <c r="M256" s="97"/>
      <c r="N256" s="105" t="s">
        <v>204</v>
      </c>
      <c r="O256" s="121"/>
      <c r="P256" s="119"/>
      <c r="Q256" s="123"/>
      <c r="R256" s="123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</row>
    <row r="257" spans="1:65" s="103" customFormat="1">
      <c r="A257" s="94" t="s">
        <v>206</v>
      </c>
      <c r="B257" s="122" t="s">
        <v>207</v>
      </c>
      <c r="C257" s="122"/>
      <c r="D257" s="122"/>
      <c r="E257" s="98" t="s">
        <v>208</v>
      </c>
      <c r="F257" s="121"/>
      <c r="G257" s="119"/>
      <c r="H257" s="123"/>
      <c r="I257" s="123"/>
      <c r="J257" s="94" t="s">
        <v>206</v>
      </c>
      <c r="K257" s="95" t="s">
        <v>209</v>
      </c>
      <c r="L257" s="96"/>
      <c r="M257" s="97"/>
      <c r="N257" s="98" t="s">
        <v>208</v>
      </c>
      <c r="O257" s="121"/>
      <c r="P257" s="119"/>
      <c r="Q257" s="123"/>
      <c r="R257" s="123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</row>
    <row r="258" spans="1:65" s="103" customFormat="1">
      <c r="A258" s="94" t="s">
        <v>176</v>
      </c>
      <c r="B258" s="122" t="s">
        <v>210</v>
      </c>
      <c r="C258" s="122"/>
      <c r="D258" s="122"/>
      <c r="E258" s="98" t="s">
        <v>211</v>
      </c>
      <c r="F258" s="121">
        <v>494</v>
      </c>
      <c r="G258" s="119">
        <v>386</v>
      </c>
      <c r="H258" s="123"/>
      <c r="I258" s="123"/>
      <c r="J258" s="94" t="s">
        <v>176</v>
      </c>
      <c r="K258" s="95" t="s">
        <v>212</v>
      </c>
      <c r="L258" s="96"/>
      <c r="M258" s="97"/>
      <c r="N258" s="98" t="s">
        <v>211</v>
      </c>
      <c r="O258" s="121">
        <v>494</v>
      </c>
      <c r="P258" s="119">
        <v>386</v>
      </c>
      <c r="Q258" s="123"/>
      <c r="R258" s="123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</row>
    <row r="259" spans="1:65">
      <c r="A259" s="94" t="s">
        <v>179</v>
      </c>
      <c r="B259" s="64" t="s">
        <v>213</v>
      </c>
      <c r="C259" s="64"/>
      <c r="D259" s="64"/>
      <c r="E259" s="105" t="s">
        <v>214</v>
      </c>
      <c r="F259" s="121"/>
      <c r="G259" s="119"/>
      <c r="H259" s="123"/>
      <c r="I259" s="123"/>
      <c r="J259" s="94" t="s">
        <v>179</v>
      </c>
      <c r="K259" s="95" t="s">
        <v>215</v>
      </c>
      <c r="L259" s="96"/>
      <c r="M259" s="97"/>
      <c r="N259" s="105" t="s">
        <v>214</v>
      </c>
      <c r="O259" s="121"/>
      <c r="P259" s="119"/>
      <c r="Q259" s="123"/>
      <c r="R259" s="123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</row>
    <row r="260" spans="1:65" s="103" customFormat="1">
      <c r="A260" s="94" t="s">
        <v>183</v>
      </c>
      <c r="B260" s="122" t="s">
        <v>216</v>
      </c>
      <c r="C260" s="122"/>
      <c r="D260" s="122"/>
      <c r="E260" s="98" t="s">
        <v>217</v>
      </c>
      <c r="F260" s="121"/>
      <c r="G260" s="119"/>
      <c r="H260" s="123"/>
      <c r="I260" s="123"/>
      <c r="J260" s="94" t="s">
        <v>183</v>
      </c>
      <c r="K260" s="95" t="s">
        <v>218</v>
      </c>
      <c r="L260" s="96"/>
      <c r="M260" s="97"/>
      <c r="N260" s="98" t="s">
        <v>217</v>
      </c>
      <c r="O260" s="121"/>
      <c r="P260" s="119"/>
      <c r="Q260" s="123"/>
      <c r="R260" s="123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</row>
    <row r="261" spans="1:65">
      <c r="A261" s="94" t="s">
        <v>186</v>
      </c>
      <c r="B261" s="64" t="s">
        <v>219</v>
      </c>
      <c r="C261" s="64"/>
      <c r="D261" s="64"/>
      <c r="E261" s="105" t="s">
        <v>220</v>
      </c>
      <c r="F261" s="121"/>
      <c r="G261" s="119"/>
      <c r="H261" s="123"/>
      <c r="I261" s="123"/>
      <c r="J261" s="94" t="s">
        <v>186</v>
      </c>
      <c r="K261" s="95" t="s">
        <v>221</v>
      </c>
      <c r="L261" s="96"/>
      <c r="M261" s="97"/>
      <c r="N261" s="105" t="s">
        <v>220</v>
      </c>
      <c r="O261" s="121"/>
      <c r="P261" s="119"/>
      <c r="Q261" s="123"/>
      <c r="R261" s="123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</row>
    <row r="262" spans="1:65" s="103" customFormat="1">
      <c r="A262" s="94" t="s">
        <v>190</v>
      </c>
      <c r="B262" s="122" t="s">
        <v>222</v>
      </c>
      <c r="C262" s="122"/>
      <c r="D262" s="122"/>
      <c r="E262" s="138" t="s">
        <v>223</v>
      </c>
      <c r="F262" s="139"/>
      <c r="G262" s="140"/>
      <c r="H262" s="123"/>
      <c r="I262" s="123"/>
      <c r="J262" s="94" t="s">
        <v>190</v>
      </c>
      <c r="K262" s="95" t="s">
        <v>224</v>
      </c>
      <c r="L262" s="96"/>
      <c r="M262" s="97"/>
      <c r="N262" s="138" t="s">
        <v>223</v>
      </c>
      <c r="O262" s="139"/>
      <c r="P262" s="140"/>
      <c r="Q262" s="123"/>
      <c r="R262" s="123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</row>
    <row r="263" spans="1:65">
      <c r="A263" s="84" t="s">
        <v>225</v>
      </c>
      <c r="B263" s="85" t="s">
        <v>241</v>
      </c>
      <c r="C263" s="86"/>
      <c r="D263" s="87"/>
      <c r="E263" s="88" t="s">
        <v>227</v>
      </c>
      <c r="F263" s="89">
        <v>106565</v>
      </c>
      <c r="G263" s="141">
        <v>106565</v>
      </c>
      <c r="H263" s="30"/>
      <c r="I263" s="30"/>
      <c r="J263" s="84" t="s">
        <v>225</v>
      </c>
      <c r="K263" s="85" t="s">
        <v>228</v>
      </c>
      <c r="L263" s="86"/>
      <c r="M263" s="87"/>
      <c r="N263" s="88" t="s">
        <v>227</v>
      </c>
      <c r="O263" s="89">
        <v>106565</v>
      </c>
      <c r="P263" s="141">
        <v>106565</v>
      </c>
      <c r="Q263" s="30"/>
      <c r="R263" s="30"/>
    </row>
    <row r="264" spans="1:65">
      <c r="E264" s="142"/>
      <c r="F264" s="134"/>
      <c r="G264" s="143"/>
      <c r="H264" s="30"/>
      <c r="I264" s="30"/>
      <c r="N264" s="142"/>
      <c r="O264" s="134"/>
      <c r="P264" s="143"/>
      <c r="Q264" s="30"/>
      <c r="R264" s="30"/>
    </row>
    <row r="265" spans="1:65">
      <c r="A265" s="1" t="s">
        <v>248</v>
      </c>
      <c r="B265" s="1" t="s">
        <v>249</v>
      </c>
      <c r="E265" s="142"/>
      <c r="F265" s="134"/>
      <c r="G265" s="143"/>
      <c r="H265" s="30"/>
      <c r="I265" s="30"/>
      <c r="J265" s="1" t="s">
        <v>248</v>
      </c>
      <c r="K265" s="69" t="s">
        <v>250</v>
      </c>
      <c r="N265" s="142"/>
      <c r="O265" s="134"/>
      <c r="P265" s="143"/>
      <c r="Q265" s="30"/>
      <c r="R265" s="30"/>
    </row>
    <row r="266" spans="1:65">
      <c r="B266" s="144" t="s">
        <v>251</v>
      </c>
      <c r="C266" s="145"/>
      <c r="D266" s="144" t="s">
        <v>252</v>
      </c>
      <c r="E266" s="145"/>
      <c r="F266" s="134"/>
      <c r="G266" s="143"/>
      <c r="H266" s="30"/>
      <c r="I266" s="30"/>
      <c r="K266" s="146" t="s">
        <v>253</v>
      </c>
      <c r="L266" s="145"/>
      <c r="M266" s="146" t="s">
        <v>254</v>
      </c>
      <c r="N266" s="145"/>
      <c r="O266" s="134"/>
      <c r="P266" s="143"/>
      <c r="Q266" s="30"/>
      <c r="R266" s="30"/>
    </row>
    <row r="267" spans="1:65">
      <c r="B267" s="147" t="s">
        <v>255</v>
      </c>
      <c r="C267" s="148"/>
      <c r="D267" s="95" t="s">
        <v>256</v>
      </c>
      <c r="E267" s="149"/>
      <c r="F267" s="134"/>
      <c r="G267" s="143"/>
      <c r="H267" s="30"/>
      <c r="I267" s="30"/>
      <c r="K267" s="126" t="s">
        <v>257</v>
      </c>
      <c r="L267" s="148"/>
      <c r="M267" s="95" t="s">
        <v>256</v>
      </c>
      <c r="N267" s="149"/>
      <c r="O267" s="134"/>
      <c r="P267" s="143"/>
      <c r="Q267" s="30"/>
      <c r="R267" s="30"/>
    </row>
    <row r="268" spans="1:65">
      <c r="B268" s="147"/>
      <c r="C268" s="148"/>
      <c r="D268" s="147"/>
      <c r="E268" s="150"/>
      <c r="F268" s="134"/>
      <c r="G268" s="143"/>
      <c r="H268" s="30"/>
      <c r="I268" s="30"/>
      <c r="K268" s="147"/>
      <c r="L268" s="148"/>
      <c r="M268" s="147"/>
      <c r="N268" s="150"/>
      <c r="O268" s="134"/>
      <c r="P268" s="143"/>
      <c r="Q268" s="30"/>
      <c r="R268" s="30"/>
    </row>
    <row r="269" spans="1:65">
      <c r="B269" s="30"/>
      <c r="C269" s="30"/>
      <c r="D269" s="30"/>
      <c r="E269" s="142"/>
      <c r="F269" s="134"/>
      <c r="G269" s="143"/>
      <c r="H269" s="30"/>
      <c r="I269" s="30"/>
      <c r="K269" s="30"/>
      <c r="L269" s="30"/>
      <c r="M269" s="30"/>
      <c r="N269" s="142"/>
      <c r="O269" s="134"/>
      <c r="P269" s="143"/>
      <c r="Q269" s="30"/>
      <c r="R269" s="30"/>
    </row>
    <row r="270" spans="1:65">
      <c r="B270" s="30"/>
      <c r="C270" s="30"/>
      <c r="D270" s="30"/>
      <c r="E270" s="142"/>
      <c r="F270" s="134"/>
      <c r="G270" s="143"/>
      <c r="H270" s="30"/>
      <c r="I270" s="30"/>
      <c r="K270" s="30"/>
      <c r="L270" s="30"/>
      <c r="M270" s="30"/>
      <c r="N270" s="142"/>
      <c r="O270" s="134"/>
      <c r="P270" s="143"/>
      <c r="Q270" s="30"/>
      <c r="R270" s="30"/>
    </row>
    <row r="271" spans="1:65">
      <c r="B271" s="30"/>
      <c r="C271" s="30"/>
      <c r="D271" s="30"/>
      <c r="E271" s="142"/>
      <c r="F271" s="134"/>
      <c r="G271" s="143"/>
      <c r="H271" s="30"/>
      <c r="I271" s="30"/>
      <c r="K271" s="30"/>
      <c r="L271" s="30"/>
      <c r="M271" s="30"/>
      <c r="N271" s="142"/>
      <c r="O271" s="134"/>
      <c r="P271" s="143"/>
      <c r="Q271" s="30"/>
      <c r="R271" s="30"/>
    </row>
    <row r="272" spans="1:65">
      <c r="B272" s="30" t="s">
        <v>258</v>
      </c>
      <c r="C272" s="30"/>
      <c r="D272" s="30"/>
      <c r="E272" s="142"/>
      <c r="F272" s="134"/>
      <c r="G272" s="143"/>
      <c r="H272" s="30"/>
      <c r="I272" s="30"/>
      <c r="K272" s="64" t="s">
        <v>259</v>
      </c>
      <c r="L272" s="30"/>
      <c r="M272" s="30"/>
      <c r="N272" s="142"/>
      <c r="O272" s="134"/>
      <c r="P272" s="143"/>
      <c r="Q272" s="30"/>
      <c r="R272" s="30"/>
    </row>
    <row r="273" spans="1:17">
      <c r="A273" s="1" t="s">
        <v>260</v>
      </c>
      <c r="B273" s="1" t="s">
        <v>261</v>
      </c>
      <c r="J273" s="1" t="s">
        <v>260</v>
      </c>
      <c r="K273" s="69" t="s">
        <v>262</v>
      </c>
    </row>
    <row r="274" spans="1:17" s="69" customFormat="1">
      <c r="B274" s="69" t="s">
        <v>263</v>
      </c>
      <c r="K274" s="69" t="s">
        <v>264</v>
      </c>
    </row>
    <row r="275" spans="1:17" s="69" customFormat="1">
      <c r="B275" s="69" t="s">
        <v>265</v>
      </c>
      <c r="K275" s="69" t="s">
        <v>266</v>
      </c>
    </row>
    <row r="276" spans="1:17" s="69" customFormat="1">
      <c r="B276" s="151"/>
      <c r="C276" s="151"/>
      <c r="D276" s="151"/>
      <c r="E276" s="151"/>
      <c r="F276" s="151"/>
      <c r="G276" s="151"/>
      <c r="K276" s="151"/>
      <c r="L276" s="151"/>
      <c r="M276" s="151"/>
      <c r="N276" s="151"/>
      <c r="O276" s="151"/>
      <c r="P276" s="151"/>
    </row>
    <row r="277" spans="1:17" s="69" customFormat="1">
      <c r="B277" s="152" t="s">
        <v>267</v>
      </c>
      <c r="C277" s="153"/>
      <c r="D277" s="154"/>
      <c r="E277" s="155" t="s">
        <v>268</v>
      </c>
      <c r="F277" s="156"/>
      <c r="G277" s="40"/>
      <c r="H277" s="40"/>
      <c r="K277" s="152" t="s">
        <v>269</v>
      </c>
      <c r="L277" s="153"/>
      <c r="M277" s="154"/>
      <c r="N277" s="155" t="s">
        <v>270</v>
      </c>
      <c r="O277" s="156"/>
      <c r="P277" s="40"/>
      <c r="Q277" s="40"/>
    </row>
    <row r="278" spans="1:17" s="69" customFormat="1">
      <c r="B278" s="157" t="s">
        <v>271</v>
      </c>
      <c r="C278" s="158"/>
      <c r="D278" s="159"/>
      <c r="E278" s="160" t="s">
        <v>53</v>
      </c>
      <c r="F278" s="160" t="s">
        <v>54</v>
      </c>
      <c r="K278" s="157" t="s">
        <v>272</v>
      </c>
      <c r="L278" s="158"/>
      <c r="M278" s="159"/>
      <c r="N278" s="160" t="s">
        <v>273</v>
      </c>
      <c r="O278" s="160" t="s">
        <v>274</v>
      </c>
    </row>
    <row r="279" spans="1:17">
      <c r="B279" s="161" t="s">
        <v>275</v>
      </c>
      <c r="C279" s="162"/>
      <c r="D279" s="163"/>
      <c r="E279" s="164">
        <f>5643.96*4+6638.78</f>
        <v>29214.62</v>
      </c>
      <c r="F279" s="164">
        <v>29214.62</v>
      </c>
      <c r="G279" s="40"/>
      <c r="H279" s="165"/>
      <c r="K279" s="161" t="s">
        <v>275</v>
      </c>
      <c r="L279" s="162"/>
      <c r="M279" s="163"/>
      <c r="N279" s="164">
        <f>5643.96*4+6638.78</f>
        <v>29214.62</v>
      </c>
      <c r="O279" s="164">
        <v>29214.62</v>
      </c>
      <c r="P279" s="40"/>
      <c r="Q279" s="165"/>
    </row>
    <row r="280" spans="1:17">
      <c r="B280" s="161" t="s">
        <v>276</v>
      </c>
      <c r="C280" s="162"/>
      <c r="D280" s="163"/>
      <c r="E280" s="164">
        <v>5643.9662085905902</v>
      </c>
      <c r="F280" s="164">
        <v>5643.9662085905902</v>
      </c>
      <c r="G280" s="40"/>
      <c r="H280" s="165"/>
      <c r="K280" s="161" t="s">
        <v>276</v>
      </c>
      <c r="L280" s="162"/>
      <c r="M280" s="163"/>
      <c r="N280" s="164">
        <v>5643.9662085905902</v>
      </c>
      <c r="O280" s="164">
        <v>5643.9662085905902</v>
      </c>
      <c r="P280" s="40"/>
      <c r="Q280" s="165"/>
    </row>
    <row r="281" spans="1:17">
      <c r="B281" s="161" t="s">
        <v>277</v>
      </c>
      <c r="C281" s="162"/>
      <c r="D281" s="163"/>
      <c r="E281" s="164">
        <v>5643.9662085905902</v>
      </c>
      <c r="F281" s="164">
        <v>5643.9662085905902</v>
      </c>
      <c r="G281" s="40"/>
      <c r="H281" s="165"/>
      <c r="K281" s="161" t="s">
        <v>277</v>
      </c>
      <c r="L281" s="162"/>
      <c r="M281" s="163"/>
      <c r="N281" s="164">
        <v>5643.9662085905902</v>
      </c>
      <c r="O281" s="164">
        <v>5643.9662085905902</v>
      </c>
      <c r="P281" s="40"/>
      <c r="Q281" s="165"/>
    </row>
    <row r="282" spans="1:17">
      <c r="B282" s="161" t="s">
        <v>278</v>
      </c>
      <c r="C282" s="162"/>
      <c r="D282" s="163"/>
      <c r="E282" s="164">
        <v>5643.9662085905902</v>
      </c>
      <c r="F282" s="164">
        <v>5643.9662085905902</v>
      </c>
      <c r="G282" s="40"/>
      <c r="H282" s="165"/>
      <c r="K282" s="161" t="s">
        <v>278</v>
      </c>
      <c r="L282" s="162"/>
      <c r="M282" s="163"/>
      <c r="N282" s="164">
        <v>5643.9662085905902</v>
      </c>
      <c r="O282" s="164">
        <v>5643.9662085905902</v>
      </c>
      <c r="P282" s="40"/>
      <c r="Q282" s="165"/>
    </row>
    <row r="283" spans="1:17">
      <c r="B283" s="161" t="s">
        <v>279</v>
      </c>
      <c r="C283" s="162"/>
      <c r="D283" s="163"/>
      <c r="E283" s="164">
        <v>0</v>
      </c>
      <c r="F283" s="164">
        <v>0</v>
      </c>
      <c r="G283" s="40"/>
      <c r="H283" s="165"/>
      <c r="K283" s="161" t="s">
        <v>279</v>
      </c>
      <c r="L283" s="162"/>
      <c r="M283" s="163"/>
      <c r="N283" s="164">
        <v>0</v>
      </c>
      <c r="O283" s="164">
        <v>0</v>
      </c>
      <c r="P283" s="40"/>
      <c r="Q283" s="165"/>
    </row>
    <row r="284" spans="1:17">
      <c r="B284" s="161" t="s">
        <v>280</v>
      </c>
      <c r="C284" s="162"/>
      <c r="D284" s="163"/>
      <c r="E284" s="164">
        <v>0</v>
      </c>
      <c r="F284" s="164">
        <v>0</v>
      </c>
      <c r="G284" s="40"/>
      <c r="H284" s="165"/>
      <c r="K284" s="161" t="s">
        <v>280</v>
      </c>
      <c r="L284" s="162"/>
      <c r="M284" s="163"/>
      <c r="N284" s="164">
        <v>0</v>
      </c>
      <c r="O284" s="164">
        <v>0</v>
      </c>
      <c r="P284" s="40"/>
      <c r="Q284" s="165"/>
    </row>
    <row r="285" spans="1:17">
      <c r="B285" s="161" t="s">
        <v>281</v>
      </c>
      <c r="C285" s="162"/>
      <c r="D285" s="163"/>
      <c r="E285" s="164">
        <v>5643.9662085905902</v>
      </c>
      <c r="F285" s="164">
        <v>5643.9662085905902</v>
      </c>
      <c r="G285" s="40"/>
      <c r="H285" s="165"/>
      <c r="K285" s="161" t="s">
        <v>281</v>
      </c>
      <c r="L285" s="162"/>
      <c r="M285" s="163"/>
      <c r="N285" s="164">
        <v>5643.9662085905902</v>
      </c>
      <c r="O285" s="164">
        <v>5643.9662085905902</v>
      </c>
      <c r="P285" s="40"/>
      <c r="Q285" s="165"/>
    </row>
    <row r="286" spans="1:17">
      <c r="B286" s="161" t="s">
        <v>282</v>
      </c>
      <c r="C286" s="162"/>
      <c r="D286" s="163"/>
      <c r="E286" s="164">
        <v>0</v>
      </c>
      <c r="F286" s="164">
        <v>0</v>
      </c>
      <c r="G286" s="40"/>
      <c r="H286" s="165"/>
      <c r="K286" s="161" t="s">
        <v>282</v>
      </c>
      <c r="L286" s="162"/>
      <c r="M286" s="163"/>
      <c r="N286" s="164">
        <v>0</v>
      </c>
      <c r="O286" s="164">
        <v>0</v>
      </c>
      <c r="P286" s="40"/>
      <c r="Q286" s="165"/>
    </row>
    <row r="287" spans="1:17">
      <c r="B287" s="161" t="s">
        <v>283</v>
      </c>
      <c r="C287" s="162"/>
      <c r="D287" s="163"/>
      <c r="E287" s="164">
        <v>5643.9662085905902</v>
      </c>
      <c r="F287" s="164">
        <v>5643.9662085905902</v>
      </c>
      <c r="G287" s="40"/>
      <c r="H287" s="165"/>
      <c r="K287" s="161" t="s">
        <v>283</v>
      </c>
      <c r="L287" s="162"/>
      <c r="M287" s="163"/>
      <c r="N287" s="164">
        <v>5643.9662085905902</v>
      </c>
      <c r="O287" s="164">
        <v>5643.9662085905902</v>
      </c>
      <c r="P287" s="40"/>
      <c r="Q287" s="165"/>
    </row>
    <row r="288" spans="1:17">
      <c r="B288" s="161" t="s">
        <v>284</v>
      </c>
      <c r="C288" s="166"/>
      <c r="D288" s="167"/>
      <c r="E288" s="164">
        <f>5643.96*4+6638.78*3</f>
        <v>42492.18</v>
      </c>
      <c r="F288" s="164">
        <v>42492.18</v>
      </c>
      <c r="G288" s="40"/>
      <c r="H288" s="165"/>
      <c r="K288" s="161" t="s">
        <v>284</v>
      </c>
      <c r="L288" s="166"/>
      <c r="M288" s="167"/>
      <c r="N288" s="164">
        <f>5643.96*4+6638.78*3</f>
        <v>42492.18</v>
      </c>
      <c r="O288" s="164">
        <v>42492.18</v>
      </c>
      <c r="P288" s="40"/>
      <c r="Q288" s="165"/>
    </row>
    <row r="289" spans="1:18">
      <c r="B289" s="161" t="s">
        <v>285</v>
      </c>
      <c r="C289" s="166"/>
      <c r="D289" s="167"/>
      <c r="E289" s="164">
        <v>0</v>
      </c>
      <c r="F289" s="164">
        <v>0</v>
      </c>
      <c r="G289" s="40"/>
      <c r="H289" s="165"/>
      <c r="K289" s="161" t="s">
        <v>285</v>
      </c>
      <c r="L289" s="166"/>
      <c r="M289" s="167"/>
      <c r="N289" s="164">
        <v>0</v>
      </c>
      <c r="O289" s="164">
        <v>0</v>
      </c>
      <c r="P289" s="40"/>
      <c r="Q289" s="165"/>
    </row>
    <row r="290" spans="1:18">
      <c r="B290" s="161" t="s">
        <v>286</v>
      </c>
      <c r="C290" s="166"/>
      <c r="D290" s="167"/>
      <c r="E290" s="164">
        <v>0</v>
      </c>
      <c r="F290" s="164">
        <v>0</v>
      </c>
      <c r="G290" s="40"/>
      <c r="H290" s="165"/>
      <c r="K290" s="161" t="s">
        <v>286</v>
      </c>
      <c r="L290" s="166"/>
      <c r="M290" s="167"/>
      <c r="N290" s="164">
        <v>0</v>
      </c>
      <c r="O290" s="164">
        <v>0</v>
      </c>
      <c r="P290" s="40"/>
      <c r="Q290" s="165"/>
    </row>
    <row r="291" spans="1:18">
      <c r="B291" s="161" t="s">
        <v>287</v>
      </c>
      <c r="C291" s="166"/>
      <c r="D291" s="167"/>
      <c r="E291" s="164">
        <v>0</v>
      </c>
      <c r="F291" s="164">
        <v>0</v>
      </c>
      <c r="G291" s="40"/>
      <c r="H291" s="165"/>
      <c r="K291" s="161" t="s">
        <v>287</v>
      </c>
      <c r="L291" s="166"/>
      <c r="M291" s="167"/>
      <c r="N291" s="164">
        <v>0</v>
      </c>
      <c r="O291" s="164">
        <v>0</v>
      </c>
      <c r="P291" s="40"/>
      <c r="Q291" s="165"/>
    </row>
    <row r="292" spans="1:18">
      <c r="B292" s="168" t="s">
        <v>288</v>
      </c>
      <c r="C292" s="166"/>
      <c r="D292" s="167"/>
      <c r="E292" s="164">
        <v>0</v>
      </c>
      <c r="F292" s="164">
        <v>0</v>
      </c>
      <c r="G292" s="169"/>
      <c r="H292" s="170"/>
      <c r="K292" s="168" t="s">
        <v>288</v>
      </c>
      <c r="L292" s="166"/>
      <c r="M292" s="167"/>
      <c r="N292" s="164">
        <v>0</v>
      </c>
      <c r="O292" s="164">
        <v>0</v>
      </c>
      <c r="P292" s="169"/>
      <c r="Q292" s="170"/>
    </row>
    <row r="293" spans="1:18">
      <c r="B293" s="168" t="s">
        <v>289</v>
      </c>
      <c r="C293" s="166"/>
      <c r="D293" s="167"/>
      <c r="E293" s="164">
        <v>0</v>
      </c>
      <c r="F293" s="164">
        <v>0</v>
      </c>
      <c r="G293" s="169"/>
      <c r="H293" s="170"/>
      <c r="K293" s="168" t="s">
        <v>289</v>
      </c>
      <c r="L293" s="166"/>
      <c r="M293" s="167"/>
      <c r="N293" s="164">
        <v>0</v>
      </c>
      <c r="O293" s="164">
        <v>0</v>
      </c>
      <c r="P293" s="169"/>
      <c r="Q293" s="170"/>
    </row>
    <row r="294" spans="1:18">
      <c r="B294" s="168" t="s">
        <v>290</v>
      </c>
      <c r="C294" s="166"/>
      <c r="D294" s="167"/>
      <c r="E294" s="164">
        <f>F294</f>
        <v>6638.7837748124502</v>
      </c>
      <c r="F294" s="164">
        <v>6638.7837748124502</v>
      </c>
      <c r="G294" s="169"/>
      <c r="H294" s="170"/>
      <c r="K294" s="168" t="s">
        <v>290</v>
      </c>
      <c r="L294" s="166"/>
      <c r="M294" s="167"/>
      <c r="N294" s="164">
        <f>O294</f>
        <v>6638.7837748124502</v>
      </c>
      <c r="O294" s="164">
        <v>6638.7837748124502</v>
      </c>
      <c r="P294" s="169"/>
      <c r="Q294" s="170"/>
    </row>
    <row r="295" spans="1:18">
      <c r="B295" s="168" t="s">
        <v>291</v>
      </c>
      <c r="C295" s="166"/>
      <c r="D295" s="167"/>
      <c r="E295" s="164">
        <v>0</v>
      </c>
      <c r="F295" s="164">
        <v>0</v>
      </c>
      <c r="G295" s="169"/>
      <c r="H295" s="170"/>
      <c r="K295" s="168" t="s">
        <v>291</v>
      </c>
      <c r="L295" s="166"/>
      <c r="M295" s="167"/>
      <c r="N295" s="164">
        <v>0</v>
      </c>
      <c r="O295" s="164">
        <v>0</v>
      </c>
      <c r="P295" s="169"/>
      <c r="Q295" s="170"/>
    </row>
    <row r="296" spans="1:18">
      <c r="B296" s="168" t="s">
        <v>292</v>
      </c>
      <c r="C296" s="166"/>
      <c r="D296" s="167"/>
      <c r="E296" s="164">
        <v>0</v>
      </c>
      <c r="F296" s="164">
        <v>0</v>
      </c>
      <c r="G296" s="169"/>
      <c r="H296" s="170"/>
      <c r="K296" s="168" t="s">
        <v>292</v>
      </c>
      <c r="L296" s="166"/>
      <c r="M296" s="167"/>
      <c r="N296" s="164">
        <v>0</v>
      </c>
      <c r="O296" s="164">
        <v>0</v>
      </c>
      <c r="P296" s="169"/>
      <c r="Q296" s="170"/>
    </row>
    <row r="297" spans="1:18">
      <c r="B297" s="171" t="s">
        <v>293</v>
      </c>
      <c r="C297" s="172"/>
      <c r="D297" s="173"/>
      <c r="E297" s="174">
        <f>SUM(E279:E296)</f>
        <v>106565.41481776538</v>
      </c>
      <c r="F297" s="175">
        <f>SUM(F279:F296)</f>
        <v>106565.41481776538</v>
      </c>
      <c r="G297" s="169"/>
      <c r="H297" s="170"/>
      <c r="K297" s="176" t="s">
        <v>294</v>
      </c>
      <c r="L297" s="172"/>
      <c r="M297" s="173"/>
      <c r="N297" s="174">
        <f>SUM(N279:N296)</f>
        <v>106565.41481776538</v>
      </c>
      <c r="O297" s="175">
        <f>SUM(O279:O296)</f>
        <v>106565.41481776538</v>
      </c>
      <c r="P297" s="169"/>
      <c r="Q297" s="170"/>
    </row>
    <row r="298" spans="1:18">
      <c r="B298" s="177"/>
      <c r="C298" s="177"/>
      <c r="D298" s="177"/>
      <c r="E298" s="177"/>
      <c r="F298" s="177"/>
      <c r="G298" s="177"/>
      <c r="H298" s="30"/>
      <c r="K298" s="177"/>
      <c r="L298" s="177"/>
      <c r="M298" s="177"/>
      <c r="N298" s="177"/>
      <c r="O298" s="177"/>
      <c r="P298" s="177"/>
      <c r="Q298" s="30"/>
    </row>
    <row r="299" spans="1:18">
      <c r="A299" s="1" t="s">
        <v>295</v>
      </c>
      <c r="B299" s="178" t="s">
        <v>296</v>
      </c>
      <c r="C299" s="178"/>
      <c r="D299" s="178"/>
      <c r="E299" s="178"/>
      <c r="F299" s="178"/>
      <c r="G299" s="178"/>
      <c r="J299" s="1" t="s">
        <v>295</v>
      </c>
      <c r="K299" s="178" t="s">
        <v>297</v>
      </c>
      <c r="L299" s="178"/>
      <c r="M299" s="178"/>
      <c r="N299" s="178"/>
      <c r="O299" s="178"/>
      <c r="P299" s="178"/>
    </row>
    <row r="300" spans="1:18">
      <c r="B300" s="178"/>
      <c r="C300" s="178"/>
      <c r="D300" s="178"/>
      <c r="E300" s="178"/>
      <c r="F300" s="178"/>
      <c r="G300" s="178"/>
      <c r="K300" s="178"/>
      <c r="L300" s="178"/>
      <c r="M300" s="178"/>
      <c r="N300" s="178"/>
      <c r="O300" s="178"/>
      <c r="P300" s="178"/>
    </row>
    <row r="301" spans="1:18">
      <c r="B301" s="69" t="s">
        <v>148</v>
      </c>
      <c r="C301" s="178"/>
      <c r="D301" s="178"/>
      <c r="E301" s="178"/>
      <c r="F301" s="178"/>
      <c r="G301" s="178"/>
      <c r="K301" s="69" t="s">
        <v>149</v>
      </c>
      <c r="L301" s="178"/>
      <c r="M301" s="178"/>
      <c r="N301" s="178"/>
      <c r="O301" s="178"/>
      <c r="P301" s="178"/>
    </row>
    <row r="302" spans="1:18" ht="38.25">
      <c r="A302" s="179"/>
      <c r="B302" s="180" t="s">
        <v>298</v>
      </c>
      <c r="C302" s="181"/>
      <c r="D302" s="182"/>
      <c r="E302" s="183" t="s">
        <v>150</v>
      </c>
      <c r="F302" s="183" t="s">
        <v>151</v>
      </c>
      <c r="G302" s="184" t="s">
        <v>152</v>
      </c>
      <c r="H302" s="184" t="s">
        <v>153</v>
      </c>
      <c r="I302" s="183" t="s">
        <v>299</v>
      </c>
      <c r="J302" s="179"/>
      <c r="K302" s="185" t="s">
        <v>300</v>
      </c>
      <c r="L302" s="181"/>
      <c r="M302" s="182"/>
      <c r="N302" s="183" t="s">
        <v>155</v>
      </c>
      <c r="O302" s="183" t="s">
        <v>156</v>
      </c>
      <c r="P302" s="184" t="s">
        <v>157</v>
      </c>
      <c r="Q302" s="184" t="s">
        <v>158</v>
      </c>
      <c r="R302" s="183" t="s">
        <v>159</v>
      </c>
    </row>
    <row r="303" spans="1:18">
      <c r="A303" s="84" t="s">
        <v>301</v>
      </c>
      <c r="B303" s="93" t="s">
        <v>302</v>
      </c>
      <c r="C303" s="93"/>
      <c r="D303" s="93"/>
      <c r="E303" s="186" t="s">
        <v>227</v>
      </c>
      <c r="F303" s="187">
        <f>SUM(F304:F311)</f>
        <v>106565</v>
      </c>
      <c r="G303" s="187">
        <f>SUM(G304:G311)</f>
        <v>0</v>
      </c>
      <c r="H303" s="187">
        <f>SUM(H304:H311)</f>
        <v>0</v>
      </c>
      <c r="I303" s="187">
        <f>SUM(I304:I311)</f>
        <v>106565</v>
      </c>
      <c r="J303" s="84" t="s">
        <v>301</v>
      </c>
      <c r="K303" s="93" t="s">
        <v>228</v>
      </c>
      <c r="L303" s="93"/>
      <c r="M303" s="93"/>
      <c r="N303" s="186" t="s">
        <v>227</v>
      </c>
      <c r="O303" s="187">
        <f>SUM(O304:O311)</f>
        <v>106565</v>
      </c>
      <c r="P303" s="187">
        <f>SUM(P304:P311)</f>
        <v>0</v>
      </c>
      <c r="Q303" s="187">
        <f>SUM(Q304:Q311)</f>
        <v>0</v>
      </c>
      <c r="R303" s="187">
        <f>SUM(R304:R311)</f>
        <v>106565</v>
      </c>
    </row>
    <row r="304" spans="1:18" s="69" customFormat="1">
      <c r="A304" s="94" t="s">
        <v>303</v>
      </c>
      <c r="B304" s="126" t="s">
        <v>304</v>
      </c>
      <c r="C304" s="122"/>
      <c r="D304" s="127"/>
      <c r="E304" s="45" t="s">
        <v>305</v>
      </c>
      <c r="F304" s="188">
        <v>106565</v>
      </c>
      <c r="G304" s="175">
        <v>0</v>
      </c>
      <c r="H304" s="189" t="s">
        <v>59</v>
      </c>
      <c r="I304" s="188">
        <f>F304+G304-H304</f>
        <v>106565</v>
      </c>
      <c r="J304" s="94" t="s">
        <v>303</v>
      </c>
      <c r="K304" s="126" t="s">
        <v>306</v>
      </c>
      <c r="L304" s="122"/>
      <c r="M304" s="127"/>
      <c r="N304" s="45" t="s">
        <v>305</v>
      </c>
      <c r="O304" s="188">
        <v>106565</v>
      </c>
      <c r="P304" s="175">
        <v>0</v>
      </c>
      <c r="Q304" s="189" t="s">
        <v>59</v>
      </c>
      <c r="R304" s="188">
        <f>O304+P304-Q304</f>
        <v>106565</v>
      </c>
    </row>
    <row r="305" spans="1:18" s="69" customFormat="1">
      <c r="A305" s="94" t="s">
        <v>307</v>
      </c>
      <c r="B305" s="126" t="s">
        <v>308</v>
      </c>
      <c r="C305" s="122"/>
      <c r="D305" s="127"/>
      <c r="E305" s="190" t="s">
        <v>309</v>
      </c>
      <c r="F305" s="188"/>
      <c r="G305" s="189"/>
      <c r="H305" s="189"/>
      <c r="I305" s="187"/>
      <c r="J305" s="94" t="s">
        <v>307</v>
      </c>
      <c r="K305" s="126" t="s">
        <v>310</v>
      </c>
      <c r="L305" s="122"/>
      <c r="M305" s="127"/>
      <c r="N305" s="190" t="s">
        <v>309</v>
      </c>
      <c r="O305" s="188"/>
      <c r="P305" s="189"/>
      <c r="Q305" s="189"/>
      <c r="R305" s="187"/>
    </row>
    <row r="306" spans="1:18">
      <c r="A306" s="179" t="s">
        <v>311</v>
      </c>
      <c r="B306" s="147" t="s">
        <v>312</v>
      </c>
      <c r="C306" s="103"/>
      <c r="D306" s="148"/>
      <c r="E306" s="191" t="s">
        <v>313</v>
      </c>
      <c r="F306" s="192"/>
      <c r="G306" s="193"/>
      <c r="H306" s="193"/>
      <c r="I306" s="187"/>
      <c r="J306" s="179" t="s">
        <v>311</v>
      </c>
      <c r="K306" s="126" t="s">
        <v>314</v>
      </c>
      <c r="L306" s="103"/>
      <c r="M306" s="148"/>
      <c r="N306" s="191" t="s">
        <v>313</v>
      </c>
      <c r="O306" s="192"/>
      <c r="P306" s="193"/>
      <c r="Q306" s="193"/>
      <c r="R306" s="187"/>
    </row>
    <row r="307" spans="1:18">
      <c r="A307" s="179" t="s">
        <v>315</v>
      </c>
      <c r="B307" s="1" t="s">
        <v>316</v>
      </c>
      <c r="E307" s="194" t="s">
        <v>317</v>
      </c>
      <c r="F307" s="192"/>
      <c r="G307" s="193"/>
      <c r="H307" s="193"/>
      <c r="I307" s="187"/>
      <c r="J307" s="179" t="s">
        <v>315</v>
      </c>
      <c r="K307" s="69" t="s">
        <v>318</v>
      </c>
      <c r="N307" s="194" t="s">
        <v>317</v>
      </c>
      <c r="O307" s="192"/>
      <c r="P307" s="193"/>
      <c r="Q307" s="193"/>
      <c r="R307" s="187"/>
    </row>
    <row r="308" spans="1:18">
      <c r="A308" s="179" t="s">
        <v>319</v>
      </c>
      <c r="B308" s="147" t="s">
        <v>320</v>
      </c>
      <c r="C308" s="103"/>
      <c r="D308" s="148"/>
      <c r="E308" s="191" t="s">
        <v>321</v>
      </c>
      <c r="F308" s="192"/>
      <c r="G308" s="174"/>
      <c r="H308" s="193"/>
      <c r="I308" s="192"/>
      <c r="J308" s="179" t="s">
        <v>319</v>
      </c>
      <c r="K308" s="126" t="s">
        <v>322</v>
      </c>
      <c r="L308" s="103"/>
      <c r="M308" s="148"/>
      <c r="N308" s="191" t="s">
        <v>321</v>
      </c>
      <c r="O308" s="192"/>
      <c r="P308" s="174"/>
      <c r="Q308" s="193"/>
      <c r="R308" s="192"/>
    </row>
    <row r="309" spans="1:18">
      <c r="A309" s="179" t="s">
        <v>323</v>
      </c>
      <c r="B309" s="147" t="s">
        <v>324</v>
      </c>
      <c r="C309" s="103"/>
      <c r="D309" s="148"/>
      <c r="E309" s="191" t="s">
        <v>325</v>
      </c>
      <c r="F309" s="192"/>
      <c r="G309" s="193"/>
      <c r="H309" s="193"/>
      <c r="I309" s="192"/>
      <c r="J309" s="179" t="s">
        <v>323</v>
      </c>
      <c r="K309" s="126" t="s">
        <v>326</v>
      </c>
      <c r="L309" s="103"/>
      <c r="M309" s="148"/>
      <c r="N309" s="191" t="s">
        <v>325</v>
      </c>
      <c r="O309" s="192"/>
      <c r="P309" s="193"/>
      <c r="Q309" s="193"/>
      <c r="R309" s="192"/>
    </row>
    <row r="310" spans="1:18">
      <c r="A310" s="195" t="s">
        <v>327</v>
      </c>
      <c r="B310" s="147" t="s">
        <v>328</v>
      </c>
      <c r="C310" s="103"/>
      <c r="D310" s="148"/>
      <c r="E310" s="196" t="s">
        <v>329</v>
      </c>
      <c r="F310" s="192"/>
      <c r="G310" s="193"/>
      <c r="H310" s="193"/>
      <c r="I310" s="192"/>
      <c r="J310" s="195" t="s">
        <v>327</v>
      </c>
      <c r="K310" s="197" t="s">
        <v>330</v>
      </c>
      <c r="L310" s="198"/>
      <c r="M310" s="199"/>
      <c r="N310" s="196" t="s">
        <v>329</v>
      </c>
      <c r="O310" s="192"/>
      <c r="P310" s="193"/>
      <c r="Q310" s="193"/>
      <c r="R310" s="192"/>
    </row>
    <row r="311" spans="1:18">
      <c r="A311" s="179" t="s">
        <v>331</v>
      </c>
      <c r="B311" s="103" t="s">
        <v>332</v>
      </c>
      <c r="C311" s="103"/>
      <c r="D311" s="103"/>
      <c r="E311" s="191" t="s">
        <v>333</v>
      </c>
      <c r="F311" s="192"/>
      <c r="G311" s="193"/>
      <c r="H311" s="193"/>
      <c r="I311" s="192"/>
      <c r="J311" s="179" t="s">
        <v>331</v>
      </c>
      <c r="K311" s="122" t="s">
        <v>334</v>
      </c>
      <c r="L311" s="103"/>
      <c r="M311" s="103"/>
      <c r="N311" s="191" t="s">
        <v>333</v>
      </c>
      <c r="O311" s="192"/>
      <c r="P311" s="193"/>
      <c r="Q311" s="193"/>
      <c r="R311" s="192"/>
    </row>
    <row r="313" spans="1:18">
      <c r="B313" s="1" t="s">
        <v>335</v>
      </c>
      <c r="K313" s="69" t="s">
        <v>336</v>
      </c>
    </row>
    <row r="315" spans="1:18">
      <c r="B315" s="1" t="s">
        <v>337</v>
      </c>
      <c r="K315" s="69" t="s">
        <v>338</v>
      </c>
    </row>
    <row r="317" spans="1:18">
      <c r="A317" s="1" t="s">
        <v>339</v>
      </c>
      <c r="B317" s="178" t="s">
        <v>340</v>
      </c>
      <c r="C317" s="178"/>
      <c r="D317" s="178"/>
      <c r="E317" s="178"/>
      <c r="F317" s="178"/>
      <c r="G317" s="178"/>
      <c r="I317" s="200"/>
      <c r="J317" s="1" t="s">
        <v>339</v>
      </c>
      <c r="K317" s="178" t="s">
        <v>341</v>
      </c>
      <c r="L317" s="178"/>
      <c r="M317" s="178"/>
      <c r="N317" s="178"/>
      <c r="O317" s="178"/>
      <c r="P317" s="178"/>
      <c r="R317" s="200"/>
    </row>
    <row r="318" spans="1:18">
      <c r="B318" s="178"/>
      <c r="C318" s="178"/>
      <c r="D318" s="45" t="s">
        <v>53</v>
      </c>
      <c r="E318" s="45" t="s">
        <v>54</v>
      </c>
      <c r="F318" s="178"/>
      <c r="G318" s="178"/>
      <c r="I318" s="200"/>
      <c r="K318" s="178"/>
      <c r="L318" s="178"/>
      <c r="M318" s="45" t="s">
        <v>273</v>
      </c>
      <c r="N318" s="45" t="s">
        <v>274</v>
      </c>
      <c r="O318" s="178"/>
      <c r="P318" s="178"/>
      <c r="R318" s="200"/>
    </row>
    <row r="319" spans="1:18" s="69" customFormat="1">
      <c r="B319" s="126" t="s">
        <v>342</v>
      </c>
      <c r="C319" s="127"/>
      <c r="D319" s="175">
        <v>42919.7</v>
      </c>
      <c r="E319" s="188">
        <v>16480</v>
      </c>
      <c r="I319" s="73"/>
      <c r="K319" s="126" t="s">
        <v>343</v>
      </c>
      <c r="L319" s="127"/>
      <c r="M319" s="175">
        <v>16480</v>
      </c>
      <c r="N319" s="188">
        <v>16480</v>
      </c>
      <c r="R319" s="73"/>
    </row>
    <row r="320" spans="1:18" s="69" customFormat="1">
      <c r="B320" s="126" t="s">
        <v>344</v>
      </c>
      <c r="C320" s="127"/>
      <c r="D320" s="175">
        <f>D321-D319</f>
        <v>1736130.3</v>
      </c>
      <c r="E320" s="175">
        <v>1597140</v>
      </c>
      <c r="I320" s="73"/>
      <c r="K320" s="126" t="s">
        <v>345</v>
      </c>
      <c r="L320" s="127"/>
      <c r="M320" s="175">
        <f>M321-M319</f>
        <v>1597140</v>
      </c>
      <c r="N320" s="175">
        <v>1597140</v>
      </c>
      <c r="R320" s="73"/>
    </row>
    <row r="321" spans="1:18" s="69" customFormat="1">
      <c r="C321" s="94" t="s">
        <v>346</v>
      </c>
      <c r="D321" s="201">
        <v>1779050</v>
      </c>
      <c r="E321" s="202">
        <v>1613620</v>
      </c>
      <c r="I321" s="73"/>
      <c r="L321" s="94" t="s">
        <v>294</v>
      </c>
      <c r="M321" s="201">
        <v>1613620</v>
      </c>
      <c r="N321" s="202">
        <v>1613620</v>
      </c>
      <c r="R321" s="73"/>
    </row>
    <row r="322" spans="1:18" s="69" customFormat="1">
      <c r="C322" s="64"/>
      <c r="D322" s="64"/>
      <c r="E322" s="64"/>
      <c r="I322" s="73"/>
      <c r="L322" s="64"/>
      <c r="M322" s="64"/>
      <c r="N322" s="64"/>
      <c r="R322" s="73"/>
    </row>
    <row r="323" spans="1:18" s="69" customFormat="1">
      <c r="B323" s="69" t="s">
        <v>347</v>
      </c>
      <c r="K323" s="69" t="s">
        <v>348</v>
      </c>
    </row>
    <row r="324" spans="1:18" s="69" customFormat="1">
      <c r="B324" s="69" t="s">
        <v>349</v>
      </c>
      <c r="E324" s="203"/>
      <c r="K324" s="69" t="s">
        <v>350</v>
      </c>
      <c r="N324" s="203"/>
    </row>
    <row r="325" spans="1:18" s="69" customFormat="1">
      <c r="B325" s="69" t="s">
        <v>351</v>
      </c>
      <c r="K325" s="69" t="s">
        <v>352</v>
      </c>
    </row>
    <row r="326" spans="1:18" s="69" customFormat="1" ht="55.5" customHeight="1"/>
    <row r="327" spans="1:18" s="69" customFormat="1">
      <c r="A327" s="69" t="s">
        <v>353</v>
      </c>
      <c r="B327" s="178" t="s">
        <v>354</v>
      </c>
      <c r="J327" s="69" t="s">
        <v>353</v>
      </c>
      <c r="K327" s="178" t="s">
        <v>355</v>
      </c>
    </row>
    <row r="329" spans="1:18">
      <c r="A329" s="200"/>
      <c r="B329" s="70" t="s">
        <v>356</v>
      </c>
      <c r="C329" s="72"/>
      <c r="D329" s="72"/>
      <c r="E329" s="71"/>
      <c r="F329" s="204" t="s">
        <v>53</v>
      </c>
      <c r="G329" s="204" t="s">
        <v>54</v>
      </c>
      <c r="H329" s="200"/>
      <c r="J329" s="200"/>
      <c r="K329" s="70" t="s">
        <v>357</v>
      </c>
      <c r="L329" s="72"/>
      <c r="M329" s="72"/>
      <c r="N329" s="71"/>
      <c r="O329" s="204" t="s">
        <v>273</v>
      </c>
      <c r="P329" s="204" t="s">
        <v>274</v>
      </c>
      <c r="Q329" s="200"/>
    </row>
    <row r="330" spans="1:18">
      <c r="A330" s="200"/>
      <c r="B330" s="205" t="s">
        <v>358</v>
      </c>
      <c r="C330" s="166"/>
      <c r="D330" s="166"/>
      <c r="E330" s="167"/>
      <c r="F330" s="206">
        <v>2232</v>
      </c>
      <c r="G330" s="206">
        <v>2693</v>
      </c>
      <c r="H330" s="200"/>
      <c r="J330" s="200"/>
      <c r="K330" s="207" t="s">
        <v>359</v>
      </c>
      <c r="L330" s="166"/>
      <c r="M330" s="166"/>
      <c r="N330" s="167"/>
      <c r="O330" s="206">
        <v>2232</v>
      </c>
      <c r="P330" s="206">
        <v>2693</v>
      </c>
      <c r="Q330" s="200"/>
    </row>
    <row r="331" spans="1:18">
      <c r="B331" s="147" t="s">
        <v>360</v>
      </c>
      <c r="C331" s="103"/>
      <c r="D331" s="103"/>
      <c r="E331" s="148"/>
      <c r="F331" s="206"/>
      <c r="G331" s="208"/>
      <c r="K331" s="126" t="s">
        <v>361</v>
      </c>
      <c r="L331" s="103"/>
      <c r="M331" s="103"/>
      <c r="N331" s="148"/>
      <c r="O331" s="206"/>
      <c r="P331" s="208"/>
    </row>
    <row r="333" spans="1:18">
      <c r="B333" s="1" t="s">
        <v>362</v>
      </c>
      <c r="K333" s="69" t="s">
        <v>363</v>
      </c>
    </row>
    <row r="334" spans="1:18">
      <c r="B334" s="1" t="s">
        <v>364</v>
      </c>
      <c r="K334" s="69" t="s">
        <v>338</v>
      </c>
    </row>
    <row r="337" spans="1:18" ht="15.75">
      <c r="A337" s="33"/>
      <c r="B337" s="31" t="s">
        <v>365</v>
      </c>
      <c r="C337" s="31"/>
      <c r="D337" s="31"/>
      <c r="E337" s="31"/>
      <c r="F337" s="31"/>
      <c r="G337" s="33"/>
      <c r="H337" s="33"/>
      <c r="I337" s="33"/>
      <c r="J337" s="33"/>
      <c r="K337" s="31" t="s">
        <v>366</v>
      </c>
      <c r="L337" s="31"/>
      <c r="M337" s="31"/>
      <c r="N337" s="31"/>
      <c r="O337" s="31"/>
      <c r="P337" s="33"/>
      <c r="Q337" s="33"/>
      <c r="R337" s="33"/>
    </row>
    <row r="339" spans="1:18">
      <c r="A339" s="1" t="s">
        <v>367</v>
      </c>
      <c r="B339" s="178" t="s">
        <v>368</v>
      </c>
      <c r="J339" s="1" t="s">
        <v>367</v>
      </c>
      <c r="K339" s="178" t="s">
        <v>369</v>
      </c>
    </row>
    <row r="341" spans="1:18" s="69" customFormat="1">
      <c r="B341" s="69" t="s">
        <v>370</v>
      </c>
      <c r="K341" s="69" t="s">
        <v>371</v>
      </c>
    </row>
    <row r="342" spans="1:18" s="69" customFormat="1">
      <c r="F342" s="45" t="s">
        <v>53</v>
      </c>
      <c r="G342" s="45" t="s">
        <v>54</v>
      </c>
      <c r="O342" s="45" t="s">
        <v>273</v>
      </c>
      <c r="P342" s="45" t="s">
        <v>274</v>
      </c>
    </row>
    <row r="343" spans="1:18" s="69" customFormat="1">
      <c r="B343" s="126" t="s">
        <v>372</v>
      </c>
      <c r="C343" s="122"/>
      <c r="D343" s="122"/>
      <c r="E343" s="122"/>
      <c r="F343" s="175">
        <v>1300000</v>
      </c>
      <c r="G343" s="188">
        <v>1300000</v>
      </c>
      <c r="K343" s="126" t="s">
        <v>373</v>
      </c>
      <c r="L343" s="122"/>
      <c r="M343" s="122"/>
      <c r="N343" s="122"/>
      <c r="O343" s="175">
        <v>1300000</v>
      </c>
      <c r="P343" s="188">
        <v>1300000</v>
      </c>
    </row>
    <row r="344" spans="1:18" s="69" customFormat="1">
      <c r="B344" s="126" t="s">
        <v>374</v>
      </c>
      <c r="C344" s="122"/>
      <c r="D344" s="209"/>
      <c r="E344" s="122"/>
      <c r="F344" s="201"/>
      <c r="G344" s="202"/>
      <c r="K344" s="126" t="s">
        <v>375</v>
      </c>
      <c r="L344" s="122"/>
      <c r="M344" s="209"/>
      <c r="N344" s="122"/>
      <c r="O344" s="201"/>
      <c r="P344" s="202"/>
    </row>
    <row r="345" spans="1:18" s="69" customFormat="1">
      <c r="B345" s="126" t="s">
        <v>376</v>
      </c>
      <c r="C345" s="122"/>
      <c r="D345" s="209"/>
      <c r="E345" s="127"/>
      <c r="F345" s="201"/>
      <c r="G345" s="202"/>
      <c r="K345" s="126" t="s">
        <v>377</v>
      </c>
      <c r="L345" s="122"/>
      <c r="M345" s="209"/>
      <c r="N345" s="127"/>
      <c r="O345" s="201"/>
      <c r="P345" s="202"/>
    </row>
    <row r="346" spans="1:18" s="69" customFormat="1">
      <c r="B346" s="210" t="s">
        <v>378</v>
      </c>
      <c r="C346" s="129"/>
      <c r="D346" s="129"/>
      <c r="E346" s="129"/>
      <c r="F346" s="211"/>
      <c r="G346" s="212"/>
      <c r="K346" s="210" t="s">
        <v>379</v>
      </c>
      <c r="L346" s="129"/>
      <c r="M346" s="129"/>
      <c r="N346" s="129"/>
      <c r="O346" s="211"/>
      <c r="P346" s="212"/>
    </row>
    <row r="347" spans="1:18" s="69" customFormat="1">
      <c r="B347" s="126" t="s">
        <v>380</v>
      </c>
      <c r="C347" s="122"/>
      <c r="D347" s="122"/>
      <c r="E347" s="122"/>
      <c r="F347" s="201"/>
      <c r="G347" s="202"/>
      <c r="K347" s="126" t="s">
        <v>381</v>
      </c>
      <c r="L347" s="122"/>
      <c r="M347" s="122"/>
      <c r="N347" s="122"/>
      <c r="O347" s="201"/>
      <c r="P347" s="202"/>
    </row>
    <row r="348" spans="1:18" s="69" customFormat="1">
      <c r="B348" s="126" t="s">
        <v>382</v>
      </c>
      <c r="C348" s="122"/>
      <c r="D348" s="122"/>
      <c r="E348" s="122"/>
      <c r="F348" s="175">
        <v>1300000</v>
      </c>
      <c r="G348" s="188">
        <v>1300000</v>
      </c>
      <c r="K348" s="126" t="s">
        <v>383</v>
      </c>
      <c r="L348" s="122"/>
      <c r="M348" s="122"/>
      <c r="N348" s="122"/>
      <c r="O348" s="175">
        <v>1300000</v>
      </c>
      <c r="P348" s="188">
        <v>1300000</v>
      </c>
    </row>
    <row r="349" spans="1:18" s="69" customFormat="1">
      <c r="B349" s="213" t="s">
        <v>384</v>
      </c>
      <c r="C349" s="214"/>
      <c r="D349" s="214"/>
      <c r="E349" s="215"/>
      <c r="F349" s="216"/>
      <c r="G349" s="217"/>
      <c r="K349" s="213" t="s">
        <v>385</v>
      </c>
      <c r="L349" s="214"/>
      <c r="M349" s="214"/>
      <c r="N349" s="215"/>
      <c r="O349" s="216"/>
      <c r="P349" s="217"/>
    </row>
    <row r="350" spans="1:18" s="69" customFormat="1">
      <c r="B350" s="218" t="s">
        <v>386</v>
      </c>
      <c r="C350" s="219"/>
      <c r="D350" s="219"/>
      <c r="E350" s="220"/>
      <c r="F350" s="221"/>
      <c r="G350" s="222"/>
      <c r="K350" s="218" t="s">
        <v>387</v>
      </c>
      <c r="L350" s="219"/>
      <c r="M350" s="219"/>
      <c r="N350" s="220"/>
      <c r="O350" s="221"/>
      <c r="P350" s="222"/>
    </row>
    <row r="351" spans="1:18" s="69" customFormat="1">
      <c r="B351" s="134"/>
      <c r="C351" s="64"/>
      <c r="D351" s="64"/>
      <c r="E351" s="64"/>
      <c r="F351" s="223"/>
      <c r="G351" s="224"/>
      <c r="K351" s="134"/>
      <c r="L351" s="64"/>
      <c r="M351" s="64"/>
      <c r="N351" s="64"/>
      <c r="O351" s="223"/>
      <c r="P351" s="224"/>
    </row>
    <row r="352" spans="1:18" s="69" customFormat="1">
      <c r="A352" s="73" t="s">
        <v>388</v>
      </c>
      <c r="B352" s="73" t="s">
        <v>389</v>
      </c>
      <c r="C352" s="73"/>
      <c r="D352" s="73"/>
      <c r="E352" s="73"/>
      <c r="F352" s="73"/>
      <c r="G352" s="73"/>
      <c r="H352" s="73"/>
      <c r="I352" s="73"/>
      <c r="J352" s="73" t="s">
        <v>388</v>
      </c>
      <c r="K352" s="73" t="s">
        <v>390</v>
      </c>
      <c r="L352" s="73"/>
      <c r="M352" s="73"/>
      <c r="N352" s="73"/>
      <c r="O352" s="73"/>
      <c r="P352" s="73"/>
      <c r="Q352" s="73"/>
      <c r="R352" s="73"/>
    </row>
    <row r="353" spans="1:18" s="69" customFormat="1">
      <c r="A353" s="73"/>
      <c r="B353" s="225" t="s">
        <v>391</v>
      </c>
      <c r="C353" s="73"/>
      <c r="D353" s="226" t="s">
        <v>392</v>
      </c>
      <c r="E353" s="226"/>
      <c r="F353" s="73"/>
      <c r="G353" s="73"/>
      <c r="H353" s="73"/>
      <c r="I353" s="73"/>
      <c r="J353" s="73"/>
      <c r="K353" s="225" t="s">
        <v>393</v>
      </c>
      <c r="L353" s="73"/>
      <c r="M353" s="226" t="s">
        <v>394</v>
      </c>
      <c r="N353" s="226"/>
      <c r="O353" s="73"/>
      <c r="P353" s="73"/>
      <c r="Q353" s="73"/>
      <c r="R353" s="73"/>
    </row>
    <row r="354" spans="1:18" s="69" customFormat="1"/>
    <row r="355" spans="1:18" s="69" customFormat="1">
      <c r="B355" s="146" t="s">
        <v>395</v>
      </c>
      <c r="C355" s="227"/>
      <c r="D355" s="227"/>
      <c r="E355" s="228"/>
      <c r="F355" s="45" t="s">
        <v>53</v>
      </c>
      <c r="G355" s="45" t="s">
        <v>54</v>
      </c>
      <c r="K355" s="146" t="s">
        <v>396</v>
      </c>
      <c r="L355" s="227"/>
      <c r="M355" s="227"/>
      <c r="N355" s="228"/>
      <c r="O355" s="45" t="s">
        <v>273</v>
      </c>
      <c r="P355" s="45" t="s">
        <v>274</v>
      </c>
    </row>
    <row r="356" spans="1:18" s="69" customFormat="1">
      <c r="B356" s="168" t="s">
        <v>397</v>
      </c>
      <c r="C356" s="122"/>
      <c r="D356" s="122"/>
      <c r="E356" s="127"/>
      <c r="F356" s="175">
        <v>140892.41</v>
      </c>
      <c r="G356" s="188">
        <v>45214</v>
      </c>
      <c r="K356" s="168" t="s">
        <v>398</v>
      </c>
      <c r="L356" s="122"/>
      <c r="M356" s="122"/>
      <c r="N356" s="127"/>
      <c r="O356" s="175">
        <v>140892.41</v>
      </c>
      <c r="P356" s="188">
        <v>45214</v>
      </c>
    </row>
    <row r="357" spans="1:18" s="69" customFormat="1">
      <c r="B357" s="126" t="s">
        <v>399</v>
      </c>
      <c r="C357" s="122"/>
      <c r="D357" s="122"/>
      <c r="E357" s="127"/>
      <c r="F357" s="175"/>
      <c r="G357" s="188"/>
      <c r="K357" s="126" t="s">
        <v>400</v>
      </c>
      <c r="L357" s="122"/>
      <c r="M357" s="122"/>
      <c r="N357" s="127"/>
      <c r="O357" s="175"/>
      <c r="P357" s="188"/>
    </row>
    <row r="358" spans="1:18" s="69" customFormat="1">
      <c r="B358" s="229" t="s">
        <v>401</v>
      </c>
      <c r="C358" s="64"/>
      <c r="D358" s="64"/>
      <c r="E358" s="230"/>
      <c r="F358" s="175"/>
      <c r="G358" s="188"/>
      <c r="K358" s="229" t="s">
        <v>402</v>
      </c>
      <c r="L358" s="64"/>
      <c r="M358" s="64"/>
      <c r="N358" s="230"/>
      <c r="O358" s="175"/>
      <c r="P358" s="188"/>
    </row>
    <row r="359" spans="1:18" s="69" customFormat="1">
      <c r="B359" s="126" t="s">
        <v>403</v>
      </c>
      <c r="C359" s="122"/>
      <c r="D359" s="122"/>
      <c r="E359" s="127"/>
      <c r="F359" s="175"/>
      <c r="G359" s="188"/>
      <c r="K359" s="126" t="s">
        <v>404</v>
      </c>
      <c r="L359" s="122"/>
      <c r="M359" s="122"/>
      <c r="N359" s="127"/>
      <c r="O359" s="175"/>
      <c r="P359" s="188"/>
    </row>
    <row r="360" spans="1:18" s="69" customFormat="1">
      <c r="B360" s="229" t="s">
        <v>405</v>
      </c>
      <c r="C360" s="64"/>
      <c r="D360" s="64"/>
      <c r="E360" s="230"/>
      <c r="F360" s="175"/>
      <c r="G360" s="188"/>
      <c r="K360" s="229" t="s">
        <v>406</v>
      </c>
      <c r="L360" s="64"/>
      <c r="M360" s="64"/>
      <c r="N360" s="230"/>
      <c r="O360" s="175"/>
      <c r="P360" s="188"/>
    </row>
    <row r="361" spans="1:18" s="69" customFormat="1">
      <c r="B361" s="126" t="s">
        <v>407</v>
      </c>
      <c r="C361" s="122"/>
      <c r="D361" s="122"/>
      <c r="E361" s="127"/>
      <c r="F361" s="175">
        <v>140892.41</v>
      </c>
      <c r="G361" s="188">
        <v>45214</v>
      </c>
      <c r="K361" s="126" t="s">
        <v>408</v>
      </c>
      <c r="L361" s="122"/>
      <c r="M361" s="122"/>
      <c r="N361" s="127"/>
      <c r="O361" s="175">
        <v>140892.41</v>
      </c>
      <c r="P361" s="188">
        <v>45214</v>
      </c>
    </row>
    <row r="362" spans="1:18" s="69" customFormat="1">
      <c r="B362" s="229" t="s">
        <v>409</v>
      </c>
      <c r="C362" s="64"/>
      <c r="D362" s="64"/>
      <c r="E362" s="230"/>
      <c r="F362" s="175"/>
      <c r="G362" s="188"/>
      <c r="K362" s="229" t="s">
        <v>410</v>
      </c>
      <c r="L362" s="64"/>
      <c r="M362" s="64"/>
      <c r="N362" s="230"/>
      <c r="O362" s="175"/>
      <c r="P362" s="188"/>
    </row>
    <row r="363" spans="1:18">
      <c r="B363" s="147" t="s">
        <v>411</v>
      </c>
      <c r="C363" s="103"/>
      <c r="D363" s="103"/>
      <c r="E363" s="148"/>
      <c r="F363" s="174"/>
      <c r="G363" s="192"/>
      <c r="K363" s="126" t="s">
        <v>412</v>
      </c>
      <c r="L363" s="103"/>
      <c r="M363" s="103"/>
      <c r="N363" s="148"/>
      <c r="O363" s="174"/>
      <c r="P363" s="192"/>
    </row>
    <row r="364" spans="1:18">
      <c r="B364" s="231" t="s">
        <v>413</v>
      </c>
      <c r="C364" s="232"/>
      <c r="D364" s="232"/>
      <c r="E364" s="233"/>
      <c r="F364" s="174"/>
      <c r="G364" s="192"/>
      <c r="K364" s="210" t="s">
        <v>414</v>
      </c>
      <c r="L364" s="232"/>
      <c r="M364" s="232"/>
      <c r="N364" s="233"/>
      <c r="O364" s="174"/>
      <c r="P364" s="192"/>
    </row>
    <row r="366" spans="1:18" s="69" customFormat="1">
      <c r="B366" s="234" t="s">
        <v>415</v>
      </c>
      <c r="K366" s="234" t="s">
        <v>416</v>
      </c>
    </row>
    <row r="367" spans="1:18" s="69" customFormat="1"/>
    <row r="368" spans="1:18" s="69" customFormat="1">
      <c r="B368" s="146" t="s">
        <v>417</v>
      </c>
      <c r="C368" s="227"/>
      <c r="D368" s="227"/>
      <c r="E368" s="228"/>
      <c r="F368" s="45" t="s">
        <v>53</v>
      </c>
      <c r="G368" s="45" t="s">
        <v>54</v>
      </c>
      <c r="K368" s="146" t="s">
        <v>418</v>
      </c>
      <c r="L368" s="227"/>
      <c r="M368" s="227"/>
      <c r="N368" s="228"/>
      <c r="O368" s="45" t="s">
        <v>273</v>
      </c>
      <c r="P368" s="45" t="s">
        <v>274</v>
      </c>
    </row>
    <row r="369" spans="1:18" s="69" customFormat="1">
      <c r="B369" s="126" t="s">
        <v>419</v>
      </c>
      <c r="C369" s="122"/>
      <c r="D369" s="122"/>
      <c r="E369" s="127"/>
      <c r="F369" s="188"/>
      <c r="G369" s="188"/>
      <c r="K369" s="126" t="s">
        <v>420</v>
      </c>
      <c r="L369" s="122"/>
      <c r="M369" s="122"/>
      <c r="N369" s="127"/>
      <c r="O369" s="188"/>
      <c r="P369" s="188"/>
    </row>
    <row r="370" spans="1:18" s="69" customFormat="1">
      <c r="B370" s="126" t="s">
        <v>421</v>
      </c>
      <c r="C370" s="122"/>
      <c r="D370" s="122"/>
      <c r="E370" s="127"/>
      <c r="F370" s="188"/>
      <c r="G370" s="188"/>
      <c r="K370" s="126" t="s">
        <v>422</v>
      </c>
      <c r="L370" s="122"/>
      <c r="M370" s="122"/>
      <c r="N370" s="127"/>
      <c r="O370" s="188"/>
      <c r="P370" s="188"/>
    </row>
    <row r="371" spans="1:18" s="69" customFormat="1">
      <c r="B371" s="229" t="s">
        <v>423</v>
      </c>
      <c r="C371" s="64"/>
      <c r="D371" s="64"/>
      <c r="E371" s="230"/>
      <c r="F371" s="188"/>
      <c r="G371" s="188"/>
      <c r="K371" s="229" t="s">
        <v>424</v>
      </c>
      <c r="L371" s="64"/>
      <c r="M371" s="64"/>
      <c r="N371" s="230"/>
      <c r="O371" s="188"/>
      <c r="P371" s="188"/>
    </row>
    <row r="372" spans="1:18" s="69" customFormat="1">
      <c r="B372" s="126" t="s">
        <v>425</v>
      </c>
      <c r="C372" s="122"/>
      <c r="D372" s="122"/>
      <c r="E372" s="127"/>
      <c r="F372" s="188"/>
      <c r="G372" s="188"/>
      <c r="K372" s="126" t="s">
        <v>426</v>
      </c>
      <c r="L372" s="122"/>
      <c r="M372" s="122"/>
      <c r="N372" s="127"/>
      <c r="O372" s="188"/>
      <c r="P372" s="188"/>
    </row>
    <row r="373" spans="1:18" s="69" customFormat="1">
      <c r="B373" s="229" t="s">
        <v>427</v>
      </c>
      <c r="C373" s="64"/>
      <c r="D373" s="64"/>
      <c r="E373" s="230"/>
      <c r="F373" s="188"/>
      <c r="G373" s="188"/>
      <c r="K373" s="229" t="s">
        <v>428</v>
      </c>
      <c r="L373" s="64"/>
      <c r="M373" s="64"/>
      <c r="N373" s="230"/>
      <c r="O373" s="188"/>
      <c r="P373" s="188"/>
    </row>
    <row r="374" spans="1:18" s="69" customFormat="1">
      <c r="B374" s="126" t="s">
        <v>429</v>
      </c>
      <c r="C374" s="122"/>
      <c r="D374" s="122"/>
      <c r="E374" s="127"/>
      <c r="F374" s="188"/>
      <c r="G374" s="188"/>
      <c r="K374" s="126" t="s">
        <v>430</v>
      </c>
      <c r="L374" s="122"/>
      <c r="M374" s="122"/>
      <c r="N374" s="127"/>
      <c r="O374" s="188"/>
      <c r="P374" s="188"/>
    </row>
    <row r="375" spans="1:18" s="69" customFormat="1">
      <c r="B375" s="126" t="s">
        <v>431</v>
      </c>
      <c r="C375" s="122"/>
      <c r="D375" s="122"/>
      <c r="E375" s="127"/>
      <c r="F375" s="188"/>
      <c r="G375" s="188"/>
      <c r="K375" s="126" t="s">
        <v>432</v>
      </c>
      <c r="L375" s="122"/>
      <c r="M375" s="122"/>
      <c r="N375" s="127"/>
      <c r="O375" s="188"/>
      <c r="P375" s="188"/>
    </row>
    <row r="376" spans="1:18" s="69" customFormat="1">
      <c r="B376" s="210" t="s">
        <v>413</v>
      </c>
      <c r="C376" s="129"/>
      <c r="D376" s="129"/>
      <c r="E376" s="235"/>
      <c r="F376" s="188"/>
      <c r="G376" s="188"/>
      <c r="K376" s="210" t="s">
        <v>414</v>
      </c>
      <c r="L376" s="129"/>
      <c r="M376" s="129"/>
      <c r="N376" s="235"/>
      <c r="O376" s="188"/>
      <c r="P376" s="188"/>
    </row>
    <row r="377" spans="1:18">
      <c r="B377" s="30"/>
      <c r="C377" s="30"/>
      <c r="D377" s="30"/>
      <c r="E377" s="30"/>
      <c r="F377" s="236"/>
      <c r="G377" s="236"/>
      <c r="K377" s="30"/>
      <c r="L377" s="30"/>
      <c r="M377" s="30"/>
      <c r="N377" s="30"/>
      <c r="O377" s="236"/>
      <c r="P377" s="236"/>
    </row>
    <row r="378" spans="1:18">
      <c r="A378" s="1" t="s">
        <v>433</v>
      </c>
      <c r="B378" s="237" t="s">
        <v>434</v>
      </c>
      <c r="C378" s="178"/>
      <c r="D378" s="178"/>
      <c r="E378" s="178"/>
      <c r="J378" s="1" t="s">
        <v>433</v>
      </c>
      <c r="K378" s="237" t="s">
        <v>435</v>
      </c>
      <c r="L378" s="178"/>
      <c r="M378" s="178"/>
      <c r="N378" s="178"/>
    </row>
    <row r="379" spans="1:18">
      <c r="B379" s="178"/>
      <c r="C379" s="178"/>
      <c r="D379" s="178"/>
      <c r="E379" s="178"/>
      <c r="K379" s="178"/>
      <c r="L379" s="178"/>
      <c r="M379" s="178"/>
      <c r="N379" s="178"/>
    </row>
    <row r="380" spans="1:18">
      <c r="E380" s="191" t="s">
        <v>53</v>
      </c>
      <c r="F380" s="179"/>
      <c r="G380" s="179"/>
      <c r="H380" s="179"/>
      <c r="I380" s="191" t="s">
        <v>53</v>
      </c>
      <c r="N380" s="45" t="s">
        <v>273</v>
      </c>
      <c r="O380" s="179"/>
      <c r="P380" s="179"/>
      <c r="Q380" s="179"/>
      <c r="R380" s="45" t="s">
        <v>273</v>
      </c>
    </row>
    <row r="381" spans="1:18">
      <c r="A381" s="144" t="s">
        <v>436</v>
      </c>
      <c r="B381" s="238"/>
      <c r="C381" s="238"/>
      <c r="D381" s="145"/>
      <c r="E381" s="191" t="s">
        <v>437</v>
      </c>
      <c r="F381" s="191" t="s">
        <v>438</v>
      </c>
      <c r="G381" s="191" t="s">
        <v>439</v>
      </c>
      <c r="H381" s="191" t="s">
        <v>440</v>
      </c>
      <c r="I381" s="191" t="s">
        <v>441</v>
      </c>
      <c r="J381" s="146" t="s">
        <v>442</v>
      </c>
      <c r="K381" s="238"/>
      <c r="L381" s="238"/>
      <c r="M381" s="145"/>
      <c r="N381" s="45" t="s">
        <v>443</v>
      </c>
      <c r="O381" s="45" t="s">
        <v>444</v>
      </c>
      <c r="P381" s="45" t="s">
        <v>445</v>
      </c>
      <c r="Q381" s="45" t="s">
        <v>446</v>
      </c>
      <c r="R381" s="45" t="s">
        <v>447</v>
      </c>
    </row>
    <row r="382" spans="1:18" s="69" customFormat="1">
      <c r="A382" s="95" t="s">
        <v>448</v>
      </c>
      <c r="B382" s="96"/>
      <c r="C382" s="96"/>
      <c r="D382" s="97"/>
      <c r="E382" s="94"/>
      <c r="F382" s="94"/>
      <c r="G382" s="94"/>
      <c r="H382" s="94"/>
      <c r="I382" s="94"/>
      <c r="J382" s="95" t="s">
        <v>449</v>
      </c>
      <c r="K382" s="96"/>
      <c r="L382" s="96"/>
      <c r="M382" s="97"/>
      <c r="N382" s="94"/>
      <c r="O382" s="94"/>
      <c r="P382" s="94"/>
      <c r="Q382" s="94"/>
      <c r="R382" s="94"/>
    </row>
    <row r="383" spans="1:18" s="69" customFormat="1">
      <c r="A383" s="168" t="s">
        <v>450</v>
      </c>
      <c r="B383" s="239"/>
      <c r="C383" s="239"/>
      <c r="D383" s="239"/>
      <c r="E383" s="189" t="s">
        <v>451</v>
      </c>
      <c r="F383" s="175">
        <v>4082.92</v>
      </c>
      <c r="G383" s="175">
        <f>F383+E383-I383</f>
        <v>4258</v>
      </c>
      <c r="H383" s="175"/>
      <c r="I383" s="175">
        <v>4082.92</v>
      </c>
      <c r="J383" s="168" t="s">
        <v>452</v>
      </c>
      <c r="K383" s="239"/>
      <c r="L383" s="239"/>
      <c r="M383" s="239"/>
      <c r="N383" s="189" t="s">
        <v>451</v>
      </c>
      <c r="O383" s="175">
        <v>4082.92</v>
      </c>
      <c r="P383" s="175">
        <v>4258</v>
      </c>
      <c r="Q383" s="175"/>
      <c r="R383" s="175">
        <v>4082.92</v>
      </c>
    </row>
    <row r="384" spans="1:18" s="69" customFormat="1">
      <c r="A384" s="168" t="s">
        <v>453</v>
      </c>
      <c r="B384" s="239"/>
      <c r="C384" s="239"/>
      <c r="D384" s="239"/>
      <c r="E384" s="189">
        <v>0</v>
      </c>
      <c r="F384" s="175"/>
      <c r="G384" s="175"/>
      <c r="H384" s="175"/>
      <c r="I384" s="175">
        <f>E384+F384-G384</f>
        <v>0</v>
      </c>
      <c r="J384" s="168" t="s">
        <v>454</v>
      </c>
      <c r="K384" s="239"/>
      <c r="L384" s="239"/>
      <c r="M384" s="239"/>
      <c r="N384" s="189">
        <v>0</v>
      </c>
      <c r="O384" s="175"/>
      <c r="P384" s="175"/>
      <c r="Q384" s="175"/>
      <c r="R384" s="175">
        <v>0</v>
      </c>
    </row>
    <row r="385" spans="1:18" s="69" customFormat="1">
      <c r="A385" s="95" t="s">
        <v>455</v>
      </c>
      <c r="B385" s="96"/>
      <c r="C385" s="96"/>
      <c r="D385" s="97"/>
      <c r="E385" s="240" t="s">
        <v>456</v>
      </c>
      <c r="F385" s="175">
        <v>6964.5</v>
      </c>
      <c r="G385" s="175">
        <f>F385+E385-I385</f>
        <v>5000</v>
      </c>
      <c r="H385" s="188"/>
      <c r="I385" s="175">
        <v>4564.5</v>
      </c>
      <c r="J385" s="95" t="s">
        <v>457</v>
      </c>
      <c r="K385" s="96"/>
      <c r="L385" s="96"/>
      <c r="M385" s="97"/>
      <c r="N385" s="240" t="s">
        <v>456</v>
      </c>
      <c r="O385" s="175">
        <v>6964.5</v>
      </c>
      <c r="P385" s="175">
        <v>5000</v>
      </c>
      <c r="Q385" s="188"/>
      <c r="R385" s="175">
        <v>4564.5</v>
      </c>
    </row>
    <row r="386" spans="1:18" s="69" customFormat="1" ht="27.75" customHeight="1">
      <c r="A386" s="64"/>
      <c r="B386" s="64"/>
      <c r="C386" s="64"/>
      <c r="D386" s="64"/>
      <c r="E386" s="241"/>
      <c r="F386" s="241"/>
      <c r="G386" s="241"/>
      <c r="H386" s="241"/>
      <c r="I386" s="241"/>
      <c r="J386" s="64"/>
      <c r="K386" s="64"/>
      <c r="L386" s="64"/>
      <c r="M386" s="64"/>
      <c r="N386" s="241"/>
      <c r="O386" s="241"/>
      <c r="P386" s="241"/>
      <c r="Q386" s="241"/>
      <c r="R386" s="241"/>
    </row>
    <row r="387" spans="1:18" s="69" customFormat="1">
      <c r="A387" s="69" t="s">
        <v>458</v>
      </c>
      <c r="B387" s="178" t="s">
        <v>459</v>
      </c>
      <c r="C387" s="178"/>
      <c r="D387" s="178"/>
      <c r="E387" s="178"/>
      <c r="J387" s="69" t="s">
        <v>458</v>
      </c>
      <c r="K387" s="178" t="s">
        <v>460</v>
      </c>
      <c r="L387" s="178"/>
      <c r="M387" s="178"/>
      <c r="N387" s="178"/>
    </row>
    <row r="388" spans="1:18" s="69" customFormat="1"/>
    <row r="389" spans="1:18" s="69" customFormat="1">
      <c r="B389" s="69" t="s">
        <v>461</v>
      </c>
      <c r="E389" s="242">
        <v>1060134</v>
      </c>
      <c r="K389" s="69" t="s">
        <v>462</v>
      </c>
      <c r="N389" s="242">
        <v>1060134</v>
      </c>
    </row>
    <row r="390" spans="1:18" s="69" customFormat="1">
      <c r="C390" s="69" t="s">
        <v>463</v>
      </c>
      <c r="E390" s="243">
        <v>540</v>
      </c>
      <c r="L390" s="69" t="s">
        <v>464</v>
      </c>
      <c r="N390" s="243">
        <v>540</v>
      </c>
    </row>
    <row r="391" spans="1:18" s="69" customFormat="1">
      <c r="C391" s="69" t="s">
        <v>465</v>
      </c>
      <c r="E391" s="243">
        <f>E389-E390</f>
        <v>1059594</v>
      </c>
      <c r="L391" s="69" t="s">
        <v>273</v>
      </c>
      <c r="N391" s="243">
        <v>1059594</v>
      </c>
    </row>
    <row r="392" spans="1:18" s="69" customFormat="1">
      <c r="B392" s="69" t="s">
        <v>466</v>
      </c>
      <c r="E392" s="243">
        <v>993018.99</v>
      </c>
      <c r="K392" s="69" t="s">
        <v>467</v>
      </c>
      <c r="N392" s="243">
        <v>993018.99</v>
      </c>
    </row>
    <row r="393" spans="1:18" s="69" customFormat="1">
      <c r="B393" s="69" t="s">
        <v>468</v>
      </c>
      <c r="E393" s="243">
        <f>E389-E394</f>
        <v>1059233.08</v>
      </c>
      <c r="K393" s="69" t="s">
        <v>469</v>
      </c>
      <c r="N393" s="243">
        <v>1059233.08</v>
      </c>
    </row>
    <row r="394" spans="1:18" s="69" customFormat="1">
      <c r="B394" s="69" t="s">
        <v>470</v>
      </c>
      <c r="E394" s="243">
        <v>900.92</v>
      </c>
      <c r="K394" s="69" t="s">
        <v>471</v>
      </c>
      <c r="N394" s="243">
        <v>900.92</v>
      </c>
    </row>
    <row r="395" spans="1:18" s="69" customFormat="1">
      <c r="E395" s="243"/>
      <c r="N395" s="243"/>
    </row>
    <row r="397" spans="1:18">
      <c r="B397" s="1" t="s">
        <v>472</v>
      </c>
      <c r="K397" s="69" t="s">
        <v>473</v>
      </c>
    </row>
    <row r="398" spans="1:18" s="40" customFormat="1" ht="34.5" thickBot="1">
      <c r="B398" s="244" t="s">
        <v>474</v>
      </c>
      <c r="C398" s="245"/>
      <c r="D398" s="246" t="s">
        <v>293</v>
      </c>
      <c r="E398" s="247" t="s">
        <v>475</v>
      </c>
      <c r="F398" s="247" t="s">
        <v>476</v>
      </c>
      <c r="G398" s="247" t="s">
        <v>477</v>
      </c>
      <c r="K398" s="244" t="s">
        <v>478</v>
      </c>
      <c r="L398" s="245"/>
      <c r="M398" s="246" t="s">
        <v>294</v>
      </c>
      <c r="N398" s="247" t="s">
        <v>479</v>
      </c>
      <c r="O398" s="247" t="s">
        <v>480</v>
      </c>
      <c r="P398" s="247" t="s">
        <v>481</v>
      </c>
    </row>
    <row r="399" spans="1:18" s="69" customFormat="1">
      <c r="B399" s="248" t="s">
        <v>293</v>
      </c>
      <c r="C399" s="249"/>
      <c r="D399" s="250">
        <f>SUM(D400:D404)</f>
        <v>1060134</v>
      </c>
      <c r="E399" s="250">
        <f>SUM(E400:E404)</f>
        <v>1059616</v>
      </c>
      <c r="F399" s="250">
        <f>SUM(F400:F404)</f>
        <v>518</v>
      </c>
      <c r="G399" s="250"/>
      <c r="K399" s="248" t="s">
        <v>294</v>
      </c>
      <c r="L399" s="249"/>
      <c r="M399" s="250">
        <v>1060134</v>
      </c>
      <c r="N399" s="250">
        <v>1059616</v>
      </c>
      <c r="O399" s="250">
        <v>518</v>
      </c>
      <c r="P399" s="250"/>
    </row>
    <row r="400" spans="1:18" s="69" customFormat="1">
      <c r="B400" s="168" t="s">
        <v>482</v>
      </c>
      <c r="C400" s="127"/>
      <c r="D400" s="175">
        <v>8647</v>
      </c>
      <c r="E400" s="175">
        <f>D400</f>
        <v>8647</v>
      </c>
      <c r="F400" s="175">
        <v>0</v>
      </c>
      <c r="G400" s="175">
        <v>0</v>
      </c>
      <c r="K400" s="168" t="s">
        <v>483</v>
      </c>
      <c r="L400" s="127"/>
      <c r="M400" s="175">
        <v>8647</v>
      </c>
      <c r="N400" s="175">
        <v>8647</v>
      </c>
      <c r="O400" s="175">
        <v>0</v>
      </c>
      <c r="P400" s="175">
        <v>0</v>
      </c>
    </row>
    <row r="401" spans="1:16" s="69" customFormat="1">
      <c r="B401" s="168" t="s">
        <v>484</v>
      </c>
      <c r="C401" s="127"/>
      <c r="D401" s="175">
        <f>2766+49451</f>
        <v>52217</v>
      </c>
      <c r="E401" s="175">
        <f>D401-F401</f>
        <v>52217</v>
      </c>
      <c r="F401" s="175">
        <v>0</v>
      </c>
      <c r="G401" s="175">
        <v>0</v>
      </c>
      <c r="K401" s="168" t="s">
        <v>485</v>
      </c>
      <c r="L401" s="127"/>
      <c r="M401" s="175">
        <v>52217</v>
      </c>
      <c r="N401" s="175">
        <v>52217</v>
      </c>
      <c r="O401" s="175">
        <v>0</v>
      </c>
      <c r="P401" s="175">
        <v>0</v>
      </c>
    </row>
    <row r="402" spans="1:16" s="69" customFormat="1">
      <c r="B402" s="168" t="s">
        <v>486</v>
      </c>
      <c r="C402" s="127"/>
      <c r="D402" s="175">
        <f>SUM(E402:F402)</f>
        <v>5972</v>
      </c>
      <c r="E402" s="175">
        <v>5454</v>
      </c>
      <c r="F402" s="175">
        <v>518</v>
      </c>
      <c r="G402" s="175">
        <v>0</v>
      </c>
      <c r="K402" s="168" t="s">
        <v>487</v>
      </c>
      <c r="L402" s="127"/>
      <c r="M402" s="175">
        <v>5972</v>
      </c>
      <c r="N402" s="175">
        <v>5454</v>
      </c>
      <c r="O402" s="175">
        <v>518</v>
      </c>
      <c r="P402" s="175">
        <v>0</v>
      </c>
    </row>
    <row r="403" spans="1:16" s="69" customFormat="1">
      <c r="B403" s="168" t="s">
        <v>488</v>
      </c>
      <c r="C403" s="127"/>
      <c r="D403" s="175">
        <v>-557</v>
      </c>
      <c r="E403" s="175">
        <f>D403</f>
        <v>-557</v>
      </c>
      <c r="F403" s="175">
        <v>0</v>
      </c>
      <c r="G403" s="175">
        <v>0</v>
      </c>
      <c r="K403" s="168" t="s">
        <v>489</v>
      </c>
      <c r="L403" s="127"/>
      <c r="M403" s="175">
        <v>-557</v>
      </c>
      <c r="N403" s="175">
        <v>-557</v>
      </c>
      <c r="O403" s="175">
        <v>0</v>
      </c>
      <c r="P403" s="175">
        <v>0</v>
      </c>
    </row>
    <row r="404" spans="1:16" s="69" customFormat="1">
      <c r="B404" s="168" t="s">
        <v>490</v>
      </c>
      <c r="C404" s="127"/>
      <c r="D404" s="201">
        <f>993019+836</f>
        <v>993855</v>
      </c>
      <c r="E404" s="175">
        <f>D404</f>
        <v>993855</v>
      </c>
      <c r="F404" s="251"/>
      <c r="G404" s="251"/>
      <c r="K404" s="168" t="s">
        <v>491</v>
      </c>
      <c r="L404" s="127"/>
      <c r="M404" s="201">
        <v>993855</v>
      </c>
      <c r="N404" s="175">
        <v>993855</v>
      </c>
      <c r="O404" s="251"/>
      <c r="P404" s="251"/>
    </row>
    <row r="405" spans="1:16">
      <c r="B405" s="1" t="s">
        <v>492</v>
      </c>
      <c r="K405" s="69" t="s">
        <v>493</v>
      </c>
    </row>
    <row r="407" spans="1:16">
      <c r="A407" s="1" t="s">
        <v>494</v>
      </c>
      <c r="B407" s="252" t="s">
        <v>495</v>
      </c>
      <c r="C407" s="252"/>
      <c r="D407" s="252"/>
      <c r="E407" s="252"/>
      <c r="F407" s="252"/>
      <c r="J407" s="1" t="s">
        <v>494</v>
      </c>
      <c r="K407" s="69" t="s">
        <v>496</v>
      </c>
      <c r="L407" s="252"/>
      <c r="M407" s="252"/>
      <c r="N407" s="252"/>
      <c r="O407" s="252"/>
    </row>
    <row r="408" spans="1:16">
      <c r="B408" s="252"/>
      <c r="C408" s="252"/>
      <c r="D408" s="252"/>
      <c r="E408" s="252"/>
      <c r="F408" s="252"/>
      <c r="K408" s="252"/>
      <c r="L408" s="252"/>
      <c r="M408" s="252"/>
      <c r="N408" s="252"/>
      <c r="O408" s="252"/>
    </row>
    <row r="409" spans="1:16">
      <c r="B409" s="252" t="s">
        <v>497</v>
      </c>
      <c r="C409" s="252"/>
      <c r="D409" s="252"/>
      <c r="E409" s="253">
        <v>1</v>
      </c>
      <c r="F409" s="252"/>
      <c r="K409" s="69" t="s">
        <v>498</v>
      </c>
      <c r="L409" s="252"/>
      <c r="M409" s="252"/>
      <c r="N409" s="253">
        <v>1</v>
      </c>
      <c r="O409" s="252"/>
    </row>
    <row r="410" spans="1:16">
      <c r="B410" s="252"/>
      <c r="C410" s="252"/>
      <c r="D410" s="252"/>
      <c r="E410" s="253"/>
      <c r="F410" s="252"/>
      <c r="K410" s="69" t="s">
        <v>499</v>
      </c>
      <c r="L410" s="252"/>
      <c r="M410" s="252"/>
      <c r="N410" s="253"/>
      <c r="O410" s="252"/>
    </row>
    <row r="411" spans="1:16">
      <c r="B411" s="252"/>
      <c r="C411" s="252"/>
      <c r="D411" s="252"/>
      <c r="E411" s="252"/>
      <c r="F411" s="252"/>
      <c r="K411" s="252"/>
      <c r="L411" s="252"/>
      <c r="M411" s="252"/>
      <c r="N411" s="252"/>
      <c r="O411" s="252"/>
    </row>
    <row r="412" spans="1:16">
      <c r="A412" s="1" t="s">
        <v>500</v>
      </c>
      <c r="B412" s="1" t="s">
        <v>501</v>
      </c>
      <c r="J412" s="1" t="s">
        <v>500</v>
      </c>
      <c r="K412" s="69" t="s">
        <v>502</v>
      </c>
    </row>
    <row r="413" spans="1:16">
      <c r="D413" s="191" t="s">
        <v>53</v>
      </c>
      <c r="E413" s="191" t="s">
        <v>54</v>
      </c>
      <c r="M413" s="45" t="s">
        <v>273</v>
      </c>
      <c r="N413" s="45" t="s">
        <v>274</v>
      </c>
    </row>
    <row r="414" spans="1:16">
      <c r="B414" s="95" t="s">
        <v>503</v>
      </c>
      <c r="C414" s="149"/>
      <c r="D414" s="175">
        <v>540</v>
      </c>
      <c r="E414" s="188">
        <v>474</v>
      </c>
      <c r="K414" s="95" t="s">
        <v>504</v>
      </c>
      <c r="L414" s="149"/>
      <c r="M414" s="175">
        <v>540</v>
      </c>
      <c r="N414" s="188">
        <v>474</v>
      </c>
    </row>
    <row r="415" spans="1:16">
      <c r="B415" s="254" t="s">
        <v>438</v>
      </c>
      <c r="C415" s="149"/>
      <c r="D415" s="175">
        <v>417</v>
      </c>
      <c r="E415" s="188">
        <v>435</v>
      </c>
      <c r="K415" s="95" t="s">
        <v>444</v>
      </c>
      <c r="L415" s="149"/>
      <c r="M415" s="175">
        <v>417</v>
      </c>
      <c r="N415" s="188">
        <v>435</v>
      </c>
    </row>
    <row r="416" spans="1:16">
      <c r="B416" s="254" t="s">
        <v>505</v>
      </c>
      <c r="C416" s="149"/>
      <c r="D416" s="175">
        <f>D414+D415-D417</f>
        <v>439</v>
      </c>
      <c r="E416" s="188">
        <v>369</v>
      </c>
      <c r="K416" s="95" t="s">
        <v>445</v>
      </c>
      <c r="L416" s="149"/>
      <c r="M416" s="175">
        <v>439</v>
      </c>
      <c r="N416" s="188">
        <v>369</v>
      </c>
    </row>
    <row r="417" spans="1:17">
      <c r="B417" s="95" t="s">
        <v>506</v>
      </c>
      <c r="C417" s="149"/>
      <c r="D417" s="174">
        <v>518</v>
      </c>
      <c r="E417" s="192">
        <v>540</v>
      </c>
      <c r="K417" s="95" t="s">
        <v>507</v>
      </c>
      <c r="L417" s="149"/>
      <c r="M417" s="174">
        <v>518</v>
      </c>
      <c r="N417" s="192">
        <v>540</v>
      </c>
    </row>
    <row r="418" spans="1:17">
      <c r="B418" s="30"/>
      <c r="C418" s="30"/>
      <c r="D418" s="255"/>
      <c r="E418" s="255"/>
      <c r="K418" s="30"/>
      <c r="L418" s="30"/>
      <c r="M418" s="255"/>
      <c r="N418" s="255"/>
    </row>
    <row r="419" spans="1:17">
      <c r="A419" s="1" t="s">
        <v>508</v>
      </c>
      <c r="B419" s="1" t="s">
        <v>509</v>
      </c>
      <c r="J419" s="1" t="s">
        <v>508</v>
      </c>
      <c r="K419" s="69" t="s">
        <v>510</v>
      </c>
    </row>
    <row r="421" spans="1:17">
      <c r="A421" s="1" t="s">
        <v>511</v>
      </c>
      <c r="B421" s="178" t="s">
        <v>512</v>
      </c>
      <c r="C421" s="178"/>
      <c r="D421" s="178"/>
      <c r="E421" s="178" t="s">
        <v>513</v>
      </c>
      <c r="J421" s="1" t="s">
        <v>511</v>
      </c>
      <c r="K421" s="178" t="s">
        <v>514</v>
      </c>
      <c r="L421" s="178"/>
      <c r="M421" s="178"/>
      <c r="N421" s="178" t="s">
        <v>515</v>
      </c>
    </row>
    <row r="422" spans="1:17">
      <c r="B422" s="178"/>
      <c r="K422" s="178"/>
    </row>
    <row r="423" spans="1:17">
      <c r="B423" s="1" t="s">
        <v>516</v>
      </c>
      <c r="K423" s="69" t="s">
        <v>517</v>
      </c>
    </row>
    <row r="424" spans="1:17" ht="13.5" thickBot="1">
      <c r="B424" s="256" t="s">
        <v>518</v>
      </c>
      <c r="C424" s="257"/>
      <c r="D424" s="196" t="s">
        <v>519</v>
      </c>
      <c r="E424" s="258" t="s">
        <v>520</v>
      </c>
      <c r="F424" s="257"/>
      <c r="G424" s="259" t="s">
        <v>521</v>
      </c>
      <c r="H424" s="259" t="s">
        <v>522</v>
      </c>
      <c r="K424" s="258" t="s">
        <v>523</v>
      </c>
      <c r="L424" s="257"/>
      <c r="M424" s="259" t="s">
        <v>524</v>
      </c>
      <c r="N424" s="258" t="s">
        <v>525</v>
      </c>
      <c r="O424" s="257"/>
      <c r="P424" s="260" t="s">
        <v>526</v>
      </c>
      <c r="Q424" s="260" t="s">
        <v>527</v>
      </c>
    </row>
    <row r="425" spans="1:17">
      <c r="B425" s="261" t="s">
        <v>95</v>
      </c>
      <c r="C425" s="262"/>
      <c r="D425" s="204" t="s">
        <v>528</v>
      </c>
      <c r="E425" s="263"/>
      <c r="F425" s="263">
        <v>790000</v>
      </c>
      <c r="G425" s="264"/>
      <c r="H425" s="265"/>
      <c r="K425" s="261" t="s">
        <v>95</v>
      </c>
      <c r="L425" s="262"/>
      <c r="M425" s="266" t="s">
        <v>528</v>
      </c>
      <c r="N425" s="263"/>
      <c r="O425" s="263">
        <v>790000</v>
      </c>
      <c r="P425" s="264"/>
      <c r="Q425" s="265"/>
    </row>
    <row r="426" spans="1:17">
      <c r="B426" s="267" t="s">
        <v>529</v>
      </c>
      <c r="C426" s="268"/>
      <c r="D426" s="204" t="s">
        <v>528</v>
      </c>
      <c r="E426" s="175"/>
      <c r="F426" s="174"/>
      <c r="G426" s="190"/>
      <c r="H426" s="196"/>
      <c r="K426" s="267" t="s">
        <v>529</v>
      </c>
      <c r="L426" s="268"/>
      <c r="M426" s="204" t="s">
        <v>528</v>
      </c>
      <c r="N426" s="175"/>
      <c r="O426" s="174"/>
      <c r="P426" s="190"/>
      <c r="Q426" s="196"/>
    </row>
    <row r="427" spans="1:17">
      <c r="B427" s="267" t="s">
        <v>530</v>
      </c>
      <c r="C427" s="268"/>
      <c r="D427" s="204" t="s">
        <v>528</v>
      </c>
      <c r="E427" s="175"/>
      <c r="F427" s="174">
        <v>20497</v>
      </c>
      <c r="G427" s="190"/>
      <c r="H427" s="196"/>
      <c r="K427" s="267" t="s">
        <v>530</v>
      </c>
      <c r="L427" s="268"/>
      <c r="M427" s="204" t="s">
        <v>528</v>
      </c>
      <c r="N427" s="175"/>
      <c r="O427" s="174">
        <v>20497</v>
      </c>
      <c r="P427" s="190"/>
      <c r="Q427" s="196"/>
    </row>
    <row r="428" spans="1:17">
      <c r="B428" s="267" t="s">
        <v>531</v>
      </c>
      <c r="C428" s="268"/>
      <c r="D428" s="204" t="s">
        <v>528</v>
      </c>
      <c r="E428" s="175"/>
      <c r="F428" s="174">
        <v>104361</v>
      </c>
      <c r="G428" s="196"/>
      <c r="H428" s="196"/>
      <c r="K428" s="267" t="s">
        <v>531</v>
      </c>
      <c r="L428" s="268"/>
      <c r="M428" s="204" t="s">
        <v>528</v>
      </c>
      <c r="N428" s="175"/>
      <c r="O428" s="174">
        <v>104361</v>
      </c>
      <c r="P428" s="196"/>
      <c r="Q428" s="196"/>
    </row>
    <row r="429" spans="1:17">
      <c r="B429" s="267" t="s">
        <v>532</v>
      </c>
      <c r="C429" s="268"/>
      <c r="D429" s="204" t="s">
        <v>528</v>
      </c>
      <c r="E429" s="175"/>
      <c r="F429" s="174">
        <v>78160.990000000005</v>
      </c>
      <c r="G429" s="196"/>
      <c r="H429" s="196"/>
      <c r="K429" s="267" t="s">
        <v>532</v>
      </c>
      <c r="L429" s="268"/>
      <c r="M429" s="204" t="s">
        <v>528</v>
      </c>
      <c r="N429" s="175"/>
      <c r="O429" s="174">
        <v>78160.990000000005</v>
      </c>
      <c r="P429" s="196"/>
      <c r="Q429" s="196"/>
    </row>
    <row r="430" spans="1:17" ht="14.25" customHeight="1">
      <c r="B430" s="126" t="s">
        <v>293</v>
      </c>
      <c r="C430" s="148"/>
      <c r="D430" s="179"/>
      <c r="E430" s="269">
        <f>SUM(F425:F429)</f>
        <v>993018.99</v>
      </c>
      <c r="F430" s="270"/>
      <c r="G430" s="189"/>
      <c r="H430" s="189"/>
      <c r="K430" s="126" t="s">
        <v>294</v>
      </c>
      <c r="L430" s="148"/>
      <c r="M430" s="179"/>
      <c r="N430" s="269">
        <f>SUM(O425:O429)</f>
        <v>993018.99</v>
      </c>
      <c r="O430" s="270"/>
      <c r="P430" s="189"/>
      <c r="Q430" s="189"/>
    </row>
    <row r="431" spans="1:17">
      <c r="B431" s="30"/>
      <c r="C431" s="30"/>
      <c r="D431" s="30"/>
      <c r="E431" s="271"/>
      <c r="F431" s="271"/>
      <c r="G431" s="271"/>
      <c r="H431" s="271"/>
      <c r="K431" s="30"/>
      <c r="L431" s="30"/>
      <c r="M431" s="30"/>
      <c r="N431" s="271"/>
      <c r="O431" s="271"/>
      <c r="P431" s="271"/>
      <c r="Q431" s="271"/>
    </row>
    <row r="432" spans="1:17">
      <c r="B432" s="1" t="s">
        <v>533</v>
      </c>
      <c r="E432" s="200"/>
      <c r="F432" s="200"/>
      <c r="G432" s="200"/>
      <c r="H432" s="200"/>
      <c r="K432" s="69" t="s">
        <v>534</v>
      </c>
      <c r="N432" s="200"/>
      <c r="O432" s="200"/>
      <c r="P432" s="200"/>
      <c r="Q432" s="200"/>
    </row>
    <row r="433" spans="1:18" ht="13.5" thickBot="1">
      <c r="B433" s="256" t="s">
        <v>518</v>
      </c>
      <c r="C433" s="257"/>
      <c r="D433" s="259" t="s">
        <v>519</v>
      </c>
      <c r="E433" s="272" t="s">
        <v>535</v>
      </c>
      <c r="F433" s="272"/>
      <c r="G433" s="272" t="s">
        <v>521</v>
      </c>
      <c r="H433" s="272" t="s">
        <v>522</v>
      </c>
      <c r="I433" s="200"/>
      <c r="K433" s="258" t="s">
        <v>523</v>
      </c>
      <c r="L433" s="257"/>
      <c r="M433" s="259" t="s">
        <v>524</v>
      </c>
      <c r="N433" s="258" t="s">
        <v>525</v>
      </c>
      <c r="O433" s="257"/>
      <c r="P433" s="260" t="s">
        <v>526</v>
      </c>
      <c r="Q433" s="260" t="s">
        <v>527</v>
      </c>
      <c r="R433" s="200"/>
    </row>
    <row r="434" spans="1:18">
      <c r="B434" s="273" t="s">
        <v>95</v>
      </c>
      <c r="C434" s="274"/>
      <c r="D434" s="265" t="s">
        <v>528</v>
      </c>
      <c r="E434" s="275"/>
      <c r="F434" s="276">
        <v>880000</v>
      </c>
      <c r="G434" s="275"/>
      <c r="H434" s="275"/>
      <c r="I434" s="200"/>
      <c r="K434" s="273" t="s">
        <v>95</v>
      </c>
      <c r="L434" s="274"/>
      <c r="M434" s="265" t="s">
        <v>528</v>
      </c>
      <c r="N434" s="275"/>
      <c r="O434" s="276">
        <v>880000</v>
      </c>
      <c r="P434" s="275"/>
      <c r="Q434" s="275"/>
      <c r="R434" s="200"/>
    </row>
    <row r="435" spans="1:18">
      <c r="B435" s="273" t="s">
        <v>529</v>
      </c>
      <c r="C435" s="274"/>
      <c r="D435" s="265" t="s">
        <v>528</v>
      </c>
      <c r="E435" s="275"/>
      <c r="F435" s="276"/>
      <c r="G435" s="275"/>
      <c r="H435" s="275"/>
      <c r="I435" s="200"/>
      <c r="K435" s="273" t="s">
        <v>529</v>
      </c>
      <c r="L435" s="274"/>
      <c r="M435" s="265" t="s">
        <v>528</v>
      </c>
      <c r="N435" s="275"/>
      <c r="O435" s="276"/>
      <c r="P435" s="275"/>
      <c r="Q435" s="275"/>
      <c r="R435" s="200"/>
    </row>
    <row r="436" spans="1:18">
      <c r="B436" s="273" t="s">
        <v>530</v>
      </c>
      <c r="C436" s="274"/>
      <c r="D436" s="265" t="s">
        <v>528</v>
      </c>
      <c r="E436" s="275"/>
      <c r="F436" s="276">
        <v>75786</v>
      </c>
      <c r="G436" s="275"/>
      <c r="H436" s="275"/>
      <c r="I436" s="200"/>
      <c r="K436" s="273" t="s">
        <v>530</v>
      </c>
      <c r="L436" s="274"/>
      <c r="M436" s="265" t="s">
        <v>528</v>
      </c>
      <c r="N436" s="275"/>
      <c r="O436" s="276">
        <v>75786</v>
      </c>
      <c r="P436" s="275"/>
      <c r="Q436" s="275"/>
      <c r="R436" s="200"/>
    </row>
    <row r="437" spans="1:18">
      <c r="B437" s="273" t="s">
        <v>531</v>
      </c>
      <c r="C437" s="274"/>
      <c r="D437" s="265" t="s">
        <v>528</v>
      </c>
      <c r="E437" s="275"/>
      <c r="F437" s="276">
        <v>135327</v>
      </c>
      <c r="G437" s="275"/>
      <c r="H437" s="275"/>
      <c r="I437" s="200"/>
      <c r="K437" s="273" t="s">
        <v>531</v>
      </c>
      <c r="L437" s="274"/>
      <c r="M437" s="265" t="s">
        <v>528</v>
      </c>
      <c r="N437" s="275"/>
      <c r="O437" s="276">
        <v>135327</v>
      </c>
      <c r="P437" s="275"/>
      <c r="Q437" s="275"/>
      <c r="R437" s="200"/>
    </row>
    <row r="438" spans="1:18">
      <c r="B438" s="273" t="s">
        <v>532</v>
      </c>
      <c r="C438" s="274"/>
      <c r="D438" s="265" t="s">
        <v>528</v>
      </c>
      <c r="E438" s="275"/>
      <c r="F438" s="276">
        <v>715.99</v>
      </c>
      <c r="G438" s="275"/>
      <c r="H438" s="275"/>
      <c r="I438" s="200"/>
      <c r="K438" s="273" t="s">
        <v>532</v>
      </c>
      <c r="L438" s="274"/>
      <c r="M438" s="265" t="s">
        <v>528</v>
      </c>
      <c r="N438" s="275"/>
      <c r="O438" s="276">
        <v>715.99</v>
      </c>
      <c r="P438" s="275"/>
      <c r="Q438" s="275"/>
      <c r="R438" s="200"/>
    </row>
    <row r="439" spans="1:18">
      <c r="B439" s="277"/>
      <c r="C439" s="278"/>
      <c r="D439" s="279"/>
      <c r="E439" s="280"/>
      <c r="F439" s="281"/>
      <c r="G439" s="282"/>
      <c r="H439" s="279"/>
      <c r="I439" s="200"/>
      <c r="K439" s="277"/>
      <c r="L439" s="278"/>
      <c r="M439" s="279"/>
      <c r="N439" s="280"/>
      <c r="O439" s="281"/>
      <c r="P439" s="282"/>
      <c r="Q439" s="279"/>
      <c r="R439" s="200"/>
    </row>
    <row r="440" spans="1:18">
      <c r="B440" s="231"/>
      <c r="C440" s="148"/>
      <c r="D440" s="179"/>
      <c r="E440" s="193"/>
      <c r="F440" s="175">
        <f>SUM(F434:F439)</f>
        <v>1091828.99</v>
      </c>
      <c r="G440" s="193"/>
      <c r="H440" s="193"/>
      <c r="I440" s="200"/>
      <c r="K440" s="210" t="s">
        <v>294</v>
      </c>
      <c r="L440" s="148"/>
      <c r="M440" s="179"/>
      <c r="N440" s="193"/>
      <c r="O440" s="175">
        <f>SUM(O434:O439)</f>
        <v>1091828.99</v>
      </c>
      <c r="P440" s="193"/>
      <c r="Q440" s="193"/>
      <c r="R440" s="200"/>
    </row>
    <row r="442" spans="1:18">
      <c r="A442" s="1" t="s">
        <v>536</v>
      </c>
      <c r="B442" s="178" t="s">
        <v>537</v>
      </c>
      <c r="J442" s="1" t="s">
        <v>536</v>
      </c>
      <c r="K442" s="178" t="s">
        <v>538</v>
      </c>
    </row>
    <row r="444" spans="1:18" ht="13.5" thickBot="1">
      <c r="B444" s="256" t="s">
        <v>539</v>
      </c>
      <c r="C444" s="283"/>
      <c r="D444" s="257"/>
      <c r="E444" s="259" t="s">
        <v>53</v>
      </c>
      <c r="F444" s="259" t="s">
        <v>54</v>
      </c>
      <c r="K444" s="258" t="s">
        <v>523</v>
      </c>
      <c r="L444" s="283"/>
      <c r="M444" s="257"/>
      <c r="N444" s="260" t="s">
        <v>273</v>
      </c>
      <c r="O444" s="260" t="s">
        <v>274</v>
      </c>
    </row>
    <row r="445" spans="1:18">
      <c r="B445" s="284" t="s">
        <v>540</v>
      </c>
      <c r="C445" s="285"/>
      <c r="D445" s="286"/>
      <c r="E445" s="282" t="s">
        <v>59</v>
      </c>
      <c r="F445" s="282" t="s">
        <v>59</v>
      </c>
      <c r="K445" s="287" t="s">
        <v>541</v>
      </c>
      <c r="L445" s="285"/>
      <c r="M445" s="286"/>
      <c r="N445" s="282" t="s">
        <v>59</v>
      </c>
      <c r="O445" s="282" t="s">
        <v>59</v>
      </c>
    </row>
    <row r="446" spans="1:18">
      <c r="B446" s="231" t="s">
        <v>542</v>
      </c>
      <c r="C446" s="232"/>
      <c r="D446" s="233"/>
      <c r="E446" s="189" t="s">
        <v>59</v>
      </c>
      <c r="F446" s="189" t="s">
        <v>59</v>
      </c>
      <c r="K446" s="210" t="s">
        <v>359</v>
      </c>
      <c r="L446" s="232"/>
      <c r="M446" s="233"/>
      <c r="N446" s="189" t="s">
        <v>59</v>
      </c>
      <c r="O446" s="189" t="s">
        <v>59</v>
      </c>
    </row>
    <row r="448" spans="1:18">
      <c r="A448" s="1" t="s">
        <v>543</v>
      </c>
      <c r="B448" s="1" t="s">
        <v>544</v>
      </c>
      <c r="J448" s="1" t="s">
        <v>543</v>
      </c>
      <c r="K448" s="69" t="s">
        <v>545</v>
      </c>
    </row>
    <row r="450" spans="1:18" ht="15.75">
      <c r="A450" s="33"/>
      <c r="B450" s="31" t="s">
        <v>546</v>
      </c>
      <c r="C450" s="31"/>
      <c r="D450" s="31"/>
      <c r="E450" s="31"/>
      <c r="F450" s="31"/>
      <c r="G450" s="33"/>
      <c r="H450" s="33"/>
      <c r="I450" s="33"/>
      <c r="J450" s="33"/>
      <c r="K450" s="31" t="s">
        <v>547</v>
      </c>
      <c r="L450" s="31"/>
      <c r="M450" s="31"/>
      <c r="N450" s="31"/>
      <c r="O450" s="31"/>
      <c r="P450" s="33"/>
      <c r="Q450" s="33"/>
      <c r="R450" s="33"/>
    </row>
    <row r="452" spans="1:18">
      <c r="A452" s="1" t="s">
        <v>548</v>
      </c>
      <c r="B452" s="178" t="s">
        <v>549</v>
      </c>
      <c r="J452" s="1" t="s">
        <v>548</v>
      </c>
      <c r="K452" s="178" t="s">
        <v>550</v>
      </c>
    </row>
    <row r="453" spans="1:18" ht="5.25" customHeight="1"/>
    <row r="454" spans="1:18">
      <c r="B454" s="1" t="s">
        <v>551</v>
      </c>
      <c r="D454" s="1" t="s">
        <v>552</v>
      </c>
      <c r="K454" s="69" t="s">
        <v>553</v>
      </c>
      <c r="M454" s="69" t="s">
        <v>554</v>
      </c>
    </row>
    <row r="456" spans="1:18">
      <c r="B456" s="179"/>
      <c r="C456" s="191" t="s">
        <v>53</v>
      </c>
      <c r="D456" s="191" t="s">
        <v>54</v>
      </c>
      <c r="K456" s="179"/>
      <c r="L456" s="45" t="s">
        <v>273</v>
      </c>
      <c r="M456" s="45" t="s">
        <v>274</v>
      </c>
    </row>
    <row r="457" spans="1:18">
      <c r="B457" s="94" t="s">
        <v>555</v>
      </c>
      <c r="C457" s="174">
        <v>0</v>
      </c>
      <c r="D457" s="192">
        <v>0</v>
      </c>
      <c r="E457" s="288"/>
      <c r="K457" s="94" t="s">
        <v>556</v>
      </c>
      <c r="L457" s="174">
        <v>0</v>
      </c>
      <c r="M457" s="192">
        <v>0</v>
      </c>
      <c r="N457" s="288"/>
    </row>
    <row r="459" spans="1:18">
      <c r="A459" s="1" t="s">
        <v>557</v>
      </c>
      <c r="B459" s="232" t="s">
        <v>558</v>
      </c>
      <c r="C459" s="232"/>
      <c r="D459" s="232"/>
      <c r="E459" s="232"/>
      <c r="F459" s="232"/>
      <c r="J459" s="1" t="s">
        <v>557</v>
      </c>
      <c r="K459" s="129" t="s">
        <v>559</v>
      </c>
      <c r="L459" s="232"/>
      <c r="M459" s="232"/>
      <c r="N459" s="232"/>
      <c r="O459" s="232"/>
    </row>
    <row r="460" spans="1:18" ht="6" customHeight="1">
      <c r="B460" s="30"/>
      <c r="C460" s="30"/>
      <c r="D460" s="30"/>
      <c r="E460" s="30"/>
      <c r="F460" s="30"/>
      <c r="K460" s="30"/>
      <c r="L460" s="30"/>
      <c r="M460" s="30"/>
      <c r="N460" s="30"/>
      <c r="O460" s="30"/>
    </row>
    <row r="461" spans="1:18" ht="13.5" thickBot="1">
      <c r="B461" s="256" t="s">
        <v>356</v>
      </c>
      <c r="C461" s="257"/>
      <c r="D461" s="259" t="s">
        <v>53</v>
      </c>
      <c r="E461" s="259" t="s">
        <v>54</v>
      </c>
      <c r="K461" s="258" t="s">
        <v>357</v>
      </c>
      <c r="L461" s="257"/>
      <c r="M461" s="260" t="s">
        <v>273</v>
      </c>
      <c r="N461" s="260" t="s">
        <v>274</v>
      </c>
    </row>
    <row r="462" spans="1:18">
      <c r="B462" s="231" t="s">
        <v>560</v>
      </c>
      <c r="C462" s="233"/>
      <c r="D462" s="281">
        <v>558093</v>
      </c>
      <c r="E462" s="289">
        <v>532670</v>
      </c>
      <c r="K462" s="210" t="s">
        <v>561</v>
      </c>
      <c r="L462" s="233"/>
      <c r="M462" s="281">
        <v>558093</v>
      </c>
      <c r="N462" s="289">
        <v>532670</v>
      </c>
    </row>
    <row r="463" spans="1:18">
      <c r="B463" s="147"/>
      <c r="C463" s="148"/>
      <c r="D463" s="193"/>
      <c r="E463" s="290"/>
      <c r="K463" s="147"/>
      <c r="L463" s="148"/>
      <c r="M463" s="193"/>
      <c r="N463" s="290"/>
    </row>
    <row r="464" spans="1:18" ht="5.25" customHeight="1">
      <c r="B464" s="30"/>
      <c r="C464" s="30"/>
      <c r="D464" s="271"/>
      <c r="E464" s="255"/>
      <c r="K464" s="30"/>
      <c r="L464" s="30"/>
      <c r="M464" s="271"/>
      <c r="N464" s="255"/>
    </row>
    <row r="465" spans="1:18">
      <c r="A465" s="1" t="s">
        <v>562</v>
      </c>
      <c r="B465" s="291" t="s">
        <v>563</v>
      </c>
      <c r="C465" s="291"/>
      <c r="D465" s="291"/>
      <c r="E465" s="291"/>
      <c r="F465" s="291"/>
      <c r="G465" s="291"/>
      <c r="J465" s="1" t="s">
        <v>562</v>
      </c>
      <c r="K465" s="291" t="s">
        <v>564</v>
      </c>
      <c r="L465" s="291"/>
      <c r="M465" s="291"/>
      <c r="N465" s="291"/>
      <c r="O465" s="291"/>
      <c r="P465" s="291"/>
    </row>
    <row r="466" spans="1:18" ht="5.25" customHeight="1">
      <c r="B466" s="291"/>
      <c r="C466" s="291"/>
      <c r="D466" s="291"/>
      <c r="E466" s="291"/>
      <c r="F466" s="291"/>
      <c r="G466" s="291"/>
      <c r="K466" s="291"/>
      <c r="L466" s="291"/>
      <c r="M466" s="291"/>
      <c r="N466" s="291"/>
      <c r="O466" s="291"/>
      <c r="P466" s="291"/>
    </row>
    <row r="467" spans="1:18" ht="13.5" thickBot="1">
      <c r="B467" s="256" t="s">
        <v>356</v>
      </c>
      <c r="C467" s="257"/>
      <c r="D467" s="259" t="s">
        <v>53</v>
      </c>
      <c r="E467" s="259" t="s">
        <v>54</v>
      </c>
      <c r="F467" s="291"/>
      <c r="G467" s="178"/>
      <c r="K467" s="258" t="s">
        <v>357</v>
      </c>
      <c r="L467" s="257"/>
      <c r="M467" s="260" t="s">
        <v>273</v>
      </c>
      <c r="N467" s="260" t="s">
        <v>274</v>
      </c>
      <c r="O467" s="291"/>
      <c r="P467" s="178"/>
    </row>
    <row r="468" spans="1:18">
      <c r="B468" s="231" t="s">
        <v>565</v>
      </c>
      <c r="C468" s="233"/>
      <c r="D468" s="263">
        <v>50888</v>
      </c>
      <c r="E468" s="289">
        <v>47524</v>
      </c>
      <c r="F468" s="291"/>
      <c r="G468" s="178"/>
      <c r="K468" s="210" t="s">
        <v>566</v>
      </c>
      <c r="L468" s="233"/>
      <c r="M468" s="263">
        <v>50888</v>
      </c>
      <c r="N468" s="289">
        <v>47524</v>
      </c>
      <c r="O468" s="291"/>
      <c r="P468" s="178"/>
    </row>
    <row r="469" spans="1:18">
      <c r="B469" s="231" t="s">
        <v>567</v>
      </c>
      <c r="C469" s="233"/>
      <c r="D469" s="263">
        <v>245</v>
      </c>
      <c r="E469" s="292">
        <v>0</v>
      </c>
      <c r="F469" s="291"/>
      <c r="G469" s="178"/>
      <c r="K469" s="210" t="s">
        <v>568</v>
      </c>
      <c r="L469" s="233"/>
      <c r="M469" s="263">
        <v>245</v>
      </c>
      <c r="N469" s="292">
        <v>0</v>
      </c>
      <c r="O469" s="291"/>
      <c r="P469" s="178"/>
    </row>
    <row r="470" spans="1:18">
      <c r="B470" s="254" t="s">
        <v>569</v>
      </c>
      <c r="C470" s="149"/>
      <c r="D470" s="179"/>
      <c r="E470" s="179"/>
      <c r="F470" s="271"/>
      <c r="G470" s="255"/>
      <c r="K470" s="95" t="s">
        <v>570</v>
      </c>
      <c r="L470" s="149"/>
      <c r="M470" s="179"/>
      <c r="N470" s="179"/>
      <c r="O470" s="271"/>
      <c r="P470" s="255"/>
    </row>
    <row r="471" spans="1:18">
      <c r="D471" s="200"/>
      <c r="M471" s="200"/>
    </row>
    <row r="472" spans="1:18">
      <c r="A472" s="1" t="s">
        <v>571</v>
      </c>
      <c r="B472" s="178" t="s">
        <v>572</v>
      </c>
      <c r="C472" s="178"/>
      <c r="D472" s="293" t="s">
        <v>59</v>
      </c>
      <c r="J472" s="1" t="s">
        <v>571</v>
      </c>
      <c r="K472" s="178" t="s">
        <v>573</v>
      </c>
      <c r="L472" s="178"/>
      <c r="M472" s="293" t="s">
        <v>59</v>
      </c>
    </row>
    <row r="473" spans="1:18">
      <c r="D473" s="200"/>
      <c r="M473" s="200"/>
    </row>
    <row r="474" spans="1:18" ht="15.75">
      <c r="A474" s="33"/>
      <c r="B474" s="31" t="s">
        <v>574</v>
      </c>
      <c r="C474" s="31"/>
      <c r="D474" s="31"/>
      <c r="E474" s="31"/>
      <c r="F474" s="31"/>
      <c r="G474" s="33"/>
      <c r="H474" s="33"/>
      <c r="I474" s="33"/>
      <c r="J474" s="33"/>
      <c r="K474" s="31" t="s">
        <v>575</v>
      </c>
      <c r="L474" s="31"/>
      <c r="M474" s="31"/>
      <c r="N474" s="31"/>
      <c r="O474" s="31"/>
      <c r="P474" s="33"/>
      <c r="Q474" s="33"/>
      <c r="R474" s="33"/>
    </row>
    <row r="476" spans="1:18">
      <c r="A476" s="1" t="s">
        <v>576</v>
      </c>
      <c r="B476" s="178" t="s">
        <v>577</v>
      </c>
      <c r="C476" s="178"/>
      <c r="D476" s="178"/>
      <c r="E476" s="178"/>
      <c r="J476" s="1" t="s">
        <v>576</v>
      </c>
      <c r="K476" s="178" t="s">
        <v>578</v>
      </c>
      <c r="L476" s="178"/>
      <c r="M476" s="178"/>
      <c r="N476" s="178"/>
    </row>
    <row r="478" spans="1:18" ht="13.5" thickBot="1">
      <c r="B478" s="256" t="s">
        <v>579</v>
      </c>
      <c r="C478" s="283"/>
      <c r="D478" s="257"/>
      <c r="E478" s="294" t="s">
        <v>53</v>
      </c>
      <c r="F478" s="259" t="s">
        <v>54</v>
      </c>
      <c r="K478" s="258" t="s">
        <v>580</v>
      </c>
      <c r="L478" s="283"/>
      <c r="M478" s="257"/>
      <c r="N478" s="295" t="s">
        <v>273</v>
      </c>
      <c r="O478" s="260" t="s">
        <v>274</v>
      </c>
    </row>
    <row r="479" spans="1:18">
      <c r="B479" s="229" t="s">
        <v>581</v>
      </c>
      <c r="C479" s="30"/>
      <c r="D479" s="296"/>
      <c r="E479" s="281">
        <f>642.94+1639.99</f>
        <v>2282.9300000000003</v>
      </c>
      <c r="F479" s="289">
        <v>2180</v>
      </c>
      <c r="K479" s="229" t="s">
        <v>582</v>
      </c>
      <c r="L479" s="30"/>
      <c r="M479" s="296"/>
      <c r="N479" s="281">
        <v>2282.9300000000003</v>
      </c>
      <c r="O479" s="289">
        <v>2180</v>
      </c>
    </row>
    <row r="480" spans="1:18">
      <c r="B480" s="126" t="s">
        <v>583</v>
      </c>
      <c r="C480" s="103"/>
      <c r="D480" s="148"/>
      <c r="E480" s="297">
        <f>3376.69+22733.41</f>
        <v>26110.1</v>
      </c>
      <c r="F480" s="188">
        <v>25359</v>
      </c>
      <c r="K480" s="126" t="s">
        <v>584</v>
      </c>
      <c r="L480" s="103"/>
      <c r="M480" s="148"/>
      <c r="N480" s="297">
        <v>26110.1</v>
      </c>
      <c r="O480" s="188">
        <v>25359</v>
      </c>
    </row>
    <row r="481" spans="1:16">
      <c r="B481" s="30"/>
      <c r="C481" s="30"/>
      <c r="D481" s="30"/>
      <c r="E481" s="30"/>
      <c r="F481" s="30"/>
      <c r="K481" s="30"/>
      <c r="L481" s="30"/>
      <c r="M481" s="30"/>
      <c r="N481" s="30"/>
      <c r="O481" s="30"/>
    </row>
    <row r="482" spans="1:16">
      <c r="A482" s="1" t="s">
        <v>585</v>
      </c>
      <c r="B482" s="178" t="s">
        <v>586</v>
      </c>
      <c r="C482" s="178"/>
      <c r="D482" s="178"/>
      <c r="E482" s="178"/>
      <c r="J482" s="1" t="s">
        <v>585</v>
      </c>
      <c r="K482" s="178" t="s">
        <v>587</v>
      </c>
      <c r="L482" s="178"/>
      <c r="M482" s="178"/>
      <c r="N482" s="178"/>
    </row>
    <row r="484" spans="1:16" ht="13.5" thickBot="1">
      <c r="B484" s="256" t="s">
        <v>579</v>
      </c>
      <c r="C484" s="283"/>
      <c r="D484" s="257"/>
      <c r="E484" s="294" t="s">
        <v>53</v>
      </c>
      <c r="F484" s="259" t="s">
        <v>54</v>
      </c>
      <c r="K484" s="258" t="s">
        <v>580</v>
      </c>
      <c r="L484" s="283"/>
      <c r="M484" s="257"/>
      <c r="N484" s="295" t="s">
        <v>273</v>
      </c>
      <c r="O484" s="260" t="s">
        <v>274</v>
      </c>
    </row>
    <row r="485" spans="1:16">
      <c r="B485" s="298" t="s">
        <v>588</v>
      </c>
      <c r="C485" s="30"/>
      <c r="D485" s="296"/>
      <c r="E485" s="281">
        <v>0</v>
      </c>
      <c r="F485" s="289">
        <v>0</v>
      </c>
      <c r="K485" s="229" t="s">
        <v>589</v>
      </c>
      <c r="L485" s="30"/>
      <c r="M485" s="296"/>
      <c r="N485" s="281">
        <v>0</v>
      </c>
      <c r="O485" s="289">
        <v>0</v>
      </c>
    </row>
    <row r="486" spans="1:16">
      <c r="B486" s="147" t="s">
        <v>590</v>
      </c>
      <c r="C486" s="103"/>
      <c r="D486" s="148"/>
      <c r="E486" s="299">
        <v>107884</v>
      </c>
      <c r="F486" s="300">
        <v>205392</v>
      </c>
      <c r="K486" s="126" t="s">
        <v>591</v>
      </c>
      <c r="L486" s="103"/>
      <c r="M486" s="148"/>
      <c r="N486" s="299">
        <v>107884</v>
      </c>
      <c r="O486" s="300">
        <v>205392</v>
      </c>
    </row>
    <row r="487" spans="1:16">
      <c r="B487" s="147" t="s">
        <v>592</v>
      </c>
      <c r="C487" s="103"/>
      <c r="D487" s="148"/>
      <c r="E487" s="299">
        <v>108</v>
      </c>
      <c r="F487" s="300">
        <v>372</v>
      </c>
      <c r="K487" s="126" t="s">
        <v>593</v>
      </c>
      <c r="L487" s="103"/>
      <c r="M487" s="148"/>
      <c r="N487" s="299">
        <v>108</v>
      </c>
      <c r="O487" s="300">
        <v>372</v>
      </c>
    </row>
    <row r="488" spans="1:16">
      <c r="B488" s="147"/>
      <c r="C488" s="103"/>
      <c r="D488" s="148"/>
      <c r="E488" s="192"/>
      <c r="F488" s="192"/>
      <c r="K488" s="147"/>
      <c r="L488" s="103"/>
      <c r="M488" s="148"/>
      <c r="N488" s="192"/>
      <c r="O488" s="192"/>
    </row>
    <row r="490" spans="1:16">
      <c r="A490" s="1" t="s">
        <v>594</v>
      </c>
      <c r="B490" s="178" t="s">
        <v>595</v>
      </c>
      <c r="C490" s="178"/>
      <c r="D490" s="178"/>
      <c r="E490" s="178"/>
      <c r="J490" s="1" t="s">
        <v>594</v>
      </c>
      <c r="K490" s="178" t="s">
        <v>596</v>
      </c>
      <c r="L490" s="178"/>
      <c r="M490" s="178"/>
      <c r="N490" s="178"/>
    </row>
    <row r="492" spans="1:16" ht="13.5" thickBot="1">
      <c r="B492" s="256" t="s">
        <v>597</v>
      </c>
      <c r="C492" s="283"/>
      <c r="D492" s="283"/>
      <c r="E492" s="257"/>
      <c r="F492" s="259" t="s">
        <v>53</v>
      </c>
      <c r="G492" s="259" t="s">
        <v>54</v>
      </c>
      <c r="K492" s="258" t="s">
        <v>580</v>
      </c>
      <c r="L492" s="283"/>
      <c r="M492" s="283"/>
      <c r="N492" s="257"/>
      <c r="O492" s="295" t="s">
        <v>273</v>
      </c>
      <c r="P492" s="260" t="s">
        <v>274</v>
      </c>
    </row>
    <row r="493" spans="1:16">
      <c r="B493" s="284" t="s">
        <v>598</v>
      </c>
      <c r="C493" s="285"/>
      <c r="D493" s="285"/>
      <c r="E493" s="286"/>
      <c r="F493" s="301">
        <v>667</v>
      </c>
      <c r="G493" s="302">
        <v>700</v>
      </c>
      <c r="K493" s="287" t="s">
        <v>599</v>
      </c>
      <c r="L493" s="285"/>
      <c r="M493" s="285"/>
      <c r="N493" s="286"/>
      <c r="O493" s="301">
        <v>667</v>
      </c>
      <c r="P493" s="302">
        <v>700</v>
      </c>
    </row>
    <row r="494" spans="1:16">
      <c r="B494" s="254"/>
      <c r="C494" s="303"/>
      <c r="D494" s="303"/>
      <c r="E494" s="149"/>
      <c r="F494" s="193"/>
      <c r="G494" s="290"/>
      <c r="K494" s="254"/>
      <c r="L494" s="303"/>
      <c r="M494" s="303"/>
      <c r="N494" s="149"/>
      <c r="O494" s="193"/>
      <c r="P494" s="290"/>
    </row>
    <row r="496" spans="1:16">
      <c r="A496" s="1" t="s">
        <v>600</v>
      </c>
      <c r="B496" s="178" t="s">
        <v>601</v>
      </c>
      <c r="D496" s="1" t="s">
        <v>59</v>
      </c>
      <c r="J496" s="1" t="s">
        <v>600</v>
      </c>
      <c r="K496" s="178" t="s">
        <v>602</v>
      </c>
      <c r="M496" s="1" t="s">
        <v>59</v>
      </c>
    </row>
    <row r="498" spans="1:18" ht="15.75">
      <c r="A498" s="33"/>
      <c r="B498" s="31" t="s">
        <v>603</v>
      </c>
      <c r="C498" s="31"/>
      <c r="D498" s="31"/>
      <c r="E498" s="31"/>
      <c r="F498" s="31"/>
      <c r="G498" s="33"/>
      <c r="H498" s="33"/>
      <c r="I498" s="33"/>
      <c r="J498" s="33"/>
      <c r="K498" s="31" t="s">
        <v>604</v>
      </c>
      <c r="L498" s="31"/>
      <c r="M498" s="31"/>
      <c r="N498" s="31"/>
      <c r="O498" s="31"/>
      <c r="P498" s="33"/>
      <c r="Q498" s="33"/>
      <c r="R498" s="33"/>
    </row>
    <row r="500" spans="1:18">
      <c r="A500" s="1" t="s">
        <v>605</v>
      </c>
      <c r="B500" s="178" t="s">
        <v>606</v>
      </c>
      <c r="J500" s="1" t="s">
        <v>605</v>
      </c>
      <c r="K500" s="178" t="s">
        <v>607</v>
      </c>
    </row>
    <row r="502" spans="1:18" ht="13.5" thickBot="1">
      <c r="B502" s="304"/>
      <c r="C502" s="305"/>
      <c r="D502" s="306"/>
      <c r="E502" s="259" t="s">
        <v>53</v>
      </c>
      <c r="F502" s="259" t="s">
        <v>54</v>
      </c>
      <c r="K502" s="304"/>
      <c r="L502" s="305"/>
      <c r="M502" s="306"/>
      <c r="N502" s="295" t="s">
        <v>273</v>
      </c>
      <c r="O502" s="260" t="s">
        <v>274</v>
      </c>
    </row>
    <row r="503" spans="1:18">
      <c r="B503" s="231" t="s">
        <v>608</v>
      </c>
      <c r="C503" s="232"/>
      <c r="D503" s="233"/>
      <c r="E503" s="307"/>
      <c r="F503" s="307"/>
      <c r="K503" s="210" t="s">
        <v>609</v>
      </c>
      <c r="L503" s="232"/>
      <c r="M503" s="233"/>
      <c r="N503" s="307"/>
      <c r="O503" s="307"/>
    </row>
    <row r="505" spans="1:18">
      <c r="B505" s="1" t="s">
        <v>610</v>
      </c>
      <c r="K505" s="69" t="s">
        <v>611</v>
      </c>
    </row>
    <row r="506" spans="1:18" s="69" customFormat="1" ht="48" customHeight="1"/>
    <row r="507" spans="1:18" s="69" customFormat="1">
      <c r="A507" s="69" t="s">
        <v>612</v>
      </c>
      <c r="B507" s="178" t="s">
        <v>613</v>
      </c>
      <c r="J507" s="69" t="s">
        <v>612</v>
      </c>
      <c r="K507" s="178" t="s">
        <v>614</v>
      </c>
    </row>
    <row r="508" spans="1:18" s="69" customFormat="1">
      <c r="B508" s="178" t="s">
        <v>615</v>
      </c>
      <c r="K508" s="178" t="s">
        <v>616</v>
      </c>
    </row>
    <row r="509" spans="1:18" s="69" customFormat="1"/>
    <row r="510" spans="1:18" s="69" customFormat="1" ht="33.75">
      <c r="B510" s="146" t="s">
        <v>617</v>
      </c>
      <c r="C510" s="227"/>
      <c r="D510" s="228"/>
      <c r="E510" s="308" t="s">
        <v>53</v>
      </c>
      <c r="F510" s="82" t="s">
        <v>618</v>
      </c>
      <c r="G510" s="184" t="s">
        <v>54</v>
      </c>
      <c r="H510" s="82" t="s">
        <v>618</v>
      </c>
      <c r="K510" s="146" t="s">
        <v>617</v>
      </c>
      <c r="L510" s="227"/>
      <c r="M510" s="228"/>
      <c r="N510" s="308" t="s">
        <v>273</v>
      </c>
      <c r="O510" s="82" t="s">
        <v>619</v>
      </c>
      <c r="P510" s="184" t="s">
        <v>274</v>
      </c>
      <c r="Q510" s="82" t="s">
        <v>619</v>
      </c>
    </row>
    <row r="511" spans="1:18" s="69" customFormat="1">
      <c r="A511" s="309" t="s">
        <v>620</v>
      </c>
      <c r="B511" s="310" t="s">
        <v>621</v>
      </c>
      <c r="C511" s="122"/>
      <c r="D511" s="127"/>
      <c r="E511" s="175"/>
      <c r="F511" s="189"/>
      <c r="G511" s="240"/>
      <c r="H511" s="240"/>
      <c r="J511" s="309" t="s">
        <v>620</v>
      </c>
      <c r="K511" s="310" t="s">
        <v>622</v>
      </c>
      <c r="L511" s="122"/>
      <c r="M511" s="127"/>
      <c r="N511" s="175"/>
      <c r="O511" s="189"/>
      <c r="P511" s="240"/>
      <c r="Q511" s="240"/>
    </row>
    <row r="512" spans="1:18" s="69" customFormat="1">
      <c r="A512" s="309" t="s">
        <v>623</v>
      </c>
      <c r="B512" s="310" t="s">
        <v>624</v>
      </c>
      <c r="C512" s="122"/>
      <c r="D512" s="127"/>
      <c r="E512" s="175"/>
      <c r="F512" s="189"/>
      <c r="G512" s="240"/>
      <c r="H512" s="240"/>
      <c r="J512" s="309" t="s">
        <v>623</v>
      </c>
      <c r="K512" s="310" t="s">
        <v>625</v>
      </c>
      <c r="L512" s="122"/>
      <c r="M512" s="127"/>
      <c r="N512" s="175"/>
      <c r="O512" s="189"/>
      <c r="P512" s="240"/>
      <c r="Q512" s="240"/>
    </row>
    <row r="513" spans="1:18" s="69" customFormat="1">
      <c r="A513" s="309" t="s">
        <v>626</v>
      </c>
      <c r="B513" s="310" t="s">
        <v>627</v>
      </c>
      <c r="C513" s="122"/>
      <c r="D513" s="127"/>
      <c r="E513" s="175"/>
      <c r="F513" s="189"/>
      <c r="G513" s="240"/>
      <c r="H513" s="240"/>
      <c r="J513" s="309" t="s">
        <v>626</v>
      </c>
      <c r="K513" s="310" t="s">
        <v>628</v>
      </c>
      <c r="L513" s="122"/>
      <c r="M513" s="127"/>
      <c r="N513" s="175"/>
      <c r="O513" s="189"/>
      <c r="P513" s="240"/>
      <c r="Q513" s="240"/>
    </row>
    <row r="514" spans="1:18" s="69" customFormat="1">
      <c r="A514" s="309" t="s">
        <v>629</v>
      </c>
      <c r="B514" s="311" t="s">
        <v>630</v>
      </c>
      <c r="C514" s="312"/>
      <c r="D514" s="313"/>
      <c r="E514" s="314" t="s">
        <v>631</v>
      </c>
      <c r="F514" s="315"/>
      <c r="G514" s="316" t="s">
        <v>631</v>
      </c>
      <c r="H514" s="316"/>
      <c r="J514" s="309" t="s">
        <v>629</v>
      </c>
      <c r="K514" s="311" t="s">
        <v>632</v>
      </c>
      <c r="L514" s="312"/>
      <c r="M514" s="313"/>
      <c r="N514" s="314" t="s">
        <v>631</v>
      </c>
      <c r="O514" s="315"/>
      <c r="P514" s="316" t="s">
        <v>631</v>
      </c>
      <c r="Q514" s="316"/>
    </row>
    <row r="515" spans="1:18" s="69" customFormat="1">
      <c r="A515" s="309"/>
      <c r="B515" s="317" t="s">
        <v>633</v>
      </c>
      <c r="C515" s="312"/>
      <c r="D515" s="312"/>
      <c r="E515" s="314"/>
      <c r="F515" s="315"/>
      <c r="G515" s="316"/>
      <c r="H515" s="316"/>
      <c r="J515" s="309"/>
      <c r="K515" s="317" t="s">
        <v>634</v>
      </c>
      <c r="L515" s="312"/>
      <c r="M515" s="312"/>
      <c r="N515" s="314"/>
      <c r="O515" s="315"/>
      <c r="P515" s="316"/>
      <c r="Q515" s="316"/>
    </row>
    <row r="516" spans="1:18" s="69" customFormat="1">
      <c r="A516" s="309" t="s">
        <v>635</v>
      </c>
      <c r="B516" s="318" t="s">
        <v>636</v>
      </c>
      <c r="C516" s="64"/>
      <c r="D516" s="64"/>
      <c r="E516" s="263">
        <f>E513*19/100</f>
        <v>0</v>
      </c>
      <c r="F516" s="282"/>
      <c r="G516" s="319"/>
      <c r="H516" s="319"/>
      <c r="J516" s="309" t="s">
        <v>635</v>
      </c>
      <c r="K516" s="318" t="s">
        <v>637</v>
      </c>
      <c r="L516" s="64"/>
      <c r="M516" s="64"/>
      <c r="N516" s="263">
        <f>N513*19/100</f>
        <v>0</v>
      </c>
      <c r="O516" s="282"/>
      <c r="P516" s="319"/>
      <c r="Q516" s="319"/>
    </row>
    <row r="517" spans="1:18" s="69" customFormat="1">
      <c r="A517" s="309" t="s">
        <v>638</v>
      </c>
      <c r="B517" s="320" t="s">
        <v>639</v>
      </c>
      <c r="C517" s="321"/>
      <c r="D517" s="322"/>
      <c r="E517" s="263"/>
      <c r="F517" s="282"/>
      <c r="G517" s="319"/>
      <c r="H517" s="319"/>
      <c r="J517" s="309" t="s">
        <v>638</v>
      </c>
      <c r="K517" s="320" t="s">
        <v>640</v>
      </c>
      <c r="L517" s="321"/>
      <c r="M517" s="322"/>
      <c r="N517" s="263"/>
      <c r="O517" s="282"/>
      <c r="P517" s="319"/>
      <c r="Q517" s="319"/>
    </row>
    <row r="518" spans="1:18" s="69" customFormat="1">
      <c r="B518" s="168" t="s">
        <v>641</v>
      </c>
      <c r="C518" s="122" t="s">
        <v>642</v>
      </c>
      <c r="D518" s="127"/>
      <c r="E518" s="175">
        <f>E517-E516</f>
        <v>0</v>
      </c>
      <c r="F518" s="189"/>
      <c r="G518" s="188">
        <f>G517-G516</f>
        <v>0</v>
      </c>
      <c r="H518" s="240"/>
      <c r="K518" s="168" t="s">
        <v>643</v>
      </c>
      <c r="L518" s="122" t="s">
        <v>642</v>
      </c>
      <c r="M518" s="127"/>
      <c r="N518" s="175">
        <f>N517-N516</f>
        <v>0</v>
      </c>
      <c r="O518" s="189"/>
      <c r="P518" s="188">
        <f>P517-P516</f>
        <v>0</v>
      </c>
      <c r="Q518" s="240"/>
    </row>
    <row r="519" spans="1:18" s="69" customFormat="1"/>
    <row r="520" spans="1:18" s="69" customFormat="1" ht="15.75">
      <c r="A520" s="33"/>
      <c r="B520" s="31" t="s">
        <v>644</v>
      </c>
      <c r="C520" s="31"/>
      <c r="D520" s="31"/>
      <c r="E520" s="31"/>
      <c r="F520" s="31"/>
      <c r="G520" s="33"/>
      <c r="H520" s="33"/>
      <c r="I520" s="33"/>
      <c r="J520" s="33"/>
      <c r="K520" s="31" t="s">
        <v>645</v>
      </c>
      <c r="L520" s="31"/>
      <c r="M520" s="31"/>
      <c r="N520" s="31"/>
      <c r="O520" s="31"/>
      <c r="P520" s="33"/>
      <c r="Q520" s="33"/>
      <c r="R520" s="33"/>
    </row>
    <row r="521" spans="1:18" s="69" customFormat="1"/>
    <row r="522" spans="1:18" s="69" customFormat="1">
      <c r="B522" s="69" t="s">
        <v>646</v>
      </c>
      <c r="K522" s="69" t="s">
        <v>647</v>
      </c>
    </row>
    <row r="523" spans="1:18" s="69" customFormat="1">
      <c r="B523" s="69" t="s">
        <v>648</v>
      </c>
      <c r="K523" s="69" t="s">
        <v>649</v>
      </c>
    </row>
    <row r="524" spans="1:18" s="69" customFormat="1"/>
    <row r="525" spans="1:18" s="69" customFormat="1" ht="15.75">
      <c r="A525" s="33"/>
      <c r="B525" s="31" t="s">
        <v>650</v>
      </c>
      <c r="C525" s="31"/>
      <c r="D525" s="31"/>
      <c r="E525" s="31"/>
      <c r="F525" s="31"/>
      <c r="G525" s="33"/>
      <c r="H525" s="33"/>
      <c r="I525" s="323"/>
      <c r="J525" s="33"/>
      <c r="K525" s="31" t="s">
        <v>651</v>
      </c>
      <c r="L525" s="31"/>
      <c r="M525" s="31"/>
      <c r="N525" s="31"/>
      <c r="O525" s="31"/>
      <c r="P525" s="33"/>
      <c r="Q525" s="33"/>
      <c r="R525" s="323"/>
    </row>
    <row r="526" spans="1:18" s="69" customFormat="1" ht="15.75">
      <c r="A526" s="33"/>
      <c r="B526" s="31"/>
      <c r="C526" s="31"/>
      <c r="D526" s="31"/>
      <c r="E526" s="31"/>
      <c r="F526" s="31"/>
      <c r="G526" s="33"/>
      <c r="H526" s="33"/>
      <c r="I526" s="33"/>
      <c r="J526" s="33"/>
      <c r="K526" s="31"/>
      <c r="L526" s="31"/>
      <c r="M526" s="31"/>
      <c r="N526" s="31"/>
      <c r="O526" s="31"/>
      <c r="P526" s="33"/>
      <c r="Q526" s="33"/>
      <c r="R526" s="33"/>
    </row>
    <row r="527" spans="1:18" s="69" customFormat="1"/>
    <row r="528" spans="1:18" s="69" customFormat="1" ht="15">
      <c r="B528" s="324" t="s">
        <v>652</v>
      </c>
      <c r="C528" s="73"/>
      <c r="K528" s="49" t="s">
        <v>653</v>
      </c>
    </row>
    <row r="529" spans="2:18" s="69" customFormat="1" ht="15.75">
      <c r="B529" s="31"/>
      <c r="K529" s="31"/>
    </row>
    <row r="530" spans="2:18" s="69" customFormat="1" ht="23.25" thickBot="1">
      <c r="B530" s="325" t="s">
        <v>654</v>
      </c>
      <c r="C530" s="326"/>
      <c r="D530" s="327"/>
      <c r="E530" s="325" t="s">
        <v>655</v>
      </c>
      <c r="F530" s="326"/>
      <c r="G530" s="327"/>
      <c r="H530" s="247" t="s">
        <v>656</v>
      </c>
      <c r="I530" s="247" t="s">
        <v>657</v>
      </c>
      <c r="K530" s="325" t="s">
        <v>658</v>
      </c>
      <c r="L530" s="326"/>
      <c r="M530" s="327"/>
      <c r="N530" s="325" t="s">
        <v>659</v>
      </c>
      <c r="O530" s="326"/>
      <c r="P530" s="327"/>
      <c r="Q530" s="247" t="s">
        <v>660</v>
      </c>
      <c r="R530" s="247" t="s">
        <v>661</v>
      </c>
    </row>
    <row r="531" spans="2:18" s="69" customFormat="1">
      <c r="B531" s="207" t="s">
        <v>662</v>
      </c>
      <c r="C531" s="328"/>
      <c r="D531" s="329"/>
      <c r="E531" s="207" t="s">
        <v>663</v>
      </c>
      <c r="F531" s="328"/>
      <c r="G531" s="329"/>
      <c r="H531" s="175">
        <v>3376.69</v>
      </c>
      <c r="I531" s="175">
        <v>3023.9700000000003</v>
      </c>
      <c r="K531" s="207" t="s">
        <v>662</v>
      </c>
      <c r="L531" s="328"/>
      <c r="M531" s="329"/>
      <c r="N531" s="207" t="s">
        <v>664</v>
      </c>
      <c r="O531" s="328"/>
      <c r="P531" s="329"/>
      <c r="Q531" s="175">
        <v>3376.69</v>
      </c>
      <c r="R531" s="175">
        <v>3023.9700000000003</v>
      </c>
    </row>
    <row r="532" spans="2:18" s="69" customFormat="1">
      <c r="B532" s="207" t="s">
        <v>662</v>
      </c>
      <c r="C532" s="328"/>
      <c r="D532" s="329"/>
      <c r="E532" s="207" t="s">
        <v>665</v>
      </c>
      <c r="F532" s="328"/>
      <c r="G532" s="329"/>
      <c r="H532" s="175">
        <v>666.67</v>
      </c>
      <c r="I532" s="175">
        <v>700.01</v>
      </c>
      <c r="K532" s="207" t="s">
        <v>662</v>
      </c>
      <c r="L532" s="328"/>
      <c r="M532" s="329"/>
      <c r="N532" s="207" t="s">
        <v>666</v>
      </c>
      <c r="O532" s="328"/>
      <c r="P532" s="329"/>
      <c r="Q532" s="175">
        <v>666.67</v>
      </c>
      <c r="R532" s="175">
        <v>700.01</v>
      </c>
    </row>
    <row r="533" spans="2:18" s="69" customFormat="1">
      <c r="B533" s="207" t="s">
        <v>662</v>
      </c>
      <c r="C533" s="328"/>
      <c r="D533" s="329"/>
      <c r="E533" s="207" t="s">
        <v>667</v>
      </c>
      <c r="F533" s="328"/>
      <c r="G533" s="329"/>
      <c r="H533" s="175">
        <f>50.74+66.4</f>
        <v>117.14000000000001</v>
      </c>
      <c r="I533" s="175">
        <v>0</v>
      </c>
      <c r="K533" s="207" t="s">
        <v>662</v>
      </c>
      <c r="L533" s="328"/>
      <c r="M533" s="329"/>
      <c r="N533" s="207" t="s">
        <v>668</v>
      </c>
      <c r="O533" s="328"/>
      <c r="P533" s="329"/>
      <c r="Q533" s="175">
        <v>117.14000000000001</v>
      </c>
      <c r="R533" s="175">
        <v>0</v>
      </c>
    </row>
    <row r="534" spans="2:18" s="69" customFormat="1">
      <c r="B534" s="207" t="s">
        <v>95</v>
      </c>
      <c r="C534" s="328"/>
      <c r="D534" s="329"/>
      <c r="E534" s="207" t="s">
        <v>665</v>
      </c>
      <c r="F534" s="328"/>
      <c r="G534" s="329"/>
      <c r="H534" s="175">
        <v>0</v>
      </c>
      <c r="I534" s="175">
        <v>0</v>
      </c>
      <c r="K534" s="207" t="s">
        <v>95</v>
      </c>
      <c r="L534" s="328"/>
      <c r="M534" s="329"/>
      <c r="N534" s="207" t="s">
        <v>666</v>
      </c>
      <c r="O534" s="328"/>
      <c r="P534" s="329"/>
      <c r="Q534" s="175">
        <v>0</v>
      </c>
      <c r="R534" s="175">
        <v>0</v>
      </c>
    </row>
    <row r="535" spans="2:18" s="69" customFormat="1">
      <c r="B535" s="207" t="s">
        <v>95</v>
      </c>
      <c r="C535" s="328"/>
      <c r="D535" s="329"/>
      <c r="E535" s="207" t="s">
        <v>669</v>
      </c>
      <c r="F535" s="328"/>
      <c r="G535" s="329"/>
      <c r="H535" s="175">
        <v>790000</v>
      </c>
      <c r="I535" s="175">
        <v>880000</v>
      </c>
      <c r="K535" s="207" t="s">
        <v>95</v>
      </c>
      <c r="L535" s="328"/>
      <c r="M535" s="329"/>
      <c r="N535" s="207" t="s">
        <v>670</v>
      </c>
      <c r="O535" s="328"/>
      <c r="P535" s="329"/>
      <c r="Q535" s="175">
        <v>790000</v>
      </c>
      <c r="R535" s="175">
        <v>880000</v>
      </c>
    </row>
    <row r="536" spans="2:18" s="69" customFormat="1">
      <c r="B536" s="207" t="s">
        <v>530</v>
      </c>
      <c r="C536" s="328"/>
      <c r="D536" s="329"/>
      <c r="E536" s="207" t="s">
        <v>669</v>
      </c>
      <c r="F536" s="328"/>
      <c r="G536" s="329"/>
      <c r="H536" s="175">
        <v>20497</v>
      </c>
      <c r="I536" s="175">
        <v>75786</v>
      </c>
      <c r="K536" s="207" t="s">
        <v>530</v>
      </c>
      <c r="L536" s="328"/>
      <c r="M536" s="329"/>
      <c r="N536" s="207" t="s">
        <v>670</v>
      </c>
      <c r="O536" s="328"/>
      <c r="P536" s="329"/>
      <c r="Q536" s="175">
        <v>20497</v>
      </c>
      <c r="R536" s="175">
        <v>75786</v>
      </c>
    </row>
    <row r="537" spans="2:18" s="69" customFormat="1">
      <c r="B537" s="207" t="s">
        <v>531</v>
      </c>
      <c r="C537" s="328"/>
      <c r="D537" s="329"/>
      <c r="E537" s="207" t="s">
        <v>669</v>
      </c>
      <c r="F537" s="328"/>
      <c r="G537" s="329"/>
      <c r="H537" s="175">
        <v>104361</v>
      </c>
      <c r="I537" s="175">
        <v>135327</v>
      </c>
      <c r="K537" s="207" t="s">
        <v>531</v>
      </c>
      <c r="L537" s="328"/>
      <c r="M537" s="329"/>
      <c r="N537" s="207" t="s">
        <v>670</v>
      </c>
      <c r="O537" s="328"/>
      <c r="P537" s="329"/>
      <c r="Q537" s="175">
        <v>104361</v>
      </c>
      <c r="R537" s="175">
        <v>135327</v>
      </c>
    </row>
    <row r="538" spans="2:18" s="69" customFormat="1">
      <c r="B538" s="207" t="s">
        <v>532</v>
      </c>
      <c r="C538" s="328"/>
      <c r="D538" s="329"/>
      <c r="E538" s="207" t="s">
        <v>669</v>
      </c>
      <c r="F538" s="328"/>
      <c r="G538" s="329"/>
      <c r="H538" s="175">
        <v>78160.990000000005</v>
      </c>
      <c r="I538" s="175">
        <v>715.99</v>
      </c>
      <c r="K538" s="207" t="s">
        <v>532</v>
      </c>
      <c r="L538" s="328"/>
      <c r="M538" s="329"/>
      <c r="N538" s="207" t="s">
        <v>670</v>
      </c>
      <c r="O538" s="328"/>
      <c r="P538" s="329"/>
      <c r="Q538" s="175">
        <v>78160.990000000005</v>
      </c>
      <c r="R538" s="175">
        <v>715.99</v>
      </c>
    </row>
    <row r="539" spans="2:18" s="69" customFormat="1">
      <c r="B539" s="207" t="s">
        <v>529</v>
      </c>
      <c r="C539" s="328"/>
      <c r="D539" s="329"/>
      <c r="E539" s="207" t="s">
        <v>671</v>
      </c>
      <c r="F539" s="328"/>
      <c r="G539" s="329"/>
      <c r="H539" s="175">
        <v>379841.18</v>
      </c>
      <c r="I539" s="175">
        <v>322726.18</v>
      </c>
      <c r="K539" s="207" t="s">
        <v>529</v>
      </c>
      <c r="L539" s="328"/>
      <c r="M539" s="329"/>
      <c r="N539" s="207" t="s">
        <v>672</v>
      </c>
      <c r="O539" s="328"/>
      <c r="P539" s="329"/>
      <c r="Q539" s="175">
        <v>379841.18</v>
      </c>
      <c r="R539" s="175">
        <v>322726.18</v>
      </c>
    </row>
    <row r="540" spans="2:18" s="69" customFormat="1">
      <c r="B540" s="207" t="s">
        <v>532</v>
      </c>
      <c r="C540" s="328"/>
      <c r="D540" s="329"/>
      <c r="E540" s="207" t="s">
        <v>671</v>
      </c>
      <c r="F540" s="328"/>
      <c r="G540" s="329"/>
      <c r="H540" s="175">
        <v>0</v>
      </c>
      <c r="I540" s="175">
        <v>0</v>
      </c>
      <c r="K540" s="207" t="s">
        <v>532</v>
      </c>
      <c r="L540" s="328"/>
      <c r="M540" s="329"/>
      <c r="N540" s="207" t="s">
        <v>672</v>
      </c>
      <c r="O540" s="328"/>
      <c r="P540" s="329"/>
      <c r="Q540" s="175">
        <v>0</v>
      </c>
      <c r="R540" s="175">
        <v>0</v>
      </c>
    </row>
    <row r="541" spans="2:18" s="69" customFormat="1">
      <c r="B541" s="207" t="s">
        <v>673</v>
      </c>
      <c r="C541" s="328"/>
      <c r="D541" s="329"/>
      <c r="E541" s="207" t="s">
        <v>671</v>
      </c>
      <c r="F541" s="328"/>
      <c r="G541" s="329"/>
      <c r="H541" s="175">
        <v>245077.49</v>
      </c>
      <c r="I541" s="175">
        <v>245072.49</v>
      </c>
      <c r="K541" s="207" t="s">
        <v>673</v>
      </c>
      <c r="L541" s="328"/>
      <c r="M541" s="329"/>
      <c r="N541" s="207" t="s">
        <v>672</v>
      </c>
      <c r="O541" s="328"/>
      <c r="P541" s="329"/>
      <c r="Q541" s="175">
        <v>245077.49</v>
      </c>
      <c r="R541" s="175">
        <v>245072.49</v>
      </c>
    </row>
    <row r="542" spans="2:18" s="69" customFormat="1">
      <c r="B542" s="207" t="s">
        <v>674</v>
      </c>
      <c r="C542" s="328"/>
      <c r="D542" s="329"/>
      <c r="E542" s="207" t="s">
        <v>671</v>
      </c>
      <c r="F542" s="328"/>
      <c r="G542" s="329"/>
      <c r="H542" s="175">
        <v>327587.7</v>
      </c>
      <c r="I542" s="175">
        <v>325482.7</v>
      </c>
      <c r="K542" s="207" t="s">
        <v>674</v>
      </c>
      <c r="L542" s="328"/>
      <c r="M542" s="329"/>
      <c r="N542" s="207" t="s">
        <v>672</v>
      </c>
      <c r="O542" s="328"/>
      <c r="P542" s="329"/>
      <c r="Q542" s="175">
        <v>327587.7</v>
      </c>
      <c r="R542" s="175">
        <v>325482.7</v>
      </c>
    </row>
    <row r="543" spans="2:18" s="69" customFormat="1">
      <c r="B543" s="207" t="s">
        <v>675</v>
      </c>
      <c r="C543" s="328"/>
      <c r="D543" s="329"/>
      <c r="E543" s="207" t="s">
        <v>671</v>
      </c>
      <c r="F543" s="328"/>
      <c r="G543" s="329"/>
      <c r="H543" s="175">
        <v>48858</v>
      </c>
      <c r="I543" s="175">
        <v>1638</v>
      </c>
      <c r="K543" s="207" t="s">
        <v>675</v>
      </c>
      <c r="L543" s="328"/>
      <c r="M543" s="329"/>
      <c r="N543" s="207" t="s">
        <v>672</v>
      </c>
      <c r="O543" s="328"/>
      <c r="P543" s="329"/>
      <c r="Q543" s="175">
        <v>48858</v>
      </c>
      <c r="R543" s="175">
        <v>1638</v>
      </c>
    </row>
    <row r="544" spans="2:18" s="69" customFormat="1">
      <c r="B544" s="207" t="s">
        <v>676</v>
      </c>
      <c r="C544" s="328"/>
      <c r="D544" s="329"/>
      <c r="E544" s="207" t="s">
        <v>671</v>
      </c>
      <c r="F544" s="328"/>
      <c r="G544" s="329"/>
      <c r="H544" s="175">
        <v>355353.7</v>
      </c>
      <c r="I544" s="175">
        <v>257753.7</v>
      </c>
      <c r="K544" s="207" t="s">
        <v>676</v>
      </c>
      <c r="L544" s="328"/>
      <c r="M544" s="329"/>
      <c r="N544" s="207" t="s">
        <v>672</v>
      </c>
      <c r="O544" s="328"/>
      <c r="P544" s="329"/>
      <c r="Q544" s="175">
        <v>355353.7</v>
      </c>
      <c r="R544" s="175">
        <v>257753.7</v>
      </c>
    </row>
    <row r="545" spans="2:18" s="69" customFormat="1">
      <c r="B545" s="207" t="s">
        <v>529</v>
      </c>
      <c r="C545" s="328"/>
      <c r="D545" s="329"/>
      <c r="E545" s="207" t="s">
        <v>677</v>
      </c>
      <c r="F545" s="328"/>
      <c r="G545" s="329"/>
      <c r="H545" s="175">
        <f>177645.69-H546-H547-H548</f>
        <v>45570.170000000006</v>
      </c>
      <c r="I545" s="175">
        <v>63312</v>
      </c>
      <c r="K545" s="207" t="s">
        <v>529</v>
      </c>
      <c r="L545" s="328"/>
      <c r="M545" s="329"/>
      <c r="N545" s="207" t="s">
        <v>678</v>
      </c>
      <c r="O545" s="328"/>
      <c r="P545" s="329"/>
      <c r="Q545" s="175">
        <v>45570.170000000006</v>
      </c>
      <c r="R545" s="175">
        <v>63312</v>
      </c>
    </row>
    <row r="546" spans="2:18" s="69" customFormat="1">
      <c r="B546" s="207" t="s">
        <v>529</v>
      </c>
      <c r="C546" s="328"/>
      <c r="D546" s="329"/>
      <c r="E546" s="207" t="s">
        <v>679</v>
      </c>
      <c r="F546" s="328"/>
      <c r="G546" s="329"/>
      <c r="H546" s="175">
        <f>10800*4+74518.39</f>
        <v>117718.39</v>
      </c>
      <c r="I546" s="175">
        <v>105028</v>
      </c>
      <c r="K546" s="207" t="s">
        <v>529</v>
      </c>
      <c r="L546" s="328"/>
      <c r="M546" s="329"/>
      <c r="N546" s="207" t="s">
        <v>680</v>
      </c>
      <c r="O546" s="328"/>
      <c r="P546" s="329"/>
      <c r="Q546" s="175">
        <v>117718.39</v>
      </c>
      <c r="R546" s="175">
        <v>105028</v>
      </c>
    </row>
    <row r="547" spans="2:18" s="69" customFormat="1">
      <c r="B547" s="207" t="s">
        <v>529</v>
      </c>
      <c r="C547" s="328"/>
      <c r="D547" s="329"/>
      <c r="E547" s="207" t="s">
        <v>681</v>
      </c>
      <c r="F547" s="328"/>
      <c r="G547" s="329"/>
      <c r="H547" s="175">
        <v>13856</v>
      </c>
      <c r="I547" s="175">
        <v>14375</v>
      </c>
      <c r="K547" s="207" t="s">
        <v>529</v>
      </c>
      <c r="L547" s="328"/>
      <c r="M547" s="329"/>
      <c r="N547" s="207" t="s">
        <v>682</v>
      </c>
      <c r="O547" s="328"/>
      <c r="P547" s="329"/>
      <c r="Q547" s="175">
        <v>13856</v>
      </c>
      <c r="R547" s="175">
        <v>14375</v>
      </c>
    </row>
    <row r="548" spans="2:18" s="69" customFormat="1">
      <c r="B548" s="207" t="s">
        <v>529</v>
      </c>
      <c r="C548" s="328"/>
      <c r="D548" s="329"/>
      <c r="E548" s="207" t="s">
        <v>683</v>
      </c>
      <c r="F548" s="328"/>
      <c r="G548" s="329"/>
      <c r="H548" s="175">
        <v>501.13</v>
      </c>
      <c r="I548" s="175">
        <v>621</v>
      </c>
      <c r="K548" s="207" t="s">
        <v>529</v>
      </c>
      <c r="L548" s="328"/>
      <c r="M548" s="329"/>
      <c r="N548" s="207" t="s">
        <v>684</v>
      </c>
      <c r="O548" s="328"/>
      <c r="P548" s="329"/>
      <c r="Q548" s="175">
        <v>501.13</v>
      </c>
      <c r="R548" s="175">
        <v>621</v>
      </c>
    </row>
    <row r="549" spans="2:18" s="69" customFormat="1">
      <c r="B549" s="207" t="s">
        <v>673</v>
      </c>
      <c r="C549" s="328"/>
      <c r="D549" s="329"/>
      <c r="E549" s="207" t="s">
        <v>677</v>
      </c>
      <c r="F549" s="328"/>
      <c r="G549" s="329"/>
      <c r="H549" s="175">
        <v>0</v>
      </c>
      <c r="I549" s="175">
        <v>110</v>
      </c>
      <c r="K549" s="207" t="s">
        <v>673</v>
      </c>
      <c r="L549" s="328"/>
      <c r="M549" s="329"/>
      <c r="N549" s="207" t="s">
        <v>678</v>
      </c>
      <c r="O549" s="328"/>
      <c r="P549" s="329"/>
      <c r="Q549" s="175">
        <v>0</v>
      </c>
      <c r="R549" s="175">
        <v>110</v>
      </c>
    </row>
    <row r="550" spans="2:18" s="69" customFormat="1">
      <c r="B550" s="207" t="s">
        <v>673</v>
      </c>
      <c r="C550" s="328"/>
      <c r="D550" s="329"/>
      <c r="E550" s="207" t="s">
        <v>679</v>
      </c>
      <c r="F550" s="328"/>
      <c r="G550" s="329"/>
      <c r="H550" s="175">
        <v>0</v>
      </c>
      <c r="I550" s="175">
        <v>0</v>
      </c>
      <c r="K550" s="207" t="s">
        <v>673</v>
      </c>
      <c r="L550" s="328"/>
      <c r="M550" s="329"/>
      <c r="N550" s="207" t="s">
        <v>680</v>
      </c>
      <c r="O550" s="328"/>
      <c r="P550" s="329"/>
      <c r="Q550" s="175">
        <v>0</v>
      </c>
      <c r="R550" s="175">
        <v>0</v>
      </c>
    </row>
    <row r="551" spans="2:18" s="69" customFormat="1">
      <c r="B551" s="207" t="s">
        <v>673</v>
      </c>
      <c r="C551" s="328"/>
      <c r="D551" s="329"/>
      <c r="E551" s="207" t="s">
        <v>681</v>
      </c>
      <c r="F551" s="328"/>
      <c r="G551" s="329"/>
      <c r="H551" s="175">
        <v>9803</v>
      </c>
      <c r="I551" s="175">
        <v>9620</v>
      </c>
      <c r="K551" s="207" t="s">
        <v>673</v>
      </c>
      <c r="L551" s="328"/>
      <c r="M551" s="329"/>
      <c r="N551" s="207" t="s">
        <v>682</v>
      </c>
      <c r="O551" s="328"/>
      <c r="P551" s="329"/>
      <c r="Q551" s="175">
        <v>9803</v>
      </c>
      <c r="R551" s="175">
        <v>9620</v>
      </c>
    </row>
    <row r="552" spans="2:18" s="69" customFormat="1">
      <c r="B552" s="207" t="s">
        <v>530</v>
      </c>
      <c r="C552" s="328"/>
      <c r="D552" s="329"/>
      <c r="E552" s="207" t="s">
        <v>677</v>
      </c>
      <c r="F552" s="328"/>
      <c r="G552" s="329"/>
      <c r="H552" s="175">
        <f>52823.76-H553-H554</f>
        <v>32273.51</v>
      </c>
      <c r="I552" s="175">
        <v>31182</v>
      </c>
      <c r="K552" s="207" t="s">
        <v>530</v>
      </c>
      <c r="L552" s="328"/>
      <c r="M552" s="329"/>
      <c r="N552" s="207" t="s">
        <v>678</v>
      </c>
      <c r="O552" s="328"/>
      <c r="P552" s="329"/>
      <c r="Q552" s="175">
        <v>32273.51</v>
      </c>
      <c r="R552" s="175">
        <v>31182</v>
      </c>
    </row>
    <row r="553" spans="2:18" s="69" customFormat="1">
      <c r="B553" s="207" t="s">
        <v>530</v>
      </c>
      <c r="C553" s="328"/>
      <c r="D553" s="329"/>
      <c r="E553" s="207" t="s">
        <v>679</v>
      </c>
      <c r="F553" s="328"/>
      <c r="G553" s="329"/>
      <c r="H553" s="175">
        <f>2160*4+11409.12</f>
        <v>20049.120000000003</v>
      </c>
      <c r="I553" s="175">
        <v>40548</v>
      </c>
      <c r="K553" s="207" t="s">
        <v>530</v>
      </c>
      <c r="L553" s="328"/>
      <c r="M553" s="329"/>
      <c r="N553" s="207" t="s">
        <v>680</v>
      </c>
      <c r="O553" s="328"/>
      <c r="P553" s="329"/>
      <c r="Q553" s="175">
        <v>20049.120000000003</v>
      </c>
      <c r="R553" s="175">
        <v>40548</v>
      </c>
    </row>
    <row r="554" spans="2:18" s="69" customFormat="1">
      <c r="B554" s="207" t="s">
        <v>530</v>
      </c>
      <c r="C554" s="328"/>
      <c r="D554" s="329"/>
      <c r="E554" s="207" t="s">
        <v>683</v>
      </c>
      <c r="F554" s="328"/>
      <c r="G554" s="329"/>
      <c r="H554" s="175">
        <v>501.13</v>
      </c>
      <c r="I554" s="175">
        <v>621</v>
      </c>
      <c r="K554" s="207" t="s">
        <v>530</v>
      </c>
      <c r="L554" s="328"/>
      <c r="M554" s="329"/>
      <c r="N554" s="207" t="s">
        <v>684</v>
      </c>
      <c r="O554" s="328"/>
      <c r="P554" s="329"/>
      <c r="Q554" s="175">
        <v>501.13</v>
      </c>
      <c r="R554" s="175">
        <v>621</v>
      </c>
    </row>
    <row r="555" spans="2:18" s="69" customFormat="1">
      <c r="B555" s="207" t="s">
        <v>531</v>
      </c>
      <c r="C555" s="328"/>
      <c r="D555" s="329"/>
      <c r="E555" s="207" t="s">
        <v>677</v>
      </c>
      <c r="F555" s="328"/>
      <c r="G555" s="329"/>
      <c r="H555" s="175">
        <f>109903.55-H556-H557</f>
        <v>40696.32</v>
      </c>
      <c r="I555" s="175">
        <v>37658</v>
      </c>
      <c r="K555" s="207" t="s">
        <v>531</v>
      </c>
      <c r="L555" s="328"/>
      <c r="M555" s="329"/>
      <c r="N555" s="207" t="s">
        <v>678</v>
      </c>
      <c r="O555" s="328"/>
      <c r="P555" s="329"/>
      <c r="Q555" s="175">
        <v>40696.32</v>
      </c>
      <c r="R555" s="175">
        <v>37658</v>
      </c>
    </row>
    <row r="556" spans="2:18" s="69" customFormat="1">
      <c r="B556" s="207" t="s">
        <v>531</v>
      </c>
      <c r="C556" s="328"/>
      <c r="D556" s="329"/>
      <c r="E556" s="207" t="s">
        <v>679</v>
      </c>
      <c r="F556" s="328"/>
      <c r="G556" s="329"/>
      <c r="H556" s="175">
        <f>3600*4+54306.1</f>
        <v>68706.100000000006</v>
      </c>
      <c r="I556" s="175">
        <v>61759</v>
      </c>
      <c r="K556" s="207" t="s">
        <v>531</v>
      </c>
      <c r="L556" s="328"/>
      <c r="M556" s="329"/>
      <c r="N556" s="207" t="s">
        <v>680</v>
      </c>
      <c r="O556" s="328"/>
      <c r="P556" s="329"/>
      <c r="Q556" s="175">
        <v>68706.100000000006</v>
      </c>
      <c r="R556" s="175">
        <v>61759</v>
      </c>
    </row>
    <row r="557" spans="2:18" s="69" customFormat="1">
      <c r="B557" s="207" t="s">
        <v>531</v>
      </c>
      <c r="C557" s="328"/>
      <c r="D557" s="329"/>
      <c r="E557" s="207" t="s">
        <v>683</v>
      </c>
      <c r="F557" s="328"/>
      <c r="G557" s="329"/>
      <c r="H557" s="175">
        <v>501.13</v>
      </c>
      <c r="I557" s="175">
        <v>621</v>
      </c>
      <c r="K557" s="207" t="s">
        <v>531</v>
      </c>
      <c r="L557" s="328"/>
      <c r="M557" s="329"/>
      <c r="N557" s="207" t="s">
        <v>684</v>
      </c>
      <c r="O557" s="328"/>
      <c r="P557" s="329"/>
      <c r="Q557" s="175">
        <v>501.13</v>
      </c>
      <c r="R557" s="175">
        <v>621</v>
      </c>
    </row>
    <row r="558" spans="2:18" s="69" customFormat="1">
      <c r="B558" s="207" t="s">
        <v>532</v>
      </c>
      <c r="C558" s="328"/>
      <c r="D558" s="329"/>
      <c r="E558" s="207" t="s">
        <v>677</v>
      </c>
      <c r="F558" s="328"/>
      <c r="G558" s="329"/>
      <c r="H558" s="175">
        <f>215242.25-H559-H560-H561</f>
        <v>43952.970000000008</v>
      </c>
      <c r="I558" s="175">
        <v>42385</v>
      </c>
      <c r="K558" s="207" t="s">
        <v>532</v>
      </c>
      <c r="L558" s="328"/>
      <c r="M558" s="329"/>
      <c r="N558" s="207" t="s">
        <v>678</v>
      </c>
      <c r="O558" s="328"/>
      <c r="P558" s="329"/>
      <c r="Q558" s="175">
        <v>43952.970000000008</v>
      </c>
      <c r="R558" s="175">
        <v>42385</v>
      </c>
    </row>
    <row r="559" spans="2:18" s="69" customFormat="1">
      <c r="B559" s="207" t="s">
        <v>532</v>
      </c>
      <c r="C559" s="328"/>
      <c r="D559" s="329"/>
      <c r="E559" s="207" t="s">
        <v>679</v>
      </c>
      <c r="F559" s="328"/>
      <c r="G559" s="329"/>
      <c r="H559" s="175">
        <f>21600*4+84388.15</f>
        <v>170788.15</v>
      </c>
      <c r="I559" s="175">
        <v>141910</v>
      </c>
      <c r="K559" s="207" t="s">
        <v>532</v>
      </c>
      <c r="L559" s="328"/>
      <c r="M559" s="329"/>
      <c r="N559" s="207" t="s">
        <v>680</v>
      </c>
      <c r="O559" s="328"/>
      <c r="P559" s="329"/>
      <c r="Q559" s="175">
        <v>170788.15</v>
      </c>
      <c r="R559" s="175">
        <v>141910</v>
      </c>
    </row>
    <row r="560" spans="2:18" s="69" customFormat="1">
      <c r="B560" s="207" t="s">
        <v>532</v>
      </c>
      <c r="C560" s="328"/>
      <c r="D560" s="329"/>
      <c r="E560" s="207" t="s">
        <v>681</v>
      </c>
      <c r="F560" s="328"/>
      <c r="G560" s="329"/>
      <c r="H560" s="175">
        <v>0</v>
      </c>
      <c r="I560" s="175">
        <v>2796</v>
      </c>
      <c r="K560" s="207" t="s">
        <v>532</v>
      </c>
      <c r="L560" s="328"/>
      <c r="M560" s="329"/>
      <c r="N560" s="207" t="s">
        <v>682</v>
      </c>
      <c r="O560" s="328"/>
      <c r="P560" s="329"/>
      <c r="Q560" s="175">
        <v>0</v>
      </c>
      <c r="R560" s="175">
        <v>2796</v>
      </c>
    </row>
    <row r="561" spans="2:19" s="69" customFormat="1">
      <c r="B561" s="207" t="s">
        <v>532</v>
      </c>
      <c r="C561" s="328"/>
      <c r="D561" s="329"/>
      <c r="E561" s="207" t="s">
        <v>683</v>
      </c>
      <c r="F561" s="328"/>
      <c r="G561" s="329"/>
      <c r="H561" s="175">
        <v>501.13</v>
      </c>
      <c r="I561" s="175">
        <v>621</v>
      </c>
      <c r="K561" s="207" t="s">
        <v>532</v>
      </c>
      <c r="L561" s="328"/>
      <c r="M561" s="329"/>
      <c r="N561" s="207" t="s">
        <v>684</v>
      </c>
      <c r="O561" s="328"/>
      <c r="P561" s="329"/>
      <c r="Q561" s="175">
        <v>501.13</v>
      </c>
      <c r="R561" s="175">
        <v>621</v>
      </c>
    </row>
    <row r="562" spans="2:19" s="69" customFormat="1">
      <c r="B562" s="207" t="s">
        <v>675</v>
      </c>
      <c r="C562" s="328"/>
      <c r="D562" s="329"/>
      <c r="E562" s="207" t="s">
        <v>677</v>
      </c>
      <c r="F562" s="328"/>
      <c r="G562" s="329"/>
      <c r="H562" s="175">
        <f>47715.66-H563-H564-H565</f>
        <v>29119.49</v>
      </c>
      <c r="I562" s="175">
        <v>27554</v>
      </c>
      <c r="K562" s="207" t="s">
        <v>675</v>
      </c>
      <c r="L562" s="328"/>
      <c r="M562" s="329"/>
      <c r="N562" s="207" t="s">
        <v>678</v>
      </c>
      <c r="O562" s="328"/>
      <c r="P562" s="329"/>
      <c r="Q562" s="175">
        <v>29119.49</v>
      </c>
      <c r="R562" s="175">
        <v>27554</v>
      </c>
    </row>
    <row r="563" spans="2:19" s="69" customFormat="1">
      <c r="B563" s="207" t="s">
        <v>675</v>
      </c>
      <c r="C563" s="328"/>
      <c r="D563" s="329"/>
      <c r="E563" s="207" t="s">
        <v>679</v>
      </c>
      <c r="F563" s="328"/>
      <c r="G563" s="329"/>
      <c r="H563" s="175">
        <f>2160*4+8095.04</f>
        <v>16735.04</v>
      </c>
      <c r="I563" s="175">
        <v>18045</v>
      </c>
      <c r="K563" s="207" t="s">
        <v>675</v>
      </c>
      <c r="L563" s="328"/>
      <c r="M563" s="329"/>
      <c r="N563" s="207" t="s">
        <v>680</v>
      </c>
      <c r="O563" s="328"/>
      <c r="P563" s="329"/>
      <c r="Q563" s="175">
        <v>16735.04</v>
      </c>
      <c r="R563" s="175">
        <v>18045</v>
      </c>
    </row>
    <row r="564" spans="2:19" s="69" customFormat="1">
      <c r="B564" s="207" t="s">
        <v>675</v>
      </c>
      <c r="C564" s="328"/>
      <c r="D564" s="329"/>
      <c r="E564" s="207" t="s">
        <v>681</v>
      </c>
      <c r="F564" s="328"/>
      <c r="G564" s="329"/>
      <c r="H564" s="175">
        <v>1360</v>
      </c>
      <c r="I564" s="175">
        <v>137</v>
      </c>
      <c r="K564" s="207" t="s">
        <v>675</v>
      </c>
      <c r="L564" s="328"/>
      <c r="M564" s="329"/>
      <c r="N564" s="207" t="s">
        <v>682</v>
      </c>
      <c r="O564" s="328"/>
      <c r="P564" s="329"/>
      <c r="Q564" s="175">
        <v>1360</v>
      </c>
      <c r="R564" s="175">
        <v>137</v>
      </c>
    </row>
    <row r="565" spans="2:19" s="69" customFormat="1">
      <c r="B565" s="207" t="s">
        <v>675</v>
      </c>
      <c r="C565" s="328"/>
      <c r="D565" s="329"/>
      <c r="E565" s="207" t="s">
        <v>683</v>
      </c>
      <c r="F565" s="328"/>
      <c r="G565" s="329"/>
      <c r="H565" s="175">
        <v>501.13</v>
      </c>
      <c r="I565" s="175">
        <v>621</v>
      </c>
      <c r="K565" s="207" t="s">
        <v>675</v>
      </c>
      <c r="L565" s="328"/>
      <c r="M565" s="329"/>
      <c r="N565" s="207" t="s">
        <v>684</v>
      </c>
      <c r="O565" s="328"/>
      <c r="P565" s="329"/>
      <c r="Q565" s="175">
        <v>501.13</v>
      </c>
      <c r="R565" s="175">
        <v>621</v>
      </c>
    </row>
    <row r="566" spans="2:19" s="69" customFormat="1">
      <c r="B566" s="207" t="s">
        <v>674</v>
      </c>
      <c r="C566" s="328"/>
      <c r="D566" s="329"/>
      <c r="E566" s="207" t="s">
        <v>679</v>
      </c>
      <c r="F566" s="328"/>
      <c r="G566" s="329"/>
      <c r="H566" s="175">
        <v>0</v>
      </c>
      <c r="I566" s="175">
        <v>771</v>
      </c>
      <c r="K566" s="207" t="s">
        <v>674</v>
      </c>
      <c r="L566" s="328"/>
      <c r="M566" s="329"/>
      <c r="N566" s="207" t="s">
        <v>680</v>
      </c>
      <c r="O566" s="328"/>
      <c r="P566" s="329"/>
      <c r="Q566" s="175">
        <v>0</v>
      </c>
      <c r="R566" s="175">
        <v>771</v>
      </c>
    </row>
    <row r="567" spans="2:19" s="69" customFormat="1">
      <c r="B567" s="207" t="s">
        <v>674</v>
      </c>
      <c r="C567" s="328"/>
      <c r="D567" s="329"/>
      <c r="E567" s="207" t="s">
        <v>685</v>
      </c>
      <c r="F567" s="328"/>
      <c r="G567" s="329"/>
      <c r="H567" s="175">
        <v>0</v>
      </c>
      <c r="I567" s="175">
        <v>149</v>
      </c>
      <c r="K567" s="207" t="s">
        <v>674</v>
      </c>
      <c r="L567" s="328"/>
      <c r="M567" s="329"/>
      <c r="N567" s="207" t="s">
        <v>686</v>
      </c>
      <c r="O567" s="328"/>
      <c r="P567" s="329"/>
      <c r="Q567" s="175">
        <v>0</v>
      </c>
      <c r="R567" s="175">
        <v>149</v>
      </c>
    </row>
    <row r="568" spans="2:19" s="69" customFormat="1">
      <c r="B568" s="207" t="s">
        <v>674</v>
      </c>
      <c r="C568" s="328"/>
      <c r="D568" s="329"/>
      <c r="E568" s="207" t="s">
        <v>681</v>
      </c>
      <c r="F568" s="328"/>
      <c r="G568" s="329"/>
      <c r="H568" s="175">
        <v>13038</v>
      </c>
      <c r="I568" s="175">
        <v>11834</v>
      </c>
      <c r="K568" s="207" t="s">
        <v>674</v>
      </c>
      <c r="L568" s="328"/>
      <c r="M568" s="329"/>
      <c r="N568" s="207" t="s">
        <v>682</v>
      </c>
      <c r="O568" s="328"/>
      <c r="P568" s="329"/>
      <c r="Q568" s="175">
        <v>13038</v>
      </c>
      <c r="R568" s="175">
        <v>11834</v>
      </c>
    </row>
    <row r="569" spans="2:19" s="69" customFormat="1">
      <c r="B569" s="207" t="s">
        <v>674</v>
      </c>
      <c r="C569" s="328"/>
      <c r="D569" s="329"/>
      <c r="E569" s="207" t="s">
        <v>683</v>
      </c>
      <c r="F569" s="328"/>
      <c r="G569" s="329"/>
      <c r="H569" s="175">
        <v>0</v>
      </c>
      <c r="I569" s="175">
        <v>0</v>
      </c>
      <c r="K569" s="207" t="s">
        <v>674</v>
      </c>
      <c r="L569" s="328"/>
      <c r="M569" s="329"/>
      <c r="N569" s="207" t="s">
        <v>684</v>
      </c>
      <c r="O569" s="328"/>
      <c r="P569" s="329"/>
      <c r="Q569" s="175">
        <v>0</v>
      </c>
      <c r="R569" s="175">
        <v>0</v>
      </c>
    </row>
    <row r="570" spans="2:19" s="69" customFormat="1">
      <c r="B570" s="207" t="s">
        <v>676</v>
      </c>
      <c r="C570" s="328"/>
      <c r="D570" s="329"/>
      <c r="E570" s="207" t="s">
        <v>683</v>
      </c>
      <c r="F570" s="328"/>
      <c r="G570" s="329"/>
      <c r="H570" s="175">
        <v>501.13</v>
      </c>
      <c r="I570" s="175">
        <v>621</v>
      </c>
      <c r="K570" s="207" t="s">
        <v>676</v>
      </c>
      <c r="L570" s="328"/>
      <c r="M570" s="329"/>
      <c r="N570" s="207" t="s">
        <v>684</v>
      </c>
      <c r="O570" s="328"/>
      <c r="P570" s="329"/>
      <c r="Q570" s="175">
        <v>501.13</v>
      </c>
      <c r="R570" s="175">
        <v>621</v>
      </c>
    </row>
    <row r="571" spans="2:19" s="69" customFormat="1">
      <c r="B571" s="207" t="s">
        <v>676</v>
      </c>
      <c r="C571" s="328"/>
      <c r="D571" s="329"/>
      <c r="E571" s="207" t="s">
        <v>679</v>
      </c>
      <c r="F571" s="328"/>
      <c r="G571" s="329"/>
      <c r="H571" s="175">
        <v>3480.18</v>
      </c>
      <c r="I571" s="175">
        <v>3311</v>
      </c>
      <c r="K571" s="207" t="s">
        <v>676</v>
      </c>
      <c r="L571" s="328"/>
      <c r="M571" s="329"/>
      <c r="N571" s="207" t="s">
        <v>680</v>
      </c>
      <c r="O571" s="328"/>
      <c r="P571" s="329"/>
      <c r="Q571" s="175">
        <v>3480.18</v>
      </c>
      <c r="R571" s="175">
        <v>3311</v>
      </c>
    </row>
    <row r="572" spans="2:19" s="69" customFormat="1">
      <c r="B572" s="207" t="s">
        <v>676</v>
      </c>
      <c r="C572" s="328"/>
      <c r="D572" s="329"/>
      <c r="E572" s="207" t="s">
        <v>687</v>
      </c>
      <c r="F572" s="328"/>
      <c r="G572" s="329"/>
      <c r="H572" s="175">
        <f>17210.86-H571-H570-H573</f>
        <v>400.55000000000109</v>
      </c>
      <c r="I572" s="175">
        <v>444</v>
      </c>
      <c r="K572" s="207" t="s">
        <v>676</v>
      </c>
      <c r="L572" s="328"/>
      <c r="M572" s="329"/>
      <c r="N572" s="207" t="s">
        <v>688</v>
      </c>
      <c r="O572" s="328"/>
      <c r="P572" s="329"/>
      <c r="Q572" s="175">
        <v>400.55000000000109</v>
      </c>
      <c r="R572" s="175">
        <v>444</v>
      </c>
    </row>
    <row r="573" spans="2:19" s="69" customFormat="1">
      <c r="B573" s="207" t="s">
        <v>676</v>
      </c>
      <c r="C573" s="328"/>
      <c r="D573" s="329"/>
      <c r="E573" s="207" t="s">
        <v>681</v>
      </c>
      <c r="F573" s="328"/>
      <c r="G573" s="329"/>
      <c r="H573" s="175">
        <v>12829</v>
      </c>
      <c r="I573" s="175">
        <v>8759</v>
      </c>
      <c r="K573" s="207" t="s">
        <v>676</v>
      </c>
      <c r="L573" s="328"/>
      <c r="M573" s="329"/>
      <c r="N573" s="207" t="s">
        <v>682</v>
      </c>
      <c r="O573" s="328"/>
      <c r="P573" s="329"/>
      <c r="Q573" s="175">
        <v>12829</v>
      </c>
      <c r="R573" s="175">
        <v>8759</v>
      </c>
    </row>
    <row r="574" spans="2:19" s="69" customFormat="1">
      <c r="B574" s="207" t="s">
        <v>662</v>
      </c>
      <c r="C574" s="328"/>
      <c r="D574" s="329"/>
      <c r="E574" s="207" t="s">
        <v>667</v>
      </c>
      <c r="F574" s="328"/>
      <c r="G574" s="329"/>
      <c r="H574" s="175">
        <v>63.9</v>
      </c>
      <c r="I574" s="175">
        <v>0</v>
      </c>
      <c r="K574" s="207" t="s">
        <v>662</v>
      </c>
      <c r="L574" s="328"/>
      <c r="M574" s="329"/>
      <c r="N574" s="207" t="s">
        <v>668</v>
      </c>
      <c r="O574" s="328"/>
      <c r="P574" s="329"/>
      <c r="Q574" s="175">
        <v>63.9</v>
      </c>
      <c r="R574" s="175">
        <v>0</v>
      </c>
    </row>
    <row r="575" spans="2:19" s="69" customFormat="1" ht="36.75" customHeight="1">
      <c r="B575" s="64"/>
      <c r="C575" s="64"/>
      <c r="D575" s="64"/>
      <c r="E575" s="64"/>
      <c r="F575" s="64"/>
      <c r="G575" s="64"/>
      <c r="H575" s="330"/>
      <c r="I575" s="330"/>
      <c r="K575" s="64"/>
      <c r="L575" s="64"/>
      <c r="M575" s="64"/>
      <c r="N575" s="64"/>
      <c r="O575" s="64"/>
      <c r="P575" s="64"/>
      <c r="Q575" s="330"/>
      <c r="R575" s="330"/>
    </row>
    <row r="576" spans="2:19">
      <c r="B576" s="93" t="s">
        <v>689</v>
      </c>
      <c r="K576" s="93" t="s">
        <v>690</v>
      </c>
      <c r="L576" s="331"/>
      <c r="M576" s="331"/>
      <c r="N576" s="331"/>
      <c r="O576" s="331"/>
      <c r="P576" s="331"/>
      <c r="Q576" s="331"/>
      <c r="R576" s="331"/>
      <c r="S576" s="331"/>
    </row>
    <row r="577" spans="1:19">
      <c r="B577" s="93" t="s">
        <v>691</v>
      </c>
      <c r="K577" s="93" t="s">
        <v>692</v>
      </c>
      <c r="L577" s="331"/>
      <c r="M577" s="331"/>
      <c r="N577" s="331"/>
      <c r="O577" s="331"/>
      <c r="P577" s="331"/>
      <c r="Q577" s="331"/>
      <c r="R577" s="331"/>
      <c r="S577" s="331"/>
    </row>
    <row r="578" spans="1:19">
      <c r="B578" s="93"/>
      <c r="K578" s="93"/>
    </row>
    <row r="579" spans="1:19" ht="15.75">
      <c r="A579" s="33"/>
      <c r="B579" s="31" t="s">
        <v>693</v>
      </c>
      <c r="C579" s="31"/>
      <c r="D579" s="31"/>
      <c r="E579" s="31"/>
      <c r="F579" s="31"/>
      <c r="G579" s="33"/>
      <c r="H579" s="33"/>
      <c r="I579" s="33"/>
      <c r="J579" s="33"/>
      <c r="K579" s="31" t="s">
        <v>694</v>
      </c>
      <c r="L579" s="31"/>
      <c r="M579" s="31"/>
      <c r="N579" s="31"/>
      <c r="O579" s="31"/>
      <c r="P579" s="33"/>
      <c r="Q579" s="33"/>
      <c r="R579" s="33"/>
    </row>
    <row r="581" spans="1:19" s="232" customFormat="1" ht="38.25">
      <c r="A581" s="147"/>
      <c r="B581" s="180" t="s">
        <v>617</v>
      </c>
      <c r="C581" s="181"/>
      <c r="D581" s="181"/>
      <c r="E581" s="182"/>
      <c r="F581" s="332" t="s">
        <v>695</v>
      </c>
      <c r="G581" s="333" t="s">
        <v>152</v>
      </c>
      <c r="H581" s="333" t="s">
        <v>153</v>
      </c>
      <c r="I581" s="334" t="s">
        <v>696</v>
      </c>
      <c r="J581" s="147"/>
      <c r="K581" s="180" t="s">
        <v>617</v>
      </c>
      <c r="L581" s="181"/>
      <c r="M581" s="181"/>
      <c r="N581" s="182"/>
      <c r="O581" s="183" t="s">
        <v>697</v>
      </c>
      <c r="P581" s="184" t="s">
        <v>157</v>
      </c>
      <c r="Q581" s="184" t="s">
        <v>158</v>
      </c>
      <c r="R581" s="334" t="s">
        <v>698</v>
      </c>
    </row>
    <row r="582" spans="1:19">
      <c r="A582" s="335" t="s">
        <v>699</v>
      </c>
      <c r="B582" s="336" t="s">
        <v>700</v>
      </c>
      <c r="C582" s="337"/>
      <c r="D582" s="337"/>
      <c r="E582" s="249"/>
      <c r="F582" s="187">
        <f>F583+F587+F594+F598+F601</f>
        <v>553520</v>
      </c>
      <c r="G582" s="187">
        <f>G583+G587+G594+G598+G601</f>
        <v>133842</v>
      </c>
      <c r="H582" s="187">
        <f>H583+H587+H594+H598+H601</f>
        <v>-140893</v>
      </c>
      <c r="I582" s="187">
        <f>I583+I587+I594+I598+I601</f>
        <v>828255</v>
      </c>
      <c r="J582" s="335" t="s">
        <v>699</v>
      </c>
      <c r="K582" s="336" t="s">
        <v>701</v>
      </c>
      <c r="L582" s="337"/>
      <c r="M582" s="337"/>
      <c r="N582" s="249"/>
      <c r="O582" s="187">
        <v>553520</v>
      </c>
      <c r="P582" s="187">
        <v>133842</v>
      </c>
      <c r="Q582" s="187">
        <v>-140893</v>
      </c>
      <c r="R582" s="187">
        <v>828255</v>
      </c>
    </row>
    <row r="583" spans="1:19">
      <c r="A583" s="338" t="s">
        <v>702</v>
      </c>
      <c r="B583" s="339" t="s">
        <v>703</v>
      </c>
      <c r="C583" s="109"/>
      <c r="D583" s="109"/>
      <c r="E583" s="340"/>
      <c r="F583" s="187">
        <v>1300000</v>
      </c>
      <c r="G583" s="187">
        <f>G584+G585+G586</f>
        <v>0</v>
      </c>
      <c r="H583" s="187">
        <f>H584+H585+H586</f>
        <v>0</v>
      </c>
      <c r="I583" s="187">
        <f>I584+I585+I586</f>
        <v>1300000</v>
      </c>
      <c r="J583" s="338" t="s">
        <v>702</v>
      </c>
      <c r="K583" s="339" t="s">
        <v>704</v>
      </c>
      <c r="L583" s="109"/>
      <c r="M583" s="109"/>
      <c r="N583" s="340"/>
      <c r="O583" s="187">
        <v>1300000</v>
      </c>
      <c r="P583" s="187">
        <v>0</v>
      </c>
      <c r="Q583" s="187">
        <v>0</v>
      </c>
      <c r="R583" s="187">
        <v>1300000</v>
      </c>
    </row>
    <row r="584" spans="1:19">
      <c r="A584" s="341" t="s">
        <v>705</v>
      </c>
      <c r="B584" s="147" t="s">
        <v>706</v>
      </c>
      <c r="C584" s="103"/>
      <c r="D584" s="103"/>
      <c r="E584" s="342" t="s">
        <v>707</v>
      </c>
      <c r="F584" s="192">
        <v>1300000</v>
      </c>
      <c r="G584" s="174">
        <f>I584-F584+H584</f>
        <v>0</v>
      </c>
      <c r="H584" s="174"/>
      <c r="I584" s="192">
        <v>1300000</v>
      </c>
      <c r="J584" s="341" t="s">
        <v>705</v>
      </c>
      <c r="K584" s="126" t="s">
        <v>708</v>
      </c>
      <c r="L584" s="103"/>
      <c r="M584" s="103"/>
      <c r="N584" s="342" t="s">
        <v>707</v>
      </c>
      <c r="O584" s="192">
        <v>1300000</v>
      </c>
      <c r="P584" s="174">
        <v>0</v>
      </c>
      <c r="Q584" s="174"/>
      <c r="R584" s="192">
        <v>1300000</v>
      </c>
    </row>
    <row r="585" spans="1:19">
      <c r="A585" s="341" t="s">
        <v>709</v>
      </c>
      <c r="B585" s="147" t="s">
        <v>710</v>
      </c>
      <c r="C585" s="103"/>
      <c r="D585" s="103"/>
      <c r="E585" s="342" t="s">
        <v>711</v>
      </c>
      <c r="F585" s="192"/>
      <c r="G585" s="174"/>
      <c r="H585" s="174"/>
      <c r="I585" s="192"/>
      <c r="J585" s="341" t="s">
        <v>709</v>
      </c>
      <c r="K585" s="126" t="s">
        <v>712</v>
      </c>
      <c r="L585" s="103"/>
      <c r="M585" s="103"/>
      <c r="N585" s="342" t="s">
        <v>711</v>
      </c>
      <c r="O585" s="192"/>
      <c r="P585" s="174"/>
      <c r="Q585" s="174"/>
      <c r="R585" s="192"/>
    </row>
    <row r="586" spans="1:19">
      <c r="A586" s="341" t="s">
        <v>713</v>
      </c>
      <c r="B586" s="147" t="s">
        <v>714</v>
      </c>
      <c r="C586" s="103"/>
      <c r="D586" s="103"/>
      <c r="E586" s="342" t="s">
        <v>715</v>
      </c>
      <c r="F586" s="192"/>
      <c r="G586" s="174"/>
      <c r="H586" s="174"/>
      <c r="I586" s="192"/>
      <c r="J586" s="341" t="s">
        <v>713</v>
      </c>
      <c r="K586" s="126" t="s">
        <v>716</v>
      </c>
      <c r="L586" s="103"/>
      <c r="M586" s="103"/>
      <c r="N586" s="342" t="s">
        <v>715</v>
      </c>
      <c r="O586" s="192"/>
      <c r="P586" s="174"/>
      <c r="Q586" s="174"/>
      <c r="R586" s="192"/>
    </row>
    <row r="587" spans="1:19">
      <c r="A587" s="338" t="s">
        <v>717</v>
      </c>
      <c r="B587" s="339" t="s">
        <v>718</v>
      </c>
      <c r="C587" s="109"/>
      <c r="D587" s="109"/>
      <c r="E587" s="343"/>
      <c r="F587" s="187">
        <v>332</v>
      </c>
      <c r="G587" s="187">
        <f>G588+G589+G590+G591+G592+G593</f>
        <v>0</v>
      </c>
      <c r="H587" s="187">
        <f>H588+H589+H590+H591+H592+H593</f>
        <v>0</v>
      </c>
      <c r="I587" s="187">
        <f>I588+I589+I590+I591+I592+I593</f>
        <v>332</v>
      </c>
      <c r="J587" s="338" t="s">
        <v>717</v>
      </c>
      <c r="K587" s="339" t="s">
        <v>719</v>
      </c>
      <c r="L587" s="109"/>
      <c r="M587" s="109"/>
      <c r="N587" s="343"/>
      <c r="O587" s="187">
        <v>332</v>
      </c>
      <c r="P587" s="187">
        <v>0</v>
      </c>
      <c r="Q587" s="187">
        <v>0</v>
      </c>
      <c r="R587" s="187">
        <v>332</v>
      </c>
    </row>
    <row r="588" spans="1:19">
      <c r="A588" s="341" t="s">
        <v>720</v>
      </c>
      <c r="B588" s="147" t="s">
        <v>721</v>
      </c>
      <c r="C588" s="103"/>
      <c r="D588" s="103"/>
      <c r="E588" s="342" t="s">
        <v>722</v>
      </c>
      <c r="F588" s="192"/>
      <c r="G588" s="174"/>
      <c r="H588" s="174"/>
      <c r="I588" s="192"/>
      <c r="J588" s="341" t="s">
        <v>720</v>
      </c>
      <c r="K588" s="126" t="s">
        <v>723</v>
      </c>
      <c r="L588" s="103"/>
      <c r="M588" s="103"/>
      <c r="N588" s="342" t="s">
        <v>722</v>
      </c>
      <c r="O588" s="192"/>
      <c r="P588" s="174"/>
      <c r="Q588" s="174"/>
      <c r="R588" s="192"/>
    </row>
    <row r="589" spans="1:19">
      <c r="A589" s="341" t="s">
        <v>724</v>
      </c>
      <c r="B589" s="147" t="s">
        <v>725</v>
      </c>
      <c r="C589" s="103"/>
      <c r="D589" s="103"/>
      <c r="E589" s="342" t="s">
        <v>726</v>
      </c>
      <c r="F589" s="192"/>
      <c r="G589" s="174"/>
      <c r="H589" s="174"/>
      <c r="I589" s="192"/>
      <c r="J589" s="341" t="s">
        <v>724</v>
      </c>
      <c r="K589" s="126" t="s">
        <v>727</v>
      </c>
      <c r="L589" s="103"/>
      <c r="M589" s="103"/>
      <c r="N589" s="342" t="s">
        <v>726</v>
      </c>
      <c r="O589" s="192"/>
      <c r="P589" s="174"/>
      <c r="Q589" s="174"/>
      <c r="R589" s="192"/>
    </row>
    <row r="590" spans="1:19">
      <c r="A590" s="341" t="s">
        <v>728</v>
      </c>
      <c r="B590" s="147" t="s">
        <v>729</v>
      </c>
      <c r="C590" s="103"/>
      <c r="D590" s="103"/>
      <c r="E590" s="342" t="s">
        <v>730</v>
      </c>
      <c r="F590" s="192">
        <v>332</v>
      </c>
      <c r="G590" s="174">
        <f>I590-F590</f>
        <v>0</v>
      </c>
      <c r="H590" s="174"/>
      <c r="I590" s="192">
        <v>332</v>
      </c>
      <c r="J590" s="341" t="s">
        <v>728</v>
      </c>
      <c r="K590" s="126" t="s">
        <v>731</v>
      </c>
      <c r="L590" s="103"/>
      <c r="M590" s="103"/>
      <c r="N590" s="342" t="s">
        <v>730</v>
      </c>
      <c r="O590" s="192">
        <v>332</v>
      </c>
      <c r="P590" s="174">
        <v>0</v>
      </c>
      <c r="Q590" s="174"/>
      <c r="R590" s="192">
        <v>332</v>
      </c>
    </row>
    <row r="591" spans="1:19">
      <c r="A591" s="341" t="s">
        <v>732</v>
      </c>
      <c r="B591" s="147" t="s">
        <v>733</v>
      </c>
      <c r="C591" s="103"/>
      <c r="D591" s="103"/>
      <c r="E591" s="342" t="s">
        <v>734</v>
      </c>
      <c r="F591" s="192"/>
      <c r="G591" s="174"/>
      <c r="H591" s="174"/>
      <c r="I591" s="192"/>
      <c r="J591" s="341" t="s">
        <v>732</v>
      </c>
      <c r="K591" s="126" t="s">
        <v>735</v>
      </c>
      <c r="L591" s="103"/>
      <c r="M591" s="103"/>
      <c r="N591" s="342" t="s">
        <v>734</v>
      </c>
      <c r="O591" s="192"/>
      <c r="P591" s="174"/>
      <c r="Q591" s="174"/>
      <c r="R591" s="192"/>
    </row>
    <row r="592" spans="1:19">
      <c r="A592" s="341" t="s">
        <v>736</v>
      </c>
      <c r="B592" s="147" t="s">
        <v>737</v>
      </c>
      <c r="C592" s="103"/>
      <c r="D592" s="103"/>
      <c r="E592" s="342" t="s">
        <v>738</v>
      </c>
      <c r="F592" s="192"/>
      <c r="G592" s="174"/>
      <c r="H592" s="174"/>
      <c r="I592" s="192"/>
      <c r="J592" s="341" t="s">
        <v>736</v>
      </c>
      <c r="K592" s="126" t="s">
        <v>739</v>
      </c>
      <c r="L592" s="103"/>
      <c r="M592" s="103"/>
      <c r="N592" s="342" t="s">
        <v>738</v>
      </c>
      <c r="O592" s="192"/>
      <c r="P592" s="174"/>
      <c r="Q592" s="174"/>
      <c r="R592" s="192"/>
    </row>
    <row r="593" spans="1:18">
      <c r="A593" s="341" t="s">
        <v>740</v>
      </c>
      <c r="B593" s="147" t="s">
        <v>741</v>
      </c>
      <c r="C593" s="103"/>
      <c r="D593" s="103"/>
      <c r="E593" s="342" t="s">
        <v>742</v>
      </c>
      <c r="F593" s="192"/>
      <c r="G593" s="174"/>
      <c r="H593" s="174"/>
      <c r="I593" s="192"/>
      <c r="J593" s="341" t="s">
        <v>740</v>
      </c>
      <c r="K593" s="126" t="s">
        <v>743</v>
      </c>
      <c r="L593" s="103"/>
      <c r="M593" s="103"/>
      <c r="N593" s="342" t="s">
        <v>742</v>
      </c>
      <c r="O593" s="192"/>
      <c r="P593" s="174"/>
      <c r="Q593" s="174"/>
      <c r="R593" s="192"/>
    </row>
    <row r="594" spans="1:18">
      <c r="A594" s="338" t="s">
        <v>744</v>
      </c>
      <c r="B594" s="339" t="s">
        <v>745</v>
      </c>
      <c r="C594" s="109"/>
      <c r="D594" s="109"/>
      <c r="E594" s="343"/>
      <c r="F594" s="187">
        <v>0</v>
      </c>
      <c r="G594" s="187">
        <f>G595+G596+G597</f>
        <v>0</v>
      </c>
      <c r="H594" s="187">
        <f>H595+H596+H597</f>
        <v>0</v>
      </c>
      <c r="I594" s="187">
        <f>I595+I596+I597</f>
        <v>0</v>
      </c>
      <c r="J594" s="338" t="s">
        <v>744</v>
      </c>
      <c r="K594" s="339" t="s">
        <v>746</v>
      </c>
      <c r="L594" s="109"/>
      <c r="M594" s="109"/>
      <c r="N594" s="343"/>
      <c r="O594" s="187">
        <v>0</v>
      </c>
      <c r="P594" s="187">
        <v>0</v>
      </c>
      <c r="Q594" s="187">
        <v>0</v>
      </c>
      <c r="R594" s="187">
        <v>0</v>
      </c>
    </row>
    <row r="595" spans="1:18">
      <c r="A595" s="341" t="s">
        <v>747</v>
      </c>
      <c r="B595" s="147" t="s">
        <v>748</v>
      </c>
      <c r="C595" s="103"/>
      <c r="D595" s="103"/>
      <c r="E595" s="342" t="s">
        <v>749</v>
      </c>
      <c r="F595" s="192"/>
      <c r="G595" s="174"/>
      <c r="H595" s="174"/>
      <c r="I595" s="192"/>
      <c r="J595" s="341" t="s">
        <v>747</v>
      </c>
      <c r="K595" s="126" t="s">
        <v>731</v>
      </c>
      <c r="L595" s="103"/>
      <c r="M595" s="103"/>
      <c r="N595" s="342" t="s">
        <v>749</v>
      </c>
      <c r="O595" s="192"/>
      <c r="P595" s="174"/>
      <c r="Q595" s="174"/>
      <c r="R595" s="192"/>
    </row>
    <row r="596" spans="1:18">
      <c r="A596" s="341" t="s">
        <v>724</v>
      </c>
      <c r="B596" s="147" t="s">
        <v>750</v>
      </c>
      <c r="C596" s="103"/>
      <c r="D596" s="103"/>
      <c r="E596" s="342" t="s">
        <v>751</v>
      </c>
      <c r="F596" s="192"/>
      <c r="G596" s="174"/>
      <c r="H596" s="174"/>
      <c r="I596" s="192"/>
      <c r="J596" s="341" t="s">
        <v>724</v>
      </c>
      <c r="K596" s="126" t="s">
        <v>752</v>
      </c>
      <c r="L596" s="103"/>
      <c r="M596" s="103"/>
      <c r="N596" s="342" t="s">
        <v>751</v>
      </c>
      <c r="O596" s="192"/>
      <c r="P596" s="174"/>
      <c r="Q596" s="174"/>
      <c r="R596" s="192"/>
    </row>
    <row r="597" spans="1:18">
      <c r="A597" s="341" t="s">
        <v>728</v>
      </c>
      <c r="B597" s="147" t="s">
        <v>753</v>
      </c>
      <c r="C597" s="103"/>
      <c r="D597" s="103"/>
      <c r="E597" s="342" t="s">
        <v>754</v>
      </c>
      <c r="F597" s="192"/>
      <c r="G597" s="174"/>
      <c r="H597" s="174"/>
      <c r="I597" s="192"/>
      <c r="J597" s="341" t="s">
        <v>728</v>
      </c>
      <c r="K597" s="126" t="s">
        <v>755</v>
      </c>
      <c r="L597" s="103"/>
      <c r="M597" s="103"/>
      <c r="N597" s="342" t="s">
        <v>754</v>
      </c>
      <c r="O597" s="192"/>
      <c r="P597" s="174"/>
      <c r="Q597" s="174"/>
      <c r="R597" s="192"/>
    </row>
    <row r="598" spans="1:18">
      <c r="A598" s="338" t="s">
        <v>756</v>
      </c>
      <c r="B598" s="339" t="s">
        <v>757</v>
      </c>
      <c r="C598" s="109"/>
      <c r="D598" s="109"/>
      <c r="E598" s="343"/>
      <c r="F598" s="187">
        <f>SUM(F599:F600)</f>
        <v>-887705</v>
      </c>
      <c r="G598" s="187">
        <f>G599+G600</f>
        <v>0</v>
      </c>
      <c r="H598" s="187">
        <f>H599+H600</f>
        <v>-140893</v>
      </c>
      <c r="I598" s="187">
        <f>I599+I600</f>
        <v>-746812</v>
      </c>
      <c r="J598" s="338" t="s">
        <v>756</v>
      </c>
      <c r="K598" s="339" t="s">
        <v>758</v>
      </c>
      <c r="L598" s="109"/>
      <c r="M598" s="109"/>
      <c r="N598" s="343"/>
      <c r="O598" s="187">
        <v>-887705</v>
      </c>
      <c r="P598" s="187">
        <v>0</v>
      </c>
      <c r="Q598" s="187">
        <v>-140893</v>
      </c>
      <c r="R598" s="187">
        <v>-746812</v>
      </c>
    </row>
    <row r="599" spans="1:18">
      <c r="A599" s="341" t="s">
        <v>759</v>
      </c>
      <c r="B599" s="147" t="s">
        <v>760</v>
      </c>
      <c r="C599" s="103"/>
      <c r="D599" s="103"/>
      <c r="E599" s="342" t="s">
        <v>761</v>
      </c>
      <c r="F599" s="192"/>
      <c r="G599" s="174"/>
      <c r="H599" s="174"/>
      <c r="I599" s="192"/>
      <c r="J599" s="341" t="s">
        <v>759</v>
      </c>
      <c r="K599" s="126" t="s">
        <v>762</v>
      </c>
      <c r="L599" s="103"/>
      <c r="M599" s="103"/>
      <c r="N599" s="342" t="s">
        <v>761</v>
      </c>
      <c r="O599" s="192"/>
      <c r="P599" s="174"/>
      <c r="Q599" s="174"/>
      <c r="R599" s="192"/>
    </row>
    <row r="600" spans="1:18">
      <c r="A600" s="341" t="s">
        <v>724</v>
      </c>
      <c r="B600" s="147" t="s">
        <v>763</v>
      </c>
      <c r="C600" s="103"/>
      <c r="D600" s="103"/>
      <c r="E600" s="342" t="s">
        <v>764</v>
      </c>
      <c r="F600" s="192">
        <v>-887705</v>
      </c>
      <c r="G600" s="174"/>
      <c r="H600" s="174">
        <f>F600-I600</f>
        <v>-140893</v>
      </c>
      <c r="I600" s="192">
        <v>-746812</v>
      </c>
      <c r="J600" s="341" t="s">
        <v>724</v>
      </c>
      <c r="K600" s="126" t="s">
        <v>765</v>
      </c>
      <c r="L600" s="103"/>
      <c r="M600" s="103"/>
      <c r="N600" s="342" t="s">
        <v>764</v>
      </c>
      <c r="O600" s="192">
        <v>-887705</v>
      </c>
      <c r="P600" s="174"/>
      <c r="Q600" s="174">
        <v>-140893</v>
      </c>
      <c r="R600" s="192">
        <v>-746812</v>
      </c>
    </row>
    <row r="601" spans="1:18">
      <c r="A601" s="84" t="s">
        <v>766</v>
      </c>
      <c r="B601" s="344" t="s">
        <v>767</v>
      </c>
      <c r="C601" s="109"/>
      <c r="D601" s="109"/>
      <c r="E601" s="340"/>
      <c r="F601" s="187">
        <v>140893</v>
      </c>
      <c r="G601" s="345">
        <f>I601-F601</f>
        <v>133842</v>
      </c>
      <c r="H601" s="345">
        <v>0</v>
      </c>
      <c r="I601" s="187">
        <v>274735</v>
      </c>
      <c r="J601" s="84" t="s">
        <v>766</v>
      </c>
      <c r="K601" s="344" t="s">
        <v>768</v>
      </c>
      <c r="L601" s="109"/>
      <c r="M601" s="109"/>
      <c r="N601" s="340"/>
      <c r="O601" s="187">
        <v>140893</v>
      </c>
      <c r="P601" s="345">
        <v>133842</v>
      </c>
      <c r="Q601" s="345">
        <v>0</v>
      </c>
      <c r="R601" s="187">
        <v>274735</v>
      </c>
    </row>
    <row r="602" spans="1:18">
      <c r="I602" s="346"/>
      <c r="R602" s="346"/>
    </row>
    <row r="603" spans="1:18">
      <c r="I603" s="346"/>
      <c r="R603" s="346"/>
    </row>
    <row r="604" spans="1:18" ht="15.75">
      <c r="B604" s="31" t="s">
        <v>769</v>
      </c>
      <c r="C604" s="93"/>
      <c r="I604" s="346"/>
      <c r="K604" s="31" t="s">
        <v>770</v>
      </c>
      <c r="L604" s="93"/>
      <c r="R604" s="346"/>
    </row>
    <row r="605" spans="1:18">
      <c r="B605" s="93"/>
      <c r="C605" s="93" t="s">
        <v>771</v>
      </c>
      <c r="K605" s="93"/>
      <c r="L605" s="93" t="s">
        <v>772</v>
      </c>
    </row>
    <row r="631" spans="1:18" ht="18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8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8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8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8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8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8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8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8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8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8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8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8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8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8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8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8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8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8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8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8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8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8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8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8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8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8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8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8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8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8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8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8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8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8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8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8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8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8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8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8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8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8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8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8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8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8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8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8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8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8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8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8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8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8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8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8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8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8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8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8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8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8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8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8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8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8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8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8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8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8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8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8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8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8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8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8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8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8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8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8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8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8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8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8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8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8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8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8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8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8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8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8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8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8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8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8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8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8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8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8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8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8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8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8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8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8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8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8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8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8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8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8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8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8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8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8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8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8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8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8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8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8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8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8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8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8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8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8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8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8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8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8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8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8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8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8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8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8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8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8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8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8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8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8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8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8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8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8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8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8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8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8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8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8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8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8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8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8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8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8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8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8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8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8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8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8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8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8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8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8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8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8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8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8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8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8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8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8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8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8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8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8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8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8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8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8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8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8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8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8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8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8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8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8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8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8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8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8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8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8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8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8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8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8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8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8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8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8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8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8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8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8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8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8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8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8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8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8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8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8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8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8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8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8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8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8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8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8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8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8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8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8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8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8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8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8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8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8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8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8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8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8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8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8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8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8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8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8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8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8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8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8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8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8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8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8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8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8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8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8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8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8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8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8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8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8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8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8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8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8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8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8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8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8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8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8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8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8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8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8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8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8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8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8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8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8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8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8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8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8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8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8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8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8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8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8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8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8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8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8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8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8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8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8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8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8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8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8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8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8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8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8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8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8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8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8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8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8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8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8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8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8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8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8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8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8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8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8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8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8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8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spans="1:18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  <row r="1002" spans="1:18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</row>
    <row r="1003" spans="1:18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</row>
    <row r="1004" spans="1:18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</row>
    <row r="1005" spans="1:18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</row>
    <row r="1006" spans="1:18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</row>
    <row r="1007" spans="1:18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</row>
    <row r="1008" spans="1:18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</row>
    <row r="1009" spans="1:18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</row>
    <row r="1010" spans="1:18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</row>
    <row r="1011" spans="1:18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</row>
    <row r="1012" spans="1:18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</row>
    <row r="1013" spans="1:18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</row>
    <row r="1014" spans="1:18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</row>
    <row r="1015" spans="1:18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</row>
    <row r="1016" spans="1:18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</row>
    <row r="1017" spans="1:18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</row>
    <row r="1018" spans="1:18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</row>
    <row r="1019" spans="1:18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</row>
    <row r="1020" spans="1:18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</row>
    <row r="1021" spans="1:18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</row>
    <row r="1022" spans="1:18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</row>
    <row r="1023" spans="1:18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</row>
    <row r="1024" spans="1:18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</row>
    <row r="1025" spans="1:18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</row>
    <row r="1026" spans="1:18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</row>
    <row r="1027" spans="1:18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</row>
    <row r="1028" spans="1:18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</row>
    <row r="1029" spans="1:18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</row>
    <row r="1030" spans="1:18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</row>
    <row r="1031" spans="1:18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</row>
    <row r="1032" spans="1:18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</row>
    <row r="1033" spans="1:18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</row>
    <row r="1034" spans="1:18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</row>
    <row r="1035" spans="1:18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</row>
    <row r="1036" spans="1:18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</row>
    <row r="1037" spans="1:18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</row>
    <row r="1038" spans="1:18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</row>
    <row r="1039" spans="1:18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</row>
    <row r="1040" spans="1:18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</row>
    <row r="1041" spans="1:18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</row>
    <row r="1042" spans="1:18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</row>
    <row r="1043" spans="1:18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</row>
    <row r="1044" spans="1:18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</row>
    <row r="1045" spans="1:18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</row>
    <row r="1046" spans="1:18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</row>
    <row r="1047" spans="1:18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</row>
    <row r="1048" spans="1:18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</row>
    <row r="1049" spans="1:18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</row>
    <row r="1050" spans="1:18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</row>
    <row r="1051" spans="1:18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</row>
    <row r="1052" spans="1:18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</row>
    <row r="1053" spans="1:18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</row>
    <row r="1054" spans="1:18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</row>
    <row r="1055" spans="1:18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</row>
    <row r="1056" spans="1:18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</row>
    <row r="1057" spans="1:18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</row>
    <row r="1058" spans="1:18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</row>
    <row r="1059" spans="1:18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</row>
    <row r="1060" spans="1:18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</row>
    <row r="1061" spans="1:18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</row>
    <row r="1062" spans="1:18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</row>
    <row r="1063" spans="1:18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</row>
    <row r="1064" spans="1:18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</row>
    <row r="1065" spans="1:18" ht="18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</row>
    <row r="1066" spans="1:18" ht="18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</row>
    <row r="1067" spans="1:18" ht="18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</row>
    <row r="1068" spans="1:18" ht="18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</row>
    <row r="1069" spans="1:18" ht="18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</row>
    <row r="1070" spans="1:18" ht="18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</row>
    <row r="1071" spans="1:18" ht="18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</row>
    <row r="1072" spans="1:18" ht="18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</row>
    <row r="1073" spans="1:18" ht="18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</row>
    <row r="1074" spans="1:18" ht="18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</row>
    <row r="1075" spans="1:18" ht="18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</row>
    <row r="1076" spans="1:18" ht="18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</row>
    <row r="1077" spans="1:18" ht="18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</row>
    <row r="1078" spans="1:18" ht="18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</row>
    <row r="1079" spans="1:18" ht="18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</row>
    <row r="1080" spans="1:18" ht="18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</row>
    <row r="1081" spans="1:18" ht="18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</row>
    <row r="1082" spans="1:18" ht="18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</row>
    <row r="1083" spans="1:18" ht="18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</row>
    <row r="1084" spans="1:18" ht="18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</row>
    <row r="1085" spans="1:18" ht="18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</row>
    <row r="1086" spans="1:18" ht="18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</row>
    <row r="1087" spans="1:18" ht="18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</row>
    <row r="1088" spans="1:18" ht="18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</row>
    <row r="1089" spans="1:18" ht="18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</row>
    <row r="1090" spans="1:18" ht="18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</row>
    <row r="1091" spans="1:18" ht="18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</row>
    <row r="1092" spans="1:18" ht="18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</row>
    <row r="1093" spans="1:18" ht="18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</row>
    <row r="1094" spans="1:18" ht="18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</row>
    <row r="1095" spans="1:18" ht="18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</row>
    <row r="1096" spans="1:18" ht="18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</row>
    <row r="1097" spans="1:18" ht="18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</row>
    <row r="1098" spans="1:18" ht="18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</row>
    <row r="1099" spans="1:18" ht="18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</row>
    <row r="1100" spans="1:18" ht="18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</row>
    <row r="1101" spans="1:18" ht="18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</row>
    <row r="1102" spans="1:18" ht="18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</row>
    <row r="1103" spans="1:18" ht="18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</row>
    <row r="1104" spans="1:18" ht="18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</row>
    <row r="1105" spans="1:18" ht="18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</row>
    <row r="1106" spans="1:18" ht="18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</row>
    <row r="1107" spans="1:18" ht="18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</row>
    <row r="1108" spans="1:18" ht="18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</row>
    <row r="1109" spans="1:18" ht="18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</row>
    <row r="1110" spans="1:18" ht="18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</row>
    <row r="1111" spans="1:18" ht="18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</row>
    <row r="1112" spans="1:18" ht="18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</row>
    <row r="1113" spans="1:18" ht="18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</row>
    <row r="1114" spans="1:18" ht="18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</row>
    <row r="1115" spans="1:18" ht="18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</row>
    <row r="1116" spans="1:18" ht="18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</row>
    <row r="1117" spans="1:18" ht="18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</row>
    <row r="1118" spans="1:18" ht="18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</row>
    <row r="1119" spans="1:18" ht="18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</row>
    <row r="1120" spans="1:18" ht="18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</row>
    <row r="1121" spans="1:18" ht="18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</row>
    <row r="1122" spans="1:18" ht="18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</row>
    <row r="1123" spans="1:18" ht="18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</row>
    <row r="1124" spans="1:18" ht="18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</row>
    <row r="1125" spans="1:18" ht="18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</row>
    <row r="1126" spans="1:18" ht="18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</row>
    <row r="1127" spans="1:18" ht="18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</row>
    <row r="1128" spans="1:18" ht="18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</row>
    <row r="1129" spans="1:18" ht="18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</row>
    <row r="1130" spans="1:18" ht="18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</row>
    <row r="1131" spans="1:18" ht="18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</row>
    <row r="1132" spans="1:18" ht="18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</row>
    <row r="1133" spans="1:18" ht="18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</row>
    <row r="1134" spans="1:18" ht="18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</row>
    <row r="1135" spans="1:18" ht="18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</row>
    <row r="1136" spans="1:18" ht="18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</row>
    <row r="1137" spans="1:18" ht="18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</row>
    <row r="1138" spans="1:18" ht="18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</row>
    <row r="1139" spans="1:18" ht="18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</row>
    <row r="1140" spans="1:18" ht="18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</row>
    <row r="1141" spans="1:18" ht="18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</row>
    <row r="1142" spans="1:18" ht="18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</row>
    <row r="1143" spans="1:18" ht="18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</row>
    <row r="1144" spans="1:18" ht="18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</row>
    <row r="1145" spans="1:18" ht="18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</row>
    <row r="1146" spans="1:18" ht="18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</row>
    <row r="1147" spans="1:18" ht="18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</row>
    <row r="1148" spans="1:18" ht="18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</row>
    <row r="1149" spans="1:18" ht="18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</row>
    <row r="1150" spans="1:18" ht="18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</row>
    <row r="1151" spans="1:18" ht="18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</row>
    <row r="1152" spans="1:18" ht="18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</row>
    <row r="1153" spans="1:18" ht="18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</row>
    <row r="1154" spans="1:18" ht="18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</row>
    <row r="1155" spans="1:18" ht="18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</row>
    <row r="1156" spans="1:18" ht="18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</row>
    <row r="1157" spans="1:18" ht="18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</row>
    <row r="1158" spans="1:18" ht="18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</row>
    <row r="1159" spans="1:18" ht="18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</row>
    <row r="1160" spans="1:18" ht="18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</row>
    <row r="1161" spans="1:18" ht="18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</row>
    <row r="1162" spans="1:18" ht="18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</row>
    <row r="1163" spans="1:18" ht="18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</row>
    <row r="1164" spans="1:18" ht="18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</row>
    <row r="1165" spans="1:18" ht="18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</row>
    <row r="1166" spans="1:18" ht="18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</row>
    <row r="1167" spans="1:18" ht="18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</row>
    <row r="1168" spans="1:18" ht="18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</row>
    <row r="1169" spans="1:18" ht="18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</row>
    <row r="1170" spans="1:18" ht="18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</row>
    <row r="1171" spans="1:18" ht="18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</row>
    <row r="1172" spans="1:18" ht="18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</row>
    <row r="1173" spans="1:18" ht="18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</row>
    <row r="1174" spans="1:18" ht="18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</row>
    <row r="1175" spans="1:18" ht="18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</row>
    <row r="1176" spans="1:18" ht="18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</row>
    <row r="1177" spans="1:18" ht="18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</row>
    <row r="1178" spans="1:18" ht="18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</row>
    <row r="1179" spans="1:18" ht="18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</row>
    <row r="1180" spans="1:18" ht="18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</row>
    <row r="1181" spans="1:18" ht="18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</row>
    <row r="1182" spans="1:18" ht="18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</row>
    <row r="1183" spans="1:18" ht="18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</row>
    <row r="1184" spans="1:18" ht="18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</row>
    <row r="1185" spans="1:18" ht="18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</row>
    <row r="1186" spans="1:18" ht="18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</row>
    <row r="1187" spans="1:18" ht="18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</row>
    <row r="1188" spans="1:18" ht="18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</row>
    <row r="1189" spans="1:18" ht="18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</row>
    <row r="1190" spans="1:18" ht="18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</row>
    <row r="1191" spans="1:18" ht="18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</row>
    <row r="1192" spans="1:18" ht="18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</row>
    <row r="1193" spans="1:18" ht="18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</row>
  </sheetData>
  <mergeCells count="407">
    <mergeCell ref="B530:D530"/>
    <mergeCell ref="E530:G530"/>
    <mergeCell ref="K530:M530"/>
    <mergeCell ref="N530:P530"/>
    <mergeCell ref="B581:E581"/>
    <mergeCell ref="K581:N581"/>
    <mergeCell ref="B494:E494"/>
    <mergeCell ref="K494:N494"/>
    <mergeCell ref="B510:D510"/>
    <mergeCell ref="K510:M510"/>
    <mergeCell ref="B517:D517"/>
    <mergeCell ref="K517:M517"/>
    <mergeCell ref="B478:D478"/>
    <mergeCell ref="K478:M478"/>
    <mergeCell ref="B484:D484"/>
    <mergeCell ref="K484:M484"/>
    <mergeCell ref="B492:E492"/>
    <mergeCell ref="K492:N492"/>
    <mergeCell ref="B461:C461"/>
    <mergeCell ref="K461:L461"/>
    <mergeCell ref="B467:C467"/>
    <mergeCell ref="K467:L467"/>
    <mergeCell ref="B470:C470"/>
    <mergeCell ref="K470:L470"/>
    <mergeCell ref="E430:F430"/>
    <mergeCell ref="N430:O430"/>
    <mergeCell ref="B433:C433"/>
    <mergeCell ref="K433:L433"/>
    <mergeCell ref="N433:O433"/>
    <mergeCell ref="B444:D444"/>
    <mergeCell ref="K444:M444"/>
    <mergeCell ref="B417:C417"/>
    <mergeCell ref="K417:L417"/>
    <mergeCell ref="B424:C424"/>
    <mergeCell ref="E424:F424"/>
    <mergeCell ref="K424:L424"/>
    <mergeCell ref="N424:O424"/>
    <mergeCell ref="B414:C414"/>
    <mergeCell ref="K414:L414"/>
    <mergeCell ref="B415:C415"/>
    <mergeCell ref="K415:L415"/>
    <mergeCell ref="B416:C416"/>
    <mergeCell ref="K416:L416"/>
    <mergeCell ref="A382:D382"/>
    <mergeCell ref="J382:M382"/>
    <mergeCell ref="A385:D385"/>
    <mergeCell ref="J385:M385"/>
    <mergeCell ref="B398:C398"/>
    <mergeCell ref="K398:L398"/>
    <mergeCell ref="B355:E355"/>
    <mergeCell ref="K355:N355"/>
    <mergeCell ref="B368:E368"/>
    <mergeCell ref="K368:N368"/>
    <mergeCell ref="A381:D381"/>
    <mergeCell ref="J381:M381"/>
    <mergeCell ref="O349:O350"/>
    <mergeCell ref="P349:P350"/>
    <mergeCell ref="B350:E350"/>
    <mergeCell ref="K350:N350"/>
    <mergeCell ref="D353:E353"/>
    <mergeCell ref="M353:N353"/>
    <mergeCell ref="K310:M310"/>
    <mergeCell ref="B329:E329"/>
    <mergeCell ref="K329:N329"/>
    <mergeCell ref="B349:E349"/>
    <mergeCell ref="F349:F350"/>
    <mergeCell ref="G349:G350"/>
    <mergeCell ref="K349:N349"/>
    <mergeCell ref="B278:D278"/>
    <mergeCell ref="K278:M278"/>
    <mergeCell ref="B297:D297"/>
    <mergeCell ref="K297:M297"/>
    <mergeCell ref="B302:D302"/>
    <mergeCell ref="K302:M302"/>
    <mergeCell ref="D267:E267"/>
    <mergeCell ref="M267:N267"/>
    <mergeCell ref="B277:D277"/>
    <mergeCell ref="E277:F277"/>
    <mergeCell ref="K277:M277"/>
    <mergeCell ref="N277:O277"/>
    <mergeCell ref="K261:M261"/>
    <mergeCell ref="K262:M262"/>
    <mergeCell ref="B263:D263"/>
    <mergeCell ref="K263:M263"/>
    <mergeCell ref="B266:C266"/>
    <mergeCell ref="D266:E266"/>
    <mergeCell ref="K266:L266"/>
    <mergeCell ref="M266:N266"/>
    <mergeCell ref="K255:M255"/>
    <mergeCell ref="K256:M256"/>
    <mergeCell ref="K257:M257"/>
    <mergeCell ref="K258:M258"/>
    <mergeCell ref="K259:M259"/>
    <mergeCell ref="K260:M260"/>
    <mergeCell ref="K249:M249"/>
    <mergeCell ref="K250:M250"/>
    <mergeCell ref="K251:M251"/>
    <mergeCell ref="K252:M252"/>
    <mergeCell ref="K253:M253"/>
    <mergeCell ref="K254:M254"/>
    <mergeCell ref="B244:D244"/>
    <mergeCell ref="K244:M244"/>
    <mergeCell ref="K245:M245"/>
    <mergeCell ref="K246:M246"/>
    <mergeCell ref="K247:M247"/>
    <mergeCell ref="K248:M248"/>
    <mergeCell ref="K235:M235"/>
    <mergeCell ref="K236:M236"/>
    <mergeCell ref="K237:M237"/>
    <mergeCell ref="K238:M238"/>
    <mergeCell ref="K239:M239"/>
    <mergeCell ref="K240:M240"/>
    <mergeCell ref="B231:D231"/>
    <mergeCell ref="K231:M231"/>
    <mergeCell ref="B232:C232"/>
    <mergeCell ref="K232:M232"/>
    <mergeCell ref="K233:M233"/>
    <mergeCell ref="K234:M234"/>
    <mergeCell ref="K225:M225"/>
    <mergeCell ref="K226:M226"/>
    <mergeCell ref="K227:M227"/>
    <mergeCell ref="K228:M228"/>
    <mergeCell ref="K229:M229"/>
    <mergeCell ref="K230:M230"/>
    <mergeCell ref="B222:D222"/>
    <mergeCell ref="K222:M222"/>
    <mergeCell ref="B223:D223"/>
    <mergeCell ref="K223:M223"/>
    <mergeCell ref="B224:D224"/>
    <mergeCell ref="K224:M224"/>
    <mergeCell ref="B218:D218"/>
    <mergeCell ref="K218:M218"/>
    <mergeCell ref="B220:G220"/>
    <mergeCell ref="K220:P220"/>
    <mergeCell ref="B221:D221"/>
    <mergeCell ref="K221:M221"/>
    <mergeCell ref="B215:D215"/>
    <mergeCell ref="K215:M215"/>
    <mergeCell ref="B216:D216"/>
    <mergeCell ref="K216:M216"/>
    <mergeCell ref="B217:D217"/>
    <mergeCell ref="K217:M217"/>
    <mergeCell ref="B212:D212"/>
    <mergeCell ref="K212:M212"/>
    <mergeCell ref="B213:D213"/>
    <mergeCell ref="K213:M213"/>
    <mergeCell ref="B214:D214"/>
    <mergeCell ref="K214:M214"/>
    <mergeCell ref="B209:D209"/>
    <mergeCell ref="K209:M209"/>
    <mergeCell ref="B210:D210"/>
    <mergeCell ref="K210:M210"/>
    <mergeCell ref="B211:D211"/>
    <mergeCell ref="K211:M211"/>
    <mergeCell ref="B206:D206"/>
    <mergeCell ref="K206:M206"/>
    <mergeCell ref="B207:D207"/>
    <mergeCell ref="K207:M207"/>
    <mergeCell ref="B208:D208"/>
    <mergeCell ref="K208:M208"/>
    <mergeCell ref="B203:D203"/>
    <mergeCell ref="K203:M203"/>
    <mergeCell ref="B204:D204"/>
    <mergeCell ref="K204:M204"/>
    <mergeCell ref="B205:D205"/>
    <mergeCell ref="K205:M205"/>
    <mergeCell ref="B200:D200"/>
    <mergeCell ref="K200:M200"/>
    <mergeCell ref="B201:D201"/>
    <mergeCell ref="K201:M201"/>
    <mergeCell ref="B202:D202"/>
    <mergeCell ref="K202:M202"/>
    <mergeCell ref="B197:G197"/>
    <mergeCell ref="K197:P197"/>
    <mergeCell ref="B198:G198"/>
    <mergeCell ref="K198:P198"/>
    <mergeCell ref="B199:D199"/>
    <mergeCell ref="K199:M199"/>
    <mergeCell ref="K191:M191"/>
    <mergeCell ref="K192:M192"/>
    <mergeCell ref="K193:M193"/>
    <mergeCell ref="K194:M194"/>
    <mergeCell ref="K195:M195"/>
    <mergeCell ref="B196:D196"/>
    <mergeCell ref="K196:M196"/>
    <mergeCell ref="K185:M185"/>
    <mergeCell ref="K186:M186"/>
    <mergeCell ref="K187:M187"/>
    <mergeCell ref="K188:L188"/>
    <mergeCell ref="K189:M189"/>
    <mergeCell ref="K190:M190"/>
    <mergeCell ref="K178:M178"/>
    <mergeCell ref="K180:M180"/>
    <mergeCell ref="K181:M181"/>
    <mergeCell ref="K182:M182"/>
    <mergeCell ref="K183:M183"/>
    <mergeCell ref="K184:M184"/>
    <mergeCell ref="K170:M170"/>
    <mergeCell ref="K171:M171"/>
    <mergeCell ref="K172:M172"/>
    <mergeCell ref="K173:M173"/>
    <mergeCell ref="B177:D177"/>
    <mergeCell ref="K177:M177"/>
    <mergeCell ref="B165:C165"/>
    <mergeCell ref="K165:L165"/>
    <mergeCell ref="K166:M166"/>
    <mergeCell ref="K167:M167"/>
    <mergeCell ref="K168:M168"/>
    <mergeCell ref="K169:M169"/>
    <mergeCell ref="K160:M160"/>
    <mergeCell ref="K161:M161"/>
    <mergeCell ref="K162:M162"/>
    <mergeCell ref="K163:M163"/>
    <mergeCell ref="B164:D164"/>
    <mergeCell ref="K164:M164"/>
    <mergeCell ref="B156:D156"/>
    <mergeCell ref="K156:M156"/>
    <mergeCell ref="B157:D157"/>
    <mergeCell ref="K157:M157"/>
    <mergeCell ref="K158:M158"/>
    <mergeCell ref="K159:M159"/>
    <mergeCell ref="B153:G153"/>
    <mergeCell ref="K153:P153"/>
    <mergeCell ref="B154:D154"/>
    <mergeCell ref="K154:M154"/>
    <mergeCell ref="B155:D155"/>
    <mergeCell ref="K155:M155"/>
    <mergeCell ref="B149:D149"/>
    <mergeCell ref="K149:M149"/>
    <mergeCell ref="B150:D150"/>
    <mergeCell ref="K150:M150"/>
    <mergeCell ref="B151:D151"/>
    <mergeCell ref="K151:M151"/>
    <mergeCell ref="B146:D146"/>
    <mergeCell ref="K146:M146"/>
    <mergeCell ref="B147:D147"/>
    <mergeCell ref="K147:M147"/>
    <mergeCell ref="B148:D148"/>
    <mergeCell ref="K148:M148"/>
    <mergeCell ref="B143:D143"/>
    <mergeCell ref="K143:M143"/>
    <mergeCell ref="B144:D144"/>
    <mergeCell ref="K144:M144"/>
    <mergeCell ref="B145:D145"/>
    <mergeCell ref="K145:M145"/>
    <mergeCell ref="B140:D140"/>
    <mergeCell ref="K140:M140"/>
    <mergeCell ref="B141:D141"/>
    <mergeCell ref="K141:M141"/>
    <mergeCell ref="B142:D142"/>
    <mergeCell ref="K142:M142"/>
    <mergeCell ref="B137:D137"/>
    <mergeCell ref="K137:M137"/>
    <mergeCell ref="B138:D138"/>
    <mergeCell ref="K138:M138"/>
    <mergeCell ref="B139:D139"/>
    <mergeCell ref="K139:M139"/>
    <mergeCell ref="B134:D134"/>
    <mergeCell ref="K134:M134"/>
    <mergeCell ref="B135:D135"/>
    <mergeCell ref="K135:M135"/>
    <mergeCell ref="B136:D136"/>
    <mergeCell ref="K136:M136"/>
    <mergeCell ref="B131:G131"/>
    <mergeCell ref="K131:P131"/>
    <mergeCell ref="B132:D132"/>
    <mergeCell ref="K132:M132"/>
    <mergeCell ref="B133:D133"/>
    <mergeCell ref="K133:M133"/>
    <mergeCell ref="B126:G126"/>
    <mergeCell ref="K126:P126"/>
    <mergeCell ref="B128:G128"/>
    <mergeCell ref="K128:P128"/>
    <mergeCell ref="B130:G130"/>
    <mergeCell ref="K130:P130"/>
    <mergeCell ref="B123:G123"/>
    <mergeCell ref="K123:P123"/>
    <mergeCell ref="B124:G124"/>
    <mergeCell ref="K124:P124"/>
    <mergeCell ref="B125:G125"/>
    <mergeCell ref="K125:P125"/>
    <mergeCell ref="B118:F118"/>
    <mergeCell ref="K118:O118"/>
    <mergeCell ref="B120:G120"/>
    <mergeCell ref="K120:P120"/>
    <mergeCell ref="B122:G122"/>
    <mergeCell ref="K122:P122"/>
    <mergeCell ref="C113:F113"/>
    <mergeCell ref="L113:O113"/>
    <mergeCell ref="B115:G115"/>
    <mergeCell ref="K115:P115"/>
    <mergeCell ref="C116:G116"/>
    <mergeCell ref="L116:P116"/>
    <mergeCell ref="C108:G108"/>
    <mergeCell ref="L108:P108"/>
    <mergeCell ref="C109:F109"/>
    <mergeCell ref="L109:O109"/>
    <mergeCell ref="C112:F112"/>
    <mergeCell ref="L112:O112"/>
    <mergeCell ref="C104:F104"/>
    <mergeCell ref="L104:O104"/>
    <mergeCell ref="B106:F106"/>
    <mergeCell ref="K106:O106"/>
    <mergeCell ref="C107:F107"/>
    <mergeCell ref="L107:O107"/>
    <mergeCell ref="B99:G99"/>
    <mergeCell ref="K99:P99"/>
    <mergeCell ref="B101:G101"/>
    <mergeCell ref="K101:P101"/>
    <mergeCell ref="B103:F103"/>
    <mergeCell ref="K103:O103"/>
    <mergeCell ref="B94:C94"/>
    <mergeCell ref="D94:F94"/>
    <mergeCell ref="K94:L94"/>
    <mergeCell ref="M94:O94"/>
    <mergeCell ref="B97:G97"/>
    <mergeCell ref="K97:P97"/>
    <mergeCell ref="B91:F91"/>
    <mergeCell ref="K91:O91"/>
    <mergeCell ref="B93:C93"/>
    <mergeCell ref="D93:F93"/>
    <mergeCell ref="K93:L93"/>
    <mergeCell ref="M93:O93"/>
    <mergeCell ref="B86:C86"/>
    <mergeCell ref="K86:L86"/>
    <mergeCell ref="B87:C87"/>
    <mergeCell ref="K87:L87"/>
    <mergeCell ref="B89:F89"/>
    <mergeCell ref="K89:O89"/>
    <mergeCell ref="D83:E83"/>
    <mergeCell ref="M83:N83"/>
    <mergeCell ref="B84:C84"/>
    <mergeCell ref="K84:L84"/>
    <mergeCell ref="B85:C85"/>
    <mergeCell ref="K85:L85"/>
    <mergeCell ref="B80:C80"/>
    <mergeCell ref="D80:F80"/>
    <mergeCell ref="K80:L80"/>
    <mergeCell ref="M80:O80"/>
    <mergeCell ref="B82:F82"/>
    <mergeCell ref="K82:O82"/>
    <mergeCell ref="B78:C78"/>
    <mergeCell ref="D78:F78"/>
    <mergeCell ref="K78:L78"/>
    <mergeCell ref="M78:O78"/>
    <mergeCell ref="B79:C79"/>
    <mergeCell ref="D79:F79"/>
    <mergeCell ref="K79:L79"/>
    <mergeCell ref="M79:O79"/>
    <mergeCell ref="B73:H73"/>
    <mergeCell ref="K73:Q73"/>
    <mergeCell ref="B75:F75"/>
    <mergeCell ref="K75:O75"/>
    <mergeCell ref="B77:C77"/>
    <mergeCell ref="D77:F77"/>
    <mergeCell ref="K77:L77"/>
    <mergeCell ref="M77:O77"/>
    <mergeCell ref="B69:H69"/>
    <mergeCell ref="K69:Q69"/>
    <mergeCell ref="G70:H70"/>
    <mergeCell ref="P70:Q70"/>
    <mergeCell ref="B72:H72"/>
    <mergeCell ref="K72:Q72"/>
    <mergeCell ref="B64:C64"/>
    <mergeCell ref="K64:L64"/>
    <mergeCell ref="B66:G66"/>
    <mergeCell ref="K66:P66"/>
    <mergeCell ref="F67:H67"/>
    <mergeCell ref="O67:Q67"/>
    <mergeCell ref="D61:E61"/>
    <mergeCell ref="F61:G61"/>
    <mergeCell ref="M61:N61"/>
    <mergeCell ref="O61:P61"/>
    <mergeCell ref="B63:C63"/>
    <mergeCell ref="K63:L63"/>
    <mergeCell ref="C57:H57"/>
    <mergeCell ref="L57:Q57"/>
    <mergeCell ref="C58:H58"/>
    <mergeCell ref="L58:Q58"/>
    <mergeCell ref="B60:E60"/>
    <mergeCell ref="K60:N60"/>
    <mergeCell ref="B53:C53"/>
    <mergeCell ref="K53:L53"/>
    <mergeCell ref="B54:C54"/>
    <mergeCell ref="K54:L54"/>
    <mergeCell ref="B56:H56"/>
    <mergeCell ref="K56:Q56"/>
    <mergeCell ref="B51:C51"/>
    <mergeCell ref="D51:H51"/>
    <mergeCell ref="K51:L51"/>
    <mergeCell ref="M51:Q51"/>
    <mergeCell ref="B52:C52"/>
    <mergeCell ref="D52:H52"/>
    <mergeCell ref="K52:L52"/>
    <mergeCell ref="M52:Q52"/>
    <mergeCell ref="A46:I46"/>
    <mergeCell ref="J46:R46"/>
    <mergeCell ref="A47:I47"/>
    <mergeCell ref="J47:R47"/>
    <mergeCell ref="B49:G49"/>
    <mergeCell ref="K49:P49"/>
    <mergeCell ref="E9:F9"/>
    <mergeCell ref="N9:O9"/>
    <mergeCell ref="A43:I43"/>
    <mergeCell ref="J43:R43"/>
    <mergeCell ref="A44:I44"/>
    <mergeCell ref="J44:R44"/>
  </mergeCells>
  <pageMargins left="0.45" right="0.25" top="0.72" bottom="0.35" header="0.4921259845" footer="0.33"/>
  <pageSetup paperSize="9" scale="96" orientation="portrait" r:id="rId1"/>
  <headerFooter alignWithMargins="0"/>
  <rowBreaks count="10" manualBreakCount="10">
    <brk id="42" max="8" man="1"/>
    <brk id="42" min="9" max="17" man="1"/>
    <brk id="152" max="8" man="1"/>
    <brk id="206" max="8" man="1"/>
    <brk id="263" max="8" man="1"/>
    <brk id="322" max="8" man="1"/>
    <brk id="379" max="8" man="1"/>
    <brk id="396" min="9" max="17" man="1"/>
    <brk id="440" max="8" man="1"/>
    <brk id="578" min="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SK</vt:lpstr>
      <vt:lpstr>SK!Oblast_tisku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cp:lastPrinted>2014-02-24T11:50:57Z</cp:lastPrinted>
  <dcterms:created xsi:type="dcterms:W3CDTF">2014-02-24T11:47:59Z</dcterms:created>
  <dcterms:modified xsi:type="dcterms:W3CDTF">2014-02-24T11:52:23Z</dcterms:modified>
</cp:coreProperties>
</file>