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05" windowWidth="19155" windowHeight="850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5621"/>
</workbook>
</file>

<file path=xl/calcChain.xml><?xml version="1.0" encoding="utf-8"?>
<calcChain xmlns="http://schemas.openxmlformats.org/spreadsheetml/2006/main">
  <c r="E19" i="7" l="1"/>
  <c r="I13" i="9" l="1"/>
  <c r="K11" i="9"/>
  <c r="K9" i="9"/>
  <c r="K12" i="9"/>
  <c r="E13" i="9"/>
  <c r="J11" i="6"/>
  <c r="J19" i="12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E25" i="2"/>
  <c r="D25" i="2"/>
  <c r="C25" i="2"/>
  <c r="J24" i="2"/>
  <c r="I19" i="2"/>
  <c r="H19" i="2"/>
  <c r="G19" i="2"/>
  <c r="F19" i="2"/>
  <c r="E19" i="2"/>
  <c r="D19" i="2"/>
  <c r="C19" i="2"/>
  <c r="J18" i="2"/>
  <c r="I21" i="12"/>
  <c r="E21" i="12"/>
  <c r="C21" i="12"/>
  <c r="K16" i="12"/>
  <c r="K10" i="12"/>
  <c r="H13" i="12"/>
  <c r="E13" i="12"/>
  <c r="C13" i="12"/>
  <c r="G27" i="9"/>
  <c r="E27" i="9"/>
  <c r="K21" i="9"/>
  <c r="K16" i="9"/>
  <c r="J13" i="9"/>
  <c r="G13" i="9"/>
  <c r="C13" i="9"/>
  <c r="K13" i="9" s="1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I22" i="12" s="1"/>
  <c r="G13" i="12"/>
  <c r="F13" i="12"/>
  <c r="D13" i="12"/>
  <c r="D22" i="12" s="1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F28" i="9" s="1"/>
  <c r="D13" i="9"/>
  <c r="K10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C13" i="2"/>
  <c r="J12" i="6"/>
  <c r="J9" i="6"/>
  <c r="I27" i="6"/>
  <c r="H27" i="6"/>
  <c r="G27" i="6"/>
  <c r="E27" i="6"/>
  <c r="I28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/>
  <c r="F22" i="12" l="1"/>
  <c r="H22" i="12"/>
  <c r="J22" i="12"/>
  <c r="E28" i="2"/>
  <c r="G28" i="6"/>
  <c r="E22" i="12"/>
  <c r="J28" i="7"/>
  <c r="F28" i="7"/>
  <c r="K21" i="12"/>
  <c r="D28" i="9"/>
  <c r="H28" i="6"/>
  <c r="J27" i="6"/>
  <c r="J13" i="6"/>
  <c r="K13" i="12"/>
  <c r="K27" i="9"/>
  <c r="H28" i="7"/>
  <c r="E28" i="7"/>
  <c r="K13" i="7"/>
  <c r="C28" i="7"/>
  <c r="F28" i="2"/>
  <c r="J13" i="2"/>
  <c r="D28" i="2"/>
  <c r="G22" i="12"/>
  <c r="K19" i="12"/>
  <c r="J28" i="9"/>
  <c r="I28" i="9"/>
  <c r="K25" i="7"/>
  <c r="J25" i="6"/>
  <c r="E28" i="6"/>
  <c r="J19" i="6"/>
  <c r="C28" i="6"/>
  <c r="J25" i="2"/>
  <c r="F22" i="10"/>
  <c r="H22" i="10"/>
  <c r="J22" i="10"/>
  <c r="G22" i="10"/>
  <c r="I22" i="10"/>
  <c r="C22" i="10"/>
  <c r="E22" i="10"/>
  <c r="C22" i="12"/>
  <c r="K22" i="12" s="1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G28" i="2"/>
  <c r="I28" i="2"/>
  <c r="J27" i="2"/>
  <c r="J19" i="2"/>
  <c r="K28" i="7" l="1"/>
  <c r="J28" i="6"/>
  <c r="K28" i="9"/>
  <c r="K22" i="10"/>
  <c r="J28" i="2"/>
</calcChain>
</file>

<file path=xl/sharedStrings.xml><?xml version="1.0" encoding="utf-8"?>
<sst xmlns="http://schemas.openxmlformats.org/spreadsheetml/2006/main" count="260" uniqueCount="56">
  <si>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</si>
  <si>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</si>
  <si>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</si>
  <si>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</si>
  <si>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</si>
  <si>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</si>
  <si>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</si>
  <si>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</si>
  <si>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</si>
  <si>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</si>
  <si>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</si>
  <si>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</si>
  <si>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</si>
  <si>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</si>
  <si>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</si>
  <si>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</si>
  <si>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</si>
  <si>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</si>
  <si>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</si>
  <si>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</si>
  <si>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</si>
  <si>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</si>
  <si>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</si>
  <si>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</si>
  <si>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</si>
  <si>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</si>
  <si>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</si>
  <si>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</si>
  <si>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</si>
  <si>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</si>
  <si>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</si>
  <si>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</si>
  <si>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</si>
  <si>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</si>
  <si>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</si>
  <si>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</si>
  <si>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</si>
  <si>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</si>
  <si>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</si>
  <si>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</si>
  <si>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</si>
  <si>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</si>
  <si>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</si>
  <si>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</si>
  <si>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</si>
  <si>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</si>
  <si>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</si>
  <si>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</si>
  <si>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</si>
  <si>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</si>
  <si>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</si>
  <si>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</si>
  <si>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Poznámky Úč POD 3 - 04</t>
  </si>
  <si>
    <t>DIČ</t>
  </si>
  <si>
    <t>Saint-Gobain Construction Products, s.r.o.</t>
  </si>
  <si>
    <t>Saint-Gobain Construction Porducts,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</si>
</sst>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164" fontId="2" fillId="4" borderId="0" xfId="4" applyNumberFormat="1" applyFont="1" applyFill="1" applyAlignment="1" applyProtection="1">
      <alignment horizontal="right" vertical="center" wrapText="1"/>
      <protection locked="0"/>
    </xf>
    <xf numFmtId="164" fontId="2" fillId="2" borderId="0" xfId="4" applyNumberFormat="1" applyFont="1" applyFill="1" applyAlignment="1" applyProtection="1">
      <alignment horizontal="right" vertical="center" wrapText="1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6">
    <cellStyle name="Comma 3" xfId="4"/>
    <cellStyle name="Comma 4" xfId="5"/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zoomScaleNormal="100" workbookViewId="0">
      <selection activeCell="L21" sqref="L21:L30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 x14ac:dyDescent="0.25">
      <c r="A1" s="51">
        <v>7</v>
      </c>
      <c r="B1" s="55" t="s">
        <v>54</v>
      </c>
      <c r="C1" s="55"/>
      <c r="D1" s="55"/>
      <c r="E1" s="55"/>
      <c r="F1" s="55"/>
      <c r="G1" s="55"/>
      <c r="H1" s="55"/>
      <c r="I1" s="55"/>
      <c r="J1" s="55"/>
      <c r="L1" s="49" t="s">
        <v>52</v>
      </c>
    </row>
    <row r="2" spans="1:12" x14ac:dyDescent="0.25">
      <c r="A2" s="51"/>
      <c r="B2" s="56" t="s">
        <v>51</v>
      </c>
      <c r="C2" s="56"/>
      <c r="D2" s="56"/>
      <c r="E2" s="56"/>
      <c r="F2" s="56"/>
      <c r="G2" s="56"/>
      <c r="H2" s="56"/>
      <c r="I2" s="56"/>
      <c r="J2" s="56"/>
      <c r="L2" s="50"/>
    </row>
    <row r="3" spans="1:12" ht="15" customHeight="1" x14ac:dyDescent="0.25">
      <c r="A3" s="51"/>
      <c r="B3" s="57">
        <v>41639</v>
      </c>
      <c r="C3" s="57"/>
      <c r="D3" s="57"/>
      <c r="E3" s="57"/>
      <c r="F3" s="57"/>
      <c r="G3" s="57"/>
      <c r="H3" s="57"/>
      <c r="I3" s="57"/>
      <c r="J3" s="57"/>
      <c r="L3" s="50"/>
    </row>
    <row r="4" spans="1:12" x14ac:dyDescent="0.25">
      <c r="A4" s="51"/>
      <c r="B4" s="12"/>
      <c r="C4" s="4"/>
      <c r="D4" s="4"/>
      <c r="E4" s="4"/>
      <c r="F4" s="4"/>
      <c r="G4" s="4"/>
      <c r="H4" s="4"/>
      <c r="I4" s="4"/>
      <c r="J4" s="4"/>
      <c r="L4" s="50"/>
    </row>
    <row r="5" spans="1:12" x14ac:dyDescent="0.25">
      <c r="A5" s="51"/>
      <c r="B5" s="53" t="s">
        <v>0</v>
      </c>
      <c r="C5" s="52" t="s">
        <v>1</v>
      </c>
      <c r="D5" s="52"/>
      <c r="E5" s="52"/>
      <c r="F5" s="52"/>
      <c r="G5" s="52"/>
      <c r="H5" s="52"/>
      <c r="I5" s="52"/>
      <c r="J5" s="52"/>
      <c r="L5" s="50"/>
    </row>
    <row r="6" spans="1:12" ht="60" x14ac:dyDescent="0.25">
      <c r="A6" s="51"/>
      <c r="B6" s="5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50"/>
    </row>
    <row r="7" spans="1:12" x14ac:dyDescent="0.25">
      <c r="A7" s="5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5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51"/>
      <c r="B9" s="14" t="s">
        <v>13</v>
      </c>
      <c r="C9" s="31">
        <v>0</v>
      </c>
      <c r="D9" s="31">
        <v>1843686</v>
      </c>
      <c r="E9" s="31">
        <v>1317719</v>
      </c>
      <c r="F9" s="31">
        <v>0</v>
      </c>
      <c r="G9" s="31">
        <v>0</v>
      </c>
      <c r="H9" s="31">
        <v>8104</v>
      </c>
      <c r="I9" s="31">
        <v>0</v>
      </c>
      <c r="J9" s="9">
        <f>SUM(C9:I9)</f>
        <v>3169509</v>
      </c>
    </row>
    <row r="10" spans="1:12" x14ac:dyDescent="0.25">
      <c r="A10" s="51"/>
      <c r="B10" s="15" t="s">
        <v>6</v>
      </c>
      <c r="C10" s="31">
        <v>0</v>
      </c>
      <c r="D10" s="31">
        <v>875</v>
      </c>
      <c r="E10" s="31">
        <v>0</v>
      </c>
      <c r="F10" s="31">
        <v>0</v>
      </c>
      <c r="G10" s="31">
        <v>0</v>
      </c>
      <c r="H10" s="31">
        <v>36042</v>
      </c>
      <c r="I10" s="31">
        <v>0</v>
      </c>
      <c r="J10" s="9">
        <f t="shared" ref="J10:J19" si="0">SUM(C10:I10)</f>
        <v>36917</v>
      </c>
    </row>
    <row r="11" spans="1:12" x14ac:dyDescent="0.25">
      <c r="A11" s="51"/>
      <c r="B11" s="15" t="s">
        <v>7</v>
      </c>
      <c r="C11" s="31">
        <v>0</v>
      </c>
      <c r="D11" s="31">
        <v>0</v>
      </c>
      <c r="E11" s="31"/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2" x14ac:dyDescent="0.25">
      <c r="A12" s="51"/>
      <c r="B12" s="15" t="s">
        <v>8</v>
      </c>
      <c r="C12" s="31">
        <v>0</v>
      </c>
      <c r="D12" s="31">
        <v>8104.4</v>
      </c>
      <c r="E12" s="31">
        <v>0</v>
      </c>
      <c r="F12" s="31">
        <v>0</v>
      </c>
      <c r="G12" s="31">
        <v>0</v>
      </c>
      <c r="H12" s="31">
        <v>-8104.4</v>
      </c>
      <c r="I12" s="31">
        <v>0</v>
      </c>
      <c r="J12" s="9">
        <f t="shared" si="0"/>
        <v>0</v>
      </c>
    </row>
    <row r="13" spans="1:12" x14ac:dyDescent="0.25">
      <c r="A13" s="51"/>
      <c r="B13" s="16" t="s">
        <v>14</v>
      </c>
      <c r="C13" s="10">
        <f>SUM(C9,C10,-C11,C12)</f>
        <v>0</v>
      </c>
      <c r="D13" s="10">
        <f t="shared" ref="D13:I13" si="1">SUM(D9,D10,-D11,D12)</f>
        <v>1852665.4</v>
      </c>
      <c r="E13" s="10">
        <f t="shared" si="1"/>
        <v>1317719</v>
      </c>
      <c r="F13" s="10">
        <f t="shared" si="1"/>
        <v>0</v>
      </c>
      <c r="G13" s="10">
        <f t="shared" si="1"/>
        <v>0</v>
      </c>
      <c r="H13" s="10">
        <f t="shared" si="1"/>
        <v>36041.599999999999</v>
      </c>
      <c r="I13" s="10">
        <f t="shared" si="1"/>
        <v>0</v>
      </c>
      <c r="J13" s="11">
        <f t="shared" si="0"/>
        <v>3206426</v>
      </c>
    </row>
    <row r="14" spans="1:12" s="3" customFormat="1" ht="22.5" customHeight="1" x14ac:dyDescent="0.25">
      <c r="A14" s="5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 x14ac:dyDescent="0.25">
      <c r="A15" s="51"/>
      <c r="B15" s="14" t="s">
        <v>13</v>
      </c>
      <c r="C15" s="31">
        <v>0</v>
      </c>
      <c r="D15" s="45">
        <v>1579366</v>
      </c>
      <c r="E15" s="45">
        <v>975441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2554807</v>
      </c>
    </row>
    <row r="16" spans="1:12" x14ac:dyDescent="0.25">
      <c r="A16" s="51"/>
      <c r="B16" s="15" t="s">
        <v>6</v>
      </c>
      <c r="C16" s="31">
        <v>0</v>
      </c>
      <c r="D16" s="46">
        <v>89609</v>
      </c>
      <c r="E16" s="46">
        <v>78947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168556</v>
      </c>
    </row>
    <row r="17" spans="1:12" x14ac:dyDescent="0.25">
      <c r="A17" s="5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2" x14ac:dyDescent="0.25">
      <c r="A18" s="51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 x14ac:dyDescent="0.25">
      <c r="A19" s="51"/>
      <c r="B19" s="16" t="s">
        <v>14</v>
      </c>
      <c r="C19" s="10">
        <f t="shared" ref="C19:I19" si="2">SUM(C15,C16,-C17,C18)</f>
        <v>0</v>
      </c>
      <c r="D19" s="10">
        <f t="shared" si="2"/>
        <v>1668975</v>
      </c>
      <c r="E19" s="10">
        <f t="shared" si="2"/>
        <v>1054388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2723363</v>
      </c>
      <c r="L19" s="47" t="s">
        <v>53</v>
      </c>
    </row>
    <row r="20" spans="1:12" s="3" customFormat="1" ht="22.5" customHeight="1" x14ac:dyDescent="0.25">
      <c r="A20" s="51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8"/>
    </row>
    <row r="21" spans="1:12" x14ac:dyDescent="0.25">
      <c r="A21" s="51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 x14ac:dyDescent="0.25">
      <c r="A22" s="51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 x14ac:dyDescent="0.25">
      <c r="A23" s="51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 x14ac:dyDescent="0.25">
      <c r="A24" s="51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0</v>
      </c>
    </row>
    <row r="25" spans="1:12" x14ac:dyDescent="0.25">
      <c r="A25" s="51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3</v>
      </c>
    </row>
    <row r="26" spans="1:12" s="3" customFormat="1" ht="22.5" customHeight="1" x14ac:dyDescent="0.25">
      <c r="A26" s="51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3</v>
      </c>
    </row>
    <row r="27" spans="1:12" x14ac:dyDescent="0.25">
      <c r="A27" s="51"/>
      <c r="B27" s="14" t="s">
        <v>13</v>
      </c>
      <c r="C27" s="8">
        <f t="shared" ref="C27:I27" si="5">SUM(C9,-C15,-C21)</f>
        <v>0</v>
      </c>
      <c r="D27" s="8">
        <f t="shared" si="5"/>
        <v>264320</v>
      </c>
      <c r="E27" s="8">
        <f t="shared" si="5"/>
        <v>342278</v>
      </c>
      <c r="F27" s="8">
        <f t="shared" si="5"/>
        <v>0</v>
      </c>
      <c r="G27" s="8">
        <f t="shared" si="5"/>
        <v>0</v>
      </c>
      <c r="H27" s="8">
        <f t="shared" si="5"/>
        <v>8104</v>
      </c>
      <c r="I27" s="8">
        <f t="shared" si="5"/>
        <v>0</v>
      </c>
      <c r="J27" s="9">
        <f>SUM(C27:I27)</f>
        <v>614702</v>
      </c>
      <c r="L27" s="42">
        <v>9</v>
      </c>
    </row>
    <row r="28" spans="1:12" x14ac:dyDescent="0.25">
      <c r="A28" s="51"/>
      <c r="B28" s="16" t="s">
        <v>14</v>
      </c>
      <c r="C28" s="10">
        <f t="shared" ref="C28:I28" si="6">SUM(C13,-C19,-C25)</f>
        <v>0</v>
      </c>
      <c r="D28" s="10">
        <f t="shared" si="6"/>
        <v>183690.39999999991</v>
      </c>
      <c r="E28" s="10">
        <f>SUM(E13,-E19,-E25)</f>
        <v>263331</v>
      </c>
      <c r="F28" s="10">
        <f t="shared" si="6"/>
        <v>0</v>
      </c>
      <c r="G28" s="10">
        <f t="shared" si="6"/>
        <v>0</v>
      </c>
      <c r="H28" s="10">
        <f t="shared" si="6"/>
        <v>36041.599999999999</v>
      </c>
      <c r="I28" s="10">
        <f t="shared" si="6"/>
        <v>0</v>
      </c>
      <c r="J28" s="11">
        <f>SUM(C28:I28)</f>
        <v>483062.99999999988</v>
      </c>
      <c r="L28" s="41">
        <v>7</v>
      </c>
    </row>
    <row r="29" spans="1:12" x14ac:dyDescent="0.25">
      <c r="A29" s="51"/>
      <c r="L29" s="41">
        <v>6</v>
      </c>
    </row>
    <row r="30" spans="1:12" ht="11.25" customHeight="1" x14ac:dyDescent="0.25">
      <c r="A30" s="51"/>
      <c r="B30" s="25"/>
      <c r="L30" s="44">
        <v>1</v>
      </c>
    </row>
    <row r="31" spans="1:12" x14ac:dyDescent="0.25">
      <c r="A31" s="51"/>
    </row>
    <row r="32" spans="1:12" ht="13.5" customHeight="1" x14ac:dyDescent="0.25">
      <c r="A32" s="26"/>
    </row>
  </sheetData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opLeftCell="A6" zoomScaleNormal="100" workbookViewId="0">
      <selection activeCell="L21" sqref="L21:L3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 x14ac:dyDescent="0.25">
      <c r="A1" s="51">
        <v>8</v>
      </c>
      <c r="B1" s="55" t="s">
        <v>54</v>
      </c>
      <c r="C1" s="55"/>
      <c r="D1" s="55"/>
      <c r="E1" s="55"/>
      <c r="F1" s="55"/>
      <c r="G1" s="55"/>
      <c r="H1" s="55"/>
      <c r="I1" s="55"/>
      <c r="J1" s="55"/>
      <c r="L1" s="49" t="s">
        <v>52</v>
      </c>
    </row>
    <row r="2" spans="1:12" x14ac:dyDescent="0.25">
      <c r="A2" s="51"/>
      <c r="B2" s="56" t="s">
        <v>51</v>
      </c>
      <c r="C2" s="56"/>
      <c r="D2" s="56"/>
      <c r="E2" s="56"/>
      <c r="F2" s="56"/>
      <c r="G2" s="56"/>
      <c r="H2" s="56"/>
      <c r="I2" s="56"/>
      <c r="J2" s="56"/>
      <c r="L2" s="50"/>
    </row>
    <row r="3" spans="1:12" x14ac:dyDescent="0.25">
      <c r="A3" s="51"/>
      <c r="B3" s="57">
        <v>41274</v>
      </c>
      <c r="C3" s="57"/>
      <c r="D3" s="57"/>
      <c r="E3" s="57"/>
      <c r="F3" s="57"/>
      <c r="G3" s="57"/>
      <c r="H3" s="57"/>
      <c r="I3" s="57"/>
      <c r="J3" s="57"/>
      <c r="L3" s="50"/>
    </row>
    <row r="4" spans="1:12" x14ac:dyDescent="0.25">
      <c r="A4" s="51"/>
      <c r="B4" s="12"/>
      <c r="C4" s="4"/>
      <c r="D4" s="4"/>
      <c r="E4" s="4"/>
      <c r="F4" s="4"/>
      <c r="G4" s="4"/>
      <c r="H4" s="4"/>
      <c r="I4" s="4"/>
      <c r="J4" s="4"/>
      <c r="L4" s="50"/>
    </row>
    <row r="5" spans="1:12" x14ac:dyDescent="0.25">
      <c r="A5" s="51"/>
      <c r="B5" s="53" t="s">
        <v>0</v>
      </c>
      <c r="C5" s="52" t="s">
        <v>16</v>
      </c>
      <c r="D5" s="52"/>
      <c r="E5" s="52"/>
      <c r="F5" s="52"/>
      <c r="G5" s="52"/>
      <c r="H5" s="52"/>
      <c r="I5" s="52"/>
      <c r="J5" s="52"/>
      <c r="L5" s="50"/>
    </row>
    <row r="6" spans="1:12" ht="60" x14ac:dyDescent="0.25">
      <c r="A6" s="51"/>
      <c r="B6" s="5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50"/>
    </row>
    <row r="7" spans="1:12" x14ac:dyDescent="0.25">
      <c r="A7" s="5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5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51"/>
      <c r="B9" s="14" t="s">
        <v>13</v>
      </c>
      <c r="C9" s="32">
        <v>0</v>
      </c>
      <c r="D9" s="32">
        <v>1902666</v>
      </c>
      <c r="E9" s="32">
        <v>1959002</v>
      </c>
      <c r="F9" s="32">
        <v>0</v>
      </c>
      <c r="G9" s="32">
        <v>0</v>
      </c>
      <c r="H9" s="32">
        <v>7000</v>
      </c>
      <c r="I9" s="32">
        <v>0</v>
      </c>
      <c r="J9" s="33">
        <f>SUM(C9:I9)</f>
        <v>3868668</v>
      </c>
    </row>
    <row r="10" spans="1:12" x14ac:dyDescent="0.25">
      <c r="A10" s="5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8104</v>
      </c>
      <c r="I10" s="32">
        <v>0</v>
      </c>
      <c r="J10" s="33">
        <f>SUM(C10:I10)</f>
        <v>8104</v>
      </c>
    </row>
    <row r="11" spans="1:12" x14ac:dyDescent="0.25">
      <c r="A11" s="51"/>
      <c r="B11" s="15" t="s">
        <v>7</v>
      </c>
      <c r="C11" s="32">
        <v>0</v>
      </c>
      <c r="D11" s="32">
        <v>58980</v>
      </c>
      <c r="E11" s="32">
        <v>641283</v>
      </c>
      <c r="F11" s="32">
        <v>0</v>
      </c>
      <c r="G11" s="32">
        <v>0</v>
      </c>
      <c r="H11" s="32">
        <v>7000</v>
      </c>
      <c r="I11" s="32">
        <v>0</v>
      </c>
      <c r="J11" s="33">
        <f>SUM(C11:I11)+1</f>
        <v>707264</v>
      </c>
    </row>
    <row r="12" spans="1:12" x14ac:dyDescent="0.25">
      <c r="A12" s="5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 x14ac:dyDescent="0.25">
      <c r="A13" s="51"/>
      <c r="B13" s="16" t="s">
        <v>14</v>
      </c>
      <c r="C13" s="34">
        <f>SUM(C9,C10,-C11,C12)</f>
        <v>0</v>
      </c>
      <c r="D13" s="35">
        <f>SUM(D9,D10,-D11,D12)</f>
        <v>1843686</v>
      </c>
      <c r="E13" s="35">
        <f t="shared" ref="E13:I13" si="0">SUM(E9,E10,-E11,E12)</f>
        <v>1317719</v>
      </c>
      <c r="F13" s="35">
        <f t="shared" si="0"/>
        <v>0</v>
      </c>
      <c r="G13" s="35">
        <f>SUM(G9,G10,-G11,G12)</f>
        <v>0</v>
      </c>
      <c r="H13" s="35">
        <f t="shared" si="0"/>
        <v>8104</v>
      </c>
      <c r="I13" s="35">
        <f t="shared" si="0"/>
        <v>0</v>
      </c>
      <c r="J13" s="33">
        <f>SUM(C13:I13)</f>
        <v>3169509</v>
      </c>
    </row>
    <row r="14" spans="1:12" s="3" customFormat="1" ht="22.5" customHeight="1" x14ac:dyDescent="0.25">
      <c r="A14" s="5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 x14ac:dyDescent="0.25">
      <c r="A15" s="51"/>
      <c r="B15" s="14" t="s">
        <v>13</v>
      </c>
      <c r="C15" s="32">
        <v>0</v>
      </c>
      <c r="D15" s="32">
        <v>1548756</v>
      </c>
      <c r="E15" s="32">
        <v>1527091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3075847</v>
      </c>
    </row>
    <row r="16" spans="1:12" x14ac:dyDescent="0.25">
      <c r="A16" s="51"/>
      <c r="B16" s="15" t="s">
        <v>6</v>
      </c>
      <c r="C16" s="32">
        <v>0</v>
      </c>
      <c r="D16" s="32">
        <v>89590</v>
      </c>
      <c r="E16" s="32">
        <v>89634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179224</v>
      </c>
    </row>
    <row r="17" spans="1:12" x14ac:dyDescent="0.25">
      <c r="A17" s="51"/>
      <c r="B17" s="15" t="s">
        <v>7</v>
      </c>
      <c r="C17" s="32">
        <v>0</v>
      </c>
      <c r="D17" s="32">
        <v>58980</v>
      </c>
      <c r="E17" s="32">
        <v>641284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700264</v>
      </c>
    </row>
    <row r="18" spans="1:12" x14ac:dyDescent="0.25">
      <c r="A18" s="51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 x14ac:dyDescent="0.25">
      <c r="A19" s="51"/>
      <c r="B19" s="16" t="s">
        <v>14</v>
      </c>
      <c r="C19" s="34">
        <f t="shared" ref="C19:I19" si="1">SUM(C15:C16,-C17,C18)</f>
        <v>0</v>
      </c>
      <c r="D19" s="34">
        <f t="shared" si="1"/>
        <v>1579366</v>
      </c>
      <c r="E19" s="34">
        <f t="shared" si="1"/>
        <v>975441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2554807</v>
      </c>
      <c r="L19" s="47" t="s">
        <v>53</v>
      </c>
    </row>
    <row r="20" spans="1:12" s="3" customFormat="1" ht="22.5" customHeight="1" x14ac:dyDescent="0.25">
      <c r="A20" s="51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8"/>
    </row>
    <row r="21" spans="1:12" x14ac:dyDescent="0.25">
      <c r="A21" s="51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 x14ac:dyDescent="0.25">
      <c r="A22" s="51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 x14ac:dyDescent="0.25">
      <c r="A23" s="51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 x14ac:dyDescent="0.25">
      <c r="A24" s="51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0</v>
      </c>
    </row>
    <row r="25" spans="1:12" x14ac:dyDescent="0.25">
      <c r="A25" s="51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3</v>
      </c>
    </row>
    <row r="26" spans="1:12" s="3" customFormat="1" ht="22.5" customHeight="1" x14ac:dyDescent="0.25">
      <c r="A26" s="51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3</v>
      </c>
    </row>
    <row r="27" spans="1:12" x14ac:dyDescent="0.25">
      <c r="A27" s="51"/>
      <c r="B27" s="14" t="s">
        <v>13</v>
      </c>
      <c r="C27" s="37">
        <f>SUM(C9,-C15,-C21)</f>
        <v>0</v>
      </c>
      <c r="D27" s="37">
        <f>SUM(D9,-D15,-D21)</f>
        <v>353910</v>
      </c>
      <c r="E27" s="37">
        <f t="shared" ref="E27:I27" si="3">SUM(E9,-E15,-E21)</f>
        <v>431911</v>
      </c>
      <c r="F27" s="37">
        <f>SUM(F9,-F15,-F21)</f>
        <v>0</v>
      </c>
      <c r="G27" s="37">
        <f t="shared" si="3"/>
        <v>0</v>
      </c>
      <c r="H27" s="37">
        <f t="shared" si="3"/>
        <v>7000</v>
      </c>
      <c r="I27" s="37">
        <f t="shared" si="3"/>
        <v>0</v>
      </c>
      <c r="J27" s="33">
        <f>SUM(C27:I27)</f>
        <v>792821</v>
      </c>
      <c r="L27" s="42">
        <v>9</v>
      </c>
    </row>
    <row r="28" spans="1:12" x14ac:dyDescent="0.25">
      <c r="A28" s="51"/>
      <c r="B28" s="16" t="s">
        <v>14</v>
      </c>
      <c r="C28" s="34">
        <f>SUM(C13,-C19,-C25)</f>
        <v>0</v>
      </c>
      <c r="D28" s="34">
        <f t="shared" ref="D28:I28" si="4">SUM(D13,-D19,-D25)</f>
        <v>264320</v>
      </c>
      <c r="E28" s="34">
        <f>SUM(E13,-E19,-E25)</f>
        <v>342278</v>
      </c>
      <c r="F28" s="34">
        <f t="shared" si="4"/>
        <v>0</v>
      </c>
      <c r="G28" s="34">
        <f t="shared" si="4"/>
        <v>0</v>
      </c>
      <c r="H28" s="34">
        <f>SUM(H13,-H19,-H25)</f>
        <v>8104</v>
      </c>
      <c r="I28" s="34">
        <f t="shared" si="4"/>
        <v>0</v>
      </c>
      <c r="J28" s="38">
        <f>SUM(C28:I28)</f>
        <v>614702</v>
      </c>
      <c r="L28" s="41">
        <v>7</v>
      </c>
    </row>
    <row r="29" spans="1:12" x14ac:dyDescent="0.25">
      <c r="A29" s="51"/>
      <c r="L29" s="41">
        <v>6</v>
      </c>
    </row>
    <row r="30" spans="1:12" x14ac:dyDescent="0.25">
      <c r="A30" s="51"/>
      <c r="L30" s="44">
        <v>1</v>
      </c>
    </row>
    <row r="31" spans="1:12" x14ac:dyDescent="0.25">
      <c r="A31" s="51"/>
    </row>
    <row r="32" spans="1:12" x14ac:dyDescent="0.25">
      <c r="A32" s="26"/>
    </row>
  </sheetData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  <ignoredErrors>
    <ignoredError sqref="J1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opLeftCell="A7" zoomScaleNormal="100" workbookViewId="0">
      <selection activeCell="M21" sqref="M21:M3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51">
        <v>9</v>
      </c>
      <c r="B1" s="55" t="s">
        <v>54</v>
      </c>
      <c r="C1" s="55"/>
      <c r="D1" s="55"/>
      <c r="E1" s="55"/>
      <c r="F1" s="55"/>
      <c r="G1" s="55"/>
      <c r="H1" s="55"/>
      <c r="I1" s="55"/>
      <c r="J1" s="55"/>
      <c r="K1" s="55"/>
      <c r="M1" s="49" t="s">
        <v>52</v>
      </c>
    </row>
    <row r="2" spans="1:13" x14ac:dyDescent="0.25">
      <c r="A2" s="51"/>
      <c r="B2" s="56" t="s">
        <v>46</v>
      </c>
      <c r="C2" s="56"/>
      <c r="D2" s="56"/>
      <c r="E2" s="56"/>
      <c r="F2" s="56"/>
      <c r="G2" s="56"/>
      <c r="H2" s="56"/>
      <c r="I2" s="56"/>
      <c r="J2" s="56"/>
      <c r="K2" s="56"/>
      <c r="M2" s="50"/>
    </row>
    <row r="3" spans="1:13" x14ac:dyDescent="0.25">
      <c r="A3" s="51"/>
      <c r="B3" s="57">
        <v>41639</v>
      </c>
      <c r="C3" s="57"/>
      <c r="D3" s="57"/>
      <c r="E3" s="57"/>
      <c r="F3" s="57"/>
      <c r="G3" s="57"/>
      <c r="H3" s="57"/>
      <c r="I3" s="57"/>
      <c r="J3" s="57"/>
      <c r="K3" s="57"/>
      <c r="M3" s="50"/>
    </row>
    <row r="4" spans="1:13" x14ac:dyDescent="0.25">
      <c r="A4" s="51"/>
      <c r="B4" s="20"/>
      <c r="C4" s="21"/>
      <c r="D4" s="21"/>
      <c r="E4" s="21"/>
      <c r="F4" s="21"/>
      <c r="G4" s="21"/>
      <c r="H4" s="21"/>
      <c r="I4" s="21"/>
      <c r="J4" s="21"/>
      <c r="K4" s="18"/>
      <c r="M4" s="50"/>
    </row>
    <row r="5" spans="1:13" ht="15" customHeight="1" x14ac:dyDescent="0.25">
      <c r="A5" s="51"/>
      <c r="B5" s="53" t="s">
        <v>25</v>
      </c>
      <c r="C5" s="52" t="s">
        <v>1</v>
      </c>
      <c r="D5" s="52"/>
      <c r="E5" s="52"/>
      <c r="F5" s="52"/>
      <c r="G5" s="52"/>
      <c r="H5" s="52"/>
      <c r="I5" s="52"/>
      <c r="J5" s="52"/>
      <c r="K5" s="52"/>
      <c r="M5" s="50"/>
    </row>
    <row r="6" spans="1:13" ht="60" x14ac:dyDescent="0.25">
      <c r="A6" s="51"/>
      <c r="B6" s="5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50"/>
    </row>
    <row r="7" spans="1:13" x14ac:dyDescent="0.25">
      <c r="A7" s="5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5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51"/>
      <c r="B9" s="14" t="s">
        <v>13</v>
      </c>
      <c r="C9" s="32">
        <v>5712402</v>
      </c>
      <c r="D9" s="32">
        <v>12212765.460000001</v>
      </c>
      <c r="E9" s="32">
        <v>8258124</v>
      </c>
      <c r="F9" s="32">
        <v>0</v>
      </c>
      <c r="G9" s="32">
        <v>0</v>
      </c>
      <c r="H9" s="32">
        <v>4979.1000000000004</v>
      </c>
      <c r="I9" s="32">
        <v>146467.89000000001</v>
      </c>
      <c r="J9" s="39">
        <v>0</v>
      </c>
      <c r="K9" s="33">
        <f>SUM(C9:J9)</f>
        <v>26334738.450000003</v>
      </c>
    </row>
    <row r="10" spans="1:13" x14ac:dyDescent="0.25">
      <c r="A10" s="51"/>
      <c r="B10" s="15" t="s">
        <v>6</v>
      </c>
      <c r="C10" s="32">
        <v>0</v>
      </c>
      <c r="D10" s="32">
        <v>21731.17</v>
      </c>
      <c r="E10" s="32">
        <v>124698.03</v>
      </c>
      <c r="F10" s="32">
        <v>0</v>
      </c>
      <c r="G10" s="32">
        <v>0</v>
      </c>
      <c r="H10" s="32">
        <v>0</v>
      </c>
      <c r="I10" s="32">
        <v>294856.28000000003</v>
      </c>
      <c r="J10" s="39">
        <v>125516</v>
      </c>
      <c r="K10" s="33">
        <f>SUM(C10:J10)</f>
        <v>566801.48</v>
      </c>
    </row>
    <row r="11" spans="1:13" x14ac:dyDescent="0.25">
      <c r="A11" s="51"/>
      <c r="B11" s="15" t="s">
        <v>7</v>
      </c>
      <c r="C11" s="32">
        <v>0</v>
      </c>
      <c r="D11" s="32">
        <v>8315.82</v>
      </c>
      <c r="E11" s="32">
        <v>199268.72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207584.54</v>
      </c>
    </row>
    <row r="12" spans="1:13" x14ac:dyDescent="0.25">
      <c r="A12" s="51"/>
      <c r="B12" s="15" t="s">
        <v>8</v>
      </c>
      <c r="C12" s="32">
        <v>0</v>
      </c>
      <c r="D12" s="32">
        <v>3895.55</v>
      </c>
      <c r="E12" s="32">
        <v>121168.63</v>
      </c>
      <c r="F12" s="32">
        <v>0</v>
      </c>
      <c r="G12" s="32">
        <v>0</v>
      </c>
      <c r="H12" s="32">
        <v>0</v>
      </c>
      <c r="I12" s="32">
        <v>-125064.18</v>
      </c>
      <c r="J12" s="39"/>
      <c r="K12" s="33">
        <f>SUM(C12:J12)</f>
        <v>0</v>
      </c>
    </row>
    <row r="13" spans="1:13" x14ac:dyDescent="0.25">
      <c r="A13" s="51"/>
      <c r="B13" s="16" t="s">
        <v>14</v>
      </c>
      <c r="C13" s="34">
        <f>SUM(C9,C10,-C11,C12)</f>
        <v>5712402</v>
      </c>
      <c r="D13" s="34">
        <f t="shared" ref="D13:I13" si="0">SUM(D9,D10,-D11,D12)</f>
        <v>12230076.360000001</v>
      </c>
      <c r="E13" s="34">
        <f>SUM(E9,E10,-E11,E12)</f>
        <v>8304721.9400000004</v>
      </c>
      <c r="F13" s="34">
        <f t="shared" si="0"/>
        <v>0</v>
      </c>
      <c r="G13" s="34">
        <f>SUM(G9,G10,-G11,G12)</f>
        <v>0</v>
      </c>
      <c r="H13" s="34">
        <f t="shared" si="0"/>
        <v>4979.1000000000004</v>
      </c>
      <c r="I13" s="34">
        <f t="shared" si="0"/>
        <v>316259.99000000005</v>
      </c>
      <c r="J13" s="34">
        <f>SUM(J9,J10,-J11,J12)</f>
        <v>125516</v>
      </c>
      <c r="K13" s="33">
        <f>SUM(C13:J13)</f>
        <v>26693955.390000001</v>
      </c>
    </row>
    <row r="14" spans="1:13" s="3" customFormat="1" ht="22.5" customHeight="1" x14ac:dyDescent="0.25">
      <c r="A14" s="5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51"/>
      <c r="B15" s="14" t="s">
        <v>13</v>
      </c>
      <c r="C15" s="32">
        <v>0</v>
      </c>
      <c r="D15" s="32">
        <v>2603940</v>
      </c>
      <c r="E15" s="32">
        <v>5379000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7982940</v>
      </c>
    </row>
    <row r="16" spans="1:13" x14ac:dyDescent="0.25">
      <c r="A16" s="51"/>
      <c r="B16" s="15" t="s">
        <v>6</v>
      </c>
      <c r="C16" s="32">
        <v>0</v>
      </c>
      <c r="D16" s="32">
        <v>405246</v>
      </c>
      <c r="E16" s="32">
        <v>711220.88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1116466.8799999999</v>
      </c>
      <c r="M16" s="19"/>
    </row>
    <row r="17" spans="1:13" x14ac:dyDescent="0.25">
      <c r="A17" s="51"/>
      <c r="B17" s="15" t="s">
        <v>7</v>
      </c>
      <c r="C17" s="32">
        <v>0</v>
      </c>
      <c r="D17" s="32">
        <v>2010.93</v>
      </c>
      <c r="E17" s="32">
        <v>198539.51999999999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200550.44999999998</v>
      </c>
    </row>
    <row r="18" spans="1:13" x14ac:dyDescent="0.25">
      <c r="A18" s="51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x14ac:dyDescent="0.25">
      <c r="A19" s="51"/>
      <c r="B19" s="16" t="s">
        <v>14</v>
      </c>
      <c r="C19" s="34">
        <f t="shared" ref="C19:J19" si="1">SUM(C15,C16,-C17,C18)</f>
        <v>0</v>
      </c>
      <c r="D19" s="34">
        <f t="shared" si="1"/>
        <v>3007175.07</v>
      </c>
      <c r="E19" s="34">
        <f>SUM(E15,E16,-E17,E18)+1</f>
        <v>5891682.3600000003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8898857.4299999997</v>
      </c>
      <c r="M19" s="47" t="s">
        <v>53</v>
      </c>
    </row>
    <row r="20" spans="1:13" s="3" customFormat="1" ht="22.5" customHeight="1" x14ac:dyDescent="0.25">
      <c r="A20" s="51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8"/>
    </row>
    <row r="21" spans="1:13" x14ac:dyDescent="0.25">
      <c r="A21" s="51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51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51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51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x14ac:dyDescent="0.25">
      <c r="A25" s="51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3</v>
      </c>
    </row>
    <row r="26" spans="1:13" s="3" customFormat="1" ht="22.5" customHeight="1" x14ac:dyDescent="0.25">
      <c r="A26" s="51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3</v>
      </c>
    </row>
    <row r="27" spans="1:13" x14ac:dyDescent="0.25">
      <c r="A27" s="51"/>
      <c r="B27" s="14" t="s">
        <v>13</v>
      </c>
      <c r="C27" s="37">
        <f>SUM(C9,-C15,-C21)</f>
        <v>5712402</v>
      </c>
      <c r="D27" s="37">
        <f t="shared" ref="D27:J27" si="3">SUM(D9,-D15,-D21)</f>
        <v>9608825.4600000009</v>
      </c>
      <c r="E27" s="37">
        <f t="shared" si="3"/>
        <v>2879124</v>
      </c>
      <c r="F27" s="37">
        <f>SUM(F9,-F15,-F21)</f>
        <v>0</v>
      </c>
      <c r="G27" s="37">
        <f t="shared" si="3"/>
        <v>0</v>
      </c>
      <c r="H27" s="37">
        <f t="shared" si="3"/>
        <v>4979.1000000000004</v>
      </c>
      <c r="I27" s="37">
        <f t="shared" si="3"/>
        <v>146467.89000000001</v>
      </c>
      <c r="J27" s="37">
        <f t="shared" si="3"/>
        <v>0</v>
      </c>
      <c r="K27" s="33">
        <f>SUM(C27:J27)</f>
        <v>18351798.450000003</v>
      </c>
      <c r="M27" s="42">
        <v>9</v>
      </c>
    </row>
    <row r="28" spans="1:13" x14ac:dyDescent="0.25">
      <c r="A28" s="51"/>
      <c r="B28" s="16" t="s">
        <v>14</v>
      </c>
      <c r="C28" s="34">
        <f>SUM(C13,-C19,-C25)</f>
        <v>5712402</v>
      </c>
      <c r="D28" s="34">
        <f t="shared" ref="D28:J28" si="4">SUM(D13,-D19,-D25)</f>
        <v>9222901.290000001</v>
      </c>
      <c r="E28" s="34">
        <f t="shared" si="4"/>
        <v>2413039.58</v>
      </c>
      <c r="F28" s="34">
        <f>SUM(F13,-F19,-F25)</f>
        <v>0</v>
      </c>
      <c r="G28" s="34">
        <f t="shared" si="4"/>
        <v>0</v>
      </c>
      <c r="H28" s="34">
        <f>SUM(H13,-H19,-H25)</f>
        <v>4979.1000000000004</v>
      </c>
      <c r="I28" s="34">
        <f t="shared" si="4"/>
        <v>316259.99000000005</v>
      </c>
      <c r="J28" s="34">
        <f t="shared" si="4"/>
        <v>125516</v>
      </c>
      <c r="K28" s="38">
        <f>SUM(C28:J28)</f>
        <v>17795097.960000001</v>
      </c>
      <c r="M28" s="41">
        <v>7</v>
      </c>
    </row>
    <row r="29" spans="1:13" x14ac:dyDescent="0.25">
      <c r="A29" s="51"/>
      <c r="M29" s="41">
        <v>6</v>
      </c>
    </row>
    <row r="30" spans="1:13" x14ac:dyDescent="0.25">
      <c r="A30" s="51"/>
      <c r="M30" s="44">
        <v>1</v>
      </c>
    </row>
    <row r="31" spans="1:13" x14ac:dyDescent="0.25">
      <c r="A31" s="51"/>
    </row>
    <row r="32" spans="1:13" x14ac:dyDescent="0.25">
      <c r="A32" s="26"/>
    </row>
  </sheetData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  <ignoredErrors>
    <ignoredError sqref="E19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opLeftCell="A6" zoomScaleNormal="100" workbookViewId="0">
      <selection activeCell="M21" sqref="M21:M3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51">
        <v>10</v>
      </c>
      <c r="B1" s="55" t="s">
        <v>54</v>
      </c>
      <c r="C1" s="55"/>
      <c r="D1" s="55"/>
      <c r="E1" s="55"/>
      <c r="F1" s="55"/>
      <c r="G1" s="55"/>
      <c r="H1" s="55"/>
      <c r="I1" s="55"/>
      <c r="J1" s="55"/>
      <c r="K1" s="55"/>
      <c r="M1" s="49" t="s">
        <v>52</v>
      </c>
    </row>
    <row r="2" spans="1:13" x14ac:dyDescent="0.25">
      <c r="A2" s="51"/>
      <c r="B2" s="56" t="s">
        <v>46</v>
      </c>
      <c r="C2" s="56"/>
      <c r="D2" s="56"/>
      <c r="E2" s="56"/>
      <c r="F2" s="56"/>
      <c r="G2" s="56"/>
      <c r="H2" s="56"/>
      <c r="I2" s="56"/>
      <c r="J2" s="56"/>
      <c r="K2" s="56"/>
      <c r="M2" s="50"/>
    </row>
    <row r="3" spans="1:13" x14ac:dyDescent="0.25">
      <c r="A3" s="51"/>
      <c r="B3" s="57">
        <v>41274</v>
      </c>
      <c r="C3" s="57"/>
      <c r="D3" s="57"/>
      <c r="E3" s="57"/>
      <c r="F3" s="57"/>
      <c r="G3" s="57"/>
      <c r="H3" s="57"/>
      <c r="I3" s="57"/>
      <c r="J3" s="57"/>
      <c r="K3" s="57"/>
      <c r="M3" s="50"/>
    </row>
    <row r="4" spans="1:13" x14ac:dyDescent="0.25">
      <c r="A4" s="51"/>
      <c r="B4" s="20"/>
      <c r="C4" s="21"/>
      <c r="D4" s="21"/>
      <c r="E4" s="21"/>
      <c r="F4" s="21"/>
      <c r="G4" s="21"/>
      <c r="H4" s="21"/>
      <c r="I4" s="21"/>
      <c r="J4" s="21"/>
      <c r="K4" s="18"/>
      <c r="M4" s="50"/>
    </row>
    <row r="5" spans="1:13" ht="15" customHeight="1" x14ac:dyDescent="0.25">
      <c r="A5" s="51"/>
      <c r="B5" s="53" t="s">
        <v>25</v>
      </c>
      <c r="C5" s="52" t="s">
        <v>16</v>
      </c>
      <c r="D5" s="52"/>
      <c r="E5" s="52"/>
      <c r="F5" s="52"/>
      <c r="G5" s="52"/>
      <c r="H5" s="52"/>
      <c r="I5" s="52"/>
      <c r="J5" s="52"/>
      <c r="K5" s="52"/>
      <c r="M5" s="50"/>
    </row>
    <row r="6" spans="1:13" ht="60" x14ac:dyDescent="0.25">
      <c r="A6" s="51"/>
      <c r="B6" s="5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50"/>
    </row>
    <row r="7" spans="1:13" ht="22.5" customHeight="1" x14ac:dyDescent="0.25">
      <c r="A7" s="5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5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51"/>
      <c r="B9" s="14" t="s">
        <v>13</v>
      </c>
      <c r="C9" s="32">
        <v>5712402</v>
      </c>
      <c r="D9" s="32">
        <v>12008020</v>
      </c>
      <c r="E9" s="32">
        <v>8341379</v>
      </c>
      <c r="F9" s="32">
        <v>0</v>
      </c>
      <c r="G9" s="32">
        <v>0</v>
      </c>
      <c r="H9" s="32">
        <v>4979</v>
      </c>
      <c r="I9" s="32">
        <v>978932</v>
      </c>
      <c r="J9" s="39">
        <v>0</v>
      </c>
      <c r="K9" s="33">
        <f>SUM(C9:J9)+1</f>
        <v>27045713</v>
      </c>
    </row>
    <row r="10" spans="1:13" x14ac:dyDescent="0.25">
      <c r="A10" s="5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371827</v>
      </c>
      <c r="J10" s="39">
        <v>0</v>
      </c>
      <c r="K10" s="33">
        <f>SUM(C10:J10)</f>
        <v>371827</v>
      </c>
    </row>
    <row r="11" spans="1:13" x14ac:dyDescent="0.25">
      <c r="A11" s="51"/>
      <c r="B11" s="15" t="s">
        <v>7</v>
      </c>
      <c r="C11" s="32">
        <v>0</v>
      </c>
      <c r="D11" s="32">
        <v>0</v>
      </c>
      <c r="E11" s="32">
        <v>1072868</v>
      </c>
      <c r="F11" s="32">
        <v>0</v>
      </c>
      <c r="G11" s="32">
        <v>0</v>
      </c>
      <c r="H11" s="32">
        <v>0</v>
      </c>
      <c r="I11" s="32">
        <v>9932</v>
      </c>
      <c r="J11" s="39">
        <v>0</v>
      </c>
      <c r="K11" s="33">
        <f>SUM(C11:J11)+2</f>
        <v>1082802</v>
      </c>
    </row>
    <row r="12" spans="1:13" x14ac:dyDescent="0.25">
      <c r="A12" s="51"/>
      <c r="B12" s="15" t="s">
        <v>8</v>
      </c>
      <c r="C12" s="32">
        <v>0</v>
      </c>
      <c r="D12" s="32">
        <v>204745</v>
      </c>
      <c r="E12" s="32">
        <v>989614</v>
      </c>
      <c r="F12" s="32">
        <v>0</v>
      </c>
      <c r="G12" s="32">
        <v>0</v>
      </c>
      <c r="H12" s="32">
        <v>0</v>
      </c>
      <c r="I12" s="32">
        <v>-1194358</v>
      </c>
      <c r="J12" s="39">
        <v>0</v>
      </c>
      <c r="K12" s="33">
        <f>SUM(C12:J12)-1</f>
        <v>0</v>
      </c>
    </row>
    <row r="13" spans="1:13" s="3" customFormat="1" x14ac:dyDescent="0.25">
      <c r="A13" s="51"/>
      <c r="B13" s="30" t="s">
        <v>14</v>
      </c>
      <c r="C13" s="34">
        <f>SUM(C9,C10,-C11,C12)</f>
        <v>5712402</v>
      </c>
      <c r="D13" s="34">
        <f t="shared" ref="D13:H13" si="0">SUM(D9,D10,-D11,D12)</f>
        <v>12212765</v>
      </c>
      <c r="E13" s="34">
        <f>SUM(E9,E10,-E11,E12)-1</f>
        <v>8258124</v>
      </c>
      <c r="F13" s="34">
        <f t="shared" si="0"/>
        <v>0</v>
      </c>
      <c r="G13" s="34">
        <f>SUM(G9,G10,-G11,G12)</f>
        <v>0</v>
      </c>
      <c r="H13" s="34">
        <f t="shared" si="0"/>
        <v>4979</v>
      </c>
      <c r="I13" s="34">
        <f>SUM(I9,I10,-I11,I12)-1</f>
        <v>146468</v>
      </c>
      <c r="J13" s="34">
        <f>SUM(J9,J10,-J11,J12)</f>
        <v>0</v>
      </c>
      <c r="K13" s="33">
        <f>SUM(C13:J13)</f>
        <v>26334738</v>
      </c>
    </row>
    <row r="14" spans="1:13" x14ac:dyDescent="0.25">
      <c r="A14" s="5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51"/>
      <c r="B15" s="14" t="s">
        <v>13</v>
      </c>
      <c r="C15" s="32">
        <v>0</v>
      </c>
      <c r="D15" s="32">
        <v>2209963</v>
      </c>
      <c r="E15" s="32">
        <v>5621306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7831269</v>
      </c>
      <c r="M15" s="19"/>
    </row>
    <row r="16" spans="1:13" x14ac:dyDescent="0.25">
      <c r="A16" s="51"/>
      <c r="B16" s="15" t="s">
        <v>6</v>
      </c>
      <c r="C16" s="32">
        <v>0</v>
      </c>
      <c r="D16" s="32">
        <v>393977</v>
      </c>
      <c r="E16" s="32">
        <v>727420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1121397</v>
      </c>
    </row>
    <row r="17" spans="1:13" x14ac:dyDescent="0.25">
      <c r="A17" s="51"/>
      <c r="B17" s="15" t="s">
        <v>7</v>
      </c>
      <c r="C17" s="32">
        <v>0</v>
      </c>
      <c r="D17" s="32">
        <v>0</v>
      </c>
      <c r="E17" s="32">
        <v>969726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969726</v>
      </c>
    </row>
    <row r="18" spans="1:13" x14ac:dyDescent="0.25">
      <c r="A18" s="51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 x14ac:dyDescent="0.25">
      <c r="A19" s="51"/>
      <c r="B19" s="30" t="s">
        <v>14</v>
      </c>
      <c r="C19" s="34">
        <f t="shared" ref="C19:J19" si="1">SUM(C15,C16,-C17,C18)</f>
        <v>0</v>
      </c>
      <c r="D19" s="34">
        <f t="shared" si="1"/>
        <v>2603940</v>
      </c>
      <c r="E19" s="34">
        <f t="shared" si="1"/>
        <v>5379000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7982940</v>
      </c>
      <c r="M19" s="47" t="s">
        <v>53</v>
      </c>
    </row>
    <row r="20" spans="1:13" x14ac:dyDescent="0.25">
      <c r="A20" s="51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8"/>
    </row>
    <row r="21" spans="1:13" x14ac:dyDescent="0.25">
      <c r="A21" s="51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51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51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51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s="3" customFormat="1" x14ac:dyDescent="0.25">
      <c r="A25" s="51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3</v>
      </c>
    </row>
    <row r="26" spans="1:13" x14ac:dyDescent="0.25">
      <c r="A26" s="51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3</v>
      </c>
    </row>
    <row r="27" spans="1:13" x14ac:dyDescent="0.25">
      <c r="A27" s="51"/>
      <c r="B27" s="14" t="s">
        <v>13</v>
      </c>
      <c r="C27" s="37">
        <f t="shared" ref="C27:J27" si="3">SUM(C9,-C15,-C21)</f>
        <v>5712402</v>
      </c>
      <c r="D27" s="37">
        <f t="shared" si="3"/>
        <v>9798057</v>
      </c>
      <c r="E27" s="37">
        <f>SUM(E9,-E15,-E21)</f>
        <v>2720073</v>
      </c>
      <c r="F27" s="37">
        <f t="shared" si="3"/>
        <v>0</v>
      </c>
      <c r="G27" s="37">
        <f>SUM(G9,-G15,-G21)</f>
        <v>0</v>
      </c>
      <c r="H27" s="37">
        <f t="shared" si="3"/>
        <v>4979</v>
      </c>
      <c r="I27" s="37">
        <f t="shared" si="3"/>
        <v>978932</v>
      </c>
      <c r="J27" s="37">
        <f t="shared" si="3"/>
        <v>0</v>
      </c>
      <c r="K27" s="33">
        <f>SUM(C27:J27)</f>
        <v>19214443</v>
      </c>
      <c r="M27" s="42">
        <v>9</v>
      </c>
    </row>
    <row r="28" spans="1:13" x14ac:dyDescent="0.25">
      <c r="A28" s="51"/>
      <c r="B28" s="16" t="s">
        <v>14</v>
      </c>
      <c r="C28" s="34">
        <f t="shared" ref="C28:H28" si="4">SUM(C13,-C19,-C25)</f>
        <v>5712402</v>
      </c>
      <c r="D28" s="34">
        <f>SUM(D13,-D19,-D25)</f>
        <v>9608825</v>
      </c>
      <c r="E28" s="34">
        <f t="shared" si="4"/>
        <v>2879124</v>
      </c>
      <c r="F28" s="34">
        <f>SUM(F13,-F19,-F25)</f>
        <v>0</v>
      </c>
      <c r="G28" s="34">
        <f t="shared" si="4"/>
        <v>0</v>
      </c>
      <c r="H28" s="34">
        <f t="shared" si="4"/>
        <v>4979</v>
      </c>
      <c r="I28" s="34">
        <f>SUM(I13,-I19,-I25)</f>
        <v>146468</v>
      </c>
      <c r="J28" s="34">
        <f>SUM(J13,-J19,-J25)</f>
        <v>0</v>
      </c>
      <c r="K28" s="38">
        <f>SUM(C28:J28)</f>
        <v>18351798</v>
      </c>
      <c r="M28" s="41">
        <v>7</v>
      </c>
    </row>
    <row r="29" spans="1:13" ht="22.5" customHeight="1" x14ac:dyDescent="0.25">
      <c r="A29" s="51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6</v>
      </c>
    </row>
    <row r="30" spans="1:13" x14ac:dyDescent="0.25">
      <c r="A30" s="51"/>
      <c r="M30" s="44">
        <v>1</v>
      </c>
    </row>
    <row r="31" spans="1:13" x14ac:dyDescent="0.25">
      <c r="A31" s="51"/>
    </row>
    <row r="32" spans="1:13" x14ac:dyDescent="0.25">
      <c r="A32" s="51"/>
    </row>
  </sheetData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  <ignoredErrors>
    <ignoredError sqref="E13 K12 I1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topLeftCell="A5" zoomScaleNormal="100" workbookViewId="0">
      <selection activeCell="M21" sqref="M21:M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 x14ac:dyDescent="0.25">
      <c r="A1" s="51">
        <v>11</v>
      </c>
      <c r="B1" s="55" t="s">
        <v>55</v>
      </c>
      <c r="C1" s="55"/>
      <c r="D1" s="55"/>
      <c r="E1" s="55"/>
      <c r="F1" s="55"/>
      <c r="G1" s="55"/>
      <c r="H1" s="55"/>
      <c r="I1" s="55"/>
      <c r="J1" s="55"/>
      <c r="K1" s="55"/>
      <c r="M1" s="49" t="s">
        <v>52</v>
      </c>
    </row>
    <row r="2" spans="1:13" x14ac:dyDescent="0.25">
      <c r="A2" s="51"/>
      <c r="B2" s="56" t="s">
        <v>47</v>
      </c>
      <c r="C2" s="56"/>
      <c r="D2" s="56"/>
      <c r="E2" s="56"/>
      <c r="F2" s="56"/>
      <c r="G2" s="56"/>
      <c r="H2" s="56"/>
      <c r="I2" s="56"/>
      <c r="J2" s="56"/>
      <c r="K2" s="56"/>
      <c r="M2" s="50"/>
    </row>
    <row r="3" spans="1:13" x14ac:dyDescent="0.25">
      <c r="A3" s="51"/>
      <c r="B3" s="57">
        <v>41639</v>
      </c>
      <c r="C3" s="57"/>
      <c r="D3" s="57"/>
      <c r="E3" s="57"/>
      <c r="F3" s="57"/>
      <c r="G3" s="57"/>
      <c r="H3" s="57"/>
      <c r="I3" s="57"/>
      <c r="J3" s="57"/>
      <c r="K3" s="57"/>
      <c r="M3" s="50"/>
    </row>
    <row r="4" spans="1:13" x14ac:dyDescent="0.25">
      <c r="A4" s="51"/>
      <c r="B4" s="20"/>
      <c r="C4" s="21"/>
      <c r="D4" s="21"/>
      <c r="E4" s="21"/>
      <c r="F4" s="21"/>
      <c r="G4" s="21"/>
      <c r="H4" s="21"/>
      <c r="I4" s="21"/>
      <c r="J4" s="21"/>
      <c r="K4" s="18"/>
      <c r="M4" s="50"/>
    </row>
    <row r="5" spans="1:13" ht="15" customHeight="1" x14ac:dyDescent="0.25">
      <c r="A5" s="51"/>
      <c r="B5" s="53" t="s">
        <v>29</v>
      </c>
      <c r="C5" s="52" t="s">
        <v>1</v>
      </c>
      <c r="D5" s="52"/>
      <c r="E5" s="52"/>
      <c r="F5" s="52"/>
      <c r="G5" s="52"/>
      <c r="H5" s="52"/>
      <c r="I5" s="52"/>
      <c r="J5" s="52"/>
      <c r="K5" s="52"/>
      <c r="M5" s="50"/>
    </row>
    <row r="6" spans="1:13" ht="72" x14ac:dyDescent="0.25">
      <c r="A6" s="51"/>
      <c r="B6" s="5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50"/>
    </row>
    <row r="7" spans="1:13" ht="22.5" customHeight="1" x14ac:dyDescent="0.25">
      <c r="A7" s="5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5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5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5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5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5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5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5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5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5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5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51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51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7" t="s">
        <v>53</v>
      </c>
    </row>
    <row r="20" spans="1:13" x14ac:dyDescent="0.25">
      <c r="A20" s="51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8"/>
    </row>
    <row r="21" spans="1:13" x14ac:dyDescent="0.25">
      <c r="A21" s="51"/>
      <c r="B21" s="14" t="s">
        <v>13</v>
      </c>
      <c r="C21" s="37">
        <f t="shared" ref="C21:J21" si="2">SUM(C9,-C15)</f>
        <v>0</v>
      </c>
      <c r="D21" s="37">
        <f t="shared" si="2"/>
        <v>0</v>
      </c>
      <c r="E21" s="37">
        <f t="shared" si="2"/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 t="shared" si="2"/>
        <v>0</v>
      </c>
      <c r="J21" s="37">
        <f t="shared" si="2"/>
        <v>0</v>
      </c>
      <c r="K21" s="33">
        <f>SUM(C21:J21)</f>
        <v>0</v>
      </c>
      <c r="M21" s="41">
        <v>2</v>
      </c>
    </row>
    <row r="22" spans="1:13" x14ac:dyDescent="0.25">
      <c r="A22" s="51"/>
      <c r="B22" s="16" t="s">
        <v>14</v>
      </c>
      <c r="C22" s="34">
        <f t="shared" ref="C22:J22" si="3">SUM(C13,-C19)</f>
        <v>0</v>
      </c>
      <c r="D22" s="34">
        <f t="shared" si="3"/>
        <v>0</v>
      </c>
      <c r="E22" s="34">
        <f t="shared" si="3"/>
        <v>0</v>
      </c>
      <c r="F22" s="34">
        <f t="shared" si="3"/>
        <v>0</v>
      </c>
      <c r="G22" s="34">
        <f t="shared" si="3"/>
        <v>0</v>
      </c>
      <c r="H22" s="34">
        <f t="shared" si="3"/>
        <v>0</v>
      </c>
      <c r="I22" s="34">
        <f t="shared" si="3"/>
        <v>0</v>
      </c>
      <c r="J22" s="34">
        <f t="shared" si="3"/>
        <v>0</v>
      </c>
      <c r="K22" s="38">
        <f>SUM(C22:J22)</f>
        <v>0</v>
      </c>
      <c r="M22" s="41">
        <v>0</v>
      </c>
    </row>
    <row r="23" spans="1:13" x14ac:dyDescent="0.25">
      <c r="A23" s="51"/>
      <c r="M23" s="42">
        <v>2</v>
      </c>
    </row>
    <row r="24" spans="1:13" s="3" customFormat="1" ht="22.5" customHeight="1" x14ac:dyDescent="0.25">
      <c r="A24" s="51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0</v>
      </c>
    </row>
    <row r="25" spans="1:13" s="3" customFormat="1" x14ac:dyDescent="0.25">
      <c r="A25" s="51"/>
      <c r="B25" s="2"/>
      <c r="C25" s="1"/>
      <c r="D25" s="1"/>
      <c r="E25" s="1"/>
      <c r="F25" s="1"/>
      <c r="G25" s="1"/>
      <c r="H25" s="1"/>
      <c r="I25" s="1"/>
      <c r="J25" s="1"/>
      <c r="K25"/>
      <c r="M25" s="42">
        <v>3</v>
      </c>
    </row>
    <row r="26" spans="1:13" x14ac:dyDescent="0.25">
      <c r="A26" s="51"/>
      <c r="M26" s="43">
        <v>3</v>
      </c>
    </row>
    <row r="27" spans="1:13" x14ac:dyDescent="0.25">
      <c r="A27" s="51"/>
      <c r="M27" s="42">
        <v>9</v>
      </c>
    </row>
    <row r="28" spans="1:13" x14ac:dyDescent="0.25">
      <c r="A28" s="51"/>
      <c r="M28" s="41">
        <v>7</v>
      </c>
    </row>
    <row r="29" spans="1:13" x14ac:dyDescent="0.25">
      <c r="A29" s="51"/>
      <c r="M29" s="41">
        <v>6</v>
      </c>
    </row>
    <row r="30" spans="1:13" x14ac:dyDescent="0.25">
      <c r="A30" s="51"/>
      <c r="M30" s="44">
        <v>1</v>
      </c>
    </row>
    <row r="31" spans="1:13" x14ac:dyDescent="0.25">
      <c r="A31" s="26"/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N14" sqref="N1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  <col min="13" max="13" width="3.140625" customWidth="1"/>
  </cols>
  <sheetData>
    <row r="1" spans="1:13" ht="15" customHeight="1" x14ac:dyDescent="0.25">
      <c r="A1" s="51">
        <v>12</v>
      </c>
      <c r="B1" s="55" t="s">
        <v>55</v>
      </c>
      <c r="C1" s="55"/>
      <c r="D1" s="55"/>
      <c r="E1" s="55"/>
      <c r="F1" s="55"/>
      <c r="G1" s="55"/>
      <c r="H1" s="55"/>
      <c r="I1" s="55"/>
      <c r="J1" s="55"/>
      <c r="K1" s="55"/>
      <c r="M1" s="49" t="s">
        <v>52</v>
      </c>
    </row>
    <row r="2" spans="1:13" x14ac:dyDescent="0.25">
      <c r="A2" s="51"/>
      <c r="B2" s="56" t="s">
        <v>47</v>
      </c>
      <c r="C2" s="56"/>
      <c r="D2" s="56"/>
      <c r="E2" s="56"/>
      <c r="F2" s="56"/>
      <c r="G2" s="56"/>
      <c r="H2" s="56"/>
      <c r="I2" s="56"/>
      <c r="J2" s="56"/>
      <c r="K2" s="56"/>
      <c r="M2" s="50"/>
    </row>
    <row r="3" spans="1:13" x14ac:dyDescent="0.25">
      <c r="A3" s="51"/>
      <c r="B3" s="57">
        <v>41274</v>
      </c>
      <c r="C3" s="57"/>
      <c r="D3" s="57"/>
      <c r="E3" s="57"/>
      <c r="F3" s="57"/>
      <c r="G3" s="57"/>
      <c r="H3" s="57"/>
      <c r="I3" s="57"/>
      <c r="J3" s="57"/>
      <c r="K3" s="57"/>
      <c r="M3" s="50"/>
    </row>
    <row r="4" spans="1:13" x14ac:dyDescent="0.25">
      <c r="A4" s="51"/>
      <c r="B4" s="20"/>
      <c r="C4" s="21"/>
      <c r="D4" s="21"/>
      <c r="E4" s="21"/>
      <c r="F4" s="21"/>
      <c r="G4" s="21"/>
      <c r="H4" s="21"/>
      <c r="I4" s="21"/>
      <c r="J4" s="21"/>
      <c r="K4" s="18"/>
      <c r="M4" s="50"/>
    </row>
    <row r="5" spans="1:13" ht="15" customHeight="1" x14ac:dyDescent="0.25">
      <c r="A5" s="51"/>
      <c r="B5" s="53" t="s">
        <v>29</v>
      </c>
      <c r="C5" s="52" t="s">
        <v>16</v>
      </c>
      <c r="D5" s="52"/>
      <c r="E5" s="52"/>
      <c r="F5" s="52"/>
      <c r="G5" s="52"/>
      <c r="H5" s="52"/>
      <c r="I5" s="52"/>
      <c r="J5" s="52"/>
      <c r="K5" s="52"/>
      <c r="M5" s="50"/>
    </row>
    <row r="6" spans="1:13" ht="72" x14ac:dyDescent="0.25">
      <c r="A6" s="51"/>
      <c r="B6" s="5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50"/>
    </row>
    <row r="7" spans="1:13" ht="22.5" customHeight="1" x14ac:dyDescent="0.25">
      <c r="A7" s="5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5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51"/>
      <c r="B9" s="14" t="s">
        <v>13</v>
      </c>
      <c r="C9" s="32">
        <v>0</v>
      </c>
      <c r="D9" s="32">
        <v>0</v>
      </c>
      <c r="E9" s="32">
        <v>11796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11796</v>
      </c>
    </row>
    <row r="10" spans="1:13" x14ac:dyDescent="0.25">
      <c r="A10" s="5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51"/>
      <c r="B11" s="15" t="s">
        <v>7</v>
      </c>
      <c r="C11" s="32">
        <v>0</v>
      </c>
      <c r="D11" s="32">
        <v>0</v>
      </c>
      <c r="E11" s="32">
        <v>11796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11796</v>
      </c>
    </row>
    <row r="12" spans="1:13" x14ac:dyDescent="0.25">
      <c r="A12" s="5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5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5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5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5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5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51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51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7" t="s">
        <v>53</v>
      </c>
    </row>
    <row r="20" spans="1:13" x14ac:dyDescent="0.25">
      <c r="A20" s="51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8"/>
    </row>
    <row r="21" spans="1:13" x14ac:dyDescent="0.25">
      <c r="A21" s="51"/>
      <c r="B21" s="14" t="s">
        <v>13</v>
      </c>
      <c r="C21" s="37">
        <f>SUM(C9,-C15)</f>
        <v>0</v>
      </c>
      <c r="D21" s="37">
        <f t="shared" ref="D21:J21" si="2">SUM(D9,-D15)</f>
        <v>0</v>
      </c>
      <c r="E21" s="37">
        <f>SUM(E9,-E15)</f>
        <v>11796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>SUM(I9,-I15)</f>
        <v>0</v>
      </c>
      <c r="J21" s="37">
        <f t="shared" si="2"/>
        <v>0</v>
      </c>
      <c r="K21" s="33">
        <f>SUM(C21:J21)</f>
        <v>11796</v>
      </c>
      <c r="M21" s="41">
        <v>2</v>
      </c>
    </row>
    <row r="22" spans="1:13" x14ac:dyDescent="0.25">
      <c r="A22" s="51"/>
      <c r="B22" s="16" t="s">
        <v>14</v>
      </c>
      <c r="C22" s="34">
        <f t="shared" ref="C22:I22" si="3">SUM(C13,-C19)</f>
        <v>0</v>
      </c>
      <c r="D22" s="34">
        <f>SUM(D13,-D19)</f>
        <v>0</v>
      </c>
      <c r="E22" s="34">
        <f t="shared" si="3"/>
        <v>0</v>
      </c>
      <c r="F22" s="34">
        <f>SUM(F13,-F19)</f>
        <v>0</v>
      </c>
      <c r="G22" s="34">
        <f t="shared" si="3"/>
        <v>0</v>
      </c>
      <c r="H22" s="34">
        <f>SUM(H13,-H19)</f>
        <v>0</v>
      </c>
      <c r="I22" s="34">
        <f t="shared" si="3"/>
        <v>0</v>
      </c>
      <c r="J22" s="34">
        <f>SUM(J13,-J19)</f>
        <v>0</v>
      </c>
      <c r="K22" s="38">
        <f>SUM(C22:J22)</f>
        <v>0</v>
      </c>
      <c r="M22" s="41">
        <v>0</v>
      </c>
    </row>
    <row r="23" spans="1:13" x14ac:dyDescent="0.25">
      <c r="A23" s="51"/>
      <c r="M23" s="42">
        <v>2</v>
      </c>
    </row>
    <row r="24" spans="1:13" s="3" customFormat="1" ht="22.5" customHeight="1" x14ac:dyDescent="0.25">
      <c r="A24" s="51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0</v>
      </c>
    </row>
    <row r="25" spans="1:13" x14ac:dyDescent="0.25">
      <c r="A25" s="51"/>
      <c r="M25" s="42">
        <v>3</v>
      </c>
    </row>
    <row r="26" spans="1:13" x14ac:dyDescent="0.25">
      <c r="A26" s="51"/>
      <c r="M26" s="43">
        <v>3</v>
      </c>
    </row>
    <row r="27" spans="1:13" x14ac:dyDescent="0.25">
      <c r="A27" s="51"/>
      <c r="M27" s="42">
        <v>9</v>
      </c>
    </row>
    <row r="28" spans="1:13" x14ac:dyDescent="0.25">
      <c r="A28" s="51"/>
      <c r="M28" s="41">
        <v>7</v>
      </c>
    </row>
    <row r="29" spans="1:13" x14ac:dyDescent="0.25">
      <c r="A29" s="51"/>
      <c r="M29" s="41">
        <v>6</v>
      </c>
    </row>
    <row r="30" spans="1:13" x14ac:dyDescent="0.25">
      <c r="A30" s="51"/>
      <c r="M30" s="44">
        <v>1</v>
      </c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sharepoint/v3"/>
    <ds:schemaRef ds:uri="http://schemas.microsoft.com/sharepoint/v3/fields"/>
    <ds:schemaRef ds:uri="b00f20d5-ceb3-4adf-8632-db85932f34e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Cernan, Pavol</cp:lastModifiedBy>
  <cp:lastPrinted>2013-12-16T11:14:26Z</cp:lastPrinted>
  <dcterms:created xsi:type="dcterms:W3CDTF">2011-11-04T12:05:36Z</dcterms:created>
  <dcterms:modified xsi:type="dcterms:W3CDTF">2014-04-10T07:13:16Z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