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4895" windowHeight="7875" activeTab="5"/>
  </bookViews>
  <sheets>
    <sheet name="Hárok1" sheetId="1" r:id="rId1"/>
    <sheet name="Hárok2" sheetId="2" r:id="rId2"/>
    <sheet name="Hárok3" sheetId="3" r:id="rId3"/>
    <sheet name="Hárok4" sheetId="4" r:id="rId4"/>
    <sheet name="Hárok5" sheetId="5" r:id="rId5"/>
    <sheet name="Hárok6" sheetId="6" r:id="rId6"/>
  </sheets>
  <calcPr calcId="124519"/>
</workbook>
</file>

<file path=xl/calcChain.xml><?xml version="1.0" encoding="utf-8"?>
<calcChain xmlns="http://schemas.openxmlformats.org/spreadsheetml/2006/main">
  <c r="F47" i="6"/>
  <c r="E47"/>
  <c r="F46"/>
  <c r="E46"/>
  <c r="E45"/>
  <c r="F44"/>
  <c r="E44"/>
  <c r="F43"/>
  <c r="E43"/>
  <c r="F42"/>
  <c r="E42"/>
  <c r="F41"/>
  <c r="E41"/>
  <c r="E40"/>
  <c r="F39"/>
  <c r="E39"/>
  <c r="F38"/>
  <c r="E38"/>
  <c r="D37"/>
  <c r="E37" s="1"/>
  <c r="C37"/>
  <c r="F36"/>
  <c r="E36"/>
  <c r="F35"/>
  <c r="E35"/>
  <c r="D34"/>
  <c r="E34" s="1"/>
  <c r="C34"/>
  <c r="F33"/>
  <c r="E33"/>
  <c r="D32"/>
  <c r="E32" s="1"/>
  <c r="C32"/>
  <c r="F31"/>
  <c r="E31"/>
  <c r="F30"/>
  <c r="E30"/>
  <c r="F29"/>
  <c r="E29"/>
  <c r="E28"/>
  <c r="F27"/>
  <c r="E27"/>
  <c r="D26"/>
  <c r="F26" s="1"/>
  <c r="C26"/>
  <c r="D25"/>
  <c r="F25" s="1"/>
  <c r="C25"/>
  <c r="F24"/>
  <c r="E24"/>
  <c r="F23"/>
  <c r="E23"/>
  <c r="F22"/>
  <c r="E22"/>
  <c r="F21"/>
  <c r="E21"/>
  <c r="D20"/>
  <c r="F20" s="1"/>
  <c r="C20"/>
  <c r="E19"/>
  <c r="F18"/>
  <c r="E18"/>
  <c r="F17"/>
  <c r="E17"/>
  <c r="D16"/>
  <c r="E16" s="1"/>
  <c r="C16"/>
  <c r="E15"/>
  <c r="F14"/>
  <c r="E14"/>
  <c r="F13"/>
  <c r="E13"/>
  <c r="F12"/>
  <c r="E12"/>
  <c r="D11"/>
  <c r="F11" s="1"/>
  <c r="C11"/>
  <c r="F10"/>
  <c r="E10"/>
  <c r="F9"/>
  <c r="E9"/>
  <c r="D8"/>
  <c r="F8" s="1"/>
  <c r="C8"/>
  <c r="D7"/>
  <c r="F7" s="1"/>
  <c r="C7"/>
  <c r="E44" i="5"/>
  <c r="D44"/>
  <c r="E43"/>
  <c r="D43"/>
  <c r="D42"/>
  <c r="D41"/>
  <c r="E39"/>
  <c r="D39"/>
  <c r="C37"/>
  <c r="E37" s="1"/>
  <c r="B37"/>
  <c r="E36"/>
  <c r="D36"/>
  <c r="D35"/>
  <c r="E34"/>
  <c r="D34"/>
  <c r="D33"/>
  <c r="E32"/>
  <c r="D32"/>
  <c r="E31"/>
  <c r="D31"/>
  <c r="E29"/>
  <c r="D29"/>
  <c r="E28"/>
  <c r="D28"/>
  <c r="E27"/>
  <c r="D27"/>
  <c r="D26"/>
  <c r="D25"/>
  <c r="E24"/>
  <c r="D24"/>
  <c r="E23"/>
  <c r="D23"/>
  <c r="E22"/>
  <c r="D22"/>
  <c r="E21"/>
  <c r="D21"/>
  <c r="E20"/>
  <c r="D20"/>
  <c r="E19"/>
  <c r="D19"/>
  <c r="C18"/>
  <c r="E18" s="1"/>
  <c r="B18"/>
  <c r="E16"/>
  <c r="D16"/>
  <c r="E15"/>
  <c r="D15"/>
  <c r="B14"/>
  <c r="E14" s="1"/>
  <c r="D13"/>
  <c r="D12"/>
  <c r="E11"/>
  <c r="D11"/>
  <c r="E10"/>
  <c r="D10"/>
  <c r="C9"/>
  <c r="C17" s="1"/>
  <c r="B9"/>
  <c r="B17" s="1"/>
  <c r="B30" s="1"/>
  <c r="B38" s="1"/>
  <c r="E8"/>
  <c r="D8"/>
  <c r="E7"/>
  <c r="D7"/>
  <c r="D49" i="4"/>
  <c r="E49" s="1"/>
  <c r="C49"/>
  <c r="B49"/>
  <c r="E48"/>
  <c r="E47"/>
  <c r="C39"/>
  <c r="B39"/>
  <c r="E38"/>
  <c r="D37"/>
  <c r="E37" s="1"/>
  <c r="D36"/>
  <c r="E36" s="1"/>
  <c r="D35"/>
  <c r="D39" s="1"/>
  <c r="E39" s="1"/>
  <c r="E31"/>
  <c r="D27"/>
  <c r="D20"/>
  <c r="E20" s="1"/>
  <c r="C20"/>
  <c r="B20"/>
  <c r="E19"/>
  <c r="E18"/>
  <c r="E17"/>
  <c r="D13"/>
  <c r="C13"/>
  <c r="E13" s="1"/>
  <c r="B13"/>
  <c r="E12"/>
  <c r="E11"/>
  <c r="E10"/>
  <c r="C15" i="3"/>
  <c r="D15"/>
  <c r="B15"/>
  <c r="E13"/>
  <c r="E12"/>
  <c r="E9"/>
  <c r="E7"/>
  <c r="D34" i="2"/>
  <c r="F22"/>
  <c r="C22"/>
  <c r="B22"/>
  <c r="F19"/>
  <c r="F18"/>
  <c r="F15"/>
  <c r="C15"/>
  <c r="B15"/>
  <c r="F12"/>
  <c r="F11"/>
  <c r="F10"/>
  <c r="E7" i="6" l="1"/>
  <c r="E8"/>
  <c r="E11"/>
  <c r="F16"/>
  <c r="E20"/>
  <c r="E25"/>
  <c r="E26"/>
  <c r="F32"/>
  <c r="F34"/>
  <c r="F37"/>
  <c r="C30" i="5"/>
  <c r="E17"/>
  <c r="D17"/>
  <c r="E9"/>
  <c r="D14"/>
  <c r="D18"/>
  <c r="D37"/>
  <c r="D9"/>
  <c r="E35" i="4"/>
  <c r="E15" i="3"/>
  <c r="C38" i="5" l="1"/>
  <c r="E30"/>
  <c r="D30"/>
  <c r="E38" l="1"/>
  <c r="C40"/>
  <c r="D38"/>
  <c r="D40" l="1"/>
  <c r="E40"/>
</calcChain>
</file>

<file path=xl/sharedStrings.xml><?xml version="1.0" encoding="utf-8"?>
<sst xmlns="http://schemas.openxmlformats.org/spreadsheetml/2006/main" count="239" uniqueCount="195">
  <si>
    <t>Významní dodávatelia a odberatelia</t>
  </si>
  <si>
    <t>GGT, a.s.</t>
  </si>
  <si>
    <t>Imperial Tobacco Slovakia, a.s.</t>
  </si>
  <si>
    <t>Nestlé Slovensko, s.r.o.</t>
  </si>
  <si>
    <t>K.K.V. UNION, s.r.o.</t>
  </si>
  <si>
    <t>Mondelez Slovakia, a.s.</t>
  </si>
  <si>
    <t>COOP Jednota Slovensko, SD</t>
  </si>
  <si>
    <t>ST. NICOLAUS-trade, a.s.</t>
  </si>
  <si>
    <t>I.D.C. Holding, a.s.</t>
  </si>
  <si>
    <t>MILEX Nové mesto n.Váhom, a.s.</t>
  </si>
  <si>
    <t>ESA LOGISTIKA, s.r.o.</t>
  </si>
  <si>
    <t>v tis. €</t>
  </si>
  <si>
    <t>COOP Jednota Galanta, SD</t>
  </si>
  <si>
    <t>COOP Jednota Dunajská Streda, SD</t>
  </si>
  <si>
    <t>MONITORING-KB Kozleked. Szolg. Kft</t>
  </si>
  <si>
    <t>Bochvill, s.r.o.</t>
  </si>
  <si>
    <t>Jahodná Domov sociálnych služieb</t>
  </si>
  <si>
    <t>Lehnice Domov sociálnych služieb</t>
  </si>
  <si>
    <t>Lucia Sárkoziová</t>
  </si>
  <si>
    <t>Ižop Domov sociálnych služieb</t>
  </si>
  <si>
    <t>Poľnohospodárske družstvo v Jurovej</t>
  </si>
  <si>
    <t>Zamestnanosť</t>
  </si>
  <si>
    <t>Ukazovateľ</t>
  </si>
  <si>
    <t>Počet zamestnancov spolu</t>
  </si>
  <si>
    <t>z toho:</t>
  </si>
  <si>
    <t>skladoví</t>
  </si>
  <si>
    <t>THP</t>
  </si>
  <si>
    <t>ostatní</t>
  </si>
  <si>
    <t>počet</t>
  </si>
  <si>
    <t>Ekonomické ukazovatele a finančná situácia</t>
  </si>
  <si>
    <t>Prehľad o štruktúre a pohyboch DHM v roku 2013</t>
  </si>
  <si>
    <t>Dlhodobý hmotný majetok (v EUR)</t>
  </si>
  <si>
    <t>Zostatok k 31.12.2012</t>
  </si>
  <si>
    <t>Obstarávacia cena</t>
  </si>
  <si>
    <t xml:space="preserve">Pozemky </t>
  </si>
  <si>
    <t>Stavby</t>
  </si>
  <si>
    <t>Samostatné hnuteľné veci a súbory hnuteľných vecí</t>
  </si>
  <si>
    <t>Ostatný dlhodobý hmotný majetok</t>
  </si>
  <si>
    <t>Obstarávaný DHM</t>
  </si>
  <si>
    <t>Spolu</t>
  </si>
  <si>
    <t>Oprávky</t>
  </si>
  <si>
    <t>Prírastok kúpou a lízingom</t>
  </si>
  <si>
    <t>Úbytok predajom</t>
  </si>
  <si>
    <t>Úbytok likvidáciou a škodou</t>
  </si>
  <si>
    <t>Zostatok k 31.12.2013</t>
  </si>
  <si>
    <t>Finančný majetok (v EUR)</t>
  </si>
  <si>
    <t>Druh finančného majetku</t>
  </si>
  <si>
    <t>Peniaze v pokladnici</t>
  </si>
  <si>
    <t>Peniaze na účtoch v bankách</t>
  </si>
  <si>
    <t>Ceniny</t>
  </si>
  <si>
    <t xml:space="preserve">Krátkodobý finančný majetok </t>
  </si>
  <si>
    <t>Finančný majetok spolu</t>
  </si>
  <si>
    <t>Peniaze na ceste</t>
  </si>
  <si>
    <t xml:space="preserve">Suma </t>
  </si>
  <si>
    <t>Vlastné imanie (v EUR)</t>
  </si>
  <si>
    <t>Položka vlastného imania</t>
  </si>
  <si>
    <t>Základné imanie</t>
  </si>
  <si>
    <t>Stav na začiatku obdobia</t>
  </si>
  <si>
    <t>Prírastky</t>
  </si>
  <si>
    <t>Úbytky</t>
  </si>
  <si>
    <t>Stav na konci obdobia</t>
  </si>
  <si>
    <t>Ostatné kapitálové fondy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</si>
  <si>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</si>
  <si>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</si>
  <si>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</si>
  <si>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</si>
  <si>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</si>
  <si>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</si>
  <si>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Vlastné imanie spolu</t>
  </si>
  <si>
    <t>Ukazovatele peňažných tokov (v EUR)</t>
  </si>
  <si>
    <t xml:space="preserve">Čisté zvýšenie /+/ alebo čisté zníženie /-/ peňažných prostriedkov </t>
  </si>
  <si>
    <t>Čisté peňažné toky z prevádzkovej činnosti</t>
  </si>
  <si>
    <t>Čisté peňažné toky z investičnej činnosti</t>
  </si>
  <si>
    <t>Čisté peňažné toky z finančnej činnosti</t>
  </si>
  <si>
    <t>Suma</t>
  </si>
  <si>
    <t xml:space="preserve"> </t>
  </si>
  <si>
    <t>Dodávateľ</t>
  </si>
  <si>
    <t>Odberateľ</t>
  </si>
  <si>
    <t>Priemerný prepočítaný počet zamestnancov</t>
  </si>
  <si>
    <t>Mzdové náklady v EUR</t>
  </si>
  <si>
    <t>Ostatné osobné náklady v EUR</t>
  </si>
  <si>
    <t xml:space="preserve">Tržby za tovar </t>
  </si>
  <si>
    <t>Hospodárske</t>
  </si>
  <si>
    <t>Tržby za tovar</t>
  </si>
  <si>
    <t>Index</t>
  </si>
  <si>
    <t>stredisko</t>
  </si>
  <si>
    <t>2013/2012</t>
  </si>
  <si>
    <t>1. Suchý sklad</t>
  </si>
  <si>
    <t>CJ Galanta</t>
  </si>
  <si>
    <t>CJ Dun.Streda</t>
  </si>
  <si>
    <t>Cudzí odberatelia</t>
  </si>
  <si>
    <t>2. Sklad mliečnych výrobkov</t>
  </si>
  <si>
    <t xml:space="preserve">3. Sklad mäsových výrobkov </t>
  </si>
  <si>
    <t>CJ Dun. Streda</t>
  </si>
  <si>
    <t>4. Diskontná predajňa</t>
  </si>
  <si>
    <t>5. Spolu</t>
  </si>
  <si>
    <t>Diskont</t>
  </si>
  <si>
    <t>Celkom</t>
  </si>
  <si>
    <t>Produktivita práce</t>
  </si>
  <si>
    <t>Počet pracovníkov</t>
  </si>
  <si>
    <t>Výkaz ziskov a strát  k 31.12.2012 a k 31.12.2013</t>
  </si>
  <si>
    <t>k 31.12.2012</t>
  </si>
  <si>
    <t>k 31.12.2013</t>
  </si>
  <si>
    <t>Rozdiel</t>
  </si>
  <si>
    <t>Tržby z predaja tovaru</t>
  </si>
  <si>
    <t>Náklady vynaložené na obstaranie PT</t>
  </si>
  <si>
    <t>Obchodná marža</t>
  </si>
  <si>
    <t>Výroba</t>
  </si>
  <si>
    <t>Tržby z predaja vl. výrobkov a služieb</t>
  </si>
  <si>
    <t>Zmeny stavu vnútroorg. zásob</t>
  </si>
  <si>
    <t>Aktivácia</t>
  </si>
  <si>
    <t>Výrobná spotreba</t>
  </si>
  <si>
    <t>Spotreba materiálu, energie a ost. dod.</t>
  </si>
  <si>
    <t>Služby</t>
  </si>
  <si>
    <t>Pridaná hodnota</t>
  </si>
  <si>
    <t>Osobné náklady</t>
  </si>
  <si>
    <t>Mzdové náklady</t>
  </si>
  <si>
    <t>Odmeny členom orgánov spoločnosti</t>
  </si>
  <si>
    <t>Náklady na sociálne poistenie</t>
  </si>
  <si>
    <t>Sociálne náklady</t>
  </si>
  <si>
    <t>Dane a poplatky</t>
  </si>
  <si>
    <t>Odpisy dlhodobého majetku</t>
  </si>
  <si>
    <t>Tržby z predaja dlhodobého majetku</t>
  </si>
  <si>
    <t>Zost. cena predaného dlhodob. majetku</t>
  </si>
  <si>
    <t>Tvorba a zúčt. oprav. pol. k pohľad.</t>
  </si>
  <si>
    <t>Ost. výnosy z hospodárskej činnosti</t>
  </si>
  <si>
    <t>Ost. náklady na hospodársku činnosť</t>
  </si>
  <si>
    <t>Výsledok hospodárenia z hosp. činnosti</t>
  </si>
  <si>
    <t>Výnosové úroky</t>
  </si>
  <si>
    <t>Nákladové úroky</t>
  </si>
  <si>
    <t>Kurzové zisky</t>
  </si>
  <si>
    <t>Kurzové straty</t>
  </si>
  <si>
    <t>Ostatné výnosy z finančnej činnosti</t>
  </si>
  <si>
    <t>Ostatné náklady na finančnú činnosť</t>
  </si>
  <si>
    <t>Výsledok hospodárenia z finanč. činnosti</t>
  </si>
  <si>
    <t>Výsl. hosp. z bežnej čin. pred zdanením</t>
  </si>
  <si>
    <t>Daň z príjmov z bežnej činnosti</t>
  </si>
  <si>
    <t>Výsl. hosp. z bežnej čin. po zdanení</t>
  </si>
  <si>
    <t>Výsl. hosp. z mimor. čin. pred zdanením</t>
  </si>
  <si>
    <t>Výsl. hosp. z mimor. čin. po zdanení</t>
  </si>
  <si>
    <t>Výsl. hosp. za účt. obd. pred zdanením</t>
  </si>
  <si>
    <t>Výsl. hosp. za účt. obd. po zdanení</t>
  </si>
  <si>
    <t xml:space="preserve"> Súvaha k 31.12.2012 a k 31.12.2013</t>
  </si>
  <si>
    <t>Spolu majetok</t>
  </si>
  <si>
    <t>A.</t>
  </si>
  <si>
    <t>Neobežný majetok</t>
  </si>
  <si>
    <t>A.I.</t>
  </si>
  <si>
    <t>Dlhodobý nehmotný majetok</t>
  </si>
  <si>
    <t>Softvér</t>
  </si>
  <si>
    <t>A.II.</t>
  </si>
  <si>
    <t>Dlhodobý hmotný majetok</t>
  </si>
  <si>
    <t>Pozemky</t>
  </si>
  <si>
    <t>Samostatné hnutelné veci</t>
  </si>
  <si>
    <t>A.III.</t>
  </si>
  <si>
    <t>Dlhodobý finančný majetok</t>
  </si>
  <si>
    <t>B.</t>
  </si>
  <si>
    <t>Obežný majetok</t>
  </si>
  <si>
    <t>B.I.</t>
  </si>
  <si>
    <t>Zásoby</t>
  </si>
  <si>
    <t>Tovar</t>
  </si>
  <si>
    <t>B.II.</t>
  </si>
  <si>
    <t>Dlhodobé pohľadávky</t>
  </si>
  <si>
    <t>B.III.</t>
  </si>
  <si>
    <t>Krátkodobé pohľadávky</t>
  </si>
  <si>
    <t>Pohľadávky z obchodného styku</t>
  </si>
  <si>
    <t>Iné pohľadávky</t>
  </si>
  <si>
    <t>B.IV.</t>
  </si>
  <si>
    <t>Finančné účty</t>
  </si>
  <si>
    <t>C.</t>
  </si>
  <si>
    <t>Časové rozlíšenie</t>
  </si>
  <si>
    <t>Spolu vlastné imanie a záväzky</t>
  </si>
  <si>
    <t>Vlastné imanie</t>
  </si>
  <si>
    <t>Kapitálové fondy</t>
  </si>
  <si>
    <t>Fondy zo zisku</t>
  </si>
  <si>
    <t>A.IV.</t>
  </si>
  <si>
    <t>HV minulých rokov</t>
  </si>
  <si>
    <t>A.V.</t>
  </si>
  <si>
    <t>HV za účt. obdobie po zdanení</t>
  </si>
  <si>
    <t>Záväzky</t>
  </si>
  <si>
    <t>Rezervy</t>
  </si>
  <si>
    <t>Dlhodobé záväzky</t>
  </si>
  <si>
    <t>Záväzky zo sociálneho fondu</t>
  </si>
  <si>
    <t>Ostatné dlhodobé záväzky</t>
  </si>
  <si>
    <t>Krátkodobé záväzky</t>
  </si>
  <si>
    <t>Záväzky z obchodného styku</t>
  </si>
  <si>
    <t>Nevyfakturované dodávky</t>
  </si>
  <si>
    <t>Záväzky voči spoločníkom</t>
  </si>
  <si>
    <t>Záväzky voči zamestnancom</t>
  </si>
  <si>
    <t>Záväzky zo sociálneho poistenia</t>
  </si>
  <si>
    <t>Daňové záväzky a dotácie</t>
  </si>
  <si>
    <t>Ostatné záväzky</t>
  </si>
  <si>
    <t>Krátkodobé finančné výpomoci</t>
  </si>
  <si>
    <t>B.V.</t>
  </si>
  <si>
    <t>Bankové úvery</t>
  </si>
  <si>
    <t xml:space="preserve">C. 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</si>
</sst>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4">
    <xf numFmtId="0" fontId="0" fillId="0" borderId="0" xfId="0"/>
    <xf numFmtId="0" fontId="2" fillId="0" borderId="0" xfId="0" applyFont="1"/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0" fontId="3" fillId="0" borderId="0" xfId="0" applyFont="1"/>
    <xf numFmtId="0" fontId="3" fillId="0" borderId="0" xfId="0" applyFont="1" applyBorder="1"/>
    <xf numFmtId="0" fontId="2" fillId="0" borderId="4" xfId="0" applyFont="1" applyBorder="1" applyAlignment="1">
      <alignment horizontal="right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3" fontId="3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8" xfId="0" applyFont="1" applyBorder="1" applyAlignment="1">
      <alignment horizontal="right"/>
    </xf>
    <xf numFmtId="3" fontId="3" fillId="0" borderId="4" xfId="0" applyNumberFormat="1" applyFont="1" applyBorder="1"/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3" fontId="3" fillId="0" borderId="0" xfId="0" applyNumberFormat="1" applyFont="1"/>
    <xf numFmtId="3" fontId="2" fillId="0" borderId="0" xfId="0" applyNumberFormat="1" applyFont="1"/>
    <xf numFmtId="3" fontId="2" fillId="0" borderId="4" xfId="0" applyNumberFormat="1" applyFont="1" applyBorder="1"/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3" fontId="3" fillId="0" borderId="1" xfId="0" applyNumberFormat="1" applyFont="1" applyBorder="1" applyAlignment="1"/>
    <xf numFmtId="0" fontId="1" fillId="0" borderId="0" xfId="0" applyFont="1" applyAlignment="1">
      <alignment horizontal="center"/>
    </xf>
    <xf numFmtId="0" fontId="5" fillId="0" borderId="0" xfId="1" applyFont="1"/>
    <xf numFmtId="0" fontId="6" fillId="0" borderId="0" xfId="1" applyFont="1"/>
    <xf numFmtId="0" fontId="6" fillId="0" borderId="6" xfId="1" applyFont="1" applyBorder="1"/>
    <xf numFmtId="0" fontId="6" fillId="0" borderId="2" xfId="1" applyFont="1" applyBorder="1" applyAlignment="1">
      <alignment horizontal="right"/>
    </xf>
    <xf numFmtId="0" fontId="6" fillId="0" borderId="3" xfId="1" applyFont="1" applyBorder="1" applyAlignment="1">
      <alignment horizontal="right"/>
    </xf>
    <xf numFmtId="0" fontId="6" fillId="0" borderId="4" xfId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12" xfId="1" applyFont="1" applyBorder="1"/>
    <xf numFmtId="0" fontId="6" fillId="0" borderId="12" xfId="1" applyFont="1" applyBorder="1" applyAlignment="1">
      <alignment horizontal="center"/>
    </xf>
    <xf numFmtId="20" fontId="6" fillId="0" borderId="1" xfId="1" applyNumberFormat="1" applyFont="1" applyBorder="1" applyAlignment="1">
      <alignment horizontal="center"/>
    </xf>
    <xf numFmtId="0" fontId="6" fillId="0" borderId="1" xfId="1" applyFont="1" applyBorder="1"/>
    <xf numFmtId="3" fontId="6" fillId="0" borderId="1" xfId="1" applyNumberFormat="1" applyFont="1" applyBorder="1"/>
    <xf numFmtId="4" fontId="6" fillId="0" borderId="1" xfId="1" applyNumberFormat="1" applyFont="1" applyBorder="1"/>
    <xf numFmtId="0" fontId="6" fillId="0" borderId="5" xfId="1" applyFont="1" applyBorder="1"/>
    <xf numFmtId="3" fontId="6" fillId="0" borderId="5" xfId="1" applyNumberFormat="1" applyFont="1" applyBorder="1"/>
    <xf numFmtId="0" fontId="6" fillId="0" borderId="7" xfId="1" applyFont="1" applyBorder="1"/>
    <xf numFmtId="3" fontId="6" fillId="0" borderId="0" xfId="1" applyNumberFormat="1" applyFont="1" applyBorder="1" applyAlignment="1">
      <alignment shrinkToFit="1"/>
    </xf>
    <xf numFmtId="0" fontId="6" fillId="0" borderId="7" xfId="1" applyNumberFormat="1" applyFont="1" applyBorder="1" applyAlignment="1">
      <alignment shrinkToFit="1"/>
    </xf>
    <xf numFmtId="0" fontId="5" fillId="0" borderId="0" xfId="1" applyFont="1" applyBorder="1"/>
    <xf numFmtId="0" fontId="6" fillId="0" borderId="0" xfId="1" applyFont="1" applyBorder="1"/>
    <xf numFmtId="0" fontId="6" fillId="0" borderId="0" xfId="1" applyNumberFormat="1" applyFont="1" applyBorder="1" applyAlignment="1">
      <alignment shrinkToFit="1"/>
    </xf>
    <xf numFmtId="0" fontId="6" fillId="0" borderId="10" xfId="1" applyFont="1" applyBorder="1"/>
    <xf numFmtId="0" fontId="6" fillId="0" borderId="10" xfId="1" applyNumberFormat="1" applyFont="1" applyBorder="1" applyAlignment="1">
      <alignment shrinkToFit="1"/>
    </xf>
    <xf numFmtId="3" fontId="6" fillId="0" borderId="12" xfId="1" applyNumberFormat="1" applyFont="1" applyBorder="1"/>
    <xf numFmtId="4" fontId="6" fillId="0" borderId="12" xfId="1" applyNumberFormat="1" applyFont="1" applyBorder="1"/>
    <xf numFmtId="3" fontId="6" fillId="0" borderId="0" xfId="1" applyNumberFormat="1" applyFont="1" applyBorder="1"/>
    <xf numFmtId="4" fontId="6" fillId="0" borderId="0" xfId="1" applyNumberFormat="1" applyFont="1" applyBorder="1"/>
    <xf numFmtId="164" fontId="6" fillId="0" borderId="0" xfId="1" applyNumberFormat="1" applyFont="1" applyBorder="1"/>
    <xf numFmtId="0" fontId="5" fillId="0" borderId="1" xfId="1" applyFont="1" applyBorder="1"/>
    <xf numFmtId="164" fontId="6" fillId="0" borderId="7" xfId="1" applyNumberFormat="1" applyFont="1" applyBorder="1"/>
    <xf numFmtId="164" fontId="6" fillId="0" borderId="10" xfId="1" applyNumberFormat="1" applyFont="1" applyBorder="1"/>
    <xf numFmtId="3" fontId="5" fillId="0" borderId="1" xfId="1" applyNumberFormat="1" applyFont="1" applyBorder="1"/>
    <xf numFmtId="4" fontId="5" fillId="0" borderId="12" xfId="1" applyNumberFormat="1" applyFont="1" applyBorder="1"/>
    <xf numFmtId="0" fontId="5" fillId="0" borderId="0" xfId="1" applyFont="1" applyFill="1" applyBorder="1"/>
    <xf numFmtId="3" fontId="2" fillId="0" borderId="0" xfId="0" applyNumberFormat="1" applyFont="1" applyBorder="1"/>
    <xf numFmtId="3" fontId="5" fillId="0" borderId="0" xfId="1" applyNumberFormat="1" applyFont="1" applyBorder="1"/>
    <xf numFmtId="4" fontId="5" fillId="0" borderId="0" xfId="1" applyNumberFormat="1" applyFont="1" applyBorder="1"/>
    <xf numFmtId="0" fontId="6" fillId="0" borderId="0" xfId="1" applyFont="1" applyFill="1" applyBorder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0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" xfId="0" applyBorder="1"/>
    <xf numFmtId="3" fontId="7" fillId="0" borderId="12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1" xfId="0" applyFont="1" applyBorder="1"/>
    <xf numFmtId="3" fontId="7" fillId="0" borderId="1" xfId="0" applyNumberFormat="1" applyFont="1" applyBorder="1"/>
    <xf numFmtId="4" fontId="7" fillId="0" borderId="1" xfId="0" applyNumberFormat="1" applyFont="1" applyBorder="1"/>
    <xf numFmtId="3" fontId="7" fillId="0" borderId="2" xfId="0" applyNumberFormat="1" applyFont="1" applyBorder="1"/>
    <xf numFmtId="0" fontId="8" fillId="0" borderId="1" xfId="0" applyFont="1" applyBorder="1"/>
    <xf numFmtId="3" fontId="8" fillId="0" borderId="1" xfId="0" applyNumberFormat="1" applyFont="1" applyBorder="1"/>
    <xf numFmtId="4" fontId="8" fillId="0" borderId="1" xfId="0" applyNumberFormat="1" applyFont="1" applyBorder="1"/>
    <xf numFmtId="0" fontId="2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/>
    <xf numFmtId="164" fontId="2" fillId="0" borderId="1" xfId="0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Alignment="1"/>
    <xf numFmtId="0" fontId="0" fillId="0" borderId="0" xfId="0" applyAlignment="1"/>
    <xf numFmtId="3" fontId="3" fillId="0" borderId="0" xfId="0" applyNumberFormat="1" applyFont="1" applyBorder="1"/>
    <xf numFmtId="164" fontId="3" fillId="0" borderId="0" xfId="0" applyNumberFormat="1" applyFont="1" applyBorder="1"/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54"/>
  <sheetViews>
    <sheetView topLeftCell="A28" workbookViewId="0">
      <selection activeCell="H3" sqref="H3"/>
    </sheetView>
  </sheetViews>
  <sheetFormatPr defaultRowHeight="15"/>
  <cols>
    <col min="6" max="6" width="12.85546875" customWidth="1"/>
  </cols>
  <sheetData>
    <row r="3" spans="1:8" ht="15.75">
      <c r="A3" s="1" t="s">
        <v>0</v>
      </c>
      <c r="B3" s="1"/>
      <c r="C3" s="1"/>
      <c r="D3" s="1"/>
      <c r="E3" s="1"/>
      <c r="F3" s="5"/>
      <c r="G3" s="5"/>
      <c r="H3" s="5"/>
    </row>
    <row r="4" spans="1:8" ht="15.75">
      <c r="A4" s="5"/>
      <c r="B4" s="5"/>
      <c r="C4" s="5"/>
      <c r="D4" s="5"/>
      <c r="E4" s="5"/>
      <c r="F4" s="5"/>
      <c r="G4" s="5"/>
      <c r="H4" s="5"/>
    </row>
    <row r="5" spans="1:8" ht="15.75">
      <c r="A5" s="5"/>
      <c r="B5" s="5"/>
      <c r="C5" s="5"/>
      <c r="D5" s="5"/>
      <c r="E5" s="5"/>
      <c r="F5" s="5"/>
      <c r="G5" s="5"/>
      <c r="H5" s="5"/>
    </row>
    <row r="6" spans="1:8" ht="15.75">
      <c r="A6" s="6"/>
      <c r="B6" s="50" t="s">
        <v>76</v>
      </c>
      <c r="C6" s="51"/>
      <c r="D6" s="51"/>
      <c r="E6" s="52"/>
      <c r="F6" s="7" t="s">
        <v>11</v>
      </c>
      <c r="G6" s="5"/>
      <c r="H6" s="5"/>
    </row>
    <row r="7" spans="1:8" ht="15.75">
      <c r="A7" s="5"/>
      <c r="B7" s="8" t="s">
        <v>1</v>
      </c>
      <c r="C7" s="9"/>
      <c r="D7" s="9"/>
      <c r="E7" s="10"/>
      <c r="F7" s="11">
        <v>5713</v>
      </c>
      <c r="G7" s="5"/>
      <c r="H7" s="5"/>
    </row>
    <row r="8" spans="1:8" ht="15.75">
      <c r="A8" s="5"/>
      <c r="B8" s="12" t="s">
        <v>2</v>
      </c>
      <c r="C8" s="13"/>
      <c r="D8" s="13"/>
      <c r="E8" s="14"/>
      <c r="F8" s="11">
        <v>3567</v>
      </c>
      <c r="G8" s="5"/>
      <c r="H8" s="5"/>
    </row>
    <row r="9" spans="1:8" ht="15.75">
      <c r="A9" s="5"/>
      <c r="B9" s="12" t="s">
        <v>3</v>
      </c>
      <c r="C9" s="13"/>
      <c r="D9" s="13"/>
      <c r="E9" s="14"/>
      <c r="F9" s="11">
        <v>1812</v>
      </c>
      <c r="G9" s="5"/>
      <c r="H9" s="5"/>
    </row>
    <row r="10" spans="1:8" ht="15.75">
      <c r="A10" s="5"/>
      <c r="B10" s="12" t="s">
        <v>4</v>
      </c>
      <c r="C10" s="13"/>
      <c r="D10" s="13"/>
      <c r="E10" s="14"/>
      <c r="F10" s="11">
        <v>1730</v>
      </c>
      <c r="G10" s="5"/>
      <c r="H10" s="5"/>
    </row>
    <row r="11" spans="1:8" ht="15.75">
      <c r="A11" s="5"/>
      <c r="B11" s="12" t="s">
        <v>5</v>
      </c>
      <c r="C11" s="13"/>
      <c r="D11" s="13"/>
      <c r="E11" s="14"/>
      <c r="F11" s="11">
        <v>1653</v>
      </c>
      <c r="G11" s="5"/>
      <c r="H11" s="5"/>
    </row>
    <row r="12" spans="1:8" ht="15.75">
      <c r="A12" s="5"/>
      <c r="B12" s="12" t="s">
        <v>6</v>
      </c>
      <c r="C12" s="13"/>
      <c r="D12" s="13"/>
      <c r="E12" s="14"/>
      <c r="F12" s="11">
        <v>1411</v>
      </c>
      <c r="G12" s="5"/>
      <c r="H12" s="5"/>
    </row>
    <row r="13" spans="1:8" ht="15.75">
      <c r="A13" s="5"/>
      <c r="B13" s="12" t="s">
        <v>7</v>
      </c>
      <c r="C13" s="13"/>
      <c r="D13" s="13"/>
      <c r="E13" s="14"/>
      <c r="F13" s="11">
        <v>1384</v>
      </c>
      <c r="G13" s="5"/>
      <c r="H13" s="5"/>
    </row>
    <row r="14" spans="1:8" ht="15.75">
      <c r="A14" s="5"/>
      <c r="B14" s="12" t="s">
        <v>8</v>
      </c>
      <c r="C14" s="13"/>
      <c r="D14" s="13"/>
      <c r="E14" s="14"/>
      <c r="F14" s="11">
        <v>1093</v>
      </c>
      <c r="G14" s="5"/>
      <c r="H14" s="5"/>
    </row>
    <row r="15" spans="1:8" ht="15.75">
      <c r="A15" s="5"/>
      <c r="B15" s="12" t="s">
        <v>9</v>
      </c>
      <c r="C15" s="13"/>
      <c r="D15" s="13"/>
      <c r="E15" s="14"/>
      <c r="F15" s="11">
        <v>1055</v>
      </c>
      <c r="G15" s="5"/>
      <c r="H15" s="5"/>
    </row>
    <row r="16" spans="1:8" ht="15.75">
      <c r="A16" s="5"/>
      <c r="B16" s="12" t="s">
        <v>10</v>
      </c>
      <c r="C16" s="13"/>
      <c r="D16" s="13"/>
      <c r="E16" s="14"/>
      <c r="F16" s="11">
        <v>925</v>
      </c>
      <c r="G16" s="5"/>
      <c r="H16" s="5"/>
    </row>
    <row r="17" spans="1:8" ht="15.75">
      <c r="A17" s="5"/>
      <c r="B17" s="5"/>
      <c r="C17" s="5"/>
      <c r="D17" s="5"/>
      <c r="E17" s="5"/>
      <c r="F17" s="5"/>
      <c r="G17" s="5"/>
      <c r="H17" s="5"/>
    </row>
    <row r="18" spans="1:8" ht="15.75">
      <c r="A18" s="5"/>
      <c r="B18" s="5"/>
      <c r="C18" s="5"/>
      <c r="D18" s="5"/>
      <c r="E18" s="5"/>
      <c r="F18" s="5"/>
      <c r="G18" s="5"/>
      <c r="H18" s="5"/>
    </row>
    <row r="19" spans="1:8" ht="15.75">
      <c r="A19" s="6"/>
      <c r="B19" s="53" t="s">
        <v>77</v>
      </c>
      <c r="C19" s="54"/>
      <c r="D19" s="54"/>
      <c r="E19" s="55"/>
      <c r="F19" s="7" t="s">
        <v>11</v>
      </c>
      <c r="G19" s="5"/>
      <c r="H19" s="5"/>
    </row>
    <row r="20" spans="1:8" ht="15.75">
      <c r="A20" s="5"/>
      <c r="B20" s="8" t="s">
        <v>12</v>
      </c>
      <c r="C20" s="9"/>
      <c r="D20" s="9"/>
      <c r="E20" s="10"/>
      <c r="F20" s="11">
        <v>27979</v>
      </c>
      <c r="G20" s="5"/>
      <c r="H20" s="5"/>
    </row>
    <row r="21" spans="1:8" ht="15.75">
      <c r="A21" s="5"/>
      <c r="B21" s="12" t="s">
        <v>13</v>
      </c>
      <c r="C21" s="13"/>
      <c r="D21" s="13"/>
      <c r="E21" s="14"/>
      <c r="F21" s="11">
        <v>20950</v>
      </c>
      <c r="G21" s="5"/>
      <c r="H21" s="5"/>
    </row>
    <row r="22" spans="1:8" ht="15.75">
      <c r="A22" s="5"/>
      <c r="B22" s="12" t="s">
        <v>14</v>
      </c>
      <c r="C22" s="13"/>
      <c r="D22" s="13"/>
      <c r="E22" s="14"/>
      <c r="F22" s="11">
        <v>1627</v>
      </c>
      <c r="G22" s="5"/>
      <c r="H22" s="5"/>
    </row>
    <row r="23" spans="1:8" ht="15.75">
      <c r="A23" s="5"/>
      <c r="B23" s="12" t="s">
        <v>6</v>
      </c>
      <c r="C23" s="13"/>
      <c r="D23" s="13"/>
      <c r="E23" s="14"/>
      <c r="F23" s="11">
        <v>211</v>
      </c>
      <c r="G23" s="5"/>
      <c r="H23" s="5"/>
    </row>
    <row r="24" spans="1:8" ht="15.75">
      <c r="A24" s="5"/>
      <c r="B24" s="12" t="s">
        <v>15</v>
      </c>
      <c r="C24" s="13"/>
      <c r="D24" s="13"/>
      <c r="E24" s="14"/>
      <c r="F24" s="11">
        <v>29</v>
      </c>
      <c r="G24" s="5"/>
      <c r="H24" s="5"/>
    </row>
    <row r="25" spans="1:8" ht="15.75">
      <c r="A25" s="5"/>
      <c r="B25" s="12" t="s">
        <v>16</v>
      </c>
      <c r="C25" s="13"/>
      <c r="D25" s="13"/>
      <c r="E25" s="14"/>
      <c r="F25" s="11">
        <v>26</v>
      </c>
      <c r="G25" s="5"/>
      <c r="H25" s="5"/>
    </row>
    <row r="26" spans="1:8" ht="15.75">
      <c r="A26" s="5"/>
      <c r="B26" s="12" t="s">
        <v>17</v>
      </c>
      <c r="C26" s="13"/>
      <c r="D26" s="13"/>
      <c r="E26" s="14"/>
      <c r="F26" s="11">
        <v>16</v>
      </c>
      <c r="G26" s="5"/>
      <c r="H26" s="5"/>
    </row>
    <row r="27" spans="1:8" ht="15.75">
      <c r="A27" s="5"/>
      <c r="B27" s="12" t="s">
        <v>18</v>
      </c>
      <c r="C27" s="13"/>
      <c r="D27" s="13"/>
      <c r="E27" s="14"/>
      <c r="F27" s="11">
        <v>14</v>
      </c>
      <c r="G27" s="5"/>
      <c r="H27" s="5"/>
    </row>
    <row r="28" spans="1:8" ht="15.75">
      <c r="A28" s="5"/>
      <c r="B28" s="12" t="s">
        <v>19</v>
      </c>
      <c r="C28" s="13"/>
      <c r="D28" s="13"/>
      <c r="E28" s="14"/>
      <c r="F28" s="11">
        <v>5</v>
      </c>
      <c r="G28" s="5"/>
      <c r="H28" s="5"/>
    </row>
    <row r="29" spans="1:8" ht="15.75">
      <c r="A29" s="5"/>
      <c r="B29" s="12" t="s">
        <v>20</v>
      </c>
      <c r="C29" s="13"/>
      <c r="D29" s="13"/>
      <c r="E29" s="14"/>
      <c r="F29" s="11">
        <v>4</v>
      </c>
      <c r="G29" s="5"/>
      <c r="H29" s="5"/>
    </row>
    <row r="30" spans="1:8" ht="15.75">
      <c r="A30" s="5"/>
      <c r="B30" s="5"/>
      <c r="C30" s="5"/>
      <c r="D30" s="5"/>
      <c r="E30" s="5"/>
      <c r="F30" s="5"/>
      <c r="G30" s="5"/>
      <c r="H30" s="5"/>
    </row>
    <row r="31" spans="1:8" ht="15.75">
      <c r="A31" s="5"/>
      <c r="B31" s="5"/>
      <c r="C31" s="5"/>
      <c r="D31" s="5"/>
      <c r="E31" s="5"/>
      <c r="F31" s="5"/>
      <c r="G31" s="5"/>
      <c r="H31" s="5"/>
    </row>
    <row r="32" spans="1:8" ht="15.75">
      <c r="A32" s="1" t="s">
        <v>21</v>
      </c>
      <c r="B32" s="1"/>
      <c r="C32" s="5"/>
      <c r="D32" s="5"/>
      <c r="E32" s="5"/>
      <c r="F32" s="5"/>
      <c r="G32" s="5"/>
      <c r="H32" s="5"/>
    </row>
    <row r="33" spans="1:8" ht="15.75">
      <c r="A33" s="5"/>
      <c r="B33" s="5"/>
      <c r="C33" s="5"/>
      <c r="D33" s="5"/>
      <c r="E33" s="5"/>
      <c r="F33" s="5"/>
      <c r="G33" s="5"/>
      <c r="H33" s="5"/>
    </row>
    <row r="34" spans="1:8" ht="15.75">
      <c r="A34" s="5"/>
      <c r="B34" s="5"/>
      <c r="C34" s="5"/>
      <c r="D34" s="5"/>
      <c r="E34" s="5"/>
      <c r="F34" s="5"/>
      <c r="G34" s="5"/>
      <c r="H34" s="5"/>
    </row>
    <row r="35" spans="1:8" ht="15.75">
      <c r="A35" s="6"/>
      <c r="B35" s="56" t="s">
        <v>22</v>
      </c>
      <c r="C35" s="57"/>
      <c r="D35" s="57"/>
      <c r="E35" s="58"/>
      <c r="F35" s="15" t="s">
        <v>28</v>
      </c>
      <c r="G35" s="5"/>
      <c r="H35" s="5"/>
    </row>
    <row r="36" spans="1:8" ht="15.75">
      <c r="A36" s="6"/>
      <c r="B36" s="59" t="s">
        <v>23</v>
      </c>
      <c r="C36" s="60"/>
      <c r="D36" s="60"/>
      <c r="E36" s="61"/>
      <c r="F36" s="16">
        <v>91</v>
      </c>
      <c r="G36" s="5"/>
      <c r="H36" s="5"/>
    </row>
    <row r="37" spans="1:8" ht="15.75">
      <c r="A37" s="5"/>
      <c r="B37" s="8" t="s">
        <v>24</v>
      </c>
      <c r="C37" s="9" t="s">
        <v>25</v>
      </c>
      <c r="D37" s="9"/>
      <c r="E37" s="10"/>
      <c r="F37" s="11">
        <v>66</v>
      </c>
      <c r="G37" s="5"/>
      <c r="H37" s="5"/>
    </row>
    <row r="38" spans="1:8" ht="15.75">
      <c r="A38" s="5"/>
      <c r="B38" s="12"/>
      <c r="C38" s="13" t="s">
        <v>26</v>
      </c>
      <c r="D38" s="13"/>
      <c r="E38" s="14"/>
      <c r="F38" s="11">
        <v>21</v>
      </c>
      <c r="G38" s="5"/>
      <c r="H38" s="5"/>
    </row>
    <row r="39" spans="1:8" ht="15.75">
      <c r="A39" s="5"/>
      <c r="B39" s="12"/>
      <c r="C39" s="13" t="s">
        <v>27</v>
      </c>
      <c r="D39" s="13"/>
      <c r="E39" s="14"/>
      <c r="F39" s="11">
        <v>4</v>
      </c>
      <c r="G39" s="5"/>
      <c r="H39" s="5"/>
    </row>
    <row r="40" spans="1:8" ht="15.75">
      <c r="A40" s="5"/>
      <c r="B40" s="62" t="s">
        <v>78</v>
      </c>
      <c r="C40" s="63"/>
      <c r="D40" s="63"/>
      <c r="E40" s="64"/>
      <c r="F40" s="48">
        <v>88</v>
      </c>
      <c r="G40" s="5"/>
      <c r="H40" s="5"/>
    </row>
    <row r="41" spans="1:8" ht="15.75">
      <c r="A41" s="5"/>
      <c r="B41" s="65"/>
      <c r="C41" s="66"/>
      <c r="D41" s="66"/>
      <c r="E41" s="67"/>
      <c r="F41" s="49"/>
      <c r="G41" s="5"/>
      <c r="H41" s="5"/>
    </row>
    <row r="42" spans="1:8" ht="15.75">
      <c r="A42" s="5"/>
      <c r="B42" s="36" t="s">
        <v>79</v>
      </c>
      <c r="C42" s="37"/>
      <c r="D42" s="37"/>
      <c r="E42" s="38"/>
      <c r="F42" s="48">
        <v>797097</v>
      </c>
      <c r="G42" s="5"/>
      <c r="H42" s="5"/>
    </row>
    <row r="43" spans="1:8" ht="15.75">
      <c r="A43" s="5"/>
      <c r="B43" s="39"/>
      <c r="C43" s="40"/>
      <c r="D43" s="40"/>
      <c r="E43" s="41"/>
      <c r="F43" s="49"/>
      <c r="G43" s="5"/>
      <c r="H43" s="5"/>
    </row>
    <row r="44" spans="1:8" ht="15.75">
      <c r="A44" s="5"/>
      <c r="B44" s="42" t="s">
        <v>80</v>
      </c>
      <c r="C44" s="43"/>
      <c r="D44" s="43"/>
      <c r="E44" s="44"/>
      <c r="F44" s="48">
        <v>2554</v>
      </c>
      <c r="G44" s="5"/>
      <c r="H44" s="5"/>
    </row>
    <row r="45" spans="1:8" ht="15.75">
      <c r="A45" s="5"/>
      <c r="B45" s="45"/>
      <c r="C45" s="46"/>
      <c r="D45" s="46"/>
      <c r="E45" s="47"/>
      <c r="F45" s="49"/>
      <c r="G45" s="5"/>
      <c r="H45" s="5"/>
    </row>
    <row r="46" spans="1:8" ht="15.75">
      <c r="A46" s="5"/>
      <c r="B46" s="5"/>
      <c r="C46" s="5"/>
      <c r="D46" s="5"/>
      <c r="E46" s="5"/>
      <c r="F46" s="5"/>
      <c r="G46" s="5"/>
      <c r="H46" s="5"/>
    </row>
    <row r="47" spans="1:8" ht="15.75">
      <c r="A47" s="5"/>
      <c r="B47" s="5"/>
      <c r="C47" s="5"/>
      <c r="D47" s="5"/>
      <c r="E47" s="5"/>
      <c r="F47" s="5"/>
      <c r="G47" s="5"/>
      <c r="H47" s="5"/>
    </row>
    <row r="52" spans="1:5">
      <c r="A52" s="2"/>
      <c r="B52" s="2"/>
      <c r="C52" s="2"/>
      <c r="D52" s="2"/>
      <c r="E52" s="2"/>
    </row>
    <row r="54" spans="1:5">
      <c r="A54" s="2"/>
      <c r="B54" s="2"/>
      <c r="C54" s="2"/>
      <c r="D54" s="2"/>
    </row>
  </sheetData>
  <mergeCells count="10">
    <mergeCell ref="B6:E6"/>
    <mergeCell ref="B19:E19"/>
    <mergeCell ref="B35:E35"/>
    <mergeCell ref="B36:E36"/>
    <mergeCell ref="B40:E41"/>
    <mergeCell ref="B42:E43"/>
    <mergeCell ref="B44:E45"/>
    <mergeCell ref="F40:F41"/>
    <mergeCell ref="F42:F43"/>
    <mergeCell ref="F44:F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35"/>
  <sheetViews>
    <sheetView topLeftCell="A25" workbookViewId="0">
      <selection activeCell="F5" sqref="F5"/>
    </sheetView>
  </sheetViews>
  <sheetFormatPr defaultRowHeight="15"/>
  <cols>
    <col min="1" max="1" width="18.140625" customWidth="1"/>
    <col min="2" max="2" width="12.5703125" customWidth="1"/>
    <col min="3" max="3" width="10.7109375" customWidth="1"/>
    <col min="4" max="5" width="10.5703125" customWidth="1"/>
    <col min="6" max="6" width="11.7109375" customWidth="1"/>
  </cols>
  <sheetData>
    <row r="3" spans="1:6" s="2" customFormat="1" ht="15.75">
      <c r="A3" s="1" t="s">
        <v>29</v>
      </c>
      <c r="B3" s="1"/>
      <c r="C3" s="1"/>
      <c r="D3" s="1"/>
      <c r="E3" s="1"/>
      <c r="F3" s="1"/>
    </row>
    <row r="4" spans="1:6" ht="15.75">
      <c r="A4" s="5"/>
      <c r="B4" s="5"/>
      <c r="C4" s="5"/>
      <c r="D4" s="5"/>
      <c r="E4" s="5"/>
      <c r="F4" s="5"/>
    </row>
    <row r="5" spans="1:6" s="2" customFormat="1" ht="15.75">
      <c r="A5" s="1" t="s">
        <v>31</v>
      </c>
      <c r="B5" s="1"/>
      <c r="C5" s="1"/>
      <c r="D5" s="1"/>
      <c r="E5" s="1"/>
      <c r="F5" s="1"/>
    </row>
    <row r="6" spans="1:6" ht="15.75">
      <c r="A6" s="5" t="s">
        <v>30</v>
      </c>
      <c r="B6" s="5"/>
      <c r="C6" s="5"/>
      <c r="D6" s="5"/>
      <c r="E6" s="5"/>
      <c r="F6" s="5"/>
    </row>
    <row r="7" spans="1:6" ht="15.75">
      <c r="A7" s="5"/>
      <c r="B7" s="5"/>
      <c r="C7" s="5"/>
      <c r="D7" s="5"/>
      <c r="E7" s="5"/>
      <c r="F7" s="5"/>
    </row>
    <row r="8" spans="1:6" ht="63">
      <c r="A8" s="17"/>
      <c r="B8" s="24" t="s">
        <v>32</v>
      </c>
      <c r="C8" s="24" t="s">
        <v>41</v>
      </c>
      <c r="D8" s="24" t="s">
        <v>42</v>
      </c>
      <c r="E8" s="24" t="s">
        <v>43</v>
      </c>
      <c r="F8" s="24" t="s">
        <v>44</v>
      </c>
    </row>
    <row r="9" spans="1:6" ht="15.75">
      <c r="A9" s="18" t="s">
        <v>33</v>
      </c>
      <c r="B9" s="17"/>
      <c r="C9" s="17"/>
      <c r="D9" s="17"/>
      <c r="E9" s="17"/>
      <c r="F9" s="17"/>
    </row>
    <row r="10" spans="1:6" ht="15.75">
      <c r="A10" s="17" t="s">
        <v>34</v>
      </c>
      <c r="B10" s="11">
        <v>791505</v>
      </c>
      <c r="C10" s="11">
        <v>4330</v>
      </c>
      <c r="D10" s="11"/>
      <c r="E10" s="11"/>
      <c r="F10" s="11">
        <f>B10+C10+D10+E10</f>
        <v>795835</v>
      </c>
    </row>
    <row r="11" spans="1:6" ht="15.75">
      <c r="A11" s="17" t="s">
        <v>35</v>
      </c>
      <c r="B11" s="11">
        <v>8851716</v>
      </c>
      <c r="C11" s="11">
        <v>6686</v>
      </c>
      <c r="D11" s="11"/>
      <c r="E11" s="11"/>
      <c r="F11" s="11">
        <f>B11+C11+D11+E11</f>
        <v>8858402</v>
      </c>
    </row>
    <row r="12" spans="1:6" ht="63">
      <c r="A12" s="19" t="s">
        <v>36</v>
      </c>
      <c r="B12" s="11">
        <v>1164328</v>
      </c>
      <c r="C12" s="11">
        <v>66838</v>
      </c>
      <c r="D12" s="11"/>
      <c r="E12" s="11"/>
      <c r="F12" s="11">
        <f>B12+C12+D12+E12</f>
        <v>1231166</v>
      </c>
    </row>
    <row r="13" spans="1:6" ht="31.5">
      <c r="A13" s="19" t="s">
        <v>37</v>
      </c>
      <c r="B13" s="11"/>
      <c r="C13" s="11"/>
      <c r="D13" s="11"/>
      <c r="E13" s="11"/>
      <c r="F13" s="11"/>
    </row>
    <row r="14" spans="1:6" ht="15.75">
      <c r="A14" s="17" t="s">
        <v>38</v>
      </c>
      <c r="B14" s="11"/>
      <c r="C14" s="11"/>
      <c r="D14" s="11"/>
      <c r="E14" s="11"/>
      <c r="F14" s="11"/>
    </row>
    <row r="15" spans="1:6" ht="15.75">
      <c r="A15" s="17" t="s">
        <v>39</v>
      </c>
      <c r="B15" s="11">
        <f>B10+B11+B12+B13+B14</f>
        <v>10807549</v>
      </c>
      <c r="C15" s="11">
        <f>C10+C11+C12+C13+C14</f>
        <v>77854</v>
      </c>
      <c r="D15" s="11"/>
      <c r="E15" s="11"/>
      <c r="F15" s="11">
        <f t="shared" ref="F15" si="0">F10+F11+F12+F13+F14</f>
        <v>10885403</v>
      </c>
    </row>
    <row r="16" spans="1:6" ht="15.75">
      <c r="A16" s="18" t="s">
        <v>40</v>
      </c>
      <c r="B16" s="11"/>
      <c r="C16" s="11"/>
      <c r="D16" s="11"/>
      <c r="E16" s="11"/>
      <c r="F16" s="11"/>
    </row>
    <row r="17" spans="1:6" ht="15.75">
      <c r="A17" s="17" t="s">
        <v>34</v>
      </c>
      <c r="B17" s="11"/>
      <c r="C17" s="11"/>
      <c r="D17" s="11"/>
      <c r="E17" s="11"/>
      <c r="F17" s="11"/>
    </row>
    <row r="18" spans="1:6" ht="15.75">
      <c r="A18" s="17" t="s">
        <v>35</v>
      </c>
      <c r="B18" s="11">
        <v>3157753</v>
      </c>
      <c r="C18" s="11">
        <v>715041</v>
      </c>
      <c r="D18" s="11"/>
      <c r="E18" s="11"/>
      <c r="F18" s="11">
        <f>B18+C18</f>
        <v>3872794</v>
      </c>
    </row>
    <row r="19" spans="1:6" ht="63">
      <c r="A19" s="19" t="s">
        <v>36</v>
      </c>
      <c r="B19" s="11">
        <v>987028</v>
      </c>
      <c r="C19" s="11">
        <v>104206</v>
      </c>
      <c r="D19" s="11"/>
      <c r="E19" s="11"/>
      <c r="F19" s="11">
        <f>B19+C19</f>
        <v>1091234</v>
      </c>
    </row>
    <row r="20" spans="1:6" ht="31.5">
      <c r="A20" s="19" t="s">
        <v>37</v>
      </c>
      <c r="B20" s="11"/>
      <c r="C20" s="11"/>
      <c r="D20" s="11"/>
      <c r="E20" s="11"/>
      <c r="F20" s="11"/>
    </row>
    <row r="21" spans="1:6" ht="15.75">
      <c r="A21" s="17" t="s">
        <v>38</v>
      </c>
      <c r="B21" s="11"/>
      <c r="C21" s="11"/>
      <c r="D21" s="11"/>
      <c r="E21" s="11"/>
      <c r="F21" s="11"/>
    </row>
    <row r="22" spans="1:6" ht="15.75">
      <c r="A22" s="17" t="s">
        <v>39</v>
      </c>
      <c r="B22" s="11">
        <f>B17+B18+B19+B20+B21</f>
        <v>4144781</v>
      </c>
      <c r="C22" s="11">
        <f>C17+C18+C19+C20+C21</f>
        <v>819247</v>
      </c>
      <c r="D22" s="11"/>
      <c r="E22" s="11"/>
      <c r="F22" s="11">
        <f t="shared" ref="F22" si="1">F17+F18+F19+F20+F21</f>
        <v>4964028</v>
      </c>
    </row>
    <row r="23" spans="1:6" ht="15.75">
      <c r="A23" s="5"/>
      <c r="B23" s="5"/>
      <c r="C23" s="5"/>
      <c r="D23" s="5"/>
      <c r="E23" s="5"/>
      <c r="F23" s="5"/>
    </row>
    <row r="24" spans="1:6" ht="15.75">
      <c r="A24" s="5"/>
      <c r="B24" s="5"/>
      <c r="C24" s="5"/>
      <c r="D24" s="5"/>
      <c r="E24" s="5"/>
      <c r="F24" s="5"/>
    </row>
    <row r="25" spans="1:6" s="2" customFormat="1" ht="15.75">
      <c r="A25" s="1" t="s">
        <v>45</v>
      </c>
      <c r="B25" s="1"/>
      <c r="C25" s="1"/>
      <c r="D25" s="1"/>
      <c r="E25" s="1"/>
      <c r="F25" s="1"/>
    </row>
    <row r="26" spans="1:6" ht="15.75">
      <c r="A26" s="5"/>
      <c r="B26" s="5"/>
      <c r="C26" s="5"/>
      <c r="D26" s="5"/>
      <c r="E26" s="5"/>
      <c r="F26" s="5"/>
    </row>
    <row r="27" spans="1:6" ht="15.75">
      <c r="A27" s="5"/>
      <c r="B27" s="5"/>
      <c r="C27" s="5"/>
      <c r="D27" s="5"/>
      <c r="E27" s="5"/>
      <c r="F27" s="5"/>
    </row>
    <row r="28" spans="1:6" ht="15.75">
      <c r="A28" s="20" t="s">
        <v>46</v>
      </c>
      <c r="B28" s="21"/>
      <c r="C28" s="22"/>
      <c r="D28" s="23" t="s">
        <v>53</v>
      </c>
      <c r="E28" s="5"/>
      <c r="F28" s="5"/>
    </row>
    <row r="29" spans="1:6" ht="15.75">
      <c r="A29" s="12" t="s">
        <v>47</v>
      </c>
      <c r="B29" s="13"/>
      <c r="C29" s="14"/>
      <c r="D29" s="11">
        <v>1946</v>
      </c>
      <c r="E29" s="5"/>
      <c r="F29" s="5"/>
    </row>
    <row r="30" spans="1:6" ht="15.75">
      <c r="A30" s="12" t="s">
        <v>48</v>
      </c>
      <c r="B30" s="13"/>
      <c r="C30" s="14"/>
      <c r="D30" s="11">
        <v>2243</v>
      </c>
      <c r="E30" s="5"/>
      <c r="F30" s="5"/>
    </row>
    <row r="31" spans="1:6" ht="15.75">
      <c r="A31" s="12" t="s">
        <v>49</v>
      </c>
      <c r="B31" s="13"/>
      <c r="C31" s="14"/>
      <c r="D31" s="11">
        <v>144</v>
      </c>
      <c r="E31" s="5"/>
      <c r="F31" s="5"/>
    </row>
    <row r="32" spans="1:6" ht="15.75">
      <c r="A32" s="12" t="s">
        <v>50</v>
      </c>
      <c r="B32" s="13"/>
      <c r="C32" s="14"/>
      <c r="D32" s="11"/>
      <c r="E32" s="5"/>
      <c r="F32" s="5"/>
    </row>
    <row r="33" spans="1:6" ht="15.75">
      <c r="A33" s="12" t="s">
        <v>52</v>
      </c>
      <c r="B33" s="13"/>
      <c r="C33" s="14"/>
      <c r="D33" s="11">
        <v>-6</v>
      </c>
      <c r="E33" s="5"/>
      <c r="F33" s="5"/>
    </row>
    <row r="34" spans="1:6" ht="15.75">
      <c r="A34" s="8" t="s">
        <v>51</v>
      </c>
      <c r="B34" s="9"/>
      <c r="C34" s="10"/>
      <c r="D34" s="11">
        <f>SUM(D29:D33)</f>
        <v>4327</v>
      </c>
      <c r="E34" s="5"/>
      <c r="F34" s="5"/>
    </row>
    <row r="35" spans="1:6" ht="15.75">
      <c r="A35" s="5"/>
      <c r="B35" s="5"/>
      <c r="C35" s="5"/>
      <c r="D35" s="5"/>
      <c r="E35" s="5"/>
      <c r="F35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F29"/>
  <sheetViews>
    <sheetView topLeftCell="A10" workbookViewId="0">
      <selection activeCell="D3" sqref="D3"/>
    </sheetView>
  </sheetViews>
  <sheetFormatPr defaultRowHeight="15"/>
  <cols>
    <col min="1" max="1" width="28.5703125" customWidth="1"/>
    <col min="2" max="2" width="12.28515625" customWidth="1"/>
    <col min="3" max="3" width="10.5703125" customWidth="1"/>
    <col min="4" max="4" width="10.85546875" customWidth="1"/>
    <col min="5" max="5" width="11.5703125" customWidth="1"/>
  </cols>
  <sheetData>
    <row r="3" spans="1:6" s="2" customFormat="1" ht="15.75">
      <c r="A3" s="1" t="s">
        <v>54</v>
      </c>
      <c r="B3" s="1"/>
      <c r="C3" s="1"/>
      <c r="D3" s="1"/>
      <c r="E3" s="1"/>
    </row>
    <row r="4" spans="1:6" ht="15.75">
      <c r="A4" s="5"/>
      <c r="B4" s="5"/>
      <c r="C4" s="5"/>
      <c r="D4" s="5"/>
      <c r="E4" s="5"/>
    </row>
    <row r="5" spans="1:6" ht="15.75">
      <c r="A5" s="5"/>
      <c r="B5" s="5"/>
      <c r="C5" s="5"/>
      <c r="D5" s="5"/>
      <c r="E5" s="5"/>
    </row>
    <row r="6" spans="1:6" ht="47.25">
      <c r="A6" s="25" t="s">
        <v>55</v>
      </c>
      <c r="B6" s="26" t="s">
        <v>57</v>
      </c>
      <c r="C6" s="27" t="s">
        <v>58</v>
      </c>
      <c r="D6" s="27" t="s">
        <v>59</v>
      </c>
      <c r="E6" s="28" t="s">
        <v>60</v>
      </c>
    </row>
    <row r="7" spans="1:6" ht="15.75">
      <c r="A7" s="17" t="s">
        <v>56</v>
      </c>
      <c r="B7" s="29">
        <v>1360951</v>
      </c>
      <c r="C7" s="11"/>
      <c r="D7" s="11"/>
      <c r="E7" s="11">
        <f>B7+C7+D7</f>
        <v>1360951</v>
      </c>
      <c r="F7" s="3"/>
    </row>
    <row r="8" spans="1:6" ht="15.75">
      <c r="A8" s="17" t="s">
        <v>61</v>
      </c>
      <c r="B8" s="29"/>
      <c r="C8" s="11"/>
      <c r="D8" s="11"/>
      <c r="E8" s="11"/>
      <c r="F8" s="3"/>
    </row>
    <row r="9" spans="1:6" ht="15.75">
      <c r="A9" s="17" t="s">
        <v>62</v>
      </c>
      <c r="B9" s="29">
        <v>20050</v>
      </c>
      <c r="C9" s="11">
        <v>1460</v>
      </c>
      <c r="D9" s="11"/>
      <c r="E9" s="11">
        <f t="shared" ref="E9" si="0">B9+C9+D9</f>
        <v>21510</v>
      </c>
      <c r="F9" s="3"/>
    </row>
    <row r="10" spans="1:6" ht="15.75">
      <c r="A10" s="17" t="s">
        <v>63</v>
      </c>
      <c r="B10" s="29"/>
      <c r="C10" s="11"/>
      <c r="D10" s="11"/>
      <c r="E10" s="11"/>
      <c r="F10" s="3"/>
    </row>
    <row r="11" spans="1:6" ht="31.5">
      <c r="A11" s="19" t="s">
        <v>64</v>
      </c>
      <c r="B11" s="29"/>
      <c r="C11" s="11"/>
      <c r="D11" s="11"/>
      <c r="E11" s="11"/>
      <c r="F11" s="3"/>
    </row>
    <row r="12" spans="1:6" ht="31.5">
      <c r="A12" s="19" t="s">
        <v>65</v>
      </c>
      <c r="B12" s="29">
        <v>96713</v>
      </c>
      <c r="C12" s="11"/>
      <c r="D12" s="11">
        <v>1460</v>
      </c>
      <c r="E12" s="11">
        <f>B12+C12-D12</f>
        <v>95253</v>
      </c>
      <c r="F12" s="3"/>
    </row>
    <row r="13" spans="1:6" ht="31.5">
      <c r="A13" s="19" t="s">
        <v>66</v>
      </c>
      <c r="B13" s="29">
        <v>-208571</v>
      </c>
      <c r="C13" s="11"/>
      <c r="D13" s="11"/>
      <c r="E13" s="11">
        <f>B13+C13-D13</f>
        <v>-208571</v>
      </c>
      <c r="F13" s="3"/>
    </row>
    <row r="14" spans="1:6" ht="31.5">
      <c r="A14" s="19" t="s">
        <v>67</v>
      </c>
      <c r="B14" s="29"/>
      <c r="C14" s="11"/>
      <c r="D14" s="11"/>
      <c r="E14" s="11">
        <v>166593</v>
      </c>
      <c r="F14" s="3"/>
    </row>
    <row r="15" spans="1:6" s="2" customFormat="1" ht="15.75">
      <c r="A15" s="30" t="s">
        <v>68</v>
      </c>
      <c r="B15" s="31">
        <f>B7+B8+B9+B10+B11+B12+B13+B14</f>
        <v>1269143</v>
      </c>
      <c r="C15" s="32">
        <f t="shared" ref="C15:E15" si="1">C7+C8+C9+C10+C11+C12+C13+C14</f>
        <v>1460</v>
      </c>
      <c r="D15" s="32">
        <f t="shared" si="1"/>
        <v>1460</v>
      </c>
      <c r="E15" s="32">
        <f t="shared" si="1"/>
        <v>1435736</v>
      </c>
      <c r="F15" s="4"/>
    </row>
    <row r="16" spans="1:6" ht="15.75">
      <c r="A16" s="5"/>
      <c r="B16" s="33"/>
      <c r="C16" s="33"/>
      <c r="D16" s="33"/>
      <c r="E16" s="33"/>
      <c r="F16" s="3"/>
    </row>
    <row r="17" spans="1:6" ht="15.75">
      <c r="A17" s="5"/>
      <c r="B17" s="33"/>
      <c r="C17" s="33"/>
      <c r="D17" s="33"/>
      <c r="E17" s="33"/>
      <c r="F17" s="3"/>
    </row>
    <row r="18" spans="1:6" s="2" customFormat="1" ht="15.75">
      <c r="A18" s="1" t="s">
        <v>69</v>
      </c>
      <c r="B18" s="34"/>
      <c r="C18" s="34"/>
      <c r="D18" s="34"/>
      <c r="E18" s="34"/>
      <c r="F18" s="4"/>
    </row>
    <row r="19" spans="1:6" s="2" customFormat="1" ht="15.75">
      <c r="A19" s="1"/>
      <c r="B19" s="34"/>
      <c r="C19" s="34"/>
      <c r="D19" s="34"/>
      <c r="E19" s="34"/>
      <c r="F19" s="4"/>
    </row>
    <row r="20" spans="1:6" ht="15.75">
      <c r="A20" s="5"/>
      <c r="B20" s="33"/>
      <c r="C20" s="33"/>
      <c r="D20" s="33"/>
      <c r="E20" s="33"/>
      <c r="F20" s="3"/>
    </row>
    <row r="21" spans="1:6" s="2" customFormat="1" ht="15.75">
      <c r="A21" s="20" t="s">
        <v>22</v>
      </c>
      <c r="B21" s="35"/>
      <c r="C21" s="31" t="s">
        <v>74</v>
      </c>
      <c r="D21" s="34"/>
      <c r="E21" s="34"/>
      <c r="F21" s="4"/>
    </row>
    <row r="22" spans="1:6" ht="15.75">
      <c r="A22" s="62" t="s">
        <v>70</v>
      </c>
      <c r="B22" s="64"/>
      <c r="C22" s="68">
        <v>186103</v>
      </c>
      <c r="D22" s="5"/>
      <c r="E22" s="5"/>
    </row>
    <row r="23" spans="1:6" ht="15.75">
      <c r="A23" s="65"/>
      <c r="B23" s="67"/>
      <c r="C23" s="68"/>
      <c r="D23" s="5"/>
      <c r="E23" s="5"/>
    </row>
    <row r="24" spans="1:6" ht="15.75">
      <c r="A24" s="12" t="s">
        <v>71</v>
      </c>
      <c r="B24" s="14"/>
      <c r="C24" s="11">
        <v>263957</v>
      </c>
      <c r="D24" s="5"/>
      <c r="E24" s="5"/>
    </row>
    <row r="25" spans="1:6" ht="15.75">
      <c r="A25" s="59" t="s">
        <v>72</v>
      </c>
      <c r="B25" s="61"/>
      <c r="C25" s="11">
        <v>-77854</v>
      </c>
      <c r="D25" s="5"/>
      <c r="E25" s="5"/>
    </row>
    <row r="26" spans="1:6" ht="15.75">
      <c r="A26" s="59" t="s">
        <v>73</v>
      </c>
      <c r="B26" s="61"/>
      <c r="C26" s="11"/>
      <c r="D26" s="5"/>
      <c r="E26" s="5"/>
    </row>
    <row r="27" spans="1:6" ht="15.75">
      <c r="A27" s="5"/>
      <c r="B27" s="5"/>
      <c r="C27" s="5"/>
      <c r="D27" s="5"/>
      <c r="E27" s="5"/>
    </row>
    <row r="28" spans="1:6" ht="15.75">
      <c r="A28" s="5"/>
      <c r="B28" s="5"/>
      <c r="C28" s="5"/>
      <c r="D28" s="5"/>
      <c r="E28" s="5"/>
    </row>
    <row r="29" spans="1:6">
      <c r="E29" t="s">
        <v>75</v>
      </c>
    </row>
  </sheetData>
  <mergeCells count="4">
    <mergeCell ref="A22:B23"/>
    <mergeCell ref="A25:B25"/>
    <mergeCell ref="A26:B26"/>
    <mergeCell ref="C22:C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9"/>
  <sheetViews>
    <sheetView topLeftCell="A31" workbookViewId="0">
      <selection activeCell="J14" sqref="J14"/>
    </sheetView>
  </sheetViews>
  <sheetFormatPr defaultRowHeight="15"/>
  <cols>
    <col min="1" max="1" width="21.140625" customWidth="1"/>
    <col min="2" max="3" width="12.7109375" customWidth="1"/>
    <col min="4" max="4" width="13" customWidth="1"/>
    <col min="5" max="5" width="10.140625" customWidth="1"/>
  </cols>
  <sheetData>
    <row r="2" spans="1:5">
      <c r="C2" s="69"/>
    </row>
    <row r="3" spans="1:5">
      <c r="A3" s="70" t="s">
        <v>81</v>
      </c>
      <c r="B3" s="70"/>
      <c r="C3" s="70"/>
      <c r="D3" s="71"/>
      <c r="E3" s="71"/>
    </row>
    <row r="4" spans="1:5">
      <c r="A4" s="71"/>
      <c r="B4" s="71"/>
      <c r="C4" s="71"/>
      <c r="D4" s="71"/>
      <c r="E4" s="71"/>
    </row>
    <row r="5" spans="1:5">
      <c r="A5" s="72" t="s">
        <v>82</v>
      </c>
      <c r="B5" s="73" t="s">
        <v>83</v>
      </c>
      <c r="C5" s="74"/>
      <c r="D5" s="75"/>
      <c r="E5" s="76" t="s">
        <v>84</v>
      </c>
    </row>
    <row r="6" spans="1:5">
      <c r="A6" s="77" t="s">
        <v>85</v>
      </c>
      <c r="B6" s="78">
        <v>2011</v>
      </c>
      <c r="C6" s="78">
        <v>2012</v>
      </c>
      <c r="D6" s="78">
        <v>2013</v>
      </c>
      <c r="E6" s="79" t="s">
        <v>86</v>
      </c>
    </row>
    <row r="7" spans="1:5">
      <c r="A7" s="71"/>
      <c r="B7" s="71"/>
      <c r="C7" s="71"/>
      <c r="D7" s="71"/>
      <c r="E7" s="71"/>
    </row>
    <row r="8" spans="1:5">
      <c r="A8" s="70" t="s">
        <v>87</v>
      </c>
      <c r="B8" s="71"/>
      <c r="C8" s="71"/>
      <c r="D8" s="71"/>
      <c r="E8" s="71"/>
    </row>
    <row r="9" spans="1:5">
      <c r="A9" s="71"/>
      <c r="B9" s="71"/>
      <c r="C9" s="71"/>
      <c r="D9" s="71"/>
      <c r="E9" s="71"/>
    </row>
    <row r="10" spans="1:5">
      <c r="A10" s="80" t="s">
        <v>88</v>
      </c>
      <c r="B10" s="81">
        <v>22463867</v>
      </c>
      <c r="C10" s="81">
        <v>22516286</v>
      </c>
      <c r="D10" s="81">
        <v>23836562</v>
      </c>
      <c r="E10" s="82">
        <f>D10/C10*100</f>
        <v>105.86364909381591</v>
      </c>
    </row>
    <row r="11" spans="1:5">
      <c r="A11" s="80" t="s">
        <v>89</v>
      </c>
      <c r="B11" s="81">
        <v>14751120</v>
      </c>
      <c r="C11" s="81">
        <v>15933851</v>
      </c>
      <c r="D11" s="81">
        <v>17537387</v>
      </c>
      <c r="E11" s="82">
        <f>D11/C11*100</f>
        <v>110.06370650761075</v>
      </c>
    </row>
    <row r="12" spans="1:5">
      <c r="A12" s="80" t="s">
        <v>90</v>
      </c>
      <c r="B12" s="81">
        <v>3769745</v>
      </c>
      <c r="C12" s="81">
        <v>7380599</v>
      </c>
      <c r="D12" s="81">
        <v>1925075</v>
      </c>
      <c r="E12" s="82">
        <f>D12/C12*100</f>
        <v>26.082910072746131</v>
      </c>
    </row>
    <row r="13" spans="1:5">
      <c r="A13" s="83" t="s">
        <v>39</v>
      </c>
      <c r="B13" s="84">
        <f>SUM(B10:B12)</f>
        <v>40984732</v>
      </c>
      <c r="C13" s="84">
        <f>SUM(C10:C12)</f>
        <v>45830736</v>
      </c>
      <c r="D13" s="81">
        <f>SUM(D10:D12)</f>
        <v>43299024</v>
      </c>
      <c r="E13" s="82">
        <f>D13/C13*100</f>
        <v>94.475951684476541</v>
      </c>
    </row>
    <row r="14" spans="1:5">
      <c r="A14" s="85"/>
      <c r="B14" s="85"/>
      <c r="C14" s="85"/>
      <c r="D14" s="86"/>
      <c r="E14" s="87"/>
    </row>
    <row r="15" spans="1:5">
      <c r="A15" s="88" t="s">
        <v>91</v>
      </c>
      <c r="B15" s="89"/>
      <c r="C15" s="89"/>
      <c r="D15" s="89"/>
      <c r="E15" s="90"/>
    </row>
    <row r="16" spans="1:5">
      <c r="A16" s="91"/>
      <c r="B16" s="91"/>
      <c r="C16" s="91"/>
      <c r="D16" s="91"/>
      <c r="E16" s="92"/>
    </row>
    <row r="17" spans="1:5">
      <c r="A17" s="77" t="s">
        <v>88</v>
      </c>
      <c r="B17" s="93">
        <v>4029318</v>
      </c>
      <c r="C17" s="93">
        <v>4142649</v>
      </c>
      <c r="D17" s="93">
        <v>4129809</v>
      </c>
      <c r="E17" s="94">
        <f>D17/C17*100</f>
        <v>99.69005339337221</v>
      </c>
    </row>
    <row r="18" spans="1:5">
      <c r="A18" s="80" t="s">
        <v>89</v>
      </c>
      <c r="B18" s="81">
        <v>2654955</v>
      </c>
      <c r="C18" s="81">
        <v>3091548</v>
      </c>
      <c r="D18" s="93">
        <v>3397937</v>
      </c>
      <c r="E18" s="94">
        <f>D18/C18*100</f>
        <v>109.91053672787872</v>
      </c>
    </row>
    <row r="19" spans="1:5">
      <c r="A19" s="80" t="s">
        <v>90</v>
      </c>
      <c r="B19" s="81">
        <v>16168</v>
      </c>
      <c r="C19" s="81">
        <v>19132</v>
      </c>
      <c r="D19" s="93">
        <v>21311</v>
      </c>
      <c r="E19" s="94">
        <f>D19/C19*100</f>
        <v>111.38929542128371</v>
      </c>
    </row>
    <row r="20" spans="1:5">
      <c r="A20" s="80" t="s">
        <v>39</v>
      </c>
      <c r="B20" s="81">
        <f>SUM(B17:B19)</f>
        <v>6700441</v>
      </c>
      <c r="C20" s="81">
        <f>SUM(C17:C19)</f>
        <v>7253329</v>
      </c>
      <c r="D20" s="93">
        <f>SUM(D17:D19)</f>
        <v>7549057</v>
      </c>
      <c r="E20" s="94">
        <f>D20/C20*100</f>
        <v>104.07713478872942</v>
      </c>
    </row>
    <row r="21" spans="1:5">
      <c r="A21" s="89"/>
      <c r="B21" s="95"/>
      <c r="C21" s="95"/>
      <c r="D21" s="95"/>
      <c r="E21" s="96"/>
    </row>
    <row r="22" spans="1:5">
      <c r="A22" s="88" t="s">
        <v>92</v>
      </c>
      <c r="B22" s="95"/>
      <c r="C22" s="95"/>
      <c r="D22" s="95"/>
      <c r="E22" s="96"/>
    </row>
    <row r="23" spans="1:5">
      <c r="A23" s="89"/>
      <c r="B23" s="95"/>
      <c r="C23" s="95"/>
      <c r="D23" s="95"/>
      <c r="E23" s="96"/>
    </row>
    <row r="24" spans="1:5">
      <c r="A24" s="80" t="s">
        <v>88</v>
      </c>
      <c r="B24" s="81"/>
      <c r="C24" s="81"/>
      <c r="D24" s="81">
        <v>13456</v>
      </c>
      <c r="E24" s="82"/>
    </row>
    <row r="25" spans="1:5">
      <c r="A25" s="80" t="s">
        <v>93</v>
      </c>
      <c r="B25" s="81"/>
      <c r="C25" s="81"/>
      <c r="D25" s="81">
        <v>15928</v>
      </c>
      <c r="E25" s="82"/>
    </row>
    <row r="26" spans="1:5">
      <c r="A26" s="80" t="s">
        <v>90</v>
      </c>
      <c r="B26" s="81"/>
      <c r="C26" s="81"/>
      <c r="D26" s="81">
        <v>0</v>
      </c>
      <c r="E26" s="82"/>
    </row>
    <row r="27" spans="1:5">
      <c r="A27" s="80" t="s">
        <v>39</v>
      </c>
      <c r="B27" s="81"/>
      <c r="C27" s="81"/>
      <c r="D27" s="81">
        <f>SUM(D24:D26)</f>
        <v>29384</v>
      </c>
      <c r="E27" s="82"/>
    </row>
    <row r="28" spans="1:5">
      <c r="A28" s="71"/>
      <c r="B28" s="71"/>
      <c r="C28" s="71"/>
      <c r="D28" s="71"/>
      <c r="E28" s="97"/>
    </row>
    <row r="29" spans="1:5">
      <c r="A29" s="88" t="s">
        <v>94</v>
      </c>
      <c r="B29" s="95"/>
      <c r="C29" s="95"/>
      <c r="D29" s="95"/>
      <c r="E29" s="96"/>
    </row>
    <row r="30" spans="1:5">
      <c r="A30" s="88"/>
      <c r="B30" s="95"/>
      <c r="C30" s="95"/>
      <c r="D30" s="95"/>
      <c r="E30" s="96"/>
    </row>
    <row r="31" spans="1:5">
      <c r="A31" s="98"/>
      <c r="B31" s="84">
        <v>660140</v>
      </c>
      <c r="C31" s="84">
        <v>511537</v>
      </c>
      <c r="D31" s="84">
        <v>403880</v>
      </c>
      <c r="E31" s="82">
        <f>D31/C31*100</f>
        <v>78.954210545864726</v>
      </c>
    </row>
    <row r="32" spans="1:5">
      <c r="A32" s="85"/>
      <c r="B32" s="85"/>
      <c r="C32" s="85"/>
      <c r="D32" s="85"/>
      <c r="E32" s="99"/>
    </row>
    <row r="33" spans="1:5">
      <c r="A33" s="88" t="s">
        <v>95</v>
      </c>
      <c r="B33" s="89"/>
      <c r="C33" s="89"/>
      <c r="D33" s="89"/>
      <c r="E33" s="97"/>
    </row>
    <row r="34" spans="1:5">
      <c r="A34" s="91"/>
      <c r="B34" s="91"/>
      <c r="C34" s="91"/>
      <c r="D34" s="91"/>
      <c r="E34" s="100"/>
    </row>
    <row r="35" spans="1:5">
      <c r="A35" s="77" t="s">
        <v>88</v>
      </c>
      <c r="B35" s="93">
        <v>26493185</v>
      </c>
      <c r="C35" s="93">
        <v>26658935</v>
      </c>
      <c r="D35" s="93">
        <f>D10+D17+D24</f>
        <v>27979827</v>
      </c>
      <c r="E35" s="94">
        <f>D35/C35*100</f>
        <v>104.95478157698348</v>
      </c>
    </row>
    <row r="36" spans="1:5">
      <c r="A36" s="80" t="s">
        <v>89</v>
      </c>
      <c r="B36" s="81">
        <v>17406075</v>
      </c>
      <c r="C36" s="81">
        <v>19025399</v>
      </c>
      <c r="D36" s="93">
        <f>D11+D18+D25</f>
        <v>20951252</v>
      </c>
      <c r="E36" s="94">
        <f>D36/C36*100</f>
        <v>110.12253672051766</v>
      </c>
    </row>
    <row r="37" spans="1:5">
      <c r="A37" s="80" t="s">
        <v>90</v>
      </c>
      <c r="B37" s="81">
        <v>3785913</v>
      </c>
      <c r="C37" s="81">
        <v>7399731</v>
      </c>
      <c r="D37" s="93">
        <f>D12+D19+D26</f>
        <v>1946386</v>
      </c>
      <c r="E37" s="94">
        <f>D37/C37*100</f>
        <v>26.303469680181617</v>
      </c>
    </row>
    <row r="38" spans="1:5">
      <c r="A38" s="80" t="s">
        <v>96</v>
      </c>
      <c r="B38" s="81">
        <v>660140</v>
      </c>
      <c r="C38" s="81">
        <v>511537</v>
      </c>
      <c r="D38" s="93">
        <v>403880</v>
      </c>
      <c r="E38" s="94">
        <f>D38/C38*100</f>
        <v>78.954210545864726</v>
      </c>
    </row>
    <row r="39" spans="1:5">
      <c r="A39" s="98" t="s">
        <v>97</v>
      </c>
      <c r="B39" s="101">
        <f>SUM(B35:B38)</f>
        <v>48345313</v>
      </c>
      <c r="C39" s="101">
        <f>SUM(C35:C38)</f>
        <v>53595602</v>
      </c>
      <c r="D39" s="101">
        <f>SUM(D35:D38)</f>
        <v>51281345</v>
      </c>
      <c r="E39" s="102">
        <f>D39/C39*100</f>
        <v>95.682002041883962</v>
      </c>
    </row>
    <row r="40" spans="1:5" ht="15.75">
      <c r="A40" s="103"/>
      <c r="B40" s="104"/>
      <c r="C40" s="104"/>
      <c r="D40" s="105"/>
      <c r="E40" s="106"/>
    </row>
    <row r="42" spans="1:5">
      <c r="A42" s="103" t="s">
        <v>98</v>
      </c>
      <c r="B42" s="2"/>
    </row>
    <row r="43" spans="1:5">
      <c r="A43" s="103"/>
      <c r="B43" s="2"/>
    </row>
    <row r="44" spans="1:5">
      <c r="A44" s="107"/>
    </row>
    <row r="45" spans="1:5">
      <c r="A45" s="108"/>
      <c r="B45" s="109"/>
      <c r="C45" s="110" t="s">
        <v>98</v>
      </c>
      <c r="D45" s="111"/>
      <c r="E45" s="112" t="s">
        <v>84</v>
      </c>
    </row>
    <row r="46" spans="1:5">
      <c r="A46" s="113"/>
      <c r="B46" s="114">
        <v>2011</v>
      </c>
      <c r="C46" s="115">
        <v>2012</v>
      </c>
      <c r="D46" s="114">
        <v>2013</v>
      </c>
      <c r="E46" s="116" t="s">
        <v>86</v>
      </c>
    </row>
    <row r="47" spans="1:5">
      <c r="A47" s="117" t="s">
        <v>83</v>
      </c>
      <c r="B47" s="118">
        <v>48345313</v>
      </c>
      <c r="C47" s="118">
        <v>53595602</v>
      </c>
      <c r="D47" s="118">
        <v>51281345</v>
      </c>
      <c r="E47" s="119">
        <f>D47/C47*100</f>
        <v>95.682002041883962</v>
      </c>
    </row>
    <row r="48" spans="1:5">
      <c r="A48" s="117" t="s">
        <v>99</v>
      </c>
      <c r="B48" s="118">
        <v>86</v>
      </c>
      <c r="C48" s="118">
        <v>87</v>
      </c>
      <c r="D48" s="120">
        <v>88</v>
      </c>
      <c r="E48" s="119">
        <f>D48/C48*100</f>
        <v>101.14942528735634</v>
      </c>
    </row>
    <row r="49" spans="1:5">
      <c r="A49" s="121" t="s">
        <v>98</v>
      </c>
      <c r="B49" s="122">
        <f>B47/B48</f>
        <v>562154.80232558143</v>
      </c>
      <c r="C49" s="122">
        <f>C47/C48</f>
        <v>616041.40229885059</v>
      </c>
      <c r="D49" s="122">
        <f>D47/D48</f>
        <v>582742.55681818177</v>
      </c>
      <c r="E49" s="123">
        <f>D49/C49*100</f>
        <v>94.594706564135265</v>
      </c>
    </row>
  </sheetData>
  <mergeCells count="1">
    <mergeCell ref="B5:C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E46"/>
  <sheetViews>
    <sheetView topLeftCell="A25" workbookViewId="0">
      <selection activeCell="K13" sqref="K13"/>
    </sheetView>
  </sheetViews>
  <sheetFormatPr defaultRowHeight="15"/>
  <cols>
    <col min="1" max="1" width="40.42578125" customWidth="1"/>
    <col min="2" max="3" width="13.140625" bestFit="1" customWidth="1"/>
    <col min="4" max="4" width="10.85546875" bestFit="1" customWidth="1"/>
  </cols>
  <sheetData>
    <row r="3" spans="1:5" ht="15.75">
      <c r="A3" s="1" t="s">
        <v>100</v>
      </c>
      <c r="B3" s="5"/>
      <c r="C3" s="5"/>
      <c r="D3" s="5"/>
      <c r="E3" s="5"/>
    </row>
    <row r="4" spans="1:5" ht="15.75">
      <c r="A4" s="5"/>
      <c r="B4" s="5"/>
      <c r="C4" s="5"/>
      <c r="D4" s="5"/>
      <c r="E4" s="5"/>
    </row>
    <row r="5" spans="1:5" ht="15.75">
      <c r="A5" s="5"/>
      <c r="B5" s="124"/>
      <c r="C5" s="124"/>
      <c r="D5" s="5"/>
      <c r="E5" s="5"/>
    </row>
    <row r="6" spans="1:5" ht="15.75">
      <c r="A6" s="125" t="s">
        <v>22</v>
      </c>
      <c r="B6" s="125" t="s">
        <v>101</v>
      </c>
      <c r="C6" s="125" t="s">
        <v>102</v>
      </c>
      <c r="D6" s="125" t="s">
        <v>103</v>
      </c>
      <c r="E6" s="125" t="s">
        <v>84</v>
      </c>
    </row>
    <row r="7" spans="1:5" ht="15.75">
      <c r="A7" s="17" t="s">
        <v>104</v>
      </c>
      <c r="B7" s="11">
        <v>50908903</v>
      </c>
      <c r="C7" s="11">
        <v>48561903</v>
      </c>
      <c r="D7" s="11">
        <f>C7-B7</f>
        <v>-2347000</v>
      </c>
      <c r="E7" s="126">
        <f>C7/B7*100</f>
        <v>95.389804412010221</v>
      </c>
    </row>
    <row r="8" spans="1:5" ht="15.75">
      <c r="A8" s="17" t="s">
        <v>105</v>
      </c>
      <c r="B8" s="11">
        <v>47405499</v>
      </c>
      <c r="C8" s="11">
        <v>44735826</v>
      </c>
      <c r="D8" s="11">
        <f t="shared" ref="D8:D44" si="0">C8-B8</f>
        <v>-2669673</v>
      </c>
      <c r="E8" s="126">
        <f t="shared" ref="E8:E44" si="1">C8/B8*100</f>
        <v>94.368431814207881</v>
      </c>
    </row>
    <row r="9" spans="1:5" ht="15.75">
      <c r="A9" s="18" t="s">
        <v>106</v>
      </c>
      <c r="B9" s="32">
        <f>B7-B8</f>
        <v>3503404</v>
      </c>
      <c r="C9" s="32">
        <f>C7-C8</f>
        <v>3826077</v>
      </c>
      <c r="D9" s="32">
        <f t="shared" si="0"/>
        <v>322673</v>
      </c>
      <c r="E9" s="127">
        <f t="shared" si="1"/>
        <v>109.21027092507745</v>
      </c>
    </row>
    <row r="10" spans="1:5" ht="15.75">
      <c r="A10" s="18" t="s">
        <v>107</v>
      </c>
      <c r="B10" s="32">
        <v>107076</v>
      </c>
      <c r="C10" s="32">
        <v>115604</v>
      </c>
      <c r="D10" s="32">
        <f t="shared" si="0"/>
        <v>8528</v>
      </c>
      <c r="E10" s="127">
        <f t="shared" si="1"/>
        <v>107.9644364750271</v>
      </c>
    </row>
    <row r="11" spans="1:5" ht="15.75">
      <c r="A11" s="17" t="s">
        <v>108</v>
      </c>
      <c r="B11" s="11">
        <v>107076</v>
      </c>
      <c r="C11" s="11">
        <v>115604</v>
      </c>
      <c r="D11" s="11">
        <f t="shared" si="0"/>
        <v>8528</v>
      </c>
      <c r="E11" s="126">
        <f t="shared" si="1"/>
        <v>107.9644364750271</v>
      </c>
    </row>
    <row r="12" spans="1:5" ht="15.75">
      <c r="A12" s="17" t="s">
        <v>109</v>
      </c>
      <c r="B12" s="11">
        <v>0</v>
      </c>
      <c r="C12" s="11">
        <v>0</v>
      </c>
      <c r="D12" s="11">
        <f t="shared" si="0"/>
        <v>0</v>
      </c>
      <c r="E12" s="126"/>
    </row>
    <row r="13" spans="1:5" ht="15.75">
      <c r="A13" s="17" t="s">
        <v>110</v>
      </c>
      <c r="B13" s="11">
        <v>0</v>
      </c>
      <c r="C13" s="11">
        <v>0</v>
      </c>
      <c r="D13" s="11">
        <f t="shared" si="0"/>
        <v>0</v>
      </c>
      <c r="E13" s="126"/>
    </row>
    <row r="14" spans="1:5" ht="15.75">
      <c r="A14" s="18" t="s">
        <v>111</v>
      </c>
      <c r="B14" s="32">
        <f>B15+B16</f>
        <v>1240316</v>
      </c>
      <c r="C14" s="32">
        <v>1336712</v>
      </c>
      <c r="D14" s="32">
        <f t="shared" si="0"/>
        <v>96396</v>
      </c>
      <c r="E14" s="127">
        <f t="shared" si="1"/>
        <v>107.77189038922339</v>
      </c>
    </row>
    <row r="15" spans="1:5" ht="15.75">
      <c r="A15" s="17" t="s">
        <v>112</v>
      </c>
      <c r="B15" s="11">
        <v>165502</v>
      </c>
      <c r="C15" s="11">
        <v>176000</v>
      </c>
      <c r="D15" s="11">
        <f t="shared" si="0"/>
        <v>10498</v>
      </c>
      <c r="E15" s="126">
        <f t="shared" si="1"/>
        <v>106.34312576283067</v>
      </c>
    </row>
    <row r="16" spans="1:5" ht="15.75">
      <c r="A16" s="17" t="s">
        <v>113</v>
      </c>
      <c r="B16" s="11">
        <v>1074814</v>
      </c>
      <c r="C16" s="11">
        <v>1160712</v>
      </c>
      <c r="D16" s="11">
        <f t="shared" si="0"/>
        <v>85898</v>
      </c>
      <c r="E16" s="126">
        <f t="shared" si="1"/>
        <v>107.99189441149817</v>
      </c>
    </row>
    <row r="17" spans="1:5" ht="15.75">
      <c r="A17" s="18" t="s">
        <v>114</v>
      </c>
      <c r="B17" s="32">
        <f>B9+B10-B14</f>
        <v>2370164</v>
      </c>
      <c r="C17" s="32">
        <f>C9+C10-C14</f>
        <v>2604969</v>
      </c>
      <c r="D17" s="32">
        <f t="shared" si="0"/>
        <v>234805</v>
      </c>
      <c r="E17" s="127">
        <f t="shared" si="1"/>
        <v>109.90669843943289</v>
      </c>
    </row>
    <row r="18" spans="1:5" ht="15.75">
      <c r="A18" s="17" t="s">
        <v>115</v>
      </c>
      <c r="B18" s="11">
        <f>B19+B20+B21+B22</f>
        <v>1216253</v>
      </c>
      <c r="C18" s="11">
        <f>C19+C20+C21+C22</f>
        <v>1303268</v>
      </c>
      <c r="D18" s="11">
        <f t="shared" si="0"/>
        <v>87015</v>
      </c>
      <c r="E18" s="126">
        <f t="shared" si="1"/>
        <v>107.15435028731686</v>
      </c>
    </row>
    <row r="19" spans="1:5" ht="15.75">
      <c r="A19" s="17" t="s">
        <v>116</v>
      </c>
      <c r="B19" s="11">
        <v>781363</v>
      </c>
      <c r="C19" s="11">
        <v>799650</v>
      </c>
      <c r="D19" s="11">
        <f t="shared" si="0"/>
        <v>18287</v>
      </c>
      <c r="E19" s="126">
        <f t="shared" si="1"/>
        <v>102.34039748490777</v>
      </c>
    </row>
    <row r="20" spans="1:5" ht="15.75">
      <c r="A20" s="17" t="s">
        <v>117</v>
      </c>
      <c r="B20" s="11">
        <v>75000</v>
      </c>
      <c r="C20" s="11">
        <v>117446</v>
      </c>
      <c r="D20" s="11">
        <f t="shared" si="0"/>
        <v>42446</v>
      </c>
      <c r="E20" s="126">
        <f t="shared" si="1"/>
        <v>156.59466666666665</v>
      </c>
    </row>
    <row r="21" spans="1:5" ht="15.75">
      <c r="A21" s="17" t="s">
        <v>118</v>
      </c>
      <c r="B21" s="11">
        <v>294177</v>
      </c>
      <c r="C21" s="11">
        <v>327915</v>
      </c>
      <c r="D21" s="11">
        <f t="shared" si="0"/>
        <v>33738</v>
      </c>
      <c r="E21" s="126">
        <f t="shared" si="1"/>
        <v>111.46860563538279</v>
      </c>
    </row>
    <row r="22" spans="1:5" ht="15.75">
      <c r="A22" s="17" t="s">
        <v>119</v>
      </c>
      <c r="B22" s="11">
        <v>65713</v>
      </c>
      <c r="C22" s="11">
        <v>58257</v>
      </c>
      <c r="D22" s="11">
        <f t="shared" si="0"/>
        <v>-7456</v>
      </c>
      <c r="E22" s="126">
        <f t="shared" si="1"/>
        <v>88.653691050477079</v>
      </c>
    </row>
    <row r="23" spans="1:5" ht="15.75">
      <c r="A23" s="17" t="s">
        <v>120</v>
      </c>
      <c r="B23" s="11">
        <v>9068</v>
      </c>
      <c r="C23" s="11">
        <v>13045</v>
      </c>
      <c r="D23" s="11">
        <f t="shared" si="0"/>
        <v>3977</v>
      </c>
      <c r="E23" s="126">
        <f t="shared" si="1"/>
        <v>143.85752095280105</v>
      </c>
    </row>
    <row r="24" spans="1:5" ht="15.75">
      <c r="A24" s="17" t="s">
        <v>121</v>
      </c>
      <c r="B24" s="11">
        <v>873958</v>
      </c>
      <c r="C24" s="11">
        <v>845190</v>
      </c>
      <c r="D24" s="11">
        <f t="shared" si="0"/>
        <v>-28768</v>
      </c>
      <c r="E24" s="126">
        <f t="shared" si="1"/>
        <v>96.708308637257161</v>
      </c>
    </row>
    <row r="25" spans="1:5" ht="15.75">
      <c r="A25" s="17" t="s">
        <v>122</v>
      </c>
      <c r="B25" s="11">
        <v>0</v>
      </c>
      <c r="C25" s="11">
        <v>0</v>
      </c>
      <c r="D25" s="11">
        <f t="shared" si="0"/>
        <v>0</v>
      </c>
      <c r="E25" s="126"/>
    </row>
    <row r="26" spans="1:5" ht="15.75">
      <c r="A26" s="17" t="s">
        <v>123</v>
      </c>
      <c r="B26" s="11">
        <v>0</v>
      </c>
      <c r="C26" s="11">
        <v>0</v>
      </c>
      <c r="D26" s="11">
        <f t="shared" si="0"/>
        <v>0</v>
      </c>
      <c r="E26" s="126"/>
    </row>
    <row r="27" spans="1:5" ht="15.75">
      <c r="A27" s="17" t="s">
        <v>124</v>
      </c>
      <c r="B27" s="11">
        <v>243</v>
      </c>
      <c r="C27" s="11">
        <v>364</v>
      </c>
      <c r="D27" s="11">
        <f t="shared" si="0"/>
        <v>121</v>
      </c>
      <c r="E27" s="126">
        <f t="shared" si="1"/>
        <v>149.79423868312759</v>
      </c>
    </row>
    <row r="28" spans="1:5" ht="15.75">
      <c r="A28" s="17" t="s">
        <v>125</v>
      </c>
      <c r="B28" s="11">
        <v>19528</v>
      </c>
      <c r="C28" s="11">
        <v>23872</v>
      </c>
      <c r="D28" s="11">
        <f t="shared" si="0"/>
        <v>4344</v>
      </c>
      <c r="E28" s="126">
        <f t="shared" si="1"/>
        <v>122.2449815649324</v>
      </c>
    </row>
    <row r="29" spans="1:5" ht="15.75">
      <c r="A29" s="17" t="s">
        <v>126</v>
      </c>
      <c r="B29" s="11">
        <v>40351</v>
      </c>
      <c r="C29" s="11">
        <v>28072</v>
      </c>
      <c r="D29" s="11">
        <f t="shared" si="0"/>
        <v>-12279</v>
      </c>
      <c r="E29" s="126">
        <f t="shared" si="1"/>
        <v>69.569527397090539</v>
      </c>
    </row>
    <row r="30" spans="1:5" ht="15.75">
      <c r="A30" s="18" t="s">
        <v>127</v>
      </c>
      <c r="B30" s="32">
        <f>B17-B18-B23-B24+B25-B26-B27+B28-B29</f>
        <v>249819</v>
      </c>
      <c r="C30" s="32">
        <f>C17-C18-C23-C24-C27+C28-C29</f>
        <v>438902</v>
      </c>
      <c r="D30" s="32">
        <f t="shared" si="0"/>
        <v>189083</v>
      </c>
      <c r="E30" s="127">
        <f t="shared" si="1"/>
        <v>175.68799811063209</v>
      </c>
    </row>
    <row r="31" spans="1:5" ht="15.75">
      <c r="A31" s="17" t="s">
        <v>128</v>
      </c>
      <c r="B31" s="11">
        <v>9</v>
      </c>
      <c r="C31" s="11">
        <v>19</v>
      </c>
      <c r="D31" s="11">
        <f t="shared" si="0"/>
        <v>10</v>
      </c>
      <c r="E31" s="126">
        <f t="shared" si="1"/>
        <v>211.11111111111111</v>
      </c>
    </row>
    <row r="32" spans="1:5" ht="15.75">
      <c r="A32" s="17" t="s">
        <v>129</v>
      </c>
      <c r="B32" s="11">
        <v>219456</v>
      </c>
      <c r="C32" s="11">
        <v>204892</v>
      </c>
      <c r="D32" s="11">
        <f t="shared" si="0"/>
        <v>-14564</v>
      </c>
      <c r="E32" s="126">
        <f t="shared" si="1"/>
        <v>93.363589967920674</v>
      </c>
    </row>
    <row r="33" spans="1:5" ht="15.75">
      <c r="A33" s="17" t="s">
        <v>130</v>
      </c>
      <c r="B33" s="11">
        <v>0</v>
      </c>
      <c r="C33" s="11">
        <v>0</v>
      </c>
      <c r="D33" s="11">
        <f t="shared" si="0"/>
        <v>0</v>
      </c>
      <c r="E33" s="126"/>
    </row>
    <row r="34" spans="1:5" ht="15.75">
      <c r="A34" s="17" t="s">
        <v>131</v>
      </c>
      <c r="B34" s="11">
        <v>49</v>
      </c>
      <c r="C34" s="11">
        <v>0</v>
      </c>
      <c r="D34" s="11">
        <f t="shared" si="0"/>
        <v>-49</v>
      </c>
      <c r="E34" s="126">
        <f t="shared" si="1"/>
        <v>0</v>
      </c>
    </row>
    <row r="35" spans="1:5" ht="15.75">
      <c r="A35" s="17" t="s">
        <v>132</v>
      </c>
      <c r="B35" s="11">
        <v>0</v>
      </c>
      <c r="C35" s="11">
        <v>0</v>
      </c>
      <c r="D35" s="11">
        <f t="shared" si="0"/>
        <v>0</v>
      </c>
      <c r="E35" s="126"/>
    </row>
    <row r="36" spans="1:5" ht="15.75">
      <c r="A36" s="17" t="s">
        <v>133</v>
      </c>
      <c r="B36" s="11">
        <v>8734</v>
      </c>
      <c r="C36" s="11">
        <v>9108</v>
      </c>
      <c r="D36" s="11">
        <f t="shared" si="0"/>
        <v>374</v>
      </c>
      <c r="E36" s="126">
        <f t="shared" si="1"/>
        <v>104.28211586901763</v>
      </c>
    </row>
    <row r="37" spans="1:5" ht="15.75">
      <c r="A37" s="18" t="s">
        <v>134</v>
      </c>
      <c r="B37" s="32">
        <f>B31-B32+B33-B34+B35-B36</f>
        <v>-228230</v>
      </c>
      <c r="C37" s="32">
        <f>C31-C32-C36</f>
        <v>-213981</v>
      </c>
      <c r="D37" s="32">
        <f t="shared" si="0"/>
        <v>14249</v>
      </c>
      <c r="E37" s="127">
        <f t="shared" si="1"/>
        <v>93.756736625334085</v>
      </c>
    </row>
    <row r="38" spans="1:5" ht="15.75">
      <c r="A38" s="18" t="s">
        <v>135</v>
      </c>
      <c r="B38" s="32">
        <f>B30+B37</f>
        <v>21589</v>
      </c>
      <c r="C38" s="32">
        <f>C30+C37</f>
        <v>224921</v>
      </c>
      <c r="D38" s="32">
        <f t="shared" si="0"/>
        <v>203332</v>
      </c>
      <c r="E38" s="127">
        <f t="shared" si="1"/>
        <v>1041.8314882579091</v>
      </c>
    </row>
    <row r="39" spans="1:5" ht="15.75">
      <c r="A39" s="17" t="s">
        <v>136</v>
      </c>
      <c r="B39" s="11">
        <v>6987</v>
      </c>
      <c r="C39" s="11">
        <v>58328</v>
      </c>
      <c r="D39" s="11">
        <f t="shared" si="0"/>
        <v>51341</v>
      </c>
      <c r="E39" s="126">
        <f t="shared" si="1"/>
        <v>834.80749964219262</v>
      </c>
    </row>
    <row r="40" spans="1:5" ht="15.75">
      <c r="A40" s="18" t="s">
        <v>137</v>
      </c>
      <c r="B40" s="32">
        <v>14602</v>
      </c>
      <c r="C40" s="32">
        <f>C38-C39</f>
        <v>166593</v>
      </c>
      <c r="D40" s="32">
        <f t="shared" si="0"/>
        <v>151991</v>
      </c>
      <c r="E40" s="127">
        <f t="shared" si="1"/>
        <v>1140.8916586768935</v>
      </c>
    </row>
    <row r="41" spans="1:5" ht="15.75">
      <c r="A41" s="18" t="s">
        <v>138</v>
      </c>
      <c r="B41" s="32">
        <v>0</v>
      </c>
      <c r="C41" s="32">
        <v>0</v>
      </c>
      <c r="D41" s="32">
        <f t="shared" si="0"/>
        <v>0</v>
      </c>
      <c r="E41" s="127"/>
    </row>
    <row r="42" spans="1:5" ht="15.75">
      <c r="A42" s="18" t="s">
        <v>139</v>
      </c>
      <c r="B42" s="32">
        <v>0</v>
      </c>
      <c r="C42" s="32">
        <v>0</v>
      </c>
      <c r="D42" s="32">
        <f t="shared" si="0"/>
        <v>0</v>
      </c>
      <c r="E42" s="127"/>
    </row>
    <row r="43" spans="1:5" ht="15.75">
      <c r="A43" s="18" t="s">
        <v>140</v>
      </c>
      <c r="B43" s="32">
        <v>21589</v>
      </c>
      <c r="C43" s="32">
        <v>224921</v>
      </c>
      <c r="D43" s="32">
        <f t="shared" si="0"/>
        <v>203332</v>
      </c>
      <c r="E43" s="127">
        <f t="shared" si="1"/>
        <v>1041.8314882579091</v>
      </c>
    </row>
    <row r="44" spans="1:5" ht="15.75">
      <c r="A44" s="18" t="s">
        <v>141</v>
      </c>
      <c r="B44" s="32">
        <v>14602</v>
      </c>
      <c r="C44" s="32">
        <v>166593</v>
      </c>
      <c r="D44" s="32">
        <f t="shared" si="0"/>
        <v>151991</v>
      </c>
      <c r="E44" s="127">
        <f t="shared" si="1"/>
        <v>1140.8916586768935</v>
      </c>
    </row>
    <row r="45" spans="1:5" ht="15.75">
      <c r="A45" s="128"/>
      <c r="B45" s="104"/>
      <c r="C45" s="104"/>
      <c r="D45" s="104"/>
      <c r="E45" s="129"/>
    </row>
    <row r="46" spans="1:5" ht="15.75">
      <c r="A46" s="5"/>
      <c r="B46" s="5"/>
      <c r="C46" s="5"/>
      <c r="D46" s="5"/>
      <c r="E46" s="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F48"/>
  <sheetViews>
    <sheetView tabSelected="1" topLeftCell="A22" workbookViewId="0">
      <selection activeCell="J15" sqref="J15"/>
    </sheetView>
  </sheetViews>
  <sheetFormatPr defaultRowHeight="15"/>
  <cols>
    <col min="1" max="1" width="6.5703125" customWidth="1"/>
    <col min="2" max="2" width="33.5703125" customWidth="1"/>
    <col min="3" max="4" width="13.140625" bestFit="1" customWidth="1"/>
    <col min="5" max="5" width="10.85546875" bestFit="1" customWidth="1"/>
  </cols>
  <sheetData>
    <row r="3" spans="1:6" ht="15.75">
      <c r="A3" s="130" t="s">
        <v>142</v>
      </c>
      <c r="B3" s="131"/>
      <c r="C3" s="131"/>
      <c r="D3" s="131"/>
      <c r="E3" s="131"/>
      <c r="F3" s="131"/>
    </row>
    <row r="4" spans="1:6" ht="15.75">
      <c r="A4" s="5"/>
      <c r="B4" s="5"/>
      <c r="C4" s="5"/>
      <c r="D4" s="5"/>
      <c r="E4" s="5"/>
      <c r="F4" s="5"/>
    </row>
    <row r="5" spans="1:6" ht="15.75">
      <c r="A5" s="5"/>
      <c r="B5" s="124"/>
      <c r="C5" s="124"/>
      <c r="D5" s="5"/>
      <c r="E5" s="5"/>
      <c r="F5" s="5"/>
    </row>
    <row r="6" spans="1:6" ht="15.75">
      <c r="A6" s="125"/>
      <c r="B6" s="125" t="s">
        <v>22</v>
      </c>
      <c r="C6" s="125" t="s">
        <v>101</v>
      </c>
      <c r="D6" s="125" t="s">
        <v>102</v>
      </c>
      <c r="E6" s="125" t="s">
        <v>103</v>
      </c>
      <c r="F6" s="125" t="s">
        <v>84</v>
      </c>
    </row>
    <row r="7" spans="1:6" ht="15.75">
      <c r="A7" s="18"/>
      <c r="B7" s="32" t="s">
        <v>143</v>
      </c>
      <c r="C7" s="32">
        <f>C8+C16+C24</f>
        <v>14896518</v>
      </c>
      <c r="D7" s="32">
        <f>D8+D16+D24</f>
        <v>14031025</v>
      </c>
      <c r="E7" s="32">
        <f>D7-C7</f>
        <v>-865493</v>
      </c>
      <c r="F7" s="127">
        <f>D7/C7*100</f>
        <v>94.189964393021242</v>
      </c>
    </row>
    <row r="8" spans="1:6" ht="15.75">
      <c r="A8" s="17" t="s">
        <v>144</v>
      </c>
      <c r="B8" s="11" t="s">
        <v>145</v>
      </c>
      <c r="C8" s="11">
        <f>C9+C11+C15</f>
        <v>6700324</v>
      </c>
      <c r="D8" s="11">
        <f>D9+D11+D15</f>
        <v>5932988</v>
      </c>
      <c r="E8" s="11">
        <f t="shared" ref="E8:E47" si="0">D8-C8</f>
        <v>-767336</v>
      </c>
      <c r="F8" s="126">
        <f t="shared" ref="F8:F47" si="1">D8/C8*100</f>
        <v>88.547777689556511</v>
      </c>
    </row>
    <row r="9" spans="1:6" ht="15.75">
      <c r="A9" s="17" t="s">
        <v>146</v>
      </c>
      <c r="B9" s="11" t="s">
        <v>147</v>
      </c>
      <c r="C9" s="11">
        <v>37556</v>
      </c>
      <c r="D9" s="11">
        <v>11613</v>
      </c>
      <c r="E9" s="11">
        <f t="shared" si="0"/>
        <v>-25943</v>
      </c>
      <c r="F9" s="126">
        <f t="shared" si="1"/>
        <v>30.921823410373843</v>
      </c>
    </row>
    <row r="10" spans="1:6" ht="15.75">
      <c r="A10" s="17"/>
      <c r="B10" s="11" t="s">
        <v>148</v>
      </c>
      <c r="C10" s="11">
        <v>37556</v>
      </c>
      <c r="D10" s="11">
        <v>11613</v>
      </c>
      <c r="E10" s="11">
        <f t="shared" si="0"/>
        <v>-25943</v>
      </c>
      <c r="F10" s="126">
        <f t="shared" si="1"/>
        <v>30.921823410373843</v>
      </c>
    </row>
    <row r="11" spans="1:6" ht="15.75">
      <c r="A11" s="17" t="s">
        <v>149</v>
      </c>
      <c r="B11" s="11" t="s">
        <v>150</v>
      </c>
      <c r="C11" s="11">
        <f>C12+C13+C14</f>
        <v>6662768</v>
      </c>
      <c r="D11" s="11">
        <f>D12+D13+D14</f>
        <v>5921375</v>
      </c>
      <c r="E11" s="11">
        <f t="shared" si="0"/>
        <v>-741393</v>
      </c>
      <c r="F11" s="126">
        <f t="shared" si="1"/>
        <v>88.872597695132114</v>
      </c>
    </row>
    <row r="12" spans="1:6" ht="15.75">
      <c r="A12" s="17"/>
      <c r="B12" s="11" t="s">
        <v>151</v>
      </c>
      <c r="C12" s="11">
        <v>791505</v>
      </c>
      <c r="D12" s="11">
        <v>795835</v>
      </c>
      <c r="E12" s="11">
        <f t="shared" si="0"/>
        <v>4330</v>
      </c>
      <c r="F12" s="126">
        <f t="shared" si="1"/>
        <v>100.54705908364446</v>
      </c>
    </row>
    <row r="13" spans="1:6" ht="15.75">
      <c r="A13" s="17"/>
      <c r="B13" s="11" t="s">
        <v>35</v>
      </c>
      <c r="C13" s="11">
        <v>5693963</v>
      </c>
      <c r="D13" s="11">
        <v>4985608</v>
      </c>
      <c r="E13" s="11">
        <f t="shared" si="0"/>
        <v>-708355</v>
      </c>
      <c r="F13" s="126">
        <f t="shared" si="1"/>
        <v>87.559543326853372</v>
      </c>
    </row>
    <row r="14" spans="1:6" ht="15.75">
      <c r="A14" s="17"/>
      <c r="B14" s="11" t="s">
        <v>152</v>
      </c>
      <c r="C14" s="11">
        <v>177300</v>
      </c>
      <c r="D14" s="11">
        <v>139932</v>
      </c>
      <c r="E14" s="11">
        <f t="shared" si="0"/>
        <v>-37368</v>
      </c>
      <c r="F14" s="126">
        <f t="shared" si="1"/>
        <v>78.923857868020306</v>
      </c>
    </row>
    <row r="15" spans="1:6" ht="15.75">
      <c r="A15" s="17" t="s">
        <v>153</v>
      </c>
      <c r="B15" s="11" t="s">
        <v>154</v>
      </c>
      <c r="C15" s="11">
        <v>0</v>
      </c>
      <c r="D15" s="11">
        <v>0</v>
      </c>
      <c r="E15" s="11">
        <f t="shared" si="0"/>
        <v>0</v>
      </c>
      <c r="F15" s="126"/>
    </row>
    <row r="16" spans="1:6" ht="15.75">
      <c r="A16" s="17" t="s">
        <v>155</v>
      </c>
      <c r="B16" s="11" t="s">
        <v>156</v>
      </c>
      <c r="C16" s="11">
        <f>C17+C19+C20+C23</f>
        <v>8111074</v>
      </c>
      <c r="D16" s="11">
        <f>D17+D19+D20+D23</f>
        <v>8079920</v>
      </c>
      <c r="E16" s="11">
        <f t="shared" si="0"/>
        <v>-31154</v>
      </c>
      <c r="F16" s="126">
        <f t="shared" si="1"/>
        <v>99.615907831687892</v>
      </c>
    </row>
    <row r="17" spans="1:6" ht="15.75">
      <c r="A17" s="17" t="s">
        <v>157</v>
      </c>
      <c r="B17" s="11" t="s">
        <v>158</v>
      </c>
      <c r="C17" s="11">
        <v>2028090</v>
      </c>
      <c r="D17" s="11">
        <v>1827593</v>
      </c>
      <c r="E17" s="11">
        <f t="shared" si="0"/>
        <v>-200497</v>
      </c>
      <c r="F17" s="126">
        <f t="shared" si="1"/>
        <v>90.113998885651043</v>
      </c>
    </row>
    <row r="18" spans="1:6" ht="15.75">
      <c r="A18" s="17"/>
      <c r="B18" s="11" t="s">
        <v>159</v>
      </c>
      <c r="C18" s="11">
        <v>2028090</v>
      </c>
      <c r="D18" s="11">
        <v>1827593</v>
      </c>
      <c r="E18" s="11">
        <f t="shared" si="0"/>
        <v>-200497</v>
      </c>
      <c r="F18" s="126">
        <f t="shared" si="1"/>
        <v>90.113998885651043</v>
      </c>
    </row>
    <row r="19" spans="1:6" ht="15.75">
      <c r="A19" s="17" t="s">
        <v>160</v>
      </c>
      <c r="B19" s="11" t="s">
        <v>161</v>
      </c>
      <c r="C19" s="11">
        <v>0</v>
      </c>
      <c r="D19" s="11">
        <v>0</v>
      </c>
      <c r="E19" s="11">
        <f t="shared" si="0"/>
        <v>0</v>
      </c>
      <c r="F19" s="126"/>
    </row>
    <row r="20" spans="1:6" ht="15.75">
      <c r="A20" s="17" t="s">
        <v>162</v>
      </c>
      <c r="B20" s="11" t="s">
        <v>163</v>
      </c>
      <c r="C20" s="11">
        <f>C21+C22</f>
        <v>6060735</v>
      </c>
      <c r="D20" s="11">
        <f>D21+D22</f>
        <v>6248000</v>
      </c>
      <c r="E20" s="11">
        <f t="shared" si="0"/>
        <v>187265</v>
      </c>
      <c r="F20" s="126">
        <f t="shared" si="1"/>
        <v>103.08980676436109</v>
      </c>
    </row>
    <row r="21" spans="1:6" ht="15.75">
      <c r="A21" s="17"/>
      <c r="B21" s="11" t="s">
        <v>164</v>
      </c>
      <c r="C21" s="11">
        <v>6060701</v>
      </c>
      <c r="D21" s="11">
        <v>6248000</v>
      </c>
      <c r="E21" s="11">
        <f t="shared" si="0"/>
        <v>187299</v>
      </c>
      <c r="F21" s="126">
        <f t="shared" si="1"/>
        <v>103.09038508911759</v>
      </c>
    </row>
    <row r="22" spans="1:6" ht="15.75">
      <c r="A22" s="17"/>
      <c r="B22" s="11" t="s">
        <v>165</v>
      </c>
      <c r="C22" s="11">
        <v>34</v>
      </c>
      <c r="D22" s="11">
        <v>0</v>
      </c>
      <c r="E22" s="11">
        <f t="shared" si="0"/>
        <v>-34</v>
      </c>
      <c r="F22" s="126">
        <f t="shared" si="1"/>
        <v>0</v>
      </c>
    </row>
    <row r="23" spans="1:6" ht="15.75">
      <c r="A23" s="17" t="s">
        <v>166</v>
      </c>
      <c r="B23" s="11" t="s">
        <v>167</v>
      </c>
      <c r="C23" s="11">
        <v>22249</v>
      </c>
      <c r="D23" s="11">
        <v>4327</v>
      </c>
      <c r="E23" s="11">
        <f t="shared" si="0"/>
        <v>-17922</v>
      </c>
      <c r="F23" s="126">
        <f t="shared" si="1"/>
        <v>19.448065081576701</v>
      </c>
    </row>
    <row r="24" spans="1:6" ht="15.75">
      <c r="A24" s="17" t="s">
        <v>168</v>
      </c>
      <c r="B24" s="11" t="s">
        <v>169</v>
      </c>
      <c r="C24" s="11">
        <v>85120</v>
      </c>
      <c r="D24" s="11">
        <v>18117</v>
      </c>
      <c r="E24" s="11">
        <f t="shared" si="0"/>
        <v>-67003</v>
      </c>
      <c r="F24" s="126">
        <f t="shared" si="1"/>
        <v>21.284069548872182</v>
      </c>
    </row>
    <row r="25" spans="1:6" ht="15.75">
      <c r="A25" s="18"/>
      <c r="B25" s="32" t="s">
        <v>170</v>
      </c>
      <c r="C25" s="32">
        <f>C26+C32+C47</f>
        <v>14896518</v>
      </c>
      <c r="D25" s="32">
        <f>D26+D32+D47</f>
        <v>14031025</v>
      </c>
      <c r="E25" s="32">
        <f t="shared" si="0"/>
        <v>-865493</v>
      </c>
      <c r="F25" s="127">
        <f t="shared" si="1"/>
        <v>94.189964393021242</v>
      </c>
    </row>
    <row r="26" spans="1:6" ht="15.75">
      <c r="A26" s="17" t="s">
        <v>144</v>
      </c>
      <c r="B26" s="11" t="s">
        <v>171</v>
      </c>
      <c r="C26" s="11">
        <f>C27+C28+C29+C30+C31</f>
        <v>1269143</v>
      </c>
      <c r="D26" s="11">
        <f>D27+D28+D29+D30+D31</f>
        <v>1435736</v>
      </c>
      <c r="E26" s="11">
        <f t="shared" si="0"/>
        <v>166593</v>
      </c>
      <c r="F26" s="126">
        <f t="shared" si="1"/>
        <v>113.12641680251949</v>
      </c>
    </row>
    <row r="27" spans="1:6" ht="15.75">
      <c r="A27" s="17" t="s">
        <v>146</v>
      </c>
      <c r="B27" s="11" t="s">
        <v>56</v>
      </c>
      <c r="C27" s="11">
        <v>1360951</v>
      </c>
      <c r="D27" s="11">
        <v>1360951</v>
      </c>
      <c r="E27" s="11">
        <f t="shared" si="0"/>
        <v>0</v>
      </c>
      <c r="F27" s="126">
        <f t="shared" si="1"/>
        <v>100</v>
      </c>
    </row>
    <row r="28" spans="1:6" ht="15.75">
      <c r="A28" s="17" t="s">
        <v>149</v>
      </c>
      <c r="B28" s="11" t="s">
        <v>172</v>
      </c>
      <c r="C28" s="11">
        <v>0</v>
      </c>
      <c r="D28" s="11">
        <v>0</v>
      </c>
      <c r="E28" s="11">
        <f t="shared" si="0"/>
        <v>0</v>
      </c>
      <c r="F28" s="126"/>
    </row>
    <row r="29" spans="1:6" ht="15.75">
      <c r="A29" s="17" t="s">
        <v>153</v>
      </c>
      <c r="B29" s="11" t="s">
        <v>173</v>
      </c>
      <c r="C29" s="11">
        <v>20050</v>
      </c>
      <c r="D29" s="11">
        <v>21510</v>
      </c>
      <c r="E29" s="11">
        <f t="shared" si="0"/>
        <v>1460</v>
      </c>
      <c r="F29" s="126">
        <f t="shared" si="1"/>
        <v>107.28179551122194</v>
      </c>
    </row>
    <row r="30" spans="1:6" ht="15.75">
      <c r="A30" s="17" t="s">
        <v>174</v>
      </c>
      <c r="B30" s="11" t="s">
        <v>175</v>
      </c>
      <c r="C30" s="11">
        <v>-126460</v>
      </c>
      <c r="D30" s="11">
        <v>-113318</v>
      </c>
      <c r="E30" s="11">
        <f t="shared" si="0"/>
        <v>13142</v>
      </c>
      <c r="F30" s="126">
        <f t="shared" si="1"/>
        <v>89.607781116558598</v>
      </c>
    </row>
    <row r="31" spans="1:6" ht="15.75">
      <c r="A31" s="17" t="s">
        <v>176</v>
      </c>
      <c r="B31" s="11" t="s">
        <v>177</v>
      </c>
      <c r="C31" s="11">
        <v>14602</v>
      </c>
      <c r="D31" s="11">
        <v>166593</v>
      </c>
      <c r="E31" s="11">
        <f t="shared" si="0"/>
        <v>151991</v>
      </c>
      <c r="F31" s="126">
        <f t="shared" si="1"/>
        <v>1140.8916586768935</v>
      </c>
    </row>
    <row r="32" spans="1:6" ht="15.75">
      <c r="A32" s="17" t="s">
        <v>155</v>
      </c>
      <c r="B32" s="11" t="s">
        <v>178</v>
      </c>
      <c r="C32" s="11">
        <f>C33+C34+C37+C45+C46</f>
        <v>13602692</v>
      </c>
      <c r="D32" s="11">
        <f>D33+D34+D37+D45+D46</f>
        <v>12577629</v>
      </c>
      <c r="E32" s="11">
        <f t="shared" si="0"/>
        <v>-1025063</v>
      </c>
      <c r="F32" s="126">
        <f t="shared" si="1"/>
        <v>92.46426369133404</v>
      </c>
    </row>
    <row r="33" spans="1:6" ht="15.75">
      <c r="A33" s="17" t="s">
        <v>157</v>
      </c>
      <c r="B33" s="11" t="s">
        <v>179</v>
      </c>
      <c r="C33" s="11">
        <v>39841</v>
      </c>
      <c r="D33" s="11">
        <v>42223</v>
      </c>
      <c r="E33" s="11">
        <f t="shared" si="0"/>
        <v>2382</v>
      </c>
      <c r="F33" s="126">
        <f t="shared" si="1"/>
        <v>105.97876559323309</v>
      </c>
    </row>
    <row r="34" spans="1:6" ht="15.75">
      <c r="A34" s="17" t="s">
        <v>160</v>
      </c>
      <c r="B34" s="11" t="s">
        <v>180</v>
      </c>
      <c r="C34" s="11">
        <f>C35+C36</f>
        <v>5013255</v>
      </c>
      <c r="D34" s="11">
        <f>D35+D36</f>
        <v>4215972</v>
      </c>
      <c r="E34" s="11">
        <f t="shared" si="0"/>
        <v>-797283</v>
      </c>
      <c r="F34" s="126">
        <f t="shared" si="1"/>
        <v>84.096500178028037</v>
      </c>
    </row>
    <row r="35" spans="1:6" ht="15.75">
      <c r="A35" s="17"/>
      <c r="B35" s="11" t="s">
        <v>181</v>
      </c>
      <c r="C35" s="11">
        <v>1547</v>
      </c>
      <c r="D35" s="11">
        <v>357</v>
      </c>
      <c r="E35" s="11">
        <f t="shared" si="0"/>
        <v>-1190</v>
      </c>
      <c r="F35" s="126">
        <f t="shared" si="1"/>
        <v>23.076923076923077</v>
      </c>
    </row>
    <row r="36" spans="1:6" ht="15.75">
      <c r="A36" s="17"/>
      <c r="B36" s="11" t="s">
        <v>182</v>
      </c>
      <c r="C36" s="11">
        <v>5011708</v>
      </c>
      <c r="D36" s="11">
        <v>4215615</v>
      </c>
      <c r="E36" s="11">
        <f t="shared" si="0"/>
        <v>-796093</v>
      </c>
      <c r="F36" s="126">
        <f t="shared" si="1"/>
        <v>84.115335530322199</v>
      </c>
    </row>
    <row r="37" spans="1:6" ht="15.75">
      <c r="A37" s="17" t="s">
        <v>162</v>
      </c>
      <c r="B37" s="11" t="s">
        <v>183</v>
      </c>
      <c r="C37" s="11">
        <f>C38+C39+C41+C42+C43+C44</f>
        <v>6564045</v>
      </c>
      <c r="D37" s="11">
        <f>D38+D39+D40+D41+D42+D43+D44</f>
        <v>6410728</v>
      </c>
      <c r="E37" s="11">
        <f t="shared" si="0"/>
        <v>-153317</v>
      </c>
      <c r="F37" s="126">
        <f t="shared" si="1"/>
        <v>97.664290845050573</v>
      </c>
    </row>
    <row r="38" spans="1:6" ht="15.75">
      <c r="A38" s="17"/>
      <c r="B38" s="11" t="s">
        <v>184</v>
      </c>
      <c r="C38" s="11">
        <v>5631176</v>
      </c>
      <c r="D38" s="11">
        <v>5188397</v>
      </c>
      <c r="E38" s="11">
        <f t="shared" si="0"/>
        <v>-442779</v>
      </c>
      <c r="F38" s="126">
        <f t="shared" si="1"/>
        <v>92.137006550674315</v>
      </c>
    </row>
    <row r="39" spans="1:6" ht="15.75">
      <c r="A39" s="17"/>
      <c r="B39" s="11" t="s">
        <v>185</v>
      </c>
      <c r="C39" s="11">
        <v>33827</v>
      </c>
      <c r="D39" s="11">
        <v>23076</v>
      </c>
      <c r="E39" s="11">
        <f t="shared" si="0"/>
        <v>-10751</v>
      </c>
      <c r="F39" s="126">
        <f t="shared" si="1"/>
        <v>68.217695923374819</v>
      </c>
    </row>
    <row r="40" spans="1:6" ht="15.75">
      <c r="A40" s="17"/>
      <c r="B40" s="11" t="s">
        <v>186</v>
      </c>
      <c r="C40" s="11">
        <v>0</v>
      </c>
      <c r="D40" s="11">
        <v>37693</v>
      </c>
      <c r="E40" s="11">
        <f t="shared" si="0"/>
        <v>37693</v>
      </c>
      <c r="F40" s="126"/>
    </row>
    <row r="41" spans="1:6" ht="15.75">
      <c r="A41" s="17"/>
      <c r="B41" s="11" t="s">
        <v>187</v>
      </c>
      <c r="C41" s="11">
        <v>58229</v>
      </c>
      <c r="D41" s="11">
        <v>60789</v>
      </c>
      <c r="E41" s="11">
        <f t="shared" si="0"/>
        <v>2560</v>
      </c>
      <c r="F41" s="126">
        <f t="shared" si="1"/>
        <v>104.39643476618178</v>
      </c>
    </row>
    <row r="42" spans="1:6" ht="15.75">
      <c r="A42" s="17"/>
      <c r="B42" s="11" t="s">
        <v>188</v>
      </c>
      <c r="C42" s="11">
        <v>45348</v>
      </c>
      <c r="D42" s="11">
        <v>61470</v>
      </c>
      <c r="E42" s="11">
        <f t="shared" si="0"/>
        <v>16122</v>
      </c>
      <c r="F42" s="126">
        <f t="shared" si="1"/>
        <v>135.55173326276793</v>
      </c>
    </row>
    <row r="43" spans="1:6" ht="15.75">
      <c r="A43" s="17"/>
      <c r="B43" s="11" t="s">
        <v>189</v>
      </c>
      <c r="C43" s="11">
        <v>28827</v>
      </c>
      <c r="D43" s="11">
        <v>252608</v>
      </c>
      <c r="E43" s="11">
        <f t="shared" si="0"/>
        <v>223781</v>
      </c>
      <c r="F43" s="126">
        <f t="shared" si="1"/>
        <v>876.28958962084164</v>
      </c>
    </row>
    <row r="44" spans="1:6" ht="15.75">
      <c r="A44" s="17"/>
      <c r="B44" s="11" t="s">
        <v>190</v>
      </c>
      <c r="C44" s="11">
        <v>766638</v>
      </c>
      <c r="D44" s="11">
        <v>786695</v>
      </c>
      <c r="E44" s="11">
        <f t="shared" si="0"/>
        <v>20057</v>
      </c>
      <c r="F44" s="126">
        <f t="shared" si="1"/>
        <v>102.61622825896967</v>
      </c>
    </row>
    <row r="45" spans="1:6" ht="15.75">
      <c r="A45" s="17" t="s">
        <v>166</v>
      </c>
      <c r="B45" s="11" t="s">
        <v>191</v>
      </c>
      <c r="C45" s="11">
        <v>0</v>
      </c>
      <c r="D45" s="11">
        <v>0</v>
      </c>
      <c r="E45" s="11">
        <f t="shared" si="0"/>
        <v>0</v>
      </c>
      <c r="F45" s="126"/>
    </row>
    <row r="46" spans="1:6" ht="15.75">
      <c r="A46" s="17" t="s">
        <v>192</v>
      </c>
      <c r="B46" s="11" t="s">
        <v>193</v>
      </c>
      <c r="C46" s="11">
        <v>1985551</v>
      </c>
      <c r="D46" s="11">
        <v>1908706</v>
      </c>
      <c r="E46" s="11">
        <f t="shared" si="0"/>
        <v>-76845</v>
      </c>
      <c r="F46" s="126">
        <f t="shared" si="1"/>
        <v>96.129789665437954</v>
      </c>
    </row>
    <row r="47" spans="1:6" ht="15.75">
      <c r="A47" s="17" t="s">
        <v>194</v>
      </c>
      <c r="B47" s="11" t="s">
        <v>169</v>
      </c>
      <c r="C47" s="11">
        <v>24683</v>
      </c>
      <c r="D47" s="11">
        <v>17660</v>
      </c>
      <c r="E47" s="11">
        <f t="shared" si="0"/>
        <v>-7023</v>
      </c>
      <c r="F47" s="126">
        <f t="shared" si="1"/>
        <v>71.547218733541314</v>
      </c>
    </row>
    <row r="48" spans="1:6" ht="15.75">
      <c r="A48" s="6"/>
      <c r="B48" s="132"/>
      <c r="C48" s="132"/>
      <c r="D48" s="132"/>
      <c r="E48" s="133"/>
      <c r="F48" s="6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Hárok1</vt:lpstr>
      <vt:lpstr>Hárok2</vt:lpstr>
      <vt:lpstr>Hárok3</vt:lpstr>
      <vt:lpstr>Hárok4</vt:lpstr>
      <vt:lpstr>Hárok5</vt:lpstr>
      <vt:lpstr>Hárok6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2014-05-26T15:12:54Z</cp:lastPrinted>
  <dcterms:created xsi:type="dcterms:W3CDTF">2014-05-26T11:38:08Z</dcterms:created>
  <dcterms:modified xsi:type="dcterms:W3CDTF">2014-07-17T12:19:52Z</dcterms:modified>
</cp:coreProperties>
</file>