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8" windowWidth="9720" windowHeight="7056"/>
  </bookViews>
  <sheets>
    <sheet name="Cash flow" sheetId="6" r:id="rId1"/>
    <sheet name="List1" sheetId="7" r:id="rId2"/>
  </sheets>
  <calcPr calcId="152511"/>
</workbook>
</file>

<file path=xl/calcChain.xml><?xml version="1.0" encoding="utf-8"?>
<calcChain xmlns="http://schemas.openxmlformats.org/spreadsheetml/2006/main">
  <c r="E36" i="6" l="1"/>
  <c r="E67" i="6"/>
  <c r="E52" i="6"/>
  <c r="E15" i="6"/>
  <c r="C24" i="7"/>
  <c r="C31" i="7" l="1"/>
  <c r="B31" i="7"/>
  <c r="F117" i="6" l="1"/>
  <c r="F104" i="6"/>
  <c r="F152" i="6" s="1"/>
  <c r="F101" i="6"/>
  <c r="F52" i="6"/>
  <c r="F44" i="6"/>
  <c r="F43" i="6"/>
  <c r="F37" i="6"/>
  <c r="F35" i="6" s="1"/>
  <c r="F17" i="6"/>
  <c r="F15" i="6"/>
  <c r="F42" i="6" s="1"/>
  <c r="F50" i="6" s="1"/>
  <c r="F58" i="6" s="1"/>
  <c r="F155" i="6" s="1"/>
  <c r="F159" i="6" s="1"/>
  <c r="F164" i="6" s="1"/>
  <c r="E58" i="7" l="1"/>
  <c r="E57" i="7"/>
  <c r="C50" i="7"/>
  <c r="B50" i="7"/>
  <c r="B24" i="7"/>
  <c r="C19" i="7"/>
  <c r="B19" i="7"/>
  <c r="B14" i="7"/>
  <c r="E55" i="7"/>
  <c r="C64" i="7"/>
  <c r="E101" i="6"/>
  <c r="C74" i="7"/>
  <c r="C60" i="7"/>
  <c r="B66" i="7"/>
  <c r="E53" i="7"/>
  <c r="C45" i="7"/>
  <c r="B45" i="7"/>
  <c r="E17" i="6"/>
  <c r="E44" i="6"/>
  <c r="E43" i="6"/>
  <c r="E117" i="6"/>
  <c r="E104" i="6"/>
  <c r="E35" i="6"/>
  <c r="E56" i="7"/>
  <c r="E152" i="6" l="1"/>
  <c r="B69" i="7"/>
  <c r="E42" i="6"/>
  <c r="E50" i="6" s="1"/>
  <c r="E58" i="6" s="1"/>
  <c r="C14" i="7"/>
  <c r="C66" i="7"/>
  <c r="E45" i="7"/>
  <c r="E24" i="7"/>
  <c r="E19" i="7"/>
  <c r="E31" i="7"/>
  <c r="E54" i="7"/>
  <c r="E50" i="7"/>
  <c r="C69" i="7" l="1"/>
  <c r="E69" i="7" s="1"/>
  <c r="E76" i="7" s="1"/>
  <c r="E14" i="7"/>
  <c r="E155" i="6"/>
  <c r="E159" i="6" s="1"/>
  <c r="E66" i="7"/>
  <c r="E164" i="6" l="1"/>
  <c r="E71" i="7"/>
</calcChain>
</file>

<file path=xl/sharedStrings.xml><?xml version="1.0" encoding="utf-8"?>
<sst xmlns="http://schemas.openxmlformats.org/spreadsheetml/2006/main" count="409" uniqueCount="334">
  <si>
    <t>Označenie</t>
  </si>
  <si>
    <t>B.</t>
  </si>
  <si>
    <t>B.1</t>
  </si>
  <si>
    <t>B.2</t>
  </si>
  <si>
    <t>C.</t>
  </si>
  <si>
    <t>Z.</t>
  </si>
  <si>
    <t xml:space="preserve">    +/-</t>
  </si>
  <si>
    <t>A.1.</t>
  </si>
  <si>
    <t>Odpisy opravnej pol. k odplatne nadobud. majet.</t>
  </si>
  <si>
    <t xml:space="preserve">    -/+</t>
  </si>
  <si>
    <t>A.2.</t>
  </si>
  <si>
    <t>A.2.1</t>
  </si>
  <si>
    <t>A.2.2</t>
  </si>
  <si>
    <t>A.2.3</t>
  </si>
  <si>
    <t>A.2.4</t>
  </si>
  <si>
    <t>Zmena stavu zásob</t>
  </si>
  <si>
    <t>Zmena stavu krátkodobého finančného majetku</t>
  </si>
  <si>
    <t>+</t>
  </si>
  <si>
    <t>A.1.7.</t>
  </si>
  <si>
    <t>A.1.9.</t>
  </si>
  <si>
    <t>-</t>
  </si>
  <si>
    <t>Zmeny stavu pracovného kapitálu /A2.1. Až A.2.4/</t>
  </si>
  <si>
    <t>Zmena stavu pohľadávok zo základných podnik.činností</t>
  </si>
  <si>
    <t xml:space="preserve">/len toho, ktorý nie je súčasťou peňažných ekvivalentov/ </t>
  </si>
  <si>
    <t>Úroky účtované do výnosov</t>
  </si>
  <si>
    <t>A*</t>
  </si>
  <si>
    <t>A**</t>
  </si>
  <si>
    <t>A***</t>
  </si>
  <si>
    <t>dodatočných vyrubení a vrátených preplatkov</t>
  </si>
  <si>
    <t>D.</t>
  </si>
  <si>
    <t xml:space="preserve">          Podpis štatutárneho orgánu:</t>
  </si>
  <si>
    <t xml:space="preserve">        TVORBA  A  POUŽITIE</t>
  </si>
  <si>
    <t>B.4.</t>
  </si>
  <si>
    <t>B.5.</t>
  </si>
  <si>
    <t>B.6.</t>
  </si>
  <si>
    <t xml:space="preserve">Odoslané </t>
  </si>
  <si>
    <t>dňa:</t>
  </si>
  <si>
    <t xml:space="preserve"> +</t>
  </si>
  <si>
    <t>Úroky účtované do nákladov</t>
  </si>
  <si>
    <t>Odpisy dlhodobého nehmotného a dlhodobého hmotného majetku</t>
  </si>
  <si>
    <t>Zost.hod.DNM a DHM účt.pri vyradení do nákl.na BČ,okrem predaja</t>
  </si>
  <si>
    <t>Zmena stavu dlhodobých rezerv</t>
  </si>
  <si>
    <t>položiek úrokov a mim.nákl./</t>
  </si>
  <si>
    <t>Zmena stavu položiek časového rozlíšenia nákladov a výnosov /okrem prech.</t>
  </si>
  <si>
    <t>Dividendy a iné podiely na zisku účtované do výnosov</t>
  </si>
  <si>
    <t xml:space="preserve">Kurzový zisk vyčíslený k peňažným prostriedkom a peňaž.ekvivallent. </t>
  </si>
  <si>
    <t>ku dňu, ku ktorému sa zostavuje účtovná závierka</t>
  </si>
  <si>
    <t xml:space="preserve">Kurzová strata vyčíslená k peňažným prostried.a peňaž.ekvivallent. </t>
  </si>
  <si>
    <t>Výsledok z predaja dlhodobého majetku,s výnimkou majetku, ktorý sa</t>
  </si>
  <si>
    <t>Úpravy o nepeňažné operácie /A1.1.až A1.13./</t>
  </si>
  <si>
    <t>Zmena stavu záväzkov zo základných podnik.činností</t>
  </si>
  <si>
    <t>Prijaté úroky, s výnimkou tých, ktoré sa začleňujú  do investič.činnosti</t>
  </si>
  <si>
    <t>Výdavky na zaplatené úroky,okrem tých,ktoré sa začleňujú do fin.činn.</t>
  </si>
  <si>
    <t>do investičných činností</t>
  </si>
  <si>
    <t>Príjmy z dividend a iných podielov na zisku, s výnimkou tých, ktoré sa začleňujú</t>
  </si>
  <si>
    <t xml:space="preserve">Výdavky na dividendy a iné podiely na zisku, s výnimkou tých, ktoré sa </t>
  </si>
  <si>
    <t>začleňujú do investičných činností</t>
  </si>
  <si>
    <t>Výdavky na daň z príjmov právnických osôb /vrátane zaplatených</t>
  </si>
  <si>
    <t>Príjmy mimoriadneho chrakteru vzťahujúce sa na prevádzkovú</t>
  </si>
  <si>
    <t>A 9.</t>
  </si>
  <si>
    <t>Výdaky mimoriadneho chrakteru vzťahujúce sa na prevádzkovú</t>
  </si>
  <si>
    <t>osobitne v iných častiach prehľadu peňažných tokov (+/-), (súčet Z/S+ A.1.+A.2.)</t>
  </si>
  <si>
    <t>Peňažné toky z prevádz.činn.s výnimkov príjmov a výdavkov, ktoré sa uvádzajú</t>
  </si>
  <si>
    <t>A.5.</t>
  </si>
  <si>
    <t>A.6.</t>
  </si>
  <si>
    <t>A.7.</t>
  </si>
  <si>
    <t>A.8.</t>
  </si>
  <si>
    <t>upravené o vplyv.nepeňažných operácií a úrokov</t>
  </si>
  <si>
    <t>Peňažné toky z prevádzkovej činnosti</t>
  </si>
  <si>
    <t>Peňažné toky z investičnej činnosti</t>
  </si>
  <si>
    <t>A.</t>
  </si>
  <si>
    <t>Výdavky na obstaranie dlhodobého nehmotného majetku (DNM)</t>
  </si>
  <si>
    <t>Výdavky na obstaranie dlhodobého hmotného majetku (DHM)</t>
  </si>
  <si>
    <t>B.3.</t>
  </si>
  <si>
    <t>Výdavky na obstaranie dlhodobých cenných papierov a podielov v iných účtov-</t>
  </si>
  <si>
    <t>Príjmy z predaja dlhodobého nehmotného majetku</t>
  </si>
  <si>
    <t>Príjmy z predaja dlhodobého hmotného majetku</t>
  </si>
  <si>
    <t>Príjmy z predaja dlhodobých cenných papierov a podielov v iných účtovných</t>
  </si>
  <si>
    <t>jednotkách,s výnimkou cenných papierov,ktoré sa považujú za peňažné ekvi-</t>
  </si>
  <si>
    <t>valenty a cenných papierov určených na predaj alebo na obchodovanie</t>
  </si>
  <si>
    <t>B.7.</t>
  </si>
  <si>
    <t>Výdavky na dlhodobé pôžičky poskytnuté účtovnou jednotkou inej účtovnej jed-</t>
  </si>
  <si>
    <t>notke,ktorá je súčasťou konsolidovaného celku</t>
  </si>
  <si>
    <t>B.8.</t>
  </si>
  <si>
    <t>B.9.</t>
  </si>
  <si>
    <t>Príjmy zo splácania dlhodobých pôžičiek poskytnutých účtovnou jednotkou inej</t>
  </si>
  <si>
    <t>účtovnej jednotke,ktorá je súčasťou konsolidovaného celku</t>
  </si>
  <si>
    <t>Výdavky na dlhodobé pôžičky poskytnuté účtovnou jednotkou tretím osobám</t>
  </si>
  <si>
    <t>s výnimkou dlhodobých pôžičiek poskytnutých účtovnej jednotke,ktorá je súčas-</t>
  </si>
  <si>
    <t xml:space="preserve">ťou konsolidovaného celku </t>
  </si>
  <si>
    <t>B.10.</t>
  </si>
  <si>
    <t>Príjmy zo splácania pôžičiek poskytnutých účtovnou jednotkou tretím osobám</t>
  </si>
  <si>
    <t>s výnimkou pôžičiek poskytnutých účtovnej jednotke,ktorá je súčasťou konsoli-</t>
  </si>
  <si>
    <t xml:space="preserve">dovaného celku </t>
  </si>
  <si>
    <t>B.11.</t>
  </si>
  <si>
    <t>B.12.</t>
  </si>
  <si>
    <t>Prijaté úroky,s výnimkou tých,ktoré sa začleňujú do prevádzkových činností</t>
  </si>
  <si>
    <t>B.13.</t>
  </si>
  <si>
    <t>Príjmy z dividend a iných podielov na zisku,s výnimkou tých,ktoré sa začleňujú</t>
  </si>
  <si>
    <t>do prevádzkových činností</t>
  </si>
  <si>
    <t>B.14.</t>
  </si>
  <si>
    <t>Výdavky súvisiace s derivátmi s výnimkou,ak sú určené na predaj alebo na ob-</t>
  </si>
  <si>
    <t>chodovanie,alebo ak sa tieto výdavky považujú za peňažné toky z finančnej</t>
  </si>
  <si>
    <t>činnosti</t>
  </si>
  <si>
    <t>B.15.</t>
  </si>
  <si>
    <t>Príjmy súvisiace s derivátmi s výnimkou,ak sú určené na predaj alebo na obcho-</t>
  </si>
  <si>
    <t>dovanie,alebo ak sa tieto výdavky považujú za peňažné toky z finančnej čin-</t>
  </si>
  <si>
    <t>nosti</t>
  </si>
  <si>
    <t>B.16.</t>
  </si>
  <si>
    <t>Výdavky na daň z príjmov účtovnej jednotky,ak je ju možné začleniť do investič-</t>
  </si>
  <si>
    <t>ných činností</t>
  </si>
  <si>
    <t xml:space="preserve">činnosť </t>
  </si>
  <si>
    <t>B.17.</t>
  </si>
  <si>
    <t>B.18.</t>
  </si>
  <si>
    <t>Príjmy mimoriadneho charakteru vzťahujúce sa na investičnú činnosť</t>
  </si>
  <si>
    <t>B.19.</t>
  </si>
  <si>
    <t>Ostatné príjmy vzťahujúce sa na investičnú činnosť</t>
  </si>
  <si>
    <t>Ostatné výdavky vzťahujúce sa na investičnú činnosť</t>
  </si>
  <si>
    <t>B*</t>
  </si>
  <si>
    <t>Penažné toky z finančnej činnosti</t>
  </si>
  <si>
    <t>Peňažné toky vo vlastnom imaní (súčet C.1.1. Až C.1.8.)</t>
  </si>
  <si>
    <t>C.1.</t>
  </si>
  <si>
    <t>C.1.1.</t>
  </si>
  <si>
    <t>Príjmy z upísaných akcií a obchodných podielov</t>
  </si>
  <si>
    <t>C.1.2.</t>
  </si>
  <si>
    <t>Príjmy z ďalších vkladov do vlastného imania spoločníkmi alebo fyzic-</t>
  </si>
  <si>
    <t>kou osobou,ktorá je účtovnou jednotkou</t>
  </si>
  <si>
    <t>C.1.3.</t>
  </si>
  <si>
    <t>Prijaté peňažné dary</t>
  </si>
  <si>
    <t>C.1.4.</t>
  </si>
  <si>
    <t>Príjmy z úhrady straty spoločníkmi</t>
  </si>
  <si>
    <t>C.1.5.</t>
  </si>
  <si>
    <t xml:space="preserve">Výdavky na obstaranie alebo spätné odkúpenie vlastných akcií a </t>
  </si>
  <si>
    <t>vlastných obchodných podielov</t>
  </si>
  <si>
    <t>C.1.6.</t>
  </si>
  <si>
    <t>Výdavky spojené so znížením fondov vytvorených účtovnou jednotkou</t>
  </si>
  <si>
    <t>Výdavky na vyplatenie podielu na vlastnom imaní spoločníkmi účtov-</t>
  </si>
  <si>
    <t>C.1.7.</t>
  </si>
  <si>
    <t xml:space="preserve">nej jednotky a fyzickou osobou,ktorá je účtovnou jednotkou </t>
  </si>
  <si>
    <t>C.1.8.</t>
  </si>
  <si>
    <t>Výdavky z iných dôvodov,ktoré súvisia so znížením vlastného imania</t>
  </si>
  <si>
    <t>Výdavky mimoriad.charakteru vzťahujúce sa na investičnú činnosť</t>
  </si>
  <si>
    <t>C.2.</t>
  </si>
  <si>
    <t>Peňažné toky vznikajúce z dlhodobých záväzkov a krátkodobých záväzkov</t>
  </si>
  <si>
    <t>z finančnej činnosti (súčet C.2.1. Až C.2.10.)</t>
  </si>
  <si>
    <t>C.2.1.</t>
  </si>
  <si>
    <t>C.2.2.</t>
  </si>
  <si>
    <t>Príjmy z emisie dlhodobých cenných papierov</t>
  </si>
  <si>
    <t>Výdavky na úhradu záväzkov z dlhových cenných papierov</t>
  </si>
  <si>
    <t>C.2.3.</t>
  </si>
  <si>
    <t>Príjmy z úverov,ktoré účtovnej jednotke poskytla banka alebo poboč-</t>
  </si>
  <si>
    <t xml:space="preserve">ka zahraničnej banky,s výnimkou úverov,ktoré boli poskytnuté na </t>
  </si>
  <si>
    <t>zabezpečenie hlavného predmetu činnosti</t>
  </si>
  <si>
    <t>C.2.4.</t>
  </si>
  <si>
    <t xml:space="preserve">Výdavky na splácanie úverov,ktoré účtovnej jednotke poskytla banka </t>
  </si>
  <si>
    <t>alebo pobočka zahraničnej banky,s výnimkou úverov,ktoré boli poskyt-</t>
  </si>
  <si>
    <t>nuté na zabezpečenie hlavného predmetu činnosti</t>
  </si>
  <si>
    <t>C.2.5.</t>
  </si>
  <si>
    <t>Príjmy z prijatých pôžičiek</t>
  </si>
  <si>
    <t>C.2.6.</t>
  </si>
  <si>
    <t>Výdavky na splácanie pôžičiek</t>
  </si>
  <si>
    <t>C.2.7.</t>
  </si>
  <si>
    <t>Výdavky na úhradu záväzkov z používania majetku,ktorý je predmetom</t>
  </si>
  <si>
    <t>zmluvy o kúpe prenajatej veci</t>
  </si>
  <si>
    <t>C.2.8.</t>
  </si>
  <si>
    <t>C.2.9.</t>
  </si>
  <si>
    <t>z finanč.činnosti účtov.jednotky,s výnimkou tých,ktoré sa uvádzajú</t>
  </si>
  <si>
    <t>osobitne v inej časti prehľadu peňažných tokov</t>
  </si>
  <si>
    <t>Výdavky na splácanie ostatných dlhodob.záväzkov a krátkod.záväz.</t>
  </si>
  <si>
    <t>Príjmy z ostatných dlhodob.záväzkov a krátkod.záväz.vyplývajúcich</t>
  </si>
  <si>
    <t>sa uvádzajú osobitne v inej časti prehľadu peňažných tokov</t>
  </si>
  <si>
    <t>C.3.</t>
  </si>
  <si>
    <t xml:space="preserve">Výdavky na zaplatené úroky,s výnimkou tých,ktoré sa začleňujú do </t>
  </si>
  <si>
    <t>prevádzkových činností</t>
  </si>
  <si>
    <t>C.4.</t>
  </si>
  <si>
    <t xml:space="preserve">Výdavky na vyplatené dividendy a iné podiely na zisku,s výnimkou </t>
  </si>
  <si>
    <t>tých,ktoré sa začleňujú do prevádzkových činností</t>
  </si>
  <si>
    <t>C.5.</t>
  </si>
  <si>
    <t xml:space="preserve">Výdavky súvisiace s derivátmi,s výnimkou,ak sú určené na predaj alebo na </t>
  </si>
  <si>
    <t>obchodovanie,alebo ak sa považujú za peňažné toky z investičnej činnosti</t>
  </si>
  <si>
    <t>C.6.</t>
  </si>
  <si>
    <t>Príjmy súvisiace s derivátmi,s výnimkou,ak sú určené na predaj alebo na obcho-</t>
  </si>
  <si>
    <t>dovanie,alebo ak sa považujú za peňažné toky z investičnej činnosti</t>
  </si>
  <si>
    <t>C.7.</t>
  </si>
  <si>
    <t>Výdavky na daň z príjmov účtovnej jednotky,ak ich možno začleniť</t>
  </si>
  <si>
    <t>do finančných činností</t>
  </si>
  <si>
    <t>C.8.</t>
  </si>
  <si>
    <t>Príjmy mimoriadneho charakteru vzťahujúce sa na finančnú činnosť</t>
  </si>
  <si>
    <t>C.9.</t>
  </si>
  <si>
    <t>Výdavky mimoriadneho charakteru vzťahujúce sa na finančnú činnosť</t>
  </si>
  <si>
    <t xml:space="preserve">Čisté peňažné toky z finančnej činnosti (súčet C.1. až C.9.) </t>
  </si>
  <si>
    <t>C*</t>
  </si>
  <si>
    <t xml:space="preserve">Čisté zvýšenie alebo čisté zníženie peňažných prostriedkov </t>
  </si>
  <si>
    <t>(súčet A + B + C)</t>
  </si>
  <si>
    <t>Stav peňažných prostriedkov a peňažných ekvivalentov na začiatku</t>
  </si>
  <si>
    <t>účtovného obdobia</t>
  </si>
  <si>
    <t>E.</t>
  </si>
  <si>
    <t>F.</t>
  </si>
  <si>
    <t>Stav peňažných prostriedkov a peňažných ekvivalentov na konci</t>
  </si>
  <si>
    <t>účtovného obdobia pred zohľadnením kurzových rozdielov vyčísle-</t>
  </si>
  <si>
    <t>ných ku dňu,ku ktorému sa zostavuje účtovná závierka</t>
  </si>
  <si>
    <t>G.</t>
  </si>
  <si>
    <t xml:space="preserve">Kurzové rozdiely vyčíslené k peňažným prostriedkom a peňažným </t>
  </si>
  <si>
    <t>ekvivalentom ku dňu,ku ktorému sa zostavuje účtovná závierka</t>
  </si>
  <si>
    <t xml:space="preserve">H. </t>
  </si>
  <si>
    <t>Zostatok peňažných prostriedkov a peňažných ekvivalentov na konci</t>
  </si>
  <si>
    <t>účtovného obdobia,upravený o kurzové rozdiely vyčíslené ku dňu,</t>
  </si>
  <si>
    <t>ku ktorému sa zostavuje účtovná závierka</t>
  </si>
  <si>
    <t>A.1.1.</t>
  </si>
  <si>
    <t>A.1.2.</t>
  </si>
  <si>
    <t>A.1.3.</t>
  </si>
  <si>
    <t>A.1.4.</t>
  </si>
  <si>
    <t>A.1.5.</t>
  </si>
  <si>
    <t>A.1.6.</t>
  </si>
  <si>
    <t>A.1.8.</t>
  </si>
  <si>
    <t>A.1.10.</t>
  </si>
  <si>
    <t>A.1.11.</t>
  </si>
  <si>
    <t>A.1.12.</t>
  </si>
  <si>
    <t>A.1.13.</t>
  </si>
  <si>
    <t xml:space="preserve">Zmena stavu opravných položiek </t>
  </si>
  <si>
    <t>Peňažné toky z prevádzkovej činnosti (súčet A*+A.3. až A.6.)</t>
  </si>
  <si>
    <t>Čisté peňaž.toky z prevádz.činnosti (súčet A**+A.7. Až A.9.)</t>
  </si>
  <si>
    <t>Ostatné nepeňažné operácie ovplyvňujúce HV z BČ</t>
  </si>
  <si>
    <t>Strata (-)  - Výsledok hospodárenia z bežnej činnosti pred zdanením</t>
  </si>
  <si>
    <t>Zisk (+) - Výsledok hospodárenia z bežnej činnosti pred zdanením</t>
  </si>
  <si>
    <t xml:space="preserve">ných jednotkách,s výnimkou cenných papierov,ktoré sa považujú za peňažné </t>
  </si>
  <si>
    <t>ekvivalenty a cenných papierov určených na predaj alebo obchodovanie (+)</t>
  </si>
  <si>
    <t>A.4.</t>
  </si>
  <si>
    <t>A.3.</t>
  </si>
  <si>
    <t>S.</t>
  </si>
  <si>
    <t xml:space="preserve"> z finanč.činnosti účtov.jednotky,s výnimkou tých,ktoré </t>
  </si>
  <si>
    <t xml:space="preserve">považuje za peňažný ekvivalent </t>
  </si>
  <si>
    <t>Čisté peňažné toky z investičnej činnosti  (súčet B.1. až B.19.)</t>
  </si>
  <si>
    <t>Non-cash transactions</t>
  </si>
  <si>
    <t>Depreciation of non-current assets</t>
  </si>
  <si>
    <t>Change of adjustments on assets</t>
  </si>
  <si>
    <t>Other non-cash operation</t>
  </si>
  <si>
    <t>Change of working capital</t>
  </si>
  <si>
    <t>Change of payables</t>
  </si>
  <si>
    <t>Change of liabilities</t>
  </si>
  <si>
    <t>Change of non-current financial assets</t>
  </si>
  <si>
    <t>Interest expenses</t>
  </si>
  <si>
    <t>Interest incomes</t>
  </si>
  <si>
    <t>Assume interest</t>
  </si>
  <si>
    <t>Reveniu of sale non-current assets</t>
  </si>
  <si>
    <t>Reveniu of sale non-current intangiable assets</t>
  </si>
  <si>
    <t>Foreign exchange losses - non-realised</t>
  </si>
  <si>
    <t>Foreign exchange gains - non-realised</t>
  </si>
  <si>
    <t>Change of longterm provisions</t>
  </si>
  <si>
    <t>Change of accruals (exept interestaccr.)</t>
  </si>
  <si>
    <t>Dividends and others claculated in earnings</t>
  </si>
  <si>
    <t>Change of inventory</t>
  </si>
  <si>
    <t>Caring value of assets</t>
  </si>
  <si>
    <t>Profit before tax</t>
  </si>
  <si>
    <t>Loss before tax</t>
  </si>
  <si>
    <t>Cash flow from operating activities</t>
  </si>
  <si>
    <t>Change in adjusting entries</t>
  </si>
  <si>
    <t>Profit/ lost from sale of assets</t>
  </si>
  <si>
    <t>Cash flovs from operating activities</t>
  </si>
  <si>
    <t>Interest paid</t>
  </si>
  <si>
    <t>Interest received</t>
  </si>
  <si>
    <t>Income from dividend</t>
  </si>
  <si>
    <t>Payment of dividend</t>
  </si>
  <si>
    <t>Cash flows from operating activities adjusted of non-cash transactions and interest</t>
  </si>
  <si>
    <t>Tax from income paid</t>
  </si>
  <si>
    <t>Extraondinary income in operating activities</t>
  </si>
  <si>
    <t>Extraordinary cons in operating activities</t>
  </si>
  <si>
    <t>Net cash flows form operating activities</t>
  </si>
  <si>
    <t>Cash flow from investing activities</t>
  </si>
  <si>
    <t>Reveniu of sale financial assets</t>
  </si>
  <si>
    <t>Expense of sale non-current assets</t>
  </si>
  <si>
    <t>Expense of sale non-current intangiable assets</t>
  </si>
  <si>
    <t>Expense of sale financial assets</t>
  </si>
  <si>
    <t>Expense of loans (exept consolidated loans)</t>
  </si>
  <si>
    <t>Reveniu of lonas payments (exept consolidated loans</t>
  </si>
  <si>
    <t>Expense of loans others (exept consolidated loans)</t>
  </si>
  <si>
    <t>Reveniu of loans others (exept consolidated loans)</t>
  </si>
  <si>
    <t>Reveniu of interest</t>
  </si>
  <si>
    <t>Reveniu of dividend</t>
  </si>
  <si>
    <t>Expenses of derivates</t>
  </si>
  <si>
    <t>Reveniu of derivats</t>
  </si>
  <si>
    <t>Expenses of tax incom of financial activity</t>
  </si>
  <si>
    <t>Extraordinary income</t>
  </si>
  <si>
    <t>Extraordinary cost</t>
  </si>
  <si>
    <t>Other income</t>
  </si>
  <si>
    <t>Other cost</t>
  </si>
  <si>
    <t>Net cash flows from income activity</t>
  </si>
  <si>
    <t>Cash flov from financial activity</t>
  </si>
  <si>
    <t>Cash flow in equity</t>
  </si>
  <si>
    <t>Incom form  shares</t>
  </si>
  <si>
    <t>Incom from additionals contributions</t>
  </si>
  <si>
    <t>Reveniu of gifts</t>
  </si>
  <si>
    <t>Loss paid</t>
  </si>
  <si>
    <t>Expens of beckward repurchase od shares</t>
  </si>
  <si>
    <t>Expens of abatements od funds</t>
  </si>
  <si>
    <t>Expens of distribution of equity</t>
  </si>
  <si>
    <t>Other expenses</t>
  </si>
  <si>
    <t>Cash flows from liabilitys of financial activity</t>
  </si>
  <si>
    <t>Income from new emision of shares</t>
  </si>
  <si>
    <t>Payment of liabilities with new emision of shares</t>
  </si>
  <si>
    <t>Income of  credits</t>
  </si>
  <si>
    <t>Net cash flow from finantial activity</t>
  </si>
  <si>
    <t xml:space="preserve">Net increase/ decrease of cash </t>
  </si>
  <si>
    <t>Remaind value of cash on begining of period</t>
  </si>
  <si>
    <t>Foreign exchange gains/losses  - non-realised</t>
  </si>
  <si>
    <t>Remaind value of cash on  end of period</t>
  </si>
  <si>
    <t>Remaind value of cash on  end of period, adjuset of exchange gains/ losses</t>
  </si>
  <si>
    <t>Drafg out:</t>
  </si>
  <si>
    <t>Signe of authorise persone (director):</t>
  </si>
  <si>
    <t>for accounting</t>
  </si>
  <si>
    <t>Name and signature</t>
  </si>
  <si>
    <t>Person responsible</t>
  </si>
  <si>
    <t>Preson responsible</t>
  </si>
  <si>
    <t>for statements</t>
  </si>
  <si>
    <t>Current period</t>
  </si>
  <si>
    <t>Prior Period</t>
  </si>
  <si>
    <t>Value in EUR</t>
  </si>
  <si>
    <t>Transaction:</t>
  </si>
  <si>
    <t>MAJETOK</t>
  </si>
  <si>
    <t>CASH</t>
  </si>
  <si>
    <t>POHĽADÁVKY</t>
  </si>
  <si>
    <t>ZÁVAZKY</t>
  </si>
  <si>
    <t>VLIM</t>
  </si>
  <si>
    <t>SUMA</t>
  </si>
  <si>
    <t>Náklady</t>
  </si>
  <si>
    <t>Výnosy</t>
  </si>
  <si>
    <t>Kontrola CF</t>
  </si>
  <si>
    <t>HV</t>
  </si>
  <si>
    <t>ZÁSOBY</t>
  </si>
  <si>
    <t>ÚVERY</t>
  </si>
  <si>
    <t>Výkaz cash flow k</t>
  </si>
  <si>
    <t>Cash Flow statement as of</t>
  </si>
  <si>
    <t>2013</t>
  </si>
  <si>
    <t>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</si>
</sst>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"/>
      <family val="2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3" xfId="0" applyFont="1" applyBorder="1"/>
    <xf numFmtId="0" fontId="4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/>
    <xf numFmtId="0" fontId="4" fillId="0" borderId="0" xfId="0" applyFont="1" applyBorder="1"/>
    <xf numFmtId="0" fontId="4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8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0" xfId="0" applyBorder="1"/>
    <xf numFmtId="0" fontId="1" fillId="0" borderId="15" xfId="0" applyFont="1" applyBorder="1"/>
    <xf numFmtId="0" fontId="4" fillId="0" borderId="16" xfId="0" applyFont="1" applyBorder="1"/>
    <xf numFmtId="0" fontId="1" fillId="0" borderId="17" xfId="0" applyFont="1" applyBorder="1"/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/>
    <xf numFmtId="0" fontId="0" fillId="0" borderId="5" xfId="0" applyBorder="1"/>
    <xf numFmtId="0" fontId="6" fillId="0" borderId="6" xfId="0" applyFont="1" applyBorder="1"/>
    <xf numFmtId="0" fontId="4" fillId="0" borderId="7" xfId="0" applyFont="1" applyBorder="1"/>
    <xf numFmtId="0" fontId="1" fillId="0" borderId="16" xfId="0" applyFont="1" applyBorder="1"/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0" fillId="0" borderId="8" xfId="0" applyBorder="1"/>
    <xf numFmtId="0" fontId="0" fillId="0" borderId="19" xfId="0" applyBorder="1"/>
    <xf numFmtId="0" fontId="7" fillId="0" borderId="0" xfId="0" applyFont="1"/>
    <xf numFmtId="0" fontId="2" fillId="0" borderId="15" xfId="0" applyFont="1" applyBorder="1"/>
    <xf numFmtId="0" fontId="9" fillId="0" borderId="20" xfId="0" applyFont="1" applyBorder="1"/>
    <xf numFmtId="0" fontId="7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14" fontId="4" fillId="0" borderId="16" xfId="0" applyNumberFormat="1" applyFont="1" applyBorder="1"/>
    <xf numFmtId="0" fontId="0" fillId="0" borderId="24" xfId="0" applyBorder="1"/>
    <xf numFmtId="14" fontId="9" fillId="0" borderId="16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9" fillId="0" borderId="10" xfId="0" applyFont="1" applyBorder="1"/>
    <xf numFmtId="0" fontId="2" fillId="0" borderId="14" xfId="0" applyFont="1" applyBorder="1"/>
    <xf numFmtId="0" fontId="2" fillId="0" borderId="11" xfId="0" applyFont="1" applyBorder="1"/>
    <xf numFmtId="0" fontId="2" fillId="0" borderId="16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27" xfId="0" applyFont="1" applyBorder="1"/>
    <xf numFmtId="0" fontId="5" fillId="0" borderId="0" xfId="0" applyFont="1" applyBorder="1" applyAlignment="1">
      <alignment horizontal="right"/>
    </xf>
    <xf numFmtId="0" fontId="4" fillId="0" borderId="28" xfId="0" applyFont="1" applyBorder="1"/>
    <xf numFmtId="0" fontId="4" fillId="0" borderId="29" xfId="0" applyFont="1" applyBorder="1"/>
    <xf numFmtId="0" fontId="4" fillId="0" borderId="27" xfId="0" applyFont="1" applyBorder="1"/>
    <xf numFmtId="0" fontId="1" fillId="0" borderId="5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9" xfId="0" applyFont="1" applyBorder="1" applyAlignment="1">
      <alignment horizontal="right"/>
    </xf>
    <xf numFmtId="0" fontId="9" fillId="0" borderId="2" xfId="0" applyFont="1" applyBorder="1"/>
    <xf numFmtId="0" fontId="9" fillId="0" borderId="5" xfId="0" applyFont="1" applyBorder="1"/>
    <xf numFmtId="0" fontId="1" fillId="0" borderId="30" xfId="0" applyFont="1" applyBorder="1"/>
    <xf numFmtId="0" fontId="2" fillId="0" borderId="30" xfId="0" applyFont="1" applyBorder="1"/>
    <xf numFmtId="0" fontId="1" fillId="0" borderId="32" xfId="0" applyFont="1" applyBorder="1"/>
    <xf numFmtId="0" fontId="0" fillId="0" borderId="30" xfId="0" applyBorder="1"/>
    <xf numFmtId="0" fontId="0" fillId="0" borderId="32" xfId="0" applyBorder="1"/>
    <xf numFmtId="0" fontId="2" fillId="0" borderId="20" xfId="0" applyFont="1" applyBorder="1"/>
    <xf numFmtId="0" fontId="6" fillId="0" borderId="15" xfId="0" applyFont="1" applyBorder="1"/>
    <xf numFmtId="0" fontId="1" fillId="0" borderId="15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3" fontId="5" fillId="0" borderId="0" xfId="0" applyNumberFormat="1" applyFont="1" applyBorder="1"/>
    <xf numFmtId="3" fontId="7" fillId="0" borderId="26" xfId="0" applyNumberFormat="1" applyFont="1" applyBorder="1"/>
    <xf numFmtId="3" fontId="4" fillId="0" borderId="0" xfId="0" applyNumberFormat="1" applyFont="1" applyAlignment="1">
      <alignment horizontal="left"/>
    </xf>
    <xf numFmtId="3" fontId="4" fillId="0" borderId="0" xfId="0" applyNumberFormat="1" applyFont="1"/>
    <xf numFmtId="0" fontId="9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2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9" xfId="0" applyFont="1" applyBorder="1"/>
    <xf numFmtId="0" fontId="1" fillId="0" borderId="9" xfId="0" applyFont="1" applyBorder="1"/>
    <xf numFmtId="0" fontId="4" fillId="0" borderId="9" xfId="0" applyFont="1" applyBorder="1"/>
    <xf numFmtId="0" fontId="5" fillId="0" borderId="9" xfId="0" applyFont="1" applyBorder="1" applyAlignment="1">
      <alignment horizontal="right"/>
    </xf>
    <xf numFmtId="0" fontId="5" fillId="0" borderId="0" xfId="0" applyFont="1" applyBorder="1"/>
    <xf numFmtId="0" fontId="5" fillId="0" borderId="34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5" fillId="0" borderId="36" xfId="0" applyFont="1" applyBorder="1" applyAlignment="1">
      <alignment horizontal="right"/>
    </xf>
    <xf numFmtId="3" fontId="0" fillId="0" borderId="0" xfId="0" applyNumberFormat="1" applyBorder="1"/>
    <xf numFmtId="3" fontId="10" fillId="0" borderId="0" xfId="0" applyNumberFormat="1" applyFont="1"/>
    <xf numFmtId="3" fontId="4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5" fillId="0" borderId="2" xfId="0" applyNumberFormat="1" applyFont="1" applyBorder="1"/>
    <xf numFmtId="3" fontId="5" fillId="0" borderId="35" xfId="0" applyNumberFormat="1" applyFont="1" applyBorder="1"/>
    <xf numFmtId="49" fontId="4" fillId="0" borderId="0" xfId="0" applyNumberFormat="1" applyFont="1" applyAlignment="1">
      <alignment horizontal="left"/>
    </xf>
    <xf numFmtId="3" fontId="5" fillId="0" borderId="36" xfId="0" applyNumberFormat="1" applyFont="1" applyBorder="1"/>
    <xf numFmtId="0" fontId="2" fillId="0" borderId="12" xfId="0" applyFont="1" applyBorder="1"/>
    <xf numFmtId="0" fontId="4" fillId="0" borderId="10" xfId="0" applyFont="1" applyBorder="1"/>
    <xf numFmtId="0" fontId="6" fillId="0" borderId="2" xfId="0" applyFont="1" applyBorder="1"/>
    <xf numFmtId="3" fontId="5" fillId="0" borderId="37" xfId="0" applyNumberFormat="1" applyFont="1" applyBorder="1" applyAlignment="1">
      <alignment horizontal="right"/>
    </xf>
    <xf numFmtId="0" fontId="4" fillId="0" borderId="15" xfId="0" applyFont="1" applyBorder="1"/>
    <xf numFmtId="0" fontId="7" fillId="0" borderId="10" xfId="0" applyFont="1" applyBorder="1"/>
    <xf numFmtId="0" fontId="2" fillId="0" borderId="23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6" fillId="0" borderId="36" xfId="0" applyFont="1" applyBorder="1"/>
    <xf numFmtId="0" fontId="2" fillId="0" borderId="13" xfId="0" applyFont="1" applyBorder="1"/>
    <xf numFmtId="0" fontId="1" fillId="0" borderId="38" xfId="0" applyFont="1" applyBorder="1"/>
    <xf numFmtId="0" fontId="7" fillId="0" borderId="20" xfId="0" applyFont="1" applyBorder="1" applyAlignment="1">
      <alignment horizontal="center"/>
    </xf>
    <xf numFmtId="0" fontId="7" fillId="0" borderId="15" xfId="0" applyFont="1" applyBorder="1"/>
    <xf numFmtId="3" fontId="5" fillId="0" borderId="36" xfId="0" applyNumberFormat="1" applyFont="1" applyBorder="1" applyAlignment="1">
      <alignment horizontal="right"/>
    </xf>
    <xf numFmtId="0" fontId="1" fillId="0" borderId="39" xfId="0" applyFont="1" applyBorder="1"/>
    <xf numFmtId="0" fontId="2" fillId="0" borderId="40" xfId="0" applyFont="1" applyBorder="1"/>
    <xf numFmtId="3" fontId="5" fillId="0" borderId="8" xfId="0" applyNumberFormat="1" applyFont="1" applyBorder="1"/>
    <xf numFmtId="0" fontId="0" fillId="0" borderId="9" xfId="0" applyBorder="1" applyAlignment="1">
      <alignment horizontal="center"/>
    </xf>
    <xf numFmtId="0" fontId="6" fillId="0" borderId="28" xfId="0" applyFont="1" applyBorder="1"/>
    <xf numFmtId="3" fontId="5" fillId="0" borderId="24" xfId="0" applyNumberFormat="1" applyFont="1" applyBorder="1" applyAlignment="1">
      <alignment horizontal="right"/>
    </xf>
    <xf numFmtId="0" fontId="4" fillId="0" borderId="24" xfId="0" applyFont="1" applyBorder="1"/>
    <xf numFmtId="0" fontId="0" fillId="0" borderId="10" xfId="0" applyBorder="1"/>
    <xf numFmtId="0" fontId="4" fillId="0" borderId="36" xfId="0" applyFont="1" applyBorder="1"/>
    <xf numFmtId="0" fontId="2" fillId="0" borderId="41" xfId="0" applyFont="1" applyBorder="1"/>
    <xf numFmtId="0" fontId="1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9" fillId="0" borderId="42" xfId="0" applyFont="1" applyBorder="1"/>
    <xf numFmtId="3" fontId="1" fillId="0" borderId="0" xfId="0" applyNumberFormat="1" applyFont="1" applyBorder="1"/>
    <xf numFmtId="0" fontId="4" fillId="0" borderId="44" xfId="0" applyFont="1" applyBorder="1"/>
    <xf numFmtId="0" fontId="0" fillId="0" borderId="43" xfId="0" applyBorder="1"/>
    <xf numFmtId="3" fontId="7" fillId="0" borderId="24" xfId="0" applyNumberFormat="1" applyFont="1" applyBorder="1" applyAlignment="1">
      <alignment horizontal="right"/>
    </xf>
    <xf numFmtId="0" fontId="0" fillId="0" borderId="31" xfId="0" applyBorder="1"/>
    <xf numFmtId="3" fontId="11" fillId="0" borderId="9" xfId="0" applyNumberFormat="1" applyFont="1" applyBorder="1"/>
    <xf numFmtId="0" fontId="12" fillId="0" borderId="0" xfId="0" applyFont="1" applyAlignment="1">
      <alignment horizontal="right"/>
    </xf>
    <xf numFmtId="0" fontId="2" fillId="0" borderId="20" xfId="0" applyFont="1" applyFill="1" applyBorder="1"/>
    <xf numFmtId="0" fontId="6" fillId="0" borderId="8" xfId="0" applyFont="1" applyFill="1" applyBorder="1"/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/>
    <xf numFmtId="0" fontId="6" fillId="0" borderId="9" xfId="0" applyFont="1" applyFill="1" applyBorder="1"/>
    <xf numFmtId="0" fontId="1" fillId="0" borderId="5" xfId="0" applyFont="1" applyFill="1" applyBorder="1" applyAlignment="1">
      <alignment horizontal="center"/>
    </xf>
    <xf numFmtId="0" fontId="4" fillId="0" borderId="2" xfId="0" applyFont="1" applyFill="1" applyBorder="1"/>
    <xf numFmtId="0" fontId="1" fillId="0" borderId="19" xfId="0" applyFont="1" applyFill="1" applyBorder="1"/>
    <xf numFmtId="0" fontId="4" fillId="0" borderId="5" xfId="0" applyFont="1" applyFill="1" applyBorder="1"/>
    <xf numFmtId="0" fontId="7" fillId="0" borderId="34" xfId="0" applyFont="1" applyBorder="1" applyAlignment="1">
      <alignment horizontal="center"/>
    </xf>
    <xf numFmtId="3" fontId="5" fillId="0" borderId="45" xfId="0" applyNumberFormat="1" applyFont="1" applyBorder="1"/>
    <xf numFmtId="3" fontId="7" fillId="0" borderId="24" xfId="0" applyNumberFormat="1" applyFont="1" applyBorder="1"/>
    <xf numFmtId="3" fontId="7" fillId="0" borderId="46" xfId="0" applyNumberFormat="1" applyFont="1" applyBorder="1"/>
    <xf numFmtId="3" fontId="7" fillId="0" borderId="45" xfId="0" applyNumberFormat="1" applyFont="1" applyBorder="1"/>
    <xf numFmtId="3" fontId="5" fillId="0" borderId="47" xfId="0" applyNumberFormat="1" applyFont="1" applyBorder="1"/>
    <xf numFmtId="3" fontId="5" fillId="0" borderId="48" xfId="0" applyNumberFormat="1" applyFont="1" applyBorder="1"/>
    <xf numFmtId="3" fontId="5" fillId="0" borderId="37" xfId="0" applyNumberFormat="1" applyFont="1" applyFill="1" applyBorder="1"/>
    <xf numFmtId="3" fontId="7" fillId="0" borderId="24" xfId="0" applyNumberFormat="1" applyFont="1" applyFill="1" applyBorder="1"/>
    <xf numFmtId="3" fontId="7" fillId="0" borderId="37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3" fontId="7" fillId="0" borderId="47" xfId="0" applyNumberFormat="1" applyFont="1" applyBorder="1" applyAlignment="1">
      <alignment horizontal="right"/>
    </xf>
    <xf numFmtId="0" fontId="5" fillId="0" borderId="36" xfId="0" applyFont="1" applyFill="1" applyBorder="1" applyAlignment="1">
      <alignment horizontal="center"/>
    </xf>
    <xf numFmtId="3" fontId="7" fillId="0" borderId="24" xfId="0" applyNumberFormat="1" applyFont="1" applyFill="1" applyBorder="1" applyAlignment="1">
      <alignment horizontal="right"/>
    </xf>
    <xf numFmtId="0" fontId="5" fillId="0" borderId="47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5" fillId="0" borderId="45" xfId="0" applyFont="1" applyBorder="1" applyAlignment="1">
      <alignment horizontal="right"/>
    </xf>
    <xf numFmtId="3" fontId="5" fillId="0" borderId="47" xfId="0" applyNumberFormat="1" applyFont="1" applyBorder="1" applyAlignment="1">
      <alignment horizontal="right"/>
    </xf>
    <xf numFmtId="3" fontId="5" fillId="0" borderId="48" xfId="0" applyNumberFormat="1" applyFont="1" applyBorder="1" applyAlignment="1">
      <alignment horizontal="right"/>
    </xf>
    <xf numFmtId="3" fontId="7" fillId="2" borderId="45" xfId="0" applyNumberFormat="1" applyFont="1" applyFill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5" fillId="0" borderId="48" xfId="0" applyFont="1" applyBorder="1" applyAlignment="1">
      <alignment horizontal="right"/>
    </xf>
    <xf numFmtId="0" fontId="5" fillId="0" borderId="49" xfId="0" applyFont="1" applyBorder="1" applyAlignment="1">
      <alignment horizontal="right"/>
    </xf>
    <xf numFmtId="0" fontId="0" fillId="0" borderId="5" xfId="0" applyBorder="1" applyAlignment="1">
      <alignment horizontal="center"/>
    </xf>
    <xf numFmtId="3" fontId="11" fillId="0" borderId="37" xfId="0" applyNumberFormat="1" applyFont="1" applyBorder="1"/>
    <xf numFmtId="0" fontId="0" fillId="0" borderId="10" xfId="0" applyBorder="1" applyAlignment="1">
      <alignment horizontal="right"/>
    </xf>
    <xf numFmtId="3" fontId="5" fillId="0" borderId="47" xfId="0" applyNumberFormat="1" applyFont="1" applyFill="1" applyBorder="1"/>
    <xf numFmtId="3" fontId="5" fillId="0" borderId="48" xfId="0" applyNumberFormat="1" applyFont="1" applyFill="1" applyBorder="1"/>
    <xf numFmtId="3" fontId="5" fillId="0" borderId="0" xfId="0" applyNumberFormat="1" applyFont="1" applyFill="1" applyBorder="1"/>
    <xf numFmtId="3" fontId="5" fillId="0" borderId="35" xfId="0" applyNumberFormat="1" applyFont="1" applyFill="1" applyBorder="1"/>
    <xf numFmtId="3" fontId="5" fillId="0" borderId="36" xfId="0" applyNumberFormat="1" applyFont="1" applyFill="1" applyBorder="1"/>
    <xf numFmtId="0" fontId="8" fillId="3" borderId="0" xfId="0" applyFont="1" applyFill="1"/>
    <xf numFmtId="14" fontId="7" fillId="3" borderId="46" xfId="0" applyNumberFormat="1" applyFont="1" applyFill="1" applyBorder="1" applyAlignment="1">
      <alignment horizontal="center"/>
    </xf>
    <xf numFmtId="0" fontId="13" fillId="0" borderId="0" xfId="0" applyFont="1"/>
    <xf numFmtId="0" fontId="7" fillId="0" borderId="50" xfId="0" applyFont="1" applyBorder="1" applyAlignment="1">
      <alignment horizontal="right"/>
    </xf>
    <xf numFmtId="4" fontId="0" fillId="0" borderId="0" xfId="0" applyNumberFormat="1"/>
    <xf numFmtId="0" fontId="14" fillId="0" borderId="0" xfId="0" applyFont="1"/>
    <xf numFmtId="4" fontId="14" fillId="0" borderId="0" xfId="0" applyNumberFormat="1" applyFont="1"/>
    <xf numFmtId="4" fontId="0" fillId="0" borderId="0" xfId="0" applyNumberFormat="1" applyFont="1"/>
    <xf numFmtId="0" fontId="0" fillId="0" borderId="0" xfId="0" applyFont="1"/>
    <xf numFmtId="0" fontId="0" fillId="3" borderId="0" xfId="0" applyFill="1"/>
    <xf numFmtId="0" fontId="13" fillId="3" borderId="0" xfId="0" applyFont="1" applyFill="1"/>
    <xf numFmtId="14" fontId="14" fillId="3" borderId="0" xfId="0" applyNumberFormat="1" applyFont="1" applyFill="1"/>
    <xf numFmtId="0" fontId="14" fillId="3" borderId="0" xfId="0" applyFont="1" applyFill="1"/>
    <xf numFmtId="4" fontId="14" fillId="3" borderId="0" xfId="0" applyNumberFormat="1" applyFont="1" applyFill="1"/>
    <xf numFmtId="3" fontId="0" fillId="0" borderId="0" xfId="0" applyNumberFormat="1"/>
    <xf numFmtId="49" fontId="14" fillId="0" borderId="0" xfId="0" applyNumberFormat="1" applyFont="1"/>
    <xf numFmtId="4" fontId="0" fillId="0" borderId="0" xfId="0" applyNumberFormat="1" applyFont="1" applyFill="1"/>
    <xf numFmtId="4" fontId="0" fillId="0" borderId="0" xfId="0" applyNumberFormat="1" applyFill="1"/>
    <xf numFmtId="4" fontId="14" fillId="0" borderId="0" xfId="0" applyNumberFormat="1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abSelected="1" topLeftCell="A5" zoomScaleNormal="100" workbookViewId="0">
      <pane xSplit="4" ySplit="9" topLeftCell="E107" activePane="bottomRight" state="frozen"/>
      <selection activeCell="A5" sqref="A5"/>
      <selection pane="topRight" activeCell="D5" sqref="D5"/>
      <selection pane="bottomLeft" activeCell="A14" sqref="A14"/>
      <selection pane="bottomRight" activeCell="E134" sqref="E134"/>
    </sheetView>
  </sheetViews>
  <sheetFormatPr defaultRowHeight="13.2" x14ac:dyDescent="0.25"/>
  <cols>
    <col min="1" max="1" width="8.5546875" customWidth="1"/>
    <col min="2" max="2" width="49.5546875" customWidth="1"/>
    <col min="3" max="3" width="28.5546875" hidden="1" customWidth="1"/>
    <col min="4" max="4" width="3.44140625" customWidth="1"/>
    <col min="5" max="5" width="17" customWidth="1"/>
    <col min="6" max="6" width="18" customWidth="1"/>
    <col min="7" max="7" width="6.5546875" customWidth="1"/>
    <col min="8" max="8" width="5.44140625" customWidth="1"/>
  </cols>
  <sheetData>
    <row r="1" spans="1:6" ht="15.6" x14ac:dyDescent="0.3">
      <c r="A1" s="1"/>
      <c r="B1" s="1"/>
      <c r="D1" s="1"/>
    </row>
    <row r="3" spans="1:6" x14ac:dyDescent="0.25">
      <c r="C3" s="192"/>
    </row>
    <row r="4" spans="1:6" x14ac:dyDescent="0.25">
      <c r="C4" s="192"/>
    </row>
    <row r="5" spans="1:6" x14ac:dyDescent="0.25">
      <c r="C5" s="192"/>
    </row>
    <row r="6" spans="1:6" ht="13.8" x14ac:dyDescent="0.25">
      <c r="A6" s="199"/>
      <c r="B6" s="190" t="s">
        <v>330</v>
      </c>
      <c r="C6" s="200" t="s">
        <v>331</v>
      </c>
      <c r="D6" s="199"/>
      <c r="E6" s="201">
        <v>42004</v>
      </c>
      <c r="F6" s="199"/>
    </row>
    <row r="7" spans="1:6" x14ac:dyDescent="0.25">
      <c r="C7" s="192"/>
    </row>
    <row r="8" spans="1:6" x14ac:dyDescent="0.25">
      <c r="C8" s="192"/>
    </row>
    <row r="9" spans="1:6" x14ac:dyDescent="0.25">
      <c r="C9" s="192"/>
    </row>
    <row r="10" spans="1:6" ht="13.8" thickBot="1" x14ac:dyDescent="0.3">
      <c r="A10" s="44"/>
      <c r="C10" s="192"/>
    </row>
    <row r="11" spans="1:6" x14ac:dyDescent="0.25">
      <c r="A11" s="46" t="s">
        <v>0</v>
      </c>
      <c r="B11" s="45" t="s">
        <v>31</v>
      </c>
      <c r="C11" s="45" t="s">
        <v>317</v>
      </c>
      <c r="D11" s="26"/>
      <c r="E11" s="193" t="s">
        <v>316</v>
      </c>
      <c r="F11" s="30"/>
    </row>
    <row r="12" spans="1:6" x14ac:dyDescent="0.25">
      <c r="A12" s="27"/>
      <c r="B12" s="4"/>
      <c r="C12" s="4"/>
      <c r="D12" s="4"/>
      <c r="E12" s="158" t="s">
        <v>314</v>
      </c>
      <c r="F12" s="47" t="s">
        <v>315</v>
      </c>
    </row>
    <row r="13" spans="1:6" ht="13.8" thickBot="1" x14ac:dyDescent="0.3">
      <c r="A13" s="23"/>
      <c r="B13" s="10"/>
      <c r="C13" s="10"/>
      <c r="D13" s="10"/>
      <c r="E13" s="191">
        <v>42004</v>
      </c>
      <c r="F13" s="191">
        <v>41639</v>
      </c>
    </row>
    <row r="14" spans="1:6" ht="13.8" thickBot="1" x14ac:dyDescent="0.3">
      <c r="A14" s="119" t="s">
        <v>70</v>
      </c>
      <c r="B14" s="117" t="s">
        <v>68</v>
      </c>
      <c r="C14" s="192" t="s">
        <v>255</v>
      </c>
      <c r="D14" s="20"/>
      <c r="E14" s="159"/>
      <c r="F14" s="84"/>
    </row>
    <row r="15" spans="1:6" ht="13.8" thickBot="1" x14ac:dyDescent="0.3">
      <c r="A15" s="48" t="s">
        <v>5</v>
      </c>
      <c r="B15" s="8" t="s">
        <v>224</v>
      </c>
      <c r="C15" s="8" t="s">
        <v>253</v>
      </c>
      <c r="D15" s="36" t="s">
        <v>17</v>
      </c>
      <c r="E15" s="160">
        <f>133109+46614</f>
        <v>179723</v>
      </c>
      <c r="F15" s="160">
        <f>105830+33298</f>
        <v>139128</v>
      </c>
    </row>
    <row r="16" spans="1:6" ht="13.8" thickBot="1" x14ac:dyDescent="0.3">
      <c r="A16" s="48" t="s">
        <v>229</v>
      </c>
      <c r="B16" s="8" t="s">
        <v>223</v>
      </c>
      <c r="C16" s="8" t="s">
        <v>254</v>
      </c>
      <c r="D16" s="11" t="s">
        <v>20</v>
      </c>
      <c r="E16" s="161"/>
      <c r="F16" s="161"/>
    </row>
    <row r="17" spans="1:9" ht="13.8" thickBot="1" x14ac:dyDescent="0.3">
      <c r="A17" s="49" t="s">
        <v>7</v>
      </c>
      <c r="B17" s="113" t="s">
        <v>49</v>
      </c>
      <c r="C17" s="12" t="s">
        <v>233</v>
      </c>
      <c r="D17" s="40" t="s">
        <v>6</v>
      </c>
      <c r="E17" s="162">
        <f>SUM(E18:E34)</f>
        <v>62997</v>
      </c>
      <c r="F17" s="162">
        <f>SUM(F18:F34)</f>
        <v>71807</v>
      </c>
    </row>
    <row r="18" spans="1:9" x14ac:dyDescent="0.25">
      <c r="A18" s="24" t="s">
        <v>208</v>
      </c>
      <c r="B18" s="15" t="s">
        <v>39</v>
      </c>
      <c r="C18" s="12" t="s">
        <v>234</v>
      </c>
      <c r="D18" s="16" t="s">
        <v>17</v>
      </c>
      <c r="E18" s="185">
        <v>43155</v>
      </c>
      <c r="F18" s="185">
        <v>61143</v>
      </c>
    </row>
    <row r="19" spans="1:9" x14ac:dyDescent="0.25">
      <c r="A19" s="21" t="s">
        <v>209</v>
      </c>
      <c r="B19" s="12" t="s">
        <v>40</v>
      </c>
      <c r="C19" s="12" t="s">
        <v>252</v>
      </c>
      <c r="D19" s="5" t="s">
        <v>17</v>
      </c>
      <c r="E19" s="186"/>
      <c r="F19" s="186"/>
    </row>
    <row r="20" spans="1:9" x14ac:dyDescent="0.25">
      <c r="A20" s="21" t="s">
        <v>210</v>
      </c>
      <c r="B20" s="12" t="s">
        <v>8</v>
      </c>
      <c r="C20" s="12" t="s">
        <v>235</v>
      </c>
      <c r="D20" s="37" t="s">
        <v>6</v>
      </c>
      <c r="E20" s="186"/>
      <c r="F20" s="186"/>
    </row>
    <row r="21" spans="1:9" x14ac:dyDescent="0.25">
      <c r="A21" s="21" t="s">
        <v>211</v>
      </c>
      <c r="B21" s="12" t="s">
        <v>41</v>
      </c>
      <c r="C21" s="12" t="s">
        <v>248</v>
      </c>
      <c r="D21" s="37" t="s">
        <v>6</v>
      </c>
      <c r="E21" s="186">
        <v>10666</v>
      </c>
      <c r="F21" s="186">
        <v>1277</v>
      </c>
    </row>
    <row r="22" spans="1:9" x14ac:dyDescent="0.25">
      <c r="A22" s="21" t="s">
        <v>212</v>
      </c>
      <c r="B22" s="12" t="s">
        <v>219</v>
      </c>
      <c r="C22" s="155" t="s">
        <v>256</v>
      </c>
      <c r="D22" s="37" t="s">
        <v>6</v>
      </c>
      <c r="E22" s="186">
        <v>449</v>
      </c>
      <c r="F22" s="186">
        <v>-655</v>
      </c>
      <c r="G22" s="106"/>
      <c r="H22" s="85"/>
    </row>
    <row r="23" spans="1:9" x14ac:dyDescent="0.25">
      <c r="A23" s="74" t="s">
        <v>213</v>
      </c>
      <c r="B23" s="59" t="s">
        <v>43</v>
      </c>
      <c r="C23" s="2" t="s">
        <v>249</v>
      </c>
      <c r="D23" s="38"/>
      <c r="E23" s="187">
        <v>1640</v>
      </c>
      <c r="F23" s="187">
        <v>-1117</v>
      </c>
      <c r="G23" s="86"/>
      <c r="H23" s="86"/>
    </row>
    <row r="24" spans="1:9" x14ac:dyDescent="0.25">
      <c r="A24" s="24"/>
      <c r="B24" s="33" t="s">
        <v>42</v>
      </c>
      <c r="C24" s="15"/>
      <c r="D24" s="39" t="s">
        <v>6</v>
      </c>
      <c r="E24" s="185"/>
      <c r="F24" s="185"/>
      <c r="G24" s="107"/>
      <c r="H24" s="85"/>
      <c r="I24" s="106"/>
    </row>
    <row r="25" spans="1:9" x14ac:dyDescent="0.25">
      <c r="A25" s="74" t="s">
        <v>18</v>
      </c>
      <c r="B25" s="59" t="s">
        <v>44</v>
      </c>
      <c r="C25" s="12" t="s">
        <v>250</v>
      </c>
      <c r="D25" s="5" t="s">
        <v>20</v>
      </c>
      <c r="E25" s="187"/>
      <c r="F25" s="187"/>
      <c r="G25" s="107"/>
      <c r="H25" s="86"/>
      <c r="I25" s="86"/>
    </row>
    <row r="26" spans="1:9" x14ac:dyDescent="0.25">
      <c r="A26" s="21" t="s">
        <v>214</v>
      </c>
      <c r="B26" s="12" t="s">
        <v>38</v>
      </c>
      <c r="C26" s="12" t="s">
        <v>241</v>
      </c>
      <c r="D26" s="16" t="s">
        <v>17</v>
      </c>
      <c r="E26" s="186">
        <v>7104</v>
      </c>
      <c r="F26" s="186">
        <v>11154</v>
      </c>
      <c r="G26" s="86"/>
      <c r="H26" s="86"/>
    </row>
    <row r="27" spans="1:9" x14ac:dyDescent="0.25">
      <c r="A27" s="21" t="s">
        <v>19</v>
      </c>
      <c r="B27" s="12" t="s">
        <v>24</v>
      </c>
      <c r="C27" s="12" t="s">
        <v>242</v>
      </c>
      <c r="D27" s="5" t="s">
        <v>20</v>
      </c>
      <c r="E27" s="186">
        <v>-17</v>
      </c>
      <c r="F27" s="186"/>
      <c r="G27" s="86"/>
      <c r="H27" s="86"/>
    </row>
    <row r="28" spans="1:9" x14ac:dyDescent="0.25">
      <c r="A28" s="74" t="s">
        <v>215</v>
      </c>
      <c r="B28" s="2" t="s">
        <v>45</v>
      </c>
      <c r="C28" s="2" t="s">
        <v>247</v>
      </c>
      <c r="D28" s="6"/>
      <c r="E28" s="188"/>
      <c r="F28" s="188"/>
      <c r="G28" s="86"/>
      <c r="H28" s="86"/>
    </row>
    <row r="29" spans="1:9" x14ac:dyDescent="0.25">
      <c r="A29" s="24"/>
      <c r="B29" s="3" t="s">
        <v>46</v>
      </c>
      <c r="C29" s="15"/>
      <c r="D29" s="16" t="s">
        <v>20</v>
      </c>
      <c r="E29" s="185"/>
      <c r="F29" s="185"/>
      <c r="G29" s="86"/>
      <c r="H29" s="86"/>
    </row>
    <row r="30" spans="1:9" x14ac:dyDescent="0.25">
      <c r="A30" s="74" t="s">
        <v>216</v>
      </c>
      <c r="B30" s="2" t="s">
        <v>47</v>
      </c>
      <c r="C30" s="2" t="s">
        <v>246</v>
      </c>
      <c r="D30" s="6"/>
      <c r="E30" s="189"/>
      <c r="F30" s="189"/>
      <c r="G30" s="86"/>
      <c r="H30" s="86"/>
    </row>
    <row r="31" spans="1:9" x14ac:dyDescent="0.25">
      <c r="A31" s="24"/>
      <c r="B31" s="15" t="s">
        <v>46</v>
      </c>
      <c r="C31" s="15"/>
      <c r="D31" s="16" t="s">
        <v>17</v>
      </c>
      <c r="E31" s="185"/>
      <c r="F31" s="185"/>
      <c r="G31" s="86"/>
      <c r="H31" s="86"/>
    </row>
    <row r="32" spans="1:9" x14ac:dyDescent="0.25">
      <c r="A32" s="74" t="s">
        <v>217</v>
      </c>
      <c r="B32" s="3" t="s">
        <v>48</v>
      </c>
      <c r="C32" s="14" t="s">
        <v>257</v>
      </c>
      <c r="D32" s="6"/>
      <c r="E32" s="189"/>
      <c r="F32" s="189"/>
      <c r="G32" s="86"/>
      <c r="H32" s="86"/>
    </row>
    <row r="33" spans="1:9" x14ac:dyDescent="0.25">
      <c r="A33" s="35"/>
      <c r="B33" s="3" t="s">
        <v>231</v>
      </c>
      <c r="C33" s="14"/>
      <c r="D33" s="39" t="s">
        <v>6</v>
      </c>
      <c r="E33" s="189"/>
      <c r="F33" s="189"/>
      <c r="G33" s="86"/>
      <c r="H33" s="86"/>
    </row>
    <row r="34" spans="1:9" ht="13.8" thickBot="1" x14ac:dyDescent="0.3">
      <c r="A34" s="21" t="s">
        <v>218</v>
      </c>
      <c r="B34" s="12" t="s">
        <v>222</v>
      </c>
      <c r="C34" s="12" t="s">
        <v>236</v>
      </c>
      <c r="D34" s="37" t="s">
        <v>6</v>
      </c>
      <c r="E34" s="186"/>
      <c r="F34" s="186">
        <v>5</v>
      </c>
      <c r="G34" s="86"/>
      <c r="H34" s="86"/>
    </row>
    <row r="35" spans="1:9" ht="13.8" thickBot="1" x14ac:dyDescent="0.3">
      <c r="A35" s="49" t="s">
        <v>10</v>
      </c>
      <c r="B35" s="113" t="s">
        <v>21</v>
      </c>
      <c r="C35" s="113" t="s">
        <v>237</v>
      </c>
      <c r="D35" s="36"/>
      <c r="E35" s="162">
        <f>SUM(E36:E40)</f>
        <v>353402</v>
      </c>
      <c r="F35" s="162">
        <f>SUM(F36:F40)</f>
        <v>53841</v>
      </c>
      <c r="G35" s="86"/>
      <c r="H35" s="86"/>
    </row>
    <row r="36" spans="1:9" x14ac:dyDescent="0.25">
      <c r="A36" s="24" t="s">
        <v>11</v>
      </c>
      <c r="B36" s="15" t="s">
        <v>22</v>
      </c>
      <c r="C36" s="15" t="s">
        <v>238</v>
      </c>
      <c r="D36" s="39" t="s">
        <v>9</v>
      </c>
      <c r="E36" s="185">
        <f>85831-6184</f>
        <v>79647</v>
      </c>
      <c r="F36" s="185">
        <v>126208</v>
      </c>
      <c r="G36" s="86"/>
      <c r="H36" s="86"/>
    </row>
    <row r="37" spans="1:9" x14ac:dyDescent="0.25">
      <c r="A37" s="21" t="s">
        <v>12</v>
      </c>
      <c r="B37" s="12" t="s">
        <v>50</v>
      </c>
      <c r="C37" s="12" t="s">
        <v>239</v>
      </c>
      <c r="D37" s="37" t="s">
        <v>6</v>
      </c>
      <c r="E37" s="186">
        <v>67000</v>
      </c>
      <c r="F37" s="186">
        <f>-246430-3</f>
        <v>-246433</v>
      </c>
      <c r="G37" s="85"/>
      <c r="H37" s="85"/>
      <c r="I37" s="85"/>
    </row>
    <row r="38" spans="1:9" x14ac:dyDescent="0.25">
      <c r="A38" s="21" t="s">
        <v>13</v>
      </c>
      <c r="B38" s="12" t="s">
        <v>15</v>
      </c>
      <c r="C38" s="12" t="s">
        <v>251</v>
      </c>
      <c r="D38" s="37" t="s">
        <v>6</v>
      </c>
      <c r="E38" s="186">
        <v>206755</v>
      </c>
      <c r="F38" s="186">
        <v>174066</v>
      </c>
      <c r="G38" s="106"/>
      <c r="H38" s="85"/>
      <c r="I38" s="85"/>
    </row>
    <row r="39" spans="1:9" x14ac:dyDescent="0.25">
      <c r="A39" s="74" t="s">
        <v>14</v>
      </c>
      <c r="B39" s="2" t="s">
        <v>16</v>
      </c>
      <c r="C39" s="2" t="s">
        <v>240</v>
      </c>
      <c r="D39" s="38"/>
      <c r="E39" s="188"/>
      <c r="F39" s="188"/>
      <c r="G39" s="106"/>
      <c r="H39" s="85"/>
      <c r="I39" s="85"/>
    </row>
    <row r="40" spans="1:9" ht="13.8" thickBot="1" x14ac:dyDescent="0.3">
      <c r="A40" s="35"/>
      <c r="B40" s="3" t="s">
        <v>23</v>
      </c>
      <c r="C40" s="15"/>
      <c r="D40" s="41" t="s">
        <v>6</v>
      </c>
      <c r="E40" s="189"/>
      <c r="F40" s="189"/>
      <c r="G40" s="85"/>
      <c r="H40" s="85"/>
      <c r="I40" s="85"/>
    </row>
    <row r="41" spans="1:9" x14ac:dyDescent="0.25">
      <c r="A41" s="149" t="s">
        <v>25</v>
      </c>
      <c r="B41" s="150" t="s">
        <v>62</v>
      </c>
      <c r="C41" s="150" t="s">
        <v>258</v>
      </c>
      <c r="D41" s="151"/>
      <c r="E41" s="165"/>
      <c r="F41" s="165"/>
      <c r="G41" s="85"/>
      <c r="H41" s="85"/>
      <c r="I41" s="85"/>
    </row>
    <row r="42" spans="1:9" ht="13.8" thickBot="1" x14ac:dyDescent="0.3">
      <c r="A42" s="152"/>
      <c r="B42" s="153" t="s">
        <v>61</v>
      </c>
      <c r="C42" s="153"/>
      <c r="D42" s="154"/>
      <c r="E42" s="166">
        <f>E15+E16+E17+E35</f>
        <v>596122</v>
      </c>
      <c r="F42" s="166">
        <f>F15+F16+F17+F35</f>
        <v>264776</v>
      </c>
      <c r="G42" s="85"/>
      <c r="H42" s="85"/>
      <c r="I42" s="85"/>
    </row>
    <row r="43" spans="1:9" x14ac:dyDescent="0.25">
      <c r="A43" s="79" t="s">
        <v>228</v>
      </c>
      <c r="B43" s="116" t="s">
        <v>51</v>
      </c>
      <c r="C43" s="116" t="s">
        <v>260</v>
      </c>
      <c r="D43" s="81" t="s">
        <v>17</v>
      </c>
      <c r="E43" s="167">
        <f>-E27</f>
        <v>17</v>
      </c>
      <c r="F43" s="167">
        <f>-F27</f>
        <v>0</v>
      </c>
      <c r="G43" s="110"/>
      <c r="H43" s="106"/>
      <c r="I43" s="85"/>
    </row>
    <row r="44" spans="1:9" x14ac:dyDescent="0.25">
      <c r="A44" s="56" t="s">
        <v>227</v>
      </c>
      <c r="B44" s="12" t="s">
        <v>52</v>
      </c>
      <c r="C44" s="12" t="s">
        <v>259</v>
      </c>
      <c r="D44" s="5" t="s">
        <v>20</v>
      </c>
      <c r="E44" s="168">
        <f>-E26</f>
        <v>-7104</v>
      </c>
      <c r="F44" s="168">
        <f>-F26</f>
        <v>-11154</v>
      </c>
      <c r="G44" s="110"/>
      <c r="H44" s="85"/>
      <c r="I44" s="85"/>
    </row>
    <row r="45" spans="1:9" x14ac:dyDescent="0.25">
      <c r="A45" s="57" t="s">
        <v>63</v>
      </c>
      <c r="B45" s="114" t="s">
        <v>54</v>
      </c>
      <c r="C45" s="114" t="s">
        <v>261</v>
      </c>
      <c r="D45" s="6"/>
      <c r="E45" s="103"/>
      <c r="F45" s="103"/>
      <c r="G45" s="85"/>
      <c r="H45" s="85"/>
      <c r="I45" s="85"/>
    </row>
    <row r="46" spans="1:9" x14ac:dyDescent="0.25">
      <c r="A46" s="76"/>
      <c r="B46" s="33" t="s">
        <v>53</v>
      </c>
      <c r="C46" s="33"/>
      <c r="D46" s="16" t="s">
        <v>17</v>
      </c>
      <c r="E46" s="169"/>
      <c r="F46" s="169"/>
      <c r="G46" s="85"/>
      <c r="H46" s="85"/>
      <c r="I46" s="85"/>
    </row>
    <row r="47" spans="1:9" x14ac:dyDescent="0.25">
      <c r="A47" s="57" t="s">
        <v>64</v>
      </c>
      <c r="B47" s="114" t="s">
        <v>55</v>
      </c>
      <c r="C47" s="114" t="s">
        <v>262</v>
      </c>
      <c r="D47" s="6"/>
      <c r="E47" s="103"/>
      <c r="F47" s="103"/>
      <c r="G47" s="85"/>
      <c r="H47" s="85"/>
      <c r="I47" s="85"/>
    </row>
    <row r="48" spans="1:9" ht="13.8" thickBot="1" x14ac:dyDescent="0.3">
      <c r="A48" s="96"/>
      <c r="B48" s="58" t="s">
        <v>56</v>
      </c>
      <c r="C48" s="58"/>
      <c r="D48" s="11" t="s">
        <v>20</v>
      </c>
      <c r="E48" s="145"/>
      <c r="F48" s="145"/>
      <c r="G48" s="85"/>
      <c r="H48" s="85"/>
      <c r="I48" s="85"/>
    </row>
    <row r="49" spans="1:9" x14ac:dyDescent="0.25">
      <c r="A49" s="149" t="s">
        <v>26</v>
      </c>
      <c r="B49" s="155" t="s">
        <v>220</v>
      </c>
      <c r="C49" s="155" t="s">
        <v>263</v>
      </c>
      <c r="D49" s="174"/>
      <c r="E49" s="170"/>
      <c r="F49" s="170"/>
      <c r="G49" s="85"/>
      <c r="H49" s="85"/>
      <c r="I49" s="85"/>
    </row>
    <row r="50" spans="1:9" ht="13.8" thickBot="1" x14ac:dyDescent="0.3">
      <c r="A50" s="156"/>
      <c r="B50" s="157" t="s">
        <v>67</v>
      </c>
      <c r="C50" s="157" t="s">
        <v>243</v>
      </c>
      <c r="D50" s="154"/>
      <c r="E50" s="171">
        <f>SUM(E42+E43+E44+E46+E48)</f>
        <v>589035</v>
      </c>
      <c r="F50" s="171">
        <f>SUM(F42+F43+F44+F46+F48)</f>
        <v>253622</v>
      </c>
      <c r="G50" s="85"/>
      <c r="H50" s="85"/>
      <c r="I50" s="85"/>
    </row>
    <row r="51" spans="1:9" x14ac:dyDescent="0.25">
      <c r="A51" s="79" t="s">
        <v>65</v>
      </c>
      <c r="B51" s="18" t="s">
        <v>57</v>
      </c>
      <c r="C51" s="18" t="s">
        <v>264</v>
      </c>
      <c r="D51" s="66"/>
      <c r="E51" s="115"/>
      <c r="F51" s="115"/>
      <c r="G51" s="85"/>
      <c r="H51" s="85"/>
      <c r="I51" s="85"/>
    </row>
    <row r="52" spans="1:9" x14ac:dyDescent="0.25">
      <c r="A52" s="24"/>
      <c r="B52" s="15" t="s">
        <v>28</v>
      </c>
      <c r="C52" s="15"/>
      <c r="D52" s="39" t="s">
        <v>6</v>
      </c>
      <c r="E52" s="169">
        <f>53708-46614</f>
        <v>7094</v>
      </c>
      <c r="F52" s="169">
        <f>-58666-33298</f>
        <v>-91964</v>
      </c>
      <c r="G52" s="85"/>
      <c r="H52" s="85"/>
      <c r="I52" s="85"/>
    </row>
    <row r="53" spans="1:9" x14ac:dyDescent="0.25">
      <c r="A53" s="57" t="s">
        <v>66</v>
      </c>
      <c r="B53" s="3" t="s">
        <v>58</v>
      </c>
      <c r="C53" s="3" t="s">
        <v>265</v>
      </c>
      <c r="D53" s="6"/>
      <c r="E53" s="103"/>
      <c r="F53" s="103"/>
      <c r="G53" s="85"/>
      <c r="H53" s="85"/>
      <c r="I53" s="85"/>
    </row>
    <row r="54" spans="1:9" x14ac:dyDescent="0.25">
      <c r="A54" s="76"/>
      <c r="B54" s="62" t="s">
        <v>111</v>
      </c>
      <c r="C54" s="62"/>
      <c r="D54" s="16" t="s">
        <v>17</v>
      </c>
      <c r="E54" s="172"/>
      <c r="F54" s="172"/>
      <c r="G54" s="85"/>
      <c r="H54" s="85"/>
      <c r="I54" s="85"/>
    </row>
    <row r="55" spans="1:9" x14ac:dyDescent="0.25">
      <c r="A55" s="57" t="s">
        <v>59</v>
      </c>
      <c r="B55" s="14" t="s">
        <v>60</v>
      </c>
      <c r="C55" s="14" t="s">
        <v>266</v>
      </c>
      <c r="D55" s="6"/>
      <c r="E55" s="103"/>
      <c r="F55" s="103"/>
      <c r="G55" s="85"/>
      <c r="H55" s="85"/>
      <c r="I55" s="85"/>
    </row>
    <row r="56" spans="1:9" ht="13.8" thickBot="1" x14ac:dyDescent="0.3">
      <c r="A56" s="23"/>
      <c r="B56" s="13" t="s">
        <v>111</v>
      </c>
      <c r="C56" s="13"/>
      <c r="D56" s="11" t="s">
        <v>20</v>
      </c>
      <c r="E56" s="173"/>
      <c r="F56" s="173"/>
      <c r="G56" s="85"/>
      <c r="H56" s="85"/>
      <c r="I56" s="85"/>
    </row>
    <row r="57" spans="1:9" x14ac:dyDescent="0.25">
      <c r="A57" s="75" t="s">
        <v>27</v>
      </c>
      <c r="B57" s="72" t="s">
        <v>221</v>
      </c>
      <c r="C57" s="72" t="s">
        <v>267</v>
      </c>
      <c r="D57" s="6"/>
      <c r="E57" s="103"/>
      <c r="F57" s="103"/>
      <c r="G57" s="85"/>
      <c r="H57" s="85"/>
      <c r="I57" s="85"/>
    </row>
    <row r="58" spans="1:9" ht="13.8" thickBot="1" x14ac:dyDescent="0.3">
      <c r="A58" s="96"/>
      <c r="B58" s="73" t="s">
        <v>67</v>
      </c>
      <c r="C58" s="73"/>
      <c r="D58" s="11"/>
      <c r="E58" s="145">
        <f>SUM(E50+E52+E54+E56)</f>
        <v>596129</v>
      </c>
      <c r="F58" s="145">
        <f>SUM(F50+F52+F54+F56)</f>
        <v>161658</v>
      </c>
      <c r="G58" s="85"/>
      <c r="H58" s="85"/>
      <c r="I58" s="85"/>
    </row>
    <row r="59" spans="1:9" x14ac:dyDescent="0.25">
      <c r="A59" s="94"/>
      <c r="B59" s="14"/>
      <c r="C59" s="14"/>
      <c r="D59" s="95"/>
      <c r="E59" s="61"/>
      <c r="F59" s="61"/>
      <c r="G59" s="85"/>
      <c r="H59" s="85"/>
      <c r="I59" s="85"/>
    </row>
    <row r="60" spans="1:9" x14ac:dyDescent="0.25">
      <c r="A60" s="94"/>
      <c r="B60" s="14"/>
      <c r="C60" s="14"/>
      <c r="D60" s="95"/>
      <c r="E60" s="61"/>
      <c r="F60" s="61"/>
      <c r="G60" s="85"/>
      <c r="H60" s="85"/>
      <c r="I60" s="85"/>
    </row>
    <row r="61" spans="1:9" x14ac:dyDescent="0.25">
      <c r="A61" s="94"/>
      <c r="B61" s="14"/>
      <c r="C61" s="14"/>
      <c r="D61" s="95"/>
      <c r="E61" s="61"/>
      <c r="F61" s="61"/>
      <c r="G61" s="85"/>
      <c r="H61" s="85"/>
      <c r="I61" s="85"/>
    </row>
    <row r="62" spans="1:9" x14ac:dyDescent="0.25">
      <c r="A62" s="94"/>
      <c r="B62" s="14"/>
      <c r="C62" s="14"/>
      <c r="D62" s="95"/>
      <c r="E62" s="61"/>
      <c r="F62" s="61"/>
      <c r="G62" s="85"/>
      <c r="H62" s="85"/>
      <c r="I62" s="85"/>
    </row>
    <row r="63" spans="1:9" x14ac:dyDescent="0.25">
      <c r="A63" s="100"/>
      <c r="B63" s="14"/>
      <c r="C63" s="14"/>
      <c r="D63" s="95"/>
      <c r="E63" s="61"/>
      <c r="F63" s="61"/>
      <c r="G63" s="85"/>
      <c r="H63" s="85"/>
      <c r="I63" s="85"/>
    </row>
    <row r="64" spans="1:9" ht="13.8" thickBot="1" x14ac:dyDescent="0.3">
      <c r="A64" s="97"/>
      <c r="B64" s="98"/>
      <c r="C64" s="14"/>
      <c r="D64" s="71"/>
      <c r="E64" s="99"/>
      <c r="F64" s="99"/>
      <c r="G64" s="85"/>
      <c r="H64" s="85"/>
      <c r="I64" s="85"/>
    </row>
    <row r="65" spans="1:9" ht="13.8" thickBot="1" x14ac:dyDescent="0.3">
      <c r="A65" s="118" t="s">
        <v>1</v>
      </c>
      <c r="B65" s="117" t="s">
        <v>69</v>
      </c>
      <c r="C65" s="117" t="s">
        <v>268</v>
      </c>
      <c r="D65" s="120"/>
      <c r="E65" s="175"/>
      <c r="F65" s="175"/>
      <c r="G65" s="85"/>
      <c r="H65" s="85"/>
      <c r="I65" s="85"/>
    </row>
    <row r="66" spans="1:9" x14ac:dyDescent="0.25">
      <c r="A66" s="55" t="s">
        <v>2</v>
      </c>
      <c r="B66" s="15" t="s">
        <v>71</v>
      </c>
      <c r="C66" s="15" t="s">
        <v>270</v>
      </c>
      <c r="D66" s="16" t="s">
        <v>20</v>
      </c>
      <c r="E66" s="176"/>
      <c r="F66" s="176"/>
      <c r="G66" s="85"/>
      <c r="H66" s="85"/>
      <c r="I66" s="85"/>
    </row>
    <row r="67" spans="1:9" x14ac:dyDescent="0.25">
      <c r="A67" s="56" t="s">
        <v>3</v>
      </c>
      <c r="B67" s="12" t="s">
        <v>72</v>
      </c>
      <c r="C67" s="12" t="s">
        <v>271</v>
      </c>
      <c r="D67" s="16" t="s">
        <v>20</v>
      </c>
      <c r="E67" s="176">
        <f>14395-43155</f>
        <v>-28760</v>
      </c>
      <c r="F67" s="176"/>
      <c r="G67" s="85"/>
      <c r="H67" s="85"/>
      <c r="I67" s="85"/>
    </row>
    <row r="68" spans="1:9" x14ac:dyDescent="0.25">
      <c r="A68" s="75" t="s">
        <v>73</v>
      </c>
      <c r="B68" s="59" t="s">
        <v>74</v>
      </c>
      <c r="C68" s="59" t="s">
        <v>272</v>
      </c>
      <c r="D68" s="38"/>
      <c r="E68" s="83"/>
      <c r="F68" s="83"/>
      <c r="G68" s="85"/>
      <c r="H68" s="85"/>
      <c r="I68" s="85"/>
    </row>
    <row r="69" spans="1:9" x14ac:dyDescent="0.25">
      <c r="A69" s="75"/>
      <c r="B69" s="114" t="s">
        <v>225</v>
      </c>
      <c r="C69" s="114"/>
      <c r="D69" s="41"/>
      <c r="E69" s="83"/>
      <c r="F69" s="83"/>
      <c r="G69" s="85"/>
      <c r="H69" s="85"/>
      <c r="I69" s="85"/>
    </row>
    <row r="70" spans="1:9" x14ac:dyDescent="0.25">
      <c r="A70" s="74"/>
      <c r="B70" s="114" t="s">
        <v>226</v>
      </c>
      <c r="C70" s="114"/>
      <c r="D70" s="41"/>
      <c r="E70" s="83"/>
      <c r="F70" s="83"/>
      <c r="G70" s="85"/>
      <c r="H70" s="85"/>
      <c r="I70" s="85"/>
    </row>
    <row r="71" spans="1:9" x14ac:dyDescent="0.25">
      <c r="A71" s="56" t="s">
        <v>32</v>
      </c>
      <c r="B71" s="12" t="s">
        <v>75</v>
      </c>
      <c r="C71" s="12" t="s">
        <v>244</v>
      </c>
      <c r="D71" s="5" t="s">
        <v>17</v>
      </c>
      <c r="E71" s="177">
        <v>6184</v>
      </c>
      <c r="F71" s="177">
        <v>12224</v>
      </c>
      <c r="G71" s="85"/>
      <c r="H71" s="85"/>
      <c r="I71" s="85"/>
    </row>
    <row r="72" spans="1:9" x14ac:dyDescent="0.25">
      <c r="A72" s="56" t="s">
        <v>33</v>
      </c>
      <c r="B72" s="12" t="s">
        <v>76</v>
      </c>
      <c r="C72" s="12" t="s">
        <v>245</v>
      </c>
      <c r="D72" s="5" t="s">
        <v>17</v>
      </c>
      <c r="E72" s="177"/>
      <c r="F72" s="177"/>
      <c r="G72" s="85"/>
      <c r="H72" s="85"/>
      <c r="I72" s="85"/>
    </row>
    <row r="73" spans="1:9" x14ac:dyDescent="0.25">
      <c r="A73" s="75" t="s">
        <v>34</v>
      </c>
      <c r="B73" s="59" t="s">
        <v>77</v>
      </c>
      <c r="C73" s="59" t="s">
        <v>269</v>
      </c>
      <c r="D73" s="38"/>
      <c r="E73" s="83"/>
      <c r="F73" s="83"/>
      <c r="G73" s="85"/>
      <c r="H73" s="85"/>
      <c r="I73" s="85"/>
    </row>
    <row r="74" spans="1:9" x14ac:dyDescent="0.25">
      <c r="A74" s="74"/>
      <c r="B74" s="114" t="s">
        <v>78</v>
      </c>
      <c r="C74" s="114"/>
      <c r="D74" s="6" t="s">
        <v>17</v>
      </c>
      <c r="E74" s="83"/>
      <c r="F74" s="83"/>
      <c r="G74" s="85"/>
      <c r="H74" s="85"/>
      <c r="I74" s="85"/>
    </row>
    <row r="75" spans="1:9" x14ac:dyDescent="0.25">
      <c r="A75" s="24"/>
      <c r="B75" s="33" t="s">
        <v>79</v>
      </c>
      <c r="C75" s="33"/>
      <c r="D75" s="16"/>
      <c r="E75" s="163"/>
      <c r="F75" s="163"/>
      <c r="G75" s="85"/>
      <c r="H75" s="85"/>
      <c r="I75" s="85"/>
    </row>
    <row r="76" spans="1:9" x14ac:dyDescent="0.25">
      <c r="A76" s="75" t="s">
        <v>80</v>
      </c>
      <c r="B76" s="59" t="s">
        <v>81</v>
      </c>
      <c r="C76" s="59" t="s">
        <v>273</v>
      </c>
      <c r="D76" s="38"/>
      <c r="E76" s="83"/>
      <c r="F76" s="83"/>
      <c r="G76" s="85"/>
      <c r="H76" s="85"/>
      <c r="I76" s="85"/>
    </row>
    <row r="77" spans="1:9" x14ac:dyDescent="0.25">
      <c r="A77" s="24"/>
      <c r="B77" s="114" t="s">
        <v>82</v>
      </c>
      <c r="C77" s="114"/>
      <c r="D77" s="6" t="s">
        <v>20</v>
      </c>
      <c r="E77" s="163"/>
      <c r="F77" s="163"/>
      <c r="G77" s="85"/>
      <c r="H77" s="85"/>
      <c r="I77" s="85"/>
    </row>
    <row r="78" spans="1:9" x14ac:dyDescent="0.25">
      <c r="A78" s="75" t="s">
        <v>83</v>
      </c>
      <c r="B78" s="59" t="s">
        <v>85</v>
      </c>
      <c r="C78" s="59" t="s">
        <v>274</v>
      </c>
      <c r="D78" s="38"/>
      <c r="E78" s="83"/>
      <c r="F78" s="83"/>
      <c r="G78" s="85"/>
      <c r="H78" s="85"/>
      <c r="I78" s="85"/>
    </row>
    <row r="79" spans="1:9" x14ac:dyDescent="0.25">
      <c r="A79" s="24"/>
      <c r="B79" s="114" t="s">
        <v>86</v>
      </c>
      <c r="C79" s="114"/>
      <c r="D79" s="6" t="s">
        <v>17</v>
      </c>
      <c r="E79" s="163"/>
      <c r="F79" s="163"/>
      <c r="G79" s="85"/>
      <c r="H79" s="85"/>
      <c r="I79" s="85"/>
    </row>
    <row r="80" spans="1:9" x14ac:dyDescent="0.25">
      <c r="A80" s="75" t="s">
        <v>84</v>
      </c>
      <c r="B80" s="59" t="s">
        <v>87</v>
      </c>
      <c r="C80" s="59" t="s">
        <v>275</v>
      </c>
      <c r="D80" s="38"/>
      <c r="E80" s="83"/>
      <c r="F80" s="83"/>
      <c r="G80" s="85"/>
      <c r="H80" s="85"/>
      <c r="I80" s="85"/>
    </row>
    <row r="81" spans="1:9" x14ac:dyDescent="0.25">
      <c r="A81" s="35"/>
      <c r="B81" s="121" t="s">
        <v>88</v>
      </c>
      <c r="C81" s="121"/>
      <c r="D81" s="6" t="s">
        <v>20</v>
      </c>
      <c r="E81" s="111"/>
      <c r="F81" s="111"/>
      <c r="G81" s="85"/>
      <c r="H81" s="85"/>
      <c r="I81" s="85"/>
    </row>
    <row r="82" spans="1:9" x14ac:dyDescent="0.25">
      <c r="A82" s="24"/>
      <c r="B82" s="114" t="s">
        <v>89</v>
      </c>
      <c r="C82" s="114"/>
      <c r="D82" s="6"/>
      <c r="E82" s="176"/>
      <c r="F82" s="176"/>
      <c r="G82" s="85"/>
      <c r="H82" s="85"/>
      <c r="I82" s="85"/>
    </row>
    <row r="83" spans="1:9" x14ac:dyDescent="0.25">
      <c r="A83" s="75" t="s">
        <v>90</v>
      </c>
      <c r="B83" s="59" t="s">
        <v>91</v>
      </c>
      <c r="C83" s="59" t="s">
        <v>276</v>
      </c>
      <c r="D83" s="38"/>
      <c r="E83" s="83"/>
      <c r="F83" s="83"/>
      <c r="G83" s="85"/>
      <c r="H83" s="85"/>
      <c r="I83" s="85"/>
    </row>
    <row r="84" spans="1:9" x14ac:dyDescent="0.25">
      <c r="A84" s="35"/>
      <c r="B84" s="121" t="s">
        <v>92</v>
      </c>
      <c r="C84" s="121"/>
      <c r="D84" s="6" t="s">
        <v>17</v>
      </c>
      <c r="E84" s="111"/>
      <c r="F84" s="111"/>
      <c r="G84" s="85"/>
      <c r="H84" s="85"/>
      <c r="I84" s="85"/>
    </row>
    <row r="85" spans="1:9" x14ac:dyDescent="0.25">
      <c r="A85" s="24"/>
      <c r="B85" s="114" t="s">
        <v>93</v>
      </c>
      <c r="C85" s="114"/>
      <c r="D85" s="6"/>
      <c r="E85" s="176"/>
      <c r="F85" s="176"/>
      <c r="G85" s="85"/>
      <c r="H85" s="85"/>
      <c r="I85" s="85"/>
    </row>
    <row r="86" spans="1:9" x14ac:dyDescent="0.25">
      <c r="A86" s="56" t="s">
        <v>94</v>
      </c>
      <c r="B86" s="59" t="s">
        <v>96</v>
      </c>
      <c r="C86" s="59" t="s">
        <v>277</v>
      </c>
      <c r="D86" s="5" t="s">
        <v>17</v>
      </c>
      <c r="E86" s="164"/>
      <c r="F86" s="164"/>
      <c r="G86" s="85"/>
      <c r="H86" s="85"/>
      <c r="I86" s="85"/>
    </row>
    <row r="87" spans="1:9" x14ac:dyDescent="0.25">
      <c r="A87" s="75" t="s">
        <v>95</v>
      </c>
      <c r="B87" s="60" t="s">
        <v>98</v>
      </c>
      <c r="C87" s="60" t="s">
        <v>278</v>
      </c>
      <c r="D87" s="38"/>
      <c r="E87" s="83"/>
      <c r="F87" s="83"/>
      <c r="G87" s="85"/>
      <c r="H87" s="85"/>
      <c r="I87" s="85"/>
    </row>
    <row r="88" spans="1:9" x14ac:dyDescent="0.25">
      <c r="A88" s="24"/>
      <c r="B88" s="114" t="s">
        <v>99</v>
      </c>
      <c r="C88" s="114"/>
      <c r="D88" s="16" t="s">
        <v>17</v>
      </c>
      <c r="E88" s="163"/>
      <c r="F88" s="163"/>
      <c r="G88" s="85"/>
      <c r="H88" s="85"/>
      <c r="I88" s="85"/>
    </row>
    <row r="89" spans="1:9" x14ac:dyDescent="0.25">
      <c r="A89" s="75" t="s">
        <v>97</v>
      </c>
      <c r="B89" s="59" t="s">
        <v>101</v>
      </c>
      <c r="C89" s="59" t="s">
        <v>279</v>
      </c>
      <c r="D89" s="38"/>
      <c r="E89" s="83"/>
      <c r="F89" s="83"/>
      <c r="G89" s="85"/>
      <c r="H89" s="85"/>
      <c r="I89" s="85"/>
    </row>
    <row r="90" spans="1:9" x14ac:dyDescent="0.25">
      <c r="A90" s="35"/>
      <c r="B90" s="121" t="s">
        <v>102</v>
      </c>
      <c r="C90" s="121"/>
      <c r="D90" s="6" t="s">
        <v>20</v>
      </c>
      <c r="E90" s="111"/>
      <c r="F90" s="111"/>
      <c r="G90" s="85"/>
      <c r="H90" s="85"/>
      <c r="I90" s="85"/>
    </row>
    <row r="91" spans="1:9" x14ac:dyDescent="0.25">
      <c r="A91" s="24"/>
      <c r="B91" s="114" t="s">
        <v>103</v>
      </c>
      <c r="C91" s="114"/>
      <c r="D91" s="16"/>
      <c r="E91" s="176"/>
      <c r="F91" s="176"/>
      <c r="G91" s="85"/>
      <c r="H91" s="85"/>
      <c r="I91" s="85"/>
    </row>
    <row r="92" spans="1:9" x14ac:dyDescent="0.25">
      <c r="A92" s="75" t="s">
        <v>100</v>
      </c>
      <c r="B92" s="59" t="s">
        <v>105</v>
      </c>
      <c r="C92" s="59" t="s">
        <v>280</v>
      </c>
      <c r="D92" s="38"/>
      <c r="E92" s="83"/>
      <c r="F92" s="83"/>
      <c r="G92" s="85"/>
      <c r="H92" s="85"/>
      <c r="I92" s="85"/>
    </row>
    <row r="93" spans="1:9" x14ac:dyDescent="0.25">
      <c r="A93" s="35"/>
      <c r="B93" s="121" t="s">
        <v>106</v>
      </c>
      <c r="C93" s="121"/>
      <c r="D93" s="6" t="s">
        <v>17</v>
      </c>
      <c r="E93" s="111"/>
      <c r="F93" s="111"/>
      <c r="G93" s="85"/>
      <c r="H93" s="85"/>
      <c r="I93" s="85"/>
    </row>
    <row r="94" spans="1:9" x14ac:dyDescent="0.25">
      <c r="A94" s="24"/>
      <c r="B94" s="33" t="s">
        <v>107</v>
      </c>
      <c r="C94" s="33"/>
      <c r="D94" s="16"/>
      <c r="E94" s="176"/>
      <c r="F94" s="176"/>
      <c r="G94" s="85"/>
      <c r="H94" s="85"/>
      <c r="I94" s="85"/>
    </row>
    <row r="95" spans="1:9" x14ac:dyDescent="0.25">
      <c r="A95" s="75" t="s">
        <v>104</v>
      </c>
      <c r="B95" s="60" t="s">
        <v>109</v>
      </c>
      <c r="C95" s="60" t="s">
        <v>281</v>
      </c>
      <c r="D95" s="38"/>
      <c r="E95" s="83"/>
      <c r="F95" s="83"/>
      <c r="G95" s="85"/>
      <c r="H95" s="85"/>
      <c r="I95" s="85"/>
    </row>
    <row r="96" spans="1:9" x14ac:dyDescent="0.25">
      <c r="A96" s="24"/>
      <c r="B96" s="33" t="s">
        <v>110</v>
      </c>
      <c r="C96" s="33"/>
      <c r="D96" s="16" t="s">
        <v>20</v>
      </c>
      <c r="E96" s="163"/>
      <c r="F96" s="163"/>
      <c r="G96" s="85"/>
      <c r="H96" s="85"/>
      <c r="I96" s="85"/>
    </row>
    <row r="97" spans="1:9" x14ac:dyDescent="0.25">
      <c r="A97" s="56" t="s">
        <v>108</v>
      </c>
      <c r="B97" s="2" t="s">
        <v>114</v>
      </c>
      <c r="C97" s="2" t="s">
        <v>282</v>
      </c>
      <c r="D97" s="5" t="s">
        <v>17</v>
      </c>
      <c r="E97" s="164"/>
      <c r="F97" s="164"/>
      <c r="G97" s="85"/>
      <c r="H97" s="85"/>
      <c r="I97" s="85"/>
    </row>
    <row r="98" spans="1:9" x14ac:dyDescent="0.25">
      <c r="A98" s="112" t="s">
        <v>112</v>
      </c>
      <c r="B98" s="2" t="s">
        <v>141</v>
      </c>
      <c r="C98" s="2" t="s">
        <v>283</v>
      </c>
      <c r="D98" s="9" t="s">
        <v>20</v>
      </c>
      <c r="E98" s="109"/>
      <c r="F98" s="109"/>
      <c r="G98" s="85"/>
      <c r="H98" s="85"/>
      <c r="I98" s="85"/>
    </row>
    <row r="99" spans="1:9" x14ac:dyDescent="0.25">
      <c r="A99" s="56" t="s">
        <v>113</v>
      </c>
      <c r="B99" s="12" t="s">
        <v>116</v>
      </c>
      <c r="C99" s="12" t="s">
        <v>284</v>
      </c>
      <c r="D99" s="5" t="s">
        <v>17</v>
      </c>
      <c r="E99" s="168"/>
      <c r="F99" s="168"/>
      <c r="G99" s="85"/>
      <c r="H99" s="85"/>
      <c r="I99" s="85"/>
    </row>
    <row r="100" spans="1:9" ht="13.8" thickBot="1" x14ac:dyDescent="0.3">
      <c r="A100" s="122" t="s">
        <v>115</v>
      </c>
      <c r="B100" s="13" t="s">
        <v>117</v>
      </c>
      <c r="C100" s="13" t="s">
        <v>285</v>
      </c>
      <c r="D100" s="11" t="s">
        <v>20</v>
      </c>
      <c r="E100" s="132"/>
      <c r="F100" s="132"/>
      <c r="G100" s="85"/>
      <c r="H100" s="85"/>
      <c r="I100" s="85"/>
    </row>
    <row r="101" spans="1:9" ht="13.8" thickBot="1" x14ac:dyDescent="0.3">
      <c r="A101" s="49" t="s">
        <v>118</v>
      </c>
      <c r="B101" s="54" t="s">
        <v>232</v>
      </c>
      <c r="C101" s="54" t="s">
        <v>286</v>
      </c>
      <c r="D101" s="40"/>
      <c r="E101" s="178">
        <f>SUM(E66+E67+E70+E71+E72+E74+E77+E79+E81+E84+E86+E88+E90+E93+E96+E97+E98+E99+E100)</f>
        <v>-22576</v>
      </c>
      <c r="F101" s="178">
        <f>SUM(F66+F67+F70+F71+F72+F74+F77+F79+F81+F84+F86+F88+F90+F93+F96+F97+F98+F99+F100)</f>
        <v>12224</v>
      </c>
      <c r="G101" s="85"/>
      <c r="H101" s="85"/>
      <c r="I101" s="85"/>
    </row>
    <row r="102" spans="1:9" ht="13.8" thickBot="1" x14ac:dyDescent="0.3">
      <c r="A102" s="35"/>
      <c r="B102" s="3"/>
      <c r="D102" s="6"/>
      <c r="E102" s="126"/>
      <c r="F102" s="126"/>
      <c r="G102" s="85"/>
      <c r="H102" s="85"/>
      <c r="I102" s="85"/>
    </row>
    <row r="103" spans="1:9" ht="13.8" thickBot="1" x14ac:dyDescent="0.3">
      <c r="A103" s="124" t="s">
        <v>4</v>
      </c>
      <c r="B103" s="125" t="s">
        <v>119</v>
      </c>
      <c r="C103" s="125" t="s">
        <v>287</v>
      </c>
      <c r="D103" s="81"/>
      <c r="E103" s="115"/>
      <c r="F103" s="115"/>
      <c r="G103" s="85"/>
      <c r="H103" s="85"/>
      <c r="I103" s="85"/>
    </row>
    <row r="104" spans="1:9" ht="13.8" thickBot="1" x14ac:dyDescent="0.3">
      <c r="A104" s="49" t="s">
        <v>121</v>
      </c>
      <c r="B104" s="113" t="s">
        <v>120</v>
      </c>
      <c r="C104" s="113" t="s">
        <v>288</v>
      </c>
      <c r="D104" s="40" t="s">
        <v>6</v>
      </c>
      <c r="E104" s="179">
        <f>SUM(E105+E107+E108+E109+E111+E112+E114+E115)</f>
        <v>-162000</v>
      </c>
      <c r="F104" s="179">
        <f>SUM(F105+F107+F108+F109+F111+F112+F114+F115)</f>
        <v>0</v>
      </c>
      <c r="G104" s="85"/>
      <c r="H104" s="85"/>
      <c r="I104" s="85"/>
    </row>
    <row r="105" spans="1:9" x14ac:dyDescent="0.25">
      <c r="A105" s="24" t="s">
        <v>122</v>
      </c>
      <c r="B105" s="63" t="s">
        <v>123</v>
      </c>
      <c r="C105" s="63" t="s">
        <v>289</v>
      </c>
      <c r="D105" s="16" t="s">
        <v>37</v>
      </c>
      <c r="E105" s="126"/>
      <c r="F105" s="126"/>
      <c r="G105" s="85"/>
      <c r="H105" s="85"/>
      <c r="I105" s="85"/>
    </row>
    <row r="106" spans="1:9" x14ac:dyDescent="0.25">
      <c r="A106" s="74" t="s">
        <v>124</v>
      </c>
      <c r="B106" s="64" t="s">
        <v>125</v>
      </c>
      <c r="C106" s="64" t="s">
        <v>290</v>
      </c>
      <c r="D106" s="9"/>
      <c r="E106" s="102"/>
      <c r="F106" s="102"/>
      <c r="G106" s="85"/>
      <c r="H106" s="85"/>
      <c r="I106" s="85"/>
    </row>
    <row r="107" spans="1:9" x14ac:dyDescent="0.25">
      <c r="A107" s="24"/>
      <c r="B107" s="15" t="s">
        <v>126</v>
      </c>
      <c r="C107" s="15"/>
      <c r="D107" s="16" t="s">
        <v>17</v>
      </c>
      <c r="E107" s="176"/>
      <c r="F107" s="176"/>
    </row>
    <row r="108" spans="1:9" x14ac:dyDescent="0.25">
      <c r="A108" s="21" t="s">
        <v>127</v>
      </c>
      <c r="B108" s="12" t="s">
        <v>128</v>
      </c>
      <c r="C108" s="12" t="s">
        <v>291</v>
      </c>
      <c r="D108" s="5" t="s">
        <v>37</v>
      </c>
      <c r="E108" s="180"/>
      <c r="F108" s="180"/>
    </row>
    <row r="109" spans="1:9" x14ac:dyDescent="0.25">
      <c r="A109" s="21" t="s">
        <v>129</v>
      </c>
      <c r="B109" s="12" t="s">
        <v>130</v>
      </c>
      <c r="C109" s="12" t="s">
        <v>292</v>
      </c>
      <c r="D109" s="5" t="s">
        <v>37</v>
      </c>
      <c r="E109" s="180"/>
      <c r="F109" s="180"/>
    </row>
    <row r="110" spans="1:9" x14ac:dyDescent="0.25">
      <c r="A110" s="22" t="s">
        <v>131</v>
      </c>
      <c r="B110" s="64" t="s">
        <v>132</v>
      </c>
      <c r="C110" s="64" t="s">
        <v>293</v>
      </c>
      <c r="D110" s="70"/>
      <c r="E110" s="101"/>
      <c r="F110" s="101"/>
    </row>
    <row r="111" spans="1:9" x14ac:dyDescent="0.25">
      <c r="A111" s="78"/>
      <c r="B111" s="62" t="s">
        <v>133</v>
      </c>
      <c r="C111" s="62"/>
      <c r="D111" s="16" t="s">
        <v>20</v>
      </c>
      <c r="E111" s="176"/>
      <c r="F111" s="176"/>
    </row>
    <row r="112" spans="1:9" x14ac:dyDescent="0.25">
      <c r="A112" s="123" t="s">
        <v>134</v>
      </c>
      <c r="B112" s="7" t="s">
        <v>135</v>
      </c>
      <c r="C112" s="7" t="s">
        <v>294</v>
      </c>
      <c r="D112" s="29" t="s">
        <v>20</v>
      </c>
      <c r="E112" s="180">
        <v>-162000</v>
      </c>
      <c r="F112" s="180"/>
    </row>
    <row r="113" spans="1:7" x14ac:dyDescent="0.25">
      <c r="A113" s="22" t="s">
        <v>137</v>
      </c>
      <c r="B113" s="2" t="s">
        <v>136</v>
      </c>
      <c r="C113" s="2" t="s">
        <v>295</v>
      </c>
      <c r="D113" s="69"/>
      <c r="E113" s="102"/>
      <c r="F113" s="102"/>
    </row>
    <row r="114" spans="1:7" x14ac:dyDescent="0.25">
      <c r="A114" s="78"/>
      <c r="B114" s="62" t="s">
        <v>138</v>
      </c>
      <c r="C114" s="62"/>
      <c r="D114" s="67" t="s">
        <v>20</v>
      </c>
      <c r="E114" s="176"/>
      <c r="F114" s="176"/>
    </row>
    <row r="115" spans="1:7" ht="13.8" thickBot="1" x14ac:dyDescent="0.3">
      <c r="A115" s="127" t="s">
        <v>139</v>
      </c>
      <c r="B115" s="2" t="s">
        <v>140</v>
      </c>
      <c r="C115" s="2" t="s">
        <v>296</v>
      </c>
      <c r="D115" s="69" t="s">
        <v>20</v>
      </c>
      <c r="E115" s="102"/>
      <c r="F115" s="102"/>
    </row>
    <row r="116" spans="1:7" x14ac:dyDescent="0.25">
      <c r="A116" s="128" t="s">
        <v>142</v>
      </c>
      <c r="B116" s="80" t="s">
        <v>143</v>
      </c>
      <c r="C116" s="80" t="s">
        <v>297</v>
      </c>
      <c r="D116" s="66"/>
      <c r="E116" s="129"/>
      <c r="F116" s="129"/>
    </row>
    <row r="117" spans="1:7" ht="13.8" thickBot="1" x14ac:dyDescent="0.3">
      <c r="A117" s="23"/>
      <c r="B117" s="58" t="s">
        <v>144</v>
      </c>
      <c r="C117" s="58"/>
      <c r="D117" s="65" t="s">
        <v>6</v>
      </c>
      <c r="E117" s="160">
        <f>SUM(E118+E119+E121+E128+E130+E131+E133+E135+E138)</f>
        <v>-116133</v>
      </c>
      <c r="F117" s="160">
        <f>SUM(F118+F119+F121+F128+F130+F131+F133+F135+F138)</f>
        <v>-172212</v>
      </c>
    </row>
    <row r="118" spans="1:7" x14ac:dyDescent="0.25">
      <c r="A118" s="28" t="s">
        <v>145</v>
      </c>
      <c r="B118" s="34" t="s">
        <v>147</v>
      </c>
      <c r="C118" s="34" t="s">
        <v>298</v>
      </c>
      <c r="D118" s="17" t="s">
        <v>17</v>
      </c>
      <c r="E118" s="181"/>
      <c r="F118" s="181"/>
    </row>
    <row r="119" spans="1:7" x14ac:dyDescent="0.25">
      <c r="A119" s="21" t="s">
        <v>146</v>
      </c>
      <c r="B119" s="12" t="s">
        <v>148</v>
      </c>
      <c r="C119" s="12" t="s">
        <v>299</v>
      </c>
      <c r="D119" s="5" t="s">
        <v>20</v>
      </c>
      <c r="E119" s="180"/>
      <c r="F119" s="180"/>
    </row>
    <row r="120" spans="1:7" x14ac:dyDescent="0.25">
      <c r="A120" s="22" t="s">
        <v>149</v>
      </c>
      <c r="B120" s="2" t="s">
        <v>150</v>
      </c>
      <c r="C120" s="2" t="s">
        <v>300</v>
      </c>
      <c r="D120" s="9"/>
      <c r="E120" s="102"/>
      <c r="F120" s="102"/>
    </row>
    <row r="121" spans="1:7" x14ac:dyDescent="0.25">
      <c r="A121" s="77"/>
      <c r="B121" s="3" t="s">
        <v>151</v>
      </c>
      <c r="C121" s="3"/>
      <c r="D121" s="6" t="s">
        <v>37</v>
      </c>
      <c r="E121" s="126"/>
      <c r="F121" s="126"/>
      <c r="G121" s="86"/>
    </row>
    <row r="122" spans="1:7" ht="13.8" thickBot="1" x14ac:dyDescent="0.3">
      <c r="A122" s="43"/>
      <c r="B122" s="13" t="s">
        <v>152</v>
      </c>
      <c r="C122" s="13"/>
      <c r="D122" s="182"/>
      <c r="E122" s="173"/>
      <c r="F122" s="173"/>
    </row>
    <row r="123" spans="1:7" x14ac:dyDescent="0.25">
      <c r="A123" s="25"/>
      <c r="B123" s="14"/>
      <c r="C123" s="14"/>
      <c r="D123" s="68"/>
      <c r="E123" s="61"/>
      <c r="F123" s="61"/>
    </row>
    <row r="124" spans="1:7" x14ac:dyDescent="0.25">
      <c r="A124" s="100"/>
      <c r="B124" s="14"/>
      <c r="C124" s="14"/>
      <c r="D124" s="68"/>
      <c r="E124" s="61"/>
      <c r="F124" s="61"/>
    </row>
    <row r="125" spans="1:7" x14ac:dyDescent="0.25">
      <c r="A125" s="100"/>
      <c r="B125" s="14"/>
      <c r="C125" s="14"/>
      <c r="D125" s="68"/>
      <c r="E125" s="61"/>
      <c r="F125" s="61"/>
    </row>
    <row r="126" spans="1:7" ht="13.8" thickBot="1" x14ac:dyDescent="0.3">
      <c r="A126" s="97"/>
      <c r="B126" s="98"/>
      <c r="C126" s="98"/>
      <c r="D126" s="130"/>
      <c r="E126" s="99"/>
      <c r="F126" s="99"/>
    </row>
    <row r="127" spans="1:7" x14ac:dyDescent="0.25">
      <c r="A127" s="35" t="s">
        <v>153</v>
      </c>
      <c r="B127" s="3" t="s">
        <v>154</v>
      </c>
      <c r="C127" s="3"/>
      <c r="D127" s="81"/>
      <c r="E127" s="103"/>
      <c r="F127" s="103"/>
    </row>
    <row r="128" spans="1:7" x14ac:dyDescent="0.25">
      <c r="A128" s="77"/>
      <c r="B128" s="3" t="s">
        <v>155</v>
      </c>
      <c r="C128" s="3"/>
      <c r="D128" s="6" t="s">
        <v>20</v>
      </c>
      <c r="E128" s="126">
        <v>-102817</v>
      </c>
      <c r="F128" s="126">
        <v>-157757</v>
      </c>
    </row>
    <row r="129" spans="1:7" x14ac:dyDescent="0.25">
      <c r="A129" s="78"/>
      <c r="B129" s="15" t="s">
        <v>156</v>
      </c>
      <c r="C129" s="15"/>
      <c r="D129" s="67"/>
      <c r="E129" s="172"/>
      <c r="F129" s="172"/>
    </row>
    <row r="130" spans="1:7" x14ac:dyDescent="0.25">
      <c r="A130" s="24" t="s">
        <v>157</v>
      </c>
      <c r="B130" s="15" t="s">
        <v>158</v>
      </c>
      <c r="C130" s="15"/>
      <c r="D130" s="16" t="s">
        <v>17</v>
      </c>
      <c r="E130" s="172"/>
      <c r="F130" s="172"/>
    </row>
    <row r="131" spans="1:7" x14ac:dyDescent="0.25">
      <c r="A131" s="24" t="s">
        <v>159</v>
      </c>
      <c r="B131" s="15" t="s">
        <v>160</v>
      </c>
      <c r="C131" s="15"/>
      <c r="D131" s="16" t="s">
        <v>20</v>
      </c>
      <c r="E131" s="172"/>
      <c r="F131" s="172"/>
    </row>
    <row r="132" spans="1:7" x14ac:dyDescent="0.25">
      <c r="A132" s="22" t="s">
        <v>161</v>
      </c>
      <c r="B132" s="64" t="s">
        <v>162</v>
      </c>
      <c r="C132" s="64"/>
      <c r="D132" s="70"/>
      <c r="E132" s="101"/>
      <c r="F132" s="101"/>
    </row>
    <row r="133" spans="1:7" x14ac:dyDescent="0.25">
      <c r="A133" s="78"/>
      <c r="B133" s="62" t="s">
        <v>163</v>
      </c>
      <c r="C133" s="62"/>
      <c r="D133" s="16" t="s">
        <v>20</v>
      </c>
      <c r="E133" s="176">
        <v>-13316</v>
      </c>
      <c r="F133" s="176">
        <v>-14455</v>
      </c>
    </row>
    <row r="134" spans="1:7" x14ac:dyDescent="0.25">
      <c r="A134" s="22" t="s">
        <v>164</v>
      </c>
      <c r="B134" s="2" t="s">
        <v>169</v>
      </c>
      <c r="C134" s="2"/>
      <c r="D134" s="9"/>
      <c r="E134" s="102"/>
      <c r="F134" s="102"/>
    </row>
    <row r="135" spans="1:7" x14ac:dyDescent="0.25">
      <c r="A135" s="77"/>
      <c r="B135" s="3" t="s">
        <v>230</v>
      </c>
      <c r="C135" s="3"/>
      <c r="D135" s="6" t="s">
        <v>17</v>
      </c>
      <c r="E135" s="126"/>
      <c r="F135" s="126"/>
    </row>
    <row r="136" spans="1:7" x14ac:dyDescent="0.25">
      <c r="A136" s="78"/>
      <c r="B136" s="15" t="s">
        <v>170</v>
      </c>
      <c r="C136" s="15"/>
      <c r="D136" s="67"/>
      <c r="E136" s="172"/>
      <c r="F136" s="172"/>
    </row>
    <row r="137" spans="1:7" x14ac:dyDescent="0.25">
      <c r="A137" s="22" t="s">
        <v>165</v>
      </c>
      <c r="B137" s="2" t="s">
        <v>168</v>
      </c>
      <c r="C137" s="2"/>
      <c r="D137" s="9"/>
      <c r="E137" s="102"/>
      <c r="F137" s="102"/>
    </row>
    <row r="138" spans="1:7" x14ac:dyDescent="0.25">
      <c r="A138" s="77"/>
      <c r="B138" s="3" t="s">
        <v>166</v>
      </c>
      <c r="C138" s="3"/>
      <c r="D138" s="6" t="s">
        <v>20</v>
      </c>
      <c r="E138" s="126"/>
      <c r="F138" s="126"/>
      <c r="G138" s="148"/>
    </row>
    <row r="139" spans="1:7" x14ac:dyDescent="0.25">
      <c r="A139" s="78"/>
      <c r="B139" s="15" t="s">
        <v>167</v>
      </c>
      <c r="C139" s="15"/>
      <c r="D139" s="67"/>
      <c r="E139" s="172"/>
      <c r="F139" s="172"/>
    </row>
    <row r="140" spans="1:7" x14ac:dyDescent="0.25">
      <c r="A140" s="112" t="s">
        <v>171</v>
      </c>
      <c r="B140" s="64" t="s">
        <v>172</v>
      </c>
      <c r="C140" s="64"/>
      <c r="D140" s="70"/>
      <c r="E140" s="101"/>
      <c r="F140" s="101"/>
    </row>
    <row r="141" spans="1:7" x14ac:dyDescent="0.25">
      <c r="A141" s="78"/>
      <c r="B141" s="62" t="s">
        <v>173</v>
      </c>
      <c r="C141" s="62"/>
      <c r="D141" s="16" t="s">
        <v>20</v>
      </c>
      <c r="E141" s="176"/>
      <c r="F141" s="176"/>
    </row>
    <row r="142" spans="1:7" x14ac:dyDescent="0.25">
      <c r="A142" s="112" t="s">
        <v>174</v>
      </c>
      <c r="B142" s="64" t="s">
        <v>175</v>
      </c>
      <c r="C142" s="64"/>
      <c r="D142" s="70"/>
      <c r="E142" s="101"/>
      <c r="F142" s="101"/>
    </row>
    <row r="143" spans="1:7" x14ac:dyDescent="0.25">
      <c r="A143" s="78"/>
      <c r="B143" s="62" t="s">
        <v>176</v>
      </c>
      <c r="C143" s="62"/>
      <c r="D143" s="16" t="s">
        <v>20</v>
      </c>
      <c r="E143" s="176"/>
      <c r="F143" s="176"/>
    </row>
    <row r="144" spans="1:7" x14ac:dyDescent="0.25">
      <c r="A144" s="112" t="s">
        <v>177</v>
      </c>
      <c r="B144" s="60" t="s">
        <v>178</v>
      </c>
      <c r="C144" s="60"/>
      <c r="D144" s="70"/>
      <c r="E144" s="101"/>
      <c r="F144" s="101"/>
    </row>
    <row r="145" spans="1:10" x14ac:dyDescent="0.25">
      <c r="A145" s="78"/>
      <c r="B145" s="131" t="s">
        <v>179</v>
      </c>
      <c r="C145" s="131"/>
      <c r="D145" s="16" t="s">
        <v>20</v>
      </c>
      <c r="E145" s="176"/>
      <c r="F145" s="176"/>
    </row>
    <row r="146" spans="1:10" x14ac:dyDescent="0.25">
      <c r="A146" s="112" t="s">
        <v>180</v>
      </c>
      <c r="B146" s="60" t="s">
        <v>181</v>
      </c>
      <c r="C146" s="60"/>
      <c r="D146" s="70"/>
      <c r="E146" s="101"/>
      <c r="F146" s="101"/>
    </row>
    <row r="147" spans="1:10" x14ac:dyDescent="0.25">
      <c r="A147" s="78"/>
      <c r="B147" s="131" t="s">
        <v>182</v>
      </c>
      <c r="C147" s="131"/>
      <c r="D147" s="16" t="s">
        <v>17</v>
      </c>
      <c r="E147" s="176"/>
      <c r="F147" s="176"/>
    </row>
    <row r="148" spans="1:10" x14ac:dyDescent="0.25">
      <c r="A148" s="112" t="s">
        <v>183</v>
      </c>
      <c r="B148" s="64" t="s">
        <v>184</v>
      </c>
      <c r="C148" s="64"/>
      <c r="D148" s="70"/>
      <c r="E148" s="101"/>
      <c r="F148" s="101"/>
    </row>
    <row r="149" spans="1:10" x14ac:dyDescent="0.25">
      <c r="A149" s="78"/>
      <c r="B149" s="62" t="s">
        <v>185</v>
      </c>
      <c r="C149" s="62"/>
      <c r="D149" s="16" t="s">
        <v>20</v>
      </c>
      <c r="E149" s="176"/>
      <c r="F149" s="176"/>
    </row>
    <row r="150" spans="1:10" x14ac:dyDescent="0.25">
      <c r="A150" s="56" t="s">
        <v>186</v>
      </c>
      <c r="B150" s="12" t="s">
        <v>187</v>
      </c>
      <c r="C150" s="12"/>
      <c r="D150" s="5" t="s">
        <v>17</v>
      </c>
      <c r="E150" s="164"/>
      <c r="F150" s="164"/>
    </row>
    <row r="151" spans="1:10" ht="13.8" thickBot="1" x14ac:dyDescent="0.3">
      <c r="A151" s="112" t="s">
        <v>188</v>
      </c>
      <c r="B151" s="2" t="s">
        <v>189</v>
      </c>
      <c r="C151" s="2"/>
      <c r="D151" s="9" t="s">
        <v>20</v>
      </c>
      <c r="E151" s="109"/>
      <c r="F151" s="109"/>
    </row>
    <row r="152" spans="1:10" ht="13.8" thickBot="1" x14ac:dyDescent="0.3">
      <c r="A152" s="136" t="s">
        <v>191</v>
      </c>
      <c r="B152" s="54" t="s">
        <v>190</v>
      </c>
      <c r="C152" s="54" t="s">
        <v>301</v>
      </c>
      <c r="D152" s="184"/>
      <c r="E152" s="179">
        <f>E104+E117+E141+E143+E145+E147+E149+E150+E151</f>
        <v>-278133</v>
      </c>
      <c r="F152" s="179">
        <f>F104+F117+F141+F143+F145+F147+F149+F150+F151</f>
        <v>-172212</v>
      </c>
    </row>
    <row r="153" spans="1:10" ht="13.8" thickBot="1" x14ac:dyDescent="0.3">
      <c r="A153" s="137"/>
      <c r="B153" s="54"/>
      <c r="C153" s="54"/>
      <c r="D153" s="134"/>
      <c r="E153" s="179"/>
      <c r="F153" s="179"/>
    </row>
    <row r="154" spans="1:10" x14ac:dyDescent="0.25">
      <c r="A154" s="138" t="s">
        <v>29</v>
      </c>
      <c r="B154" s="18" t="s">
        <v>192</v>
      </c>
      <c r="C154" s="18" t="s">
        <v>302</v>
      </c>
      <c r="D154" s="66"/>
      <c r="E154" s="167"/>
      <c r="F154" s="167"/>
    </row>
    <row r="155" spans="1:10" ht="13.8" thickBot="1" x14ac:dyDescent="0.3">
      <c r="A155" s="139"/>
      <c r="B155" s="133" t="s">
        <v>193</v>
      </c>
      <c r="C155" s="133"/>
      <c r="D155" s="41" t="s">
        <v>6</v>
      </c>
      <c r="E155" s="145">
        <f>E58+E101+E152</f>
        <v>295420</v>
      </c>
      <c r="F155" s="145">
        <f>F58+F101+F152</f>
        <v>1670</v>
      </c>
    </row>
    <row r="156" spans="1:10" x14ac:dyDescent="0.25">
      <c r="A156" s="138" t="s">
        <v>196</v>
      </c>
      <c r="B156" s="18" t="s">
        <v>194</v>
      </c>
      <c r="C156" s="18" t="s">
        <v>303</v>
      </c>
      <c r="D156" s="66"/>
      <c r="E156" s="167"/>
      <c r="F156" s="167"/>
    </row>
    <row r="157" spans="1:10" ht="13.8" thickBot="1" x14ac:dyDescent="0.3">
      <c r="A157" s="139"/>
      <c r="B157" s="133" t="s">
        <v>195</v>
      </c>
      <c r="C157" s="133"/>
      <c r="D157" s="41" t="s">
        <v>6</v>
      </c>
      <c r="E157" s="132">
        <v>13791</v>
      </c>
      <c r="F157" s="132">
        <v>12121</v>
      </c>
    </row>
    <row r="158" spans="1:10" x14ac:dyDescent="0.25">
      <c r="A158" s="138" t="s">
        <v>197</v>
      </c>
      <c r="B158" s="18" t="s">
        <v>198</v>
      </c>
      <c r="C158" s="18" t="s">
        <v>305</v>
      </c>
      <c r="D158" s="66"/>
      <c r="E158" s="167"/>
      <c r="F158" s="167"/>
    </row>
    <row r="159" spans="1:10" x14ac:dyDescent="0.25">
      <c r="A159" s="140"/>
      <c r="B159" s="14" t="s">
        <v>199</v>
      </c>
      <c r="C159" s="14"/>
      <c r="D159" s="41" t="s">
        <v>6</v>
      </c>
      <c r="E159" s="126">
        <f>E155+E157</f>
        <v>309211</v>
      </c>
      <c r="F159" s="126">
        <f>F155+F157</f>
        <v>13791</v>
      </c>
      <c r="J159" s="204"/>
    </row>
    <row r="160" spans="1:10" ht="13.8" thickBot="1" x14ac:dyDescent="0.3">
      <c r="A160" s="139"/>
      <c r="B160" s="133" t="s">
        <v>200</v>
      </c>
      <c r="C160" s="133"/>
      <c r="D160" s="65"/>
      <c r="E160" s="132"/>
      <c r="F160" s="132"/>
    </row>
    <row r="161" spans="1:9" x14ac:dyDescent="0.25">
      <c r="A161" s="138" t="s">
        <v>201</v>
      </c>
      <c r="B161" s="18" t="s">
        <v>202</v>
      </c>
      <c r="C161" s="2" t="s">
        <v>304</v>
      </c>
      <c r="D161" s="66"/>
      <c r="E161" s="167"/>
      <c r="F161" s="167"/>
    </row>
    <row r="162" spans="1:9" ht="13.8" thickBot="1" x14ac:dyDescent="0.3">
      <c r="A162" s="139"/>
      <c r="B162" s="133" t="s">
        <v>203</v>
      </c>
      <c r="C162" s="15"/>
      <c r="D162" s="41" t="s">
        <v>6</v>
      </c>
      <c r="E162" s="132"/>
      <c r="F162" s="132"/>
    </row>
    <row r="163" spans="1:9" x14ac:dyDescent="0.25">
      <c r="A163" s="141" t="s">
        <v>204</v>
      </c>
      <c r="B163" s="18" t="s">
        <v>205</v>
      </c>
      <c r="C163" s="18" t="s">
        <v>306</v>
      </c>
      <c r="D163" s="116"/>
      <c r="E163" s="183"/>
      <c r="F163" s="183"/>
      <c r="G163" s="86"/>
      <c r="H163" s="86"/>
    </row>
    <row r="164" spans="1:9" x14ac:dyDescent="0.25">
      <c r="A164" s="143"/>
      <c r="B164" s="135" t="s">
        <v>206</v>
      </c>
      <c r="C164" s="135"/>
      <c r="D164" s="41" t="s">
        <v>6</v>
      </c>
      <c r="E164" s="108">
        <f>E159+E162</f>
        <v>309211</v>
      </c>
      <c r="F164" s="108">
        <f>F159+F162</f>
        <v>13791</v>
      </c>
      <c r="G164" s="86"/>
      <c r="H164" s="86"/>
      <c r="I164" s="204"/>
    </row>
    <row r="165" spans="1:9" ht="13.8" thickBot="1" x14ac:dyDescent="0.3">
      <c r="A165" s="144"/>
      <c r="B165" s="133" t="s">
        <v>207</v>
      </c>
      <c r="C165" s="133"/>
      <c r="D165" s="32"/>
      <c r="E165" s="147"/>
      <c r="F165" s="147"/>
      <c r="G165" s="86"/>
      <c r="H165" s="86"/>
    </row>
    <row r="166" spans="1:9" ht="25.5" customHeight="1" thickBot="1" x14ac:dyDescent="0.3">
      <c r="A166" s="77"/>
      <c r="B166" s="14"/>
      <c r="C166" s="14"/>
      <c r="D166" s="25"/>
      <c r="E166" s="142"/>
      <c r="F166" s="146"/>
    </row>
    <row r="167" spans="1:9" x14ac:dyDescent="0.25">
      <c r="A167" s="93" t="s">
        <v>35</v>
      </c>
      <c r="B167" s="18" t="s">
        <v>30</v>
      </c>
      <c r="C167" s="18" t="s">
        <v>308</v>
      </c>
      <c r="D167" s="18"/>
      <c r="E167" s="90" t="s">
        <v>311</v>
      </c>
      <c r="F167" s="91" t="s">
        <v>312</v>
      </c>
    </row>
    <row r="168" spans="1:9" x14ac:dyDescent="0.25">
      <c r="A168" s="27" t="s">
        <v>36</v>
      </c>
      <c r="B168" s="14"/>
      <c r="C168" s="14"/>
      <c r="D168" s="14"/>
      <c r="E168" s="88" t="s">
        <v>309</v>
      </c>
      <c r="F168" s="89" t="s">
        <v>313</v>
      </c>
    </row>
    <row r="169" spans="1:9" x14ac:dyDescent="0.25">
      <c r="A169" s="52"/>
      <c r="B169" s="92"/>
      <c r="C169" s="92"/>
      <c r="D169" s="14"/>
      <c r="E169" s="88" t="s">
        <v>310</v>
      </c>
      <c r="F169" s="88" t="s">
        <v>310</v>
      </c>
    </row>
    <row r="170" spans="1:9" x14ac:dyDescent="0.25">
      <c r="A170" s="50" t="s">
        <v>307</v>
      </c>
      <c r="B170" s="92"/>
      <c r="C170" s="92"/>
      <c r="D170" s="14"/>
      <c r="E170" s="87"/>
      <c r="F170" s="82"/>
    </row>
    <row r="171" spans="1:9" ht="22.5" customHeight="1" thickBot="1" x14ac:dyDescent="0.3">
      <c r="A171" s="31"/>
      <c r="B171" s="19"/>
      <c r="C171" s="19"/>
      <c r="D171" s="51"/>
      <c r="E171" s="32"/>
      <c r="F171" s="53"/>
    </row>
    <row r="172" spans="1:9" x14ac:dyDescent="0.25">
      <c r="A172" s="25"/>
      <c r="B172" s="42"/>
      <c r="D172" s="25"/>
      <c r="E172" s="104"/>
      <c r="F172" s="42"/>
    </row>
    <row r="173" spans="1:9" x14ac:dyDescent="0.25">
      <c r="E173" s="105"/>
    </row>
  </sheetData>
  <phoneticPr fontId="0" type="noConversion"/>
  <pageMargins left="0.39370078740157483" right="0" top="0.55118110236220474" bottom="0.39370078740157483" header="0.47244094488188981" footer="0.19685039370078741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9"/>
  <sheetViews>
    <sheetView topLeftCell="A59" workbookViewId="0">
      <selection sqref="A1:E70"/>
    </sheetView>
  </sheetViews>
  <sheetFormatPr defaultRowHeight="13.2" x14ac:dyDescent="0.25"/>
  <cols>
    <col min="1" max="1" width="14.44140625" customWidth="1"/>
    <col min="2" max="2" width="12.33203125" style="194" bestFit="1" customWidth="1"/>
    <col min="3" max="3" width="13.44140625" style="194" bestFit="1" customWidth="1"/>
    <col min="4" max="4" width="4.6640625" customWidth="1"/>
    <col min="5" max="5" width="12.33203125" bestFit="1" customWidth="1"/>
  </cols>
  <sheetData>
    <row r="1" spans="1:9" x14ac:dyDescent="0.25">
      <c r="A1" t="s">
        <v>326</v>
      </c>
      <c r="B1" s="205" t="s">
        <v>332</v>
      </c>
      <c r="C1" s="205" t="s">
        <v>333</v>
      </c>
    </row>
    <row r="3" spans="1:9" x14ac:dyDescent="0.25">
      <c r="A3">
        <v>13</v>
      </c>
      <c r="B3" s="194">
        <v>1483.45</v>
      </c>
      <c r="C3" s="194">
        <v>1483.45</v>
      </c>
    </row>
    <row r="4" spans="1:9" x14ac:dyDescent="0.25">
      <c r="A4">
        <v>21</v>
      </c>
      <c r="B4" s="194">
        <v>452960.27</v>
      </c>
      <c r="C4" s="194">
        <v>457256</v>
      </c>
    </row>
    <row r="5" spans="1:9" x14ac:dyDescent="0.25">
      <c r="A5">
        <v>22</v>
      </c>
      <c r="B5" s="194">
        <v>230695</v>
      </c>
      <c r="C5" s="194">
        <v>199372</v>
      </c>
    </row>
    <row r="6" spans="1:9" x14ac:dyDescent="0.25">
      <c r="A6">
        <v>23</v>
      </c>
      <c r="B6" s="194">
        <v>0</v>
      </c>
      <c r="C6" s="194">
        <v>0</v>
      </c>
    </row>
    <row r="7" spans="1:9" x14ac:dyDescent="0.25">
      <c r="A7">
        <v>31</v>
      </c>
      <c r="B7" s="194">
        <v>26129.759999999998</v>
      </c>
      <c r="C7" s="194">
        <v>26129.759999999998</v>
      </c>
    </row>
    <row r="8" spans="1:9" x14ac:dyDescent="0.25">
      <c r="A8">
        <v>42</v>
      </c>
      <c r="B8" s="194">
        <v>0</v>
      </c>
      <c r="C8" s="194">
        <v>0</v>
      </c>
    </row>
    <row r="9" spans="1:9" x14ac:dyDescent="0.25">
      <c r="A9">
        <v>67</v>
      </c>
      <c r="B9" s="194">
        <v>0</v>
      </c>
      <c r="C9" s="194">
        <v>27005</v>
      </c>
    </row>
    <row r="10" spans="1:9" x14ac:dyDescent="0.25">
      <c r="A10">
        <v>73</v>
      </c>
      <c r="B10" s="194">
        <v>-1483.45</v>
      </c>
      <c r="C10" s="194">
        <v>-1483.45</v>
      </c>
    </row>
    <row r="11" spans="1:9" x14ac:dyDescent="0.25">
      <c r="A11">
        <v>81</v>
      </c>
      <c r="B11" s="194">
        <v>-181232.08</v>
      </c>
      <c r="C11" s="194">
        <v>-205023.08</v>
      </c>
    </row>
    <row r="12" spans="1:9" x14ac:dyDescent="0.25">
      <c r="A12">
        <v>82</v>
      </c>
      <c r="B12" s="194">
        <v>-201748.86</v>
      </c>
      <c r="C12" s="194">
        <v>-192330.54</v>
      </c>
    </row>
    <row r="13" spans="1:9" x14ac:dyDescent="0.25">
      <c r="A13">
        <v>83</v>
      </c>
      <c r="B13" s="194">
        <v>0</v>
      </c>
      <c r="C13" s="194">
        <v>0</v>
      </c>
    </row>
    <row r="14" spans="1:9" s="195" customFormat="1" x14ac:dyDescent="0.25">
      <c r="A14" s="195" t="s">
        <v>318</v>
      </c>
      <c r="B14" s="196">
        <f>SUM(B3:B13)</f>
        <v>326804.09000000008</v>
      </c>
      <c r="C14" s="196">
        <f>SUM(C3:C13)</f>
        <v>312409.14</v>
      </c>
      <c r="D14" s="196"/>
      <c r="E14" s="196">
        <f>C14-B14</f>
        <v>-14394.95000000007</v>
      </c>
      <c r="F14" s="196"/>
      <c r="G14" s="196"/>
      <c r="H14" s="196"/>
      <c r="I14" s="196"/>
    </row>
    <row r="15" spans="1:9" x14ac:dyDescent="0.25">
      <c r="D15" s="194"/>
      <c r="E15" s="194"/>
      <c r="F15" s="194"/>
      <c r="G15" s="194"/>
      <c r="H15" s="194"/>
      <c r="I15" s="194"/>
    </row>
    <row r="16" spans="1:9" x14ac:dyDescent="0.25">
      <c r="A16">
        <v>112</v>
      </c>
      <c r="B16" s="194">
        <v>1137.71</v>
      </c>
      <c r="C16" s="194">
        <v>175.5</v>
      </c>
      <c r="D16" s="194"/>
      <c r="E16" s="194"/>
      <c r="F16" s="194"/>
      <c r="G16" s="194"/>
      <c r="H16" s="194"/>
      <c r="I16" s="194"/>
    </row>
    <row r="17" spans="1:9" x14ac:dyDescent="0.25">
      <c r="A17">
        <v>132</v>
      </c>
      <c r="B17" s="194">
        <v>303246.68</v>
      </c>
      <c r="C17" s="194">
        <v>130758.87</v>
      </c>
      <c r="D17" s="194"/>
      <c r="E17" s="194"/>
      <c r="F17" s="194"/>
      <c r="G17" s="194"/>
      <c r="H17" s="194"/>
      <c r="I17" s="194"/>
    </row>
    <row r="18" spans="1:9" x14ac:dyDescent="0.25">
      <c r="A18">
        <v>139</v>
      </c>
      <c r="B18" s="194">
        <v>33304.620000000003</v>
      </c>
      <c r="C18" s="207">
        <v>0</v>
      </c>
      <c r="D18" s="207"/>
      <c r="E18" s="207"/>
      <c r="F18" s="194"/>
      <c r="G18" s="194"/>
      <c r="H18" s="194"/>
      <c r="I18" s="194"/>
    </row>
    <row r="19" spans="1:9" s="195" customFormat="1" x14ac:dyDescent="0.25">
      <c r="A19" s="195" t="s">
        <v>328</v>
      </c>
      <c r="B19" s="196">
        <f>SUM(B16:B18)</f>
        <v>337689.01</v>
      </c>
      <c r="C19" s="208">
        <f>SUM(C16:C18)</f>
        <v>130934.37</v>
      </c>
      <c r="D19" s="208"/>
      <c r="E19" s="208">
        <f>C19-B19</f>
        <v>-206754.64</v>
      </c>
      <c r="F19" s="196"/>
      <c r="G19" s="196"/>
      <c r="H19" s="196"/>
      <c r="I19" s="196"/>
    </row>
    <row r="20" spans="1:9" x14ac:dyDescent="0.25">
      <c r="C20" s="207"/>
      <c r="D20" s="207"/>
      <c r="E20" s="207"/>
      <c r="F20" s="194"/>
      <c r="G20" s="194"/>
      <c r="H20" s="194"/>
      <c r="I20" s="194"/>
    </row>
    <row r="21" spans="1:9" x14ac:dyDescent="0.25">
      <c r="A21">
        <v>211</v>
      </c>
      <c r="B21" s="194">
        <v>13286.71</v>
      </c>
      <c r="C21" s="207">
        <v>25068.7</v>
      </c>
      <c r="D21" s="207"/>
      <c r="E21" s="207"/>
      <c r="F21" s="194"/>
      <c r="G21" s="194"/>
      <c r="H21" s="194"/>
      <c r="I21" s="194"/>
    </row>
    <row r="22" spans="1:9" x14ac:dyDescent="0.25">
      <c r="A22">
        <v>221</v>
      </c>
      <c r="B22" s="194">
        <v>0</v>
      </c>
      <c r="C22" s="207">
        <v>284142.44</v>
      </c>
      <c r="D22" s="207"/>
      <c r="E22" s="207"/>
      <c r="F22" s="194"/>
      <c r="G22" s="194"/>
      <c r="H22" s="194"/>
      <c r="I22" s="194"/>
    </row>
    <row r="23" spans="1:9" x14ac:dyDescent="0.25">
      <c r="A23">
        <v>213</v>
      </c>
      <c r="B23" s="194">
        <v>504</v>
      </c>
      <c r="C23" s="207">
        <v>0</v>
      </c>
      <c r="D23" s="207"/>
      <c r="E23" s="207"/>
      <c r="F23" s="194"/>
      <c r="G23" s="194"/>
      <c r="H23" s="194"/>
      <c r="I23" s="194"/>
    </row>
    <row r="24" spans="1:9" s="195" customFormat="1" x14ac:dyDescent="0.25">
      <c r="A24" s="195" t="s">
        <v>319</v>
      </c>
      <c r="B24" s="196">
        <f>B21+B23</f>
        <v>13790.71</v>
      </c>
      <c r="C24" s="208">
        <f>C21+C23+C22</f>
        <v>309211.14</v>
      </c>
      <c r="D24" s="208"/>
      <c r="E24" s="208">
        <f>C24-B24</f>
        <v>295420.43</v>
      </c>
      <c r="F24" s="196"/>
      <c r="G24" s="196"/>
      <c r="H24" s="196"/>
      <c r="I24" s="196"/>
    </row>
    <row r="25" spans="1:9" x14ac:dyDescent="0.25">
      <c r="C25" s="207"/>
      <c r="D25" s="207"/>
      <c r="E25" s="207"/>
      <c r="F25" s="194"/>
      <c r="G25" s="194"/>
      <c r="H25" s="194"/>
      <c r="I25" s="194"/>
    </row>
    <row r="26" spans="1:9" x14ac:dyDescent="0.25">
      <c r="A26">
        <v>311</v>
      </c>
      <c r="B26" s="194">
        <v>423862.61</v>
      </c>
      <c r="C26" s="207">
        <v>462162.66</v>
      </c>
      <c r="D26" s="207"/>
      <c r="E26" s="207"/>
      <c r="F26" s="194"/>
      <c r="G26" s="194"/>
      <c r="H26" s="194"/>
      <c r="I26" s="194"/>
    </row>
    <row r="27" spans="1:9" x14ac:dyDescent="0.25">
      <c r="A27">
        <v>314</v>
      </c>
      <c r="B27" s="194">
        <v>13054.9</v>
      </c>
      <c r="C27" s="207">
        <v>31383.73</v>
      </c>
      <c r="D27" s="207"/>
      <c r="E27" s="207"/>
      <c r="F27" s="194"/>
      <c r="G27" s="194"/>
      <c r="H27" s="194"/>
      <c r="I27" s="194"/>
    </row>
    <row r="28" spans="1:9" x14ac:dyDescent="0.25">
      <c r="A28">
        <v>335</v>
      </c>
      <c r="B28" s="194">
        <v>3701.87</v>
      </c>
      <c r="C28" s="207">
        <v>3001.87</v>
      </c>
      <c r="D28" s="207"/>
      <c r="E28" s="207"/>
      <c r="F28" s="194"/>
      <c r="G28" s="194"/>
      <c r="H28" s="194"/>
      <c r="I28" s="194"/>
    </row>
    <row r="29" spans="1:9" x14ac:dyDescent="0.25">
      <c r="A29">
        <v>355</v>
      </c>
      <c r="B29" s="194">
        <v>81767.199999999997</v>
      </c>
      <c r="C29" s="207">
        <v>7.2</v>
      </c>
      <c r="D29" s="207"/>
      <c r="E29" s="207"/>
      <c r="F29" s="194"/>
      <c r="G29" s="194"/>
      <c r="H29" s="194"/>
      <c r="I29" s="194"/>
    </row>
    <row r="30" spans="1:9" x14ac:dyDescent="0.25">
      <c r="A30">
        <v>378</v>
      </c>
      <c r="B30" s="194">
        <v>60000</v>
      </c>
      <c r="C30" s="207">
        <v>0</v>
      </c>
      <c r="D30" s="207"/>
      <c r="E30" s="207"/>
      <c r="F30" s="194"/>
      <c r="G30" s="194"/>
      <c r="H30" s="194"/>
      <c r="I30" s="194"/>
    </row>
    <row r="31" spans="1:9" s="195" customFormat="1" x14ac:dyDescent="0.25">
      <c r="A31" s="195" t="s">
        <v>320</v>
      </c>
      <c r="B31" s="196">
        <f>SUM(B26:B30)</f>
        <v>582386.58000000007</v>
      </c>
      <c r="C31" s="208">
        <f>SUM(C26:C30)</f>
        <v>496555.45999999996</v>
      </c>
      <c r="D31" s="208"/>
      <c r="E31" s="208">
        <f>C31-B31</f>
        <v>-85831.120000000112</v>
      </c>
      <c r="F31" s="196"/>
      <c r="G31" s="196"/>
      <c r="H31" s="196"/>
      <c r="I31" s="196"/>
    </row>
    <row r="32" spans="1:9" x14ac:dyDescent="0.25">
      <c r="C32" s="207"/>
      <c r="D32" s="207"/>
      <c r="E32" s="207"/>
      <c r="F32" s="194"/>
      <c r="G32" s="194"/>
      <c r="H32" s="194"/>
      <c r="I32" s="194"/>
    </row>
    <row r="33" spans="1:9" x14ac:dyDescent="0.25">
      <c r="A33">
        <v>321</v>
      </c>
      <c r="B33" s="194">
        <v>-210524.42</v>
      </c>
      <c r="C33" s="207">
        <v>-292548.68</v>
      </c>
      <c r="D33" s="207"/>
      <c r="E33" s="207"/>
      <c r="F33" s="194"/>
      <c r="G33" s="194"/>
      <c r="H33" s="194"/>
      <c r="I33" s="194"/>
    </row>
    <row r="34" spans="1:9" x14ac:dyDescent="0.25">
      <c r="A34">
        <v>325</v>
      </c>
      <c r="B34" s="194">
        <v>0</v>
      </c>
      <c r="C34" s="207">
        <v>0</v>
      </c>
      <c r="D34" s="207"/>
      <c r="E34" s="207"/>
      <c r="F34" s="194"/>
      <c r="G34" s="194"/>
      <c r="H34" s="194"/>
      <c r="I34" s="194"/>
    </row>
    <row r="35" spans="1:9" x14ac:dyDescent="0.25">
      <c r="A35">
        <v>326</v>
      </c>
      <c r="B35" s="194">
        <v>-1569.21</v>
      </c>
      <c r="C35" s="207">
        <v>-349.42</v>
      </c>
      <c r="D35" s="207"/>
      <c r="E35" s="207"/>
      <c r="F35" s="194"/>
      <c r="G35" s="194"/>
      <c r="H35" s="194"/>
      <c r="I35" s="194"/>
    </row>
    <row r="36" spans="1:9" x14ac:dyDescent="0.25">
      <c r="A36">
        <v>331</v>
      </c>
      <c r="B36" s="194">
        <v>-2539.16</v>
      </c>
      <c r="C36" s="207">
        <v>-2746.25</v>
      </c>
      <c r="D36" s="207"/>
      <c r="E36" s="207"/>
      <c r="F36" s="194"/>
      <c r="G36" s="194"/>
      <c r="H36" s="194"/>
      <c r="I36" s="194"/>
    </row>
    <row r="37" spans="1:9" x14ac:dyDescent="0.25">
      <c r="A37">
        <v>336</v>
      </c>
      <c r="B37" s="194">
        <v>-1727.39</v>
      </c>
      <c r="C37" s="207">
        <v>-1871.1</v>
      </c>
      <c r="D37" s="207"/>
      <c r="E37" s="207"/>
      <c r="F37" s="194"/>
      <c r="G37" s="194"/>
      <c r="H37" s="194"/>
      <c r="I37" s="194"/>
    </row>
    <row r="38" spans="1:9" x14ac:dyDescent="0.25">
      <c r="A38">
        <v>342</v>
      </c>
      <c r="B38" s="194">
        <v>-246.33</v>
      </c>
      <c r="C38" s="207">
        <v>-289.94</v>
      </c>
      <c r="D38" s="207"/>
      <c r="E38" s="207"/>
      <c r="F38" s="194"/>
      <c r="G38" s="194"/>
      <c r="H38" s="194"/>
      <c r="I38" s="194"/>
    </row>
    <row r="39" spans="1:9" x14ac:dyDescent="0.25">
      <c r="A39">
        <v>343</v>
      </c>
      <c r="B39" s="194">
        <v>-13566.93</v>
      </c>
      <c r="C39" s="207">
        <v>-26115.49</v>
      </c>
      <c r="D39" s="207"/>
      <c r="E39" s="207"/>
      <c r="F39" s="194"/>
      <c r="G39" s="194"/>
      <c r="H39" s="194"/>
      <c r="I39" s="194"/>
    </row>
    <row r="40" spans="1:9" x14ac:dyDescent="0.25">
      <c r="A40">
        <v>345</v>
      </c>
      <c r="B40" s="194">
        <v>-49427.13</v>
      </c>
      <c r="C40" s="207">
        <v>-1314.69</v>
      </c>
      <c r="D40" s="207"/>
      <c r="E40" s="207"/>
      <c r="F40" s="194"/>
      <c r="G40" s="194"/>
      <c r="H40" s="194"/>
      <c r="I40" s="194"/>
    </row>
    <row r="41" spans="1:9" x14ac:dyDescent="0.25">
      <c r="A41">
        <v>365</v>
      </c>
      <c r="B41" s="194">
        <v>-42627.78</v>
      </c>
      <c r="C41" s="207">
        <v>-14627.78</v>
      </c>
      <c r="D41" s="207"/>
      <c r="E41" s="207"/>
      <c r="F41" s="194"/>
      <c r="G41" s="194"/>
      <c r="H41" s="194"/>
      <c r="I41" s="194"/>
    </row>
    <row r="42" spans="1:9" x14ac:dyDescent="0.25">
      <c r="A42">
        <v>366</v>
      </c>
      <c r="B42" s="194">
        <v>-224.46</v>
      </c>
      <c r="C42" s="207">
        <v>-224.46</v>
      </c>
      <c r="D42" s="207"/>
      <c r="E42" s="207"/>
      <c r="F42" s="194"/>
      <c r="G42" s="194"/>
      <c r="H42" s="194"/>
      <c r="I42" s="194"/>
    </row>
    <row r="43" spans="1:9" x14ac:dyDescent="0.25">
      <c r="A43">
        <v>379</v>
      </c>
      <c r="B43" s="194">
        <v>49416.67</v>
      </c>
      <c r="C43" s="207">
        <v>0</v>
      </c>
      <c r="D43" s="207"/>
      <c r="E43" s="207"/>
      <c r="F43" s="194"/>
      <c r="G43" s="194"/>
      <c r="H43" s="194"/>
      <c r="I43" s="194"/>
    </row>
    <row r="44" spans="1:9" x14ac:dyDescent="0.25">
      <c r="A44">
        <v>472</v>
      </c>
      <c r="B44" s="194">
        <v>-416.36</v>
      </c>
      <c r="C44" s="207">
        <v>-365.18</v>
      </c>
      <c r="D44" s="207"/>
      <c r="E44" s="207"/>
      <c r="F44" s="194"/>
      <c r="G44" s="194"/>
      <c r="H44" s="194"/>
      <c r="I44" s="194"/>
    </row>
    <row r="45" spans="1:9" s="195" customFormat="1" x14ac:dyDescent="0.25">
      <c r="A45" s="195" t="s">
        <v>321</v>
      </c>
      <c r="B45" s="196">
        <f>SUM(B33:B44)</f>
        <v>-273452.5</v>
      </c>
      <c r="C45" s="208">
        <f>SUM(C33:C44)</f>
        <v>-340452.99</v>
      </c>
      <c r="D45" s="208"/>
      <c r="E45" s="208">
        <f>C45-B45</f>
        <v>-67000.489999999991</v>
      </c>
      <c r="F45" s="196"/>
      <c r="G45" s="196"/>
      <c r="H45" s="196"/>
      <c r="I45" s="196"/>
    </row>
    <row r="46" spans="1:9" x14ac:dyDescent="0.25">
      <c r="C46" s="207"/>
      <c r="D46" s="207"/>
      <c r="E46" s="207"/>
      <c r="F46" s="194"/>
      <c r="G46" s="194"/>
      <c r="H46" s="194"/>
      <c r="I46" s="194"/>
    </row>
    <row r="47" spans="1:9" s="195" customFormat="1" x14ac:dyDescent="0.25">
      <c r="A47" s="198">
        <v>221</v>
      </c>
      <c r="B47" s="197">
        <v>0</v>
      </c>
      <c r="C47" s="206">
        <v>0</v>
      </c>
      <c r="D47" s="206"/>
      <c r="E47" s="206"/>
      <c r="F47" s="196"/>
      <c r="G47" s="196"/>
      <c r="H47" s="196"/>
      <c r="I47" s="196"/>
    </row>
    <row r="48" spans="1:9" x14ac:dyDescent="0.25">
      <c r="A48" s="198">
        <v>231</v>
      </c>
      <c r="B48" s="197">
        <v>-110117.32</v>
      </c>
      <c r="C48" s="206">
        <v>0</v>
      </c>
      <c r="D48" s="206"/>
      <c r="E48" s="206"/>
      <c r="F48" s="194"/>
      <c r="G48" s="194"/>
      <c r="H48" s="194"/>
      <c r="I48" s="194"/>
    </row>
    <row r="49" spans="1:9" x14ac:dyDescent="0.25">
      <c r="A49" s="198">
        <v>249</v>
      </c>
      <c r="B49" s="197">
        <v>-54304.27</v>
      </c>
      <c r="C49" s="206">
        <v>-61604.27</v>
      </c>
      <c r="D49" s="206"/>
      <c r="E49" s="206"/>
      <c r="F49" s="194"/>
      <c r="G49" s="194"/>
      <c r="H49" s="194"/>
      <c r="I49" s="194"/>
    </row>
    <row r="50" spans="1:9" s="195" customFormat="1" x14ac:dyDescent="0.25">
      <c r="A50" s="195" t="s">
        <v>329</v>
      </c>
      <c r="B50" s="196">
        <f>B47+B48+B49</f>
        <v>-164421.59</v>
      </c>
      <c r="C50" s="208">
        <f>C47+C48+C49</f>
        <v>-61604.27</v>
      </c>
      <c r="D50" s="208"/>
      <c r="E50" s="208">
        <f t="shared" ref="E50:E58" si="0">C50-B50</f>
        <v>102817.32</v>
      </c>
      <c r="F50" s="196"/>
      <c r="G50" s="196"/>
      <c r="H50" s="196"/>
      <c r="I50" s="196"/>
    </row>
    <row r="51" spans="1:9" s="195" customFormat="1" x14ac:dyDescent="0.25">
      <c r="B51" s="196"/>
      <c r="C51" s="208"/>
      <c r="D51" s="208"/>
      <c r="E51" s="208"/>
      <c r="F51" s="196"/>
      <c r="G51" s="196"/>
      <c r="H51" s="196"/>
      <c r="I51" s="196"/>
    </row>
    <row r="52" spans="1:9" s="195" customFormat="1" x14ac:dyDescent="0.25">
      <c r="B52" s="196"/>
      <c r="C52" s="208"/>
      <c r="D52" s="208"/>
      <c r="E52" s="208"/>
      <c r="F52" s="196"/>
      <c r="G52" s="196"/>
      <c r="H52" s="196"/>
      <c r="I52" s="196"/>
    </row>
    <row r="53" spans="1:9" s="195" customFormat="1" x14ac:dyDescent="0.25">
      <c r="A53" s="202">
        <v>323</v>
      </c>
      <c r="B53" s="196">
        <v>-2353.14</v>
      </c>
      <c r="C53" s="208">
        <v>-13019.05</v>
      </c>
      <c r="D53" s="208"/>
      <c r="E53" s="208">
        <f t="shared" si="0"/>
        <v>-10665.91</v>
      </c>
      <c r="F53" s="196"/>
      <c r="G53" s="196"/>
      <c r="H53" s="196"/>
      <c r="I53" s="196"/>
    </row>
    <row r="54" spans="1:9" s="195" customFormat="1" x14ac:dyDescent="0.25">
      <c r="A54" s="202">
        <v>341</v>
      </c>
      <c r="B54" s="196">
        <v>38977.5</v>
      </c>
      <c r="C54" s="208">
        <v>-14730.77</v>
      </c>
      <c r="D54" s="208"/>
      <c r="E54" s="208">
        <f t="shared" si="0"/>
        <v>-53708.270000000004</v>
      </c>
      <c r="F54" s="196"/>
      <c r="G54" s="196"/>
      <c r="H54" s="196"/>
      <c r="I54" s="196"/>
    </row>
    <row r="55" spans="1:9" x14ac:dyDescent="0.25">
      <c r="A55" s="202">
        <v>381</v>
      </c>
      <c r="B55" s="194">
        <v>5065.6400000000003</v>
      </c>
      <c r="C55" s="207">
        <v>3425.5</v>
      </c>
      <c r="D55" s="207"/>
      <c r="E55" s="207">
        <f t="shared" si="0"/>
        <v>-1640.1400000000003</v>
      </c>
      <c r="F55" s="194"/>
      <c r="G55" s="194"/>
      <c r="H55" s="194"/>
      <c r="I55" s="194"/>
    </row>
    <row r="56" spans="1:9" s="195" customFormat="1" x14ac:dyDescent="0.25">
      <c r="A56" s="202">
        <v>391</v>
      </c>
      <c r="B56" s="196">
        <v>-1888.46</v>
      </c>
      <c r="C56" s="208">
        <v>-2337.1999999999998</v>
      </c>
      <c r="D56" s="208"/>
      <c r="E56" s="208">
        <f t="shared" si="0"/>
        <v>-448.73999999999978</v>
      </c>
      <c r="F56" s="196"/>
      <c r="G56" s="196"/>
      <c r="H56" s="196"/>
      <c r="I56" s="196"/>
    </row>
    <row r="57" spans="1:9" s="195" customFormat="1" x14ac:dyDescent="0.25">
      <c r="A57" s="195">
        <v>474</v>
      </c>
      <c r="B57" s="196">
        <v>-17088.62</v>
      </c>
      <c r="C57" s="208">
        <v>-3773.32</v>
      </c>
      <c r="D57" s="208"/>
      <c r="E57" s="208">
        <f t="shared" si="0"/>
        <v>13315.3</v>
      </c>
      <c r="F57" s="196"/>
      <c r="G57" s="196"/>
      <c r="H57" s="196"/>
      <c r="I57" s="196"/>
    </row>
    <row r="58" spans="1:9" s="195" customFormat="1" x14ac:dyDescent="0.25">
      <c r="A58" s="195">
        <v>481</v>
      </c>
      <c r="B58" s="196">
        <v>-121.84</v>
      </c>
      <c r="C58" s="208">
        <v>-121.84</v>
      </c>
      <c r="D58" s="208"/>
      <c r="E58" s="208">
        <f t="shared" si="0"/>
        <v>0</v>
      </c>
      <c r="F58" s="196"/>
      <c r="G58" s="196"/>
      <c r="H58" s="196"/>
      <c r="I58" s="196"/>
    </row>
    <row r="59" spans="1:9" x14ac:dyDescent="0.25">
      <c r="C59" s="207"/>
      <c r="D59" s="207"/>
      <c r="E59" s="207"/>
      <c r="F59" s="194"/>
      <c r="G59" s="194"/>
      <c r="H59" s="194"/>
      <c r="I59" s="194"/>
    </row>
    <row r="60" spans="1:9" x14ac:dyDescent="0.25">
      <c r="A60">
        <v>411</v>
      </c>
      <c r="B60" s="194">
        <v>-6640</v>
      </c>
      <c r="C60" s="207">
        <f>B60</f>
        <v>-6640</v>
      </c>
      <c r="D60" s="207"/>
      <c r="E60" s="207"/>
      <c r="F60" s="194"/>
      <c r="G60" s="194"/>
      <c r="H60" s="194"/>
      <c r="I60" s="194"/>
    </row>
    <row r="61" spans="1:9" x14ac:dyDescent="0.25">
      <c r="A61">
        <v>413</v>
      </c>
      <c r="B61" s="194">
        <v>-456707.26</v>
      </c>
      <c r="C61" s="207">
        <v>-294707.26</v>
      </c>
      <c r="D61" s="207"/>
      <c r="E61" s="207"/>
      <c r="F61" s="194"/>
      <c r="G61" s="194"/>
      <c r="H61" s="194"/>
      <c r="I61" s="194"/>
    </row>
    <row r="62" spans="1:9" x14ac:dyDescent="0.25">
      <c r="A62">
        <v>421</v>
      </c>
      <c r="B62" s="194">
        <v>-832.8</v>
      </c>
      <c r="C62" s="207">
        <v>-832.8</v>
      </c>
      <c r="D62" s="207"/>
      <c r="E62" s="207"/>
      <c r="F62" s="194"/>
      <c r="G62" s="194"/>
      <c r="H62" s="194"/>
      <c r="I62" s="194"/>
    </row>
    <row r="63" spans="1:9" x14ac:dyDescent="0.25">
      <c r="A63">
        <v>428</v>
      </c>
      <c r="B63" s="194">
        <v>-275376.75</v>
      </c>
      <c r="C63" s="207">
        <v>-381207.17</v>
      </c>
      <c r="D63" s="207"/>
      <c r="E63" s="207"/>
      <c r="F63" s="194"/>
      <c r="G63" s="194"/>
      <c r="H63" s="194"/>
      <c r="I63" s="194"/>
    </row>
    <row r="64" spans="1:9" x14ac:dyDescent="0.25">
      <c r="A64">
        <v>429</v>
      </c>
      <c r="C64" s="207">
        <f>B64</f>
        <v>0</v>
      </c>
      <c r="D64" s="207"/>
      <c r="E64" s="207"/>
      <c r="F64" s="194"/>
      <c r="G64" s="194"/>
      <c r="H64" s="194"/>
      <c r="I64" s="194"/>
    </row>
    <row r="65" spans="1:9" x14ac:dyDescent="0.25">
      <c r="A65">
        <v>431</v>
      </c>
      <c r="B65" s="194">
        <v>-105830.42</v>
      </c>
      <c r="D65" s="194"/>
      <c r="E65" s="194"/>
      <c r="F65" s="194"/>
      <c r="G65" s="194"/>
      <c r="H65" s="194"/>
      <c r="I65" s="194"/>
    </row>
    <row r="66" spans="1:9" s="195" customFormat="1" x14ac:dyDescent="0.25">
      <c r="A66" s="202" t="s">
        <v>322</v>
      </c>
      <c r="B66" s="203">
        <f>SUM(B60:B65)</f>
        <v>-845387.2300000001</v>
      </c>
      <c r="C66" s="203">
        <f>SUM(C60:C65)</f>
        <v>-683387.23</v>
      </c>
      <c r="D66" s="203"/>
      <c r="E66" s="203">
        <f>C66-B66</f>
        <v>162000.00000000012</v>
      </c>
      <c r="F66" s="196"/>
      <c r="G66" s="196"/>
      <c r="H66" s="196"/>
      <c r="I66" s="196"/>
    </row>
    <row r="67" spans="1:9" x14ac:dyDescent="0.25">
      <c r="D67" s="194"/>
      <c r="E67" s="194"/>
      <c r="F67" s="194"/>
      <c r="G67" s="194"/>
      <c r="H67" s="194"/>
      <c r="I67" s="194"/>
    </row>
    <row r="68" spans="1:9" x14ac:dyDescent="0.25">
      <c r="D68" s="194"/>
      <c r="E68" s="194"/>
      <c r="F68" s="194"/>
      <c r="G68" s="194"/>
      <c r="H68" s="194"/>
      <c r="I68" s="194"/>
    </row>
    <row r="69" spans="1:9" x14ac:dyDescent="0.25">
      <c r="A69" t="s">
        <v>323</v>
      </c>
      <c r="B69" s="194">
        <f>B14+B24+B31+B45+B50+B53+B56+B66+B54+B55+B57+B58+B19</f>
        <v>0.15000000002328306</v>
      </c>
      <c r="C69" s="194">
        <f>C14+C24+C31+C45+C50+C53+C56+C66+C54+C55+C57+C58+C19</f>
        <v>133108.94</v>
      </c>
      <c r="D69" s="194"/>
      <c r="E69" s="194">
        <f>-C69-B69</f>
        <v>-133109.09000000003</v>
      </c>
      <c r="F69" s="194"/>
      <c r="G69" s="194"/>
      <c r="H69" s="194"/>
      <c r="I69" s="194"/>
    </row>
    <row r="70" spans="1:9" x14ac:dyDescent="0.25">
      <c r="D70" s="194"/>
      <c r="E70" s="194"/>
      <c r="F70" s="194"/>
      <c r="G70" s="194"/>
      <c r="H70" s="194"/>
      <c r="I70" s="194"/>
    </row>
    <row r="71" spans="1:9" x14ac:dyDescent="0.25">
      <c r="D71" s="194"/>
      <c r="E71" s="194">
        <f>SUM(E14:E70)</f>
        <v>-0.30000000010477379</v>
      </c>
      <c r="F71" s="194"/>
      <c r="G71" s="194"/>
      <c r="H71" s="194"/>
      <c r="I71" s="194"/>
    </row>
    <row r="72" spans="1:9" x14ac:dyDescent="0.25">
      <c r="A72" t="s">
        <v>325</v>
      </c>
      <c r="C72" s="194">
        <v>10852966.029999999</v>
      </c>
      <c r="D72" s="194"/>
      <c r="E72" s="194"/>
      <c r="F72" s="194"/>
      <c r="G72" s="194"/>
      <c r="H72" s="194"/>
      <c r="I72" s="194"/>
    </row>
    <row r="73" spans="1:9" x14ac:dyDescent="0.25">
      <c r="A73" t="s">
        <v>324</v>
      </c>
      <c r="C73" s="194">
        <v>10221328.42</v>
      </c>
      <c r="D73" s="194"/>
      <c r="E73" s="194"/>
      <c r="F73" s="194"/>
      <c r="G73" s="194"/>
      <c r="H73" s="194"/>
      <c r="I73" s="194"/>
    </row>
    <row r="74" spans="1:9" x14ac:dyDescent="0.25">
      <c r="A74" t="s">
        <v>327</v>
      </c>
      <c r="C74" s="194">
        <f>C72-C73</f>
        <v>631637.6099999994</v>
      </c>
      <c r="D74" s="194"/>
      <c r="E74" s="194"/>
      <c r="F74" s="194"/>
      <c r="G74" s="194"/>
      <c r="H74" s="194"/>
      <c r="I74" s="194"/>
    </row>
    <row r="75" spans="1:9" x14ac:dyDescent="0.25">
      <c r="D75" s="194"/>
      <c r="E75" s="194">
        <v>253068</v>
      </c>
      <c r="F75" s="194"/>
      <c r="G75" s="194"/>
      <c r="H75" s="194"/>
      <c r="I75" s="194"/>
    </row>
    <row r="76" spans="1:9" x14ac:dyDescent="0.25">
      <c r="D76" s="194"/>
      <c r="E76" s="194">
        <f>E69+E75</f>
        <v>119958.90999999997</v>
      </c>
      <c r="F76" s="194"/>
      <c r="G76" s="194"/>
      <c r="H76" s="194"/>
      <c r="I76" s="194"/>
    </row>
    <row r="77" spans="1:9" x14ac:dyDescent="0.25">
      <c r="D77" s="194"/>
      <c r="E77" s="194"/>
      <c r="F77" s="194"/>
      <c r="G77" s="194"/>
      <c r="H77" s="194"/>
      <c r="I77" s="194"/>
    </row>
    <row r="78" spans="1:9" x14ac:dyDescent="0.25">
      <c r="D78" s="194"/>
      <c r="E78" s="194"/>
      <c r="F78" s="194"/>
      <c r="G78" s="194"/>
      <c r="H78" s="194"/>
      <c r="I78" s="194"/>
    </row>
    <row r="79" spans="1:9" x14ac:dyDescent="0.25">
      <c r="D79" s="194"/>
      <c r="E79" s="194"/>
      <c r="F79" s="194"/>
      <c r="G79" s="194"/>
      <c r="H79" s="194"/>
      <c r="I79" s="194"/>
    </row>
    <row r="80" spans="1:9" x14ac:dyDescent="0.25">
      <c r="D80" s="194"/>
      <c r="E80" s="194"/>
      <c r="F80" s="194"/>
      <c r="G80" s="194"/>
      <c r="H80" s="194"/>
      <c r="I80" s="194"/>
    </row>
    <row r="81" spans="4:9" x14ac:dyDescent="0.25">
      <c r="D81" s="194"/>
      <c r="E81" s="194"/>
      <c r="F81" s="194"/>
      <c r="G81" s="194"/>
      <c r="H81" s="194"/>
      <c r="I81" s="194"/>
    </row>
    <row r="82" spans="4:9" x14ac:dyDescent="0.25">
      <c r="D82" s="194"/>
      <c r="E82" s="194"/>
      <c r="F82" s="194"/>
      <c r="G82" s="194"/>
      <c r="H82" s="194"/>
      <c r="I82" s="194"/>
    </row>
    <row r="83" spans="4:9" x14ac:dyDescent="0.25">
      <c r="D83" s="194"/>
      <c r="E83" s="194"/>
      <c r="F83" s="194"/>
      <c r="G83" s="194"/>
      <c r="H83" s="194"/>
      <c r="I83" s="194"/>
    </row>
    <row r="84" spans="4:9" x14ac:dyDescent="0.25">
      <c r="D84" s="194"/>
      <c r="E84" s="194"/>
      <c r="F84" s="194"/>
      <c r="G84" s="194"/>
      <c r="H84" s="194"/>
      <c r="I84" s="194"/>
    </row>
    <row r="85" spans="4:9" x14ac:dyDescent="0.25">
      <c r="D85" s="194"/>
      <c r="E85" s="194"/>
      <c r="F85" s="194"/>
      <c r="G85" s="194"/>
      <c r="H85" s="194"/>
      <c r="I85" s="194"/>
    </row>
    <row r="86" spans="4:9" x14ac:dyDescent="0.25">
      <c r="D86" s="194"/>
      <c r="E86" s="194"/>
      <c r="F86" s="194"/>
      <c r="G86" s="194"/>
      <c r="H86" s="194"/>
      <c r="I86" s="194"/>
    </row>
    <row r="87" spans="4:9" x14ac:dyDescent="0.25">
      <c r="D87" s="194"/>
      <c r="E87" s="194"/>
      <c r="F87" s="194"/>
      <c r="G87" s="194"/>
      <c r="H87" s="194"/>
      <c r="I87" s="194"/>
    </row>
    <row r="88" spans="4:9" x14ac:dyDescent="0.25">
      <c r="D88" s="194"/>
      <c r="E88" s="194"/>
      <c r="F88" s="194"/>
      <c r="G88" s="194"/>
      <c r="H88" s="194"/>
      <c r="I88" s="194"/>
    </row>
    <row r="89" spans="4:9" x14ac:dyDescent="0.25">
      <c r="D89" s="194"/>
      <c r="E89" s="194"/>
      <c r="F89" s="194"/>
      <c r="G89" s="194"/>
      <c r="H89" s="194"/>
      <c r="I89" s="194"/>
    </row>
    <row r="90" spans="4:9" x14ac:dyDescent="0.25">
      <c r="D90" s="194"/>
      <c r="E90" s="194"/>
      <c r="F90" s="194"/>
      <c r="G90" s="194"/>
      <c r="H90" s="194"/>
      <c r="I90" s="194"/>
    </row>
    <row r="91" spans="4:9" x14ac:dyDescent="0.25">
      <c r="D91" s="194"/>
      <c r="E91" s="194"/>
      <c r="F91" s="194"/>
      <c r="G91" s="194"/>
      <c r="H91" s="194"/>
      <c r="I91" s="194"/>
    </row>
    <row r="92" spans="4:9" x14ac:dyDescent="0.25">
      <c r="D92" s="194"/>
      <c r="E92" s="194"/>
      <c r="F92" s="194"/>
      <c r="G92" s="194"/>
      <c r="H92" s="194"/>
      <c r="I92" s="194"/>
    </row>
    <row r="93" spans="4:9" x14ac:dyDescent="0.25">
      <c r="D93" s="194"/>
      <c r="E93" s="194"/>
      <c r="F93" s="194"/>
      <c r="G93" s="194"/>
      <c r="H93" s="194"/>
      <c r="I93" s="194"/>
    </row>
    <row r="94" spans="4:9" x14ac:dyDescent="0.25">
      <c r="D94" s="194"/>
      <c r="E94" s="194"/>
      <c r="F94" s="194"/>
      <c r="G94" s="194"/>
      <c r="H94" s="194"/>
      <c r="I94" s="194"/>
    </row>
    <row r="95" spans="4:9" x14ac:dyDescent="0.25">
      <c r="D95" s="194"/>
      <c r="E95" s="194"/>
      <c r="F95" s="194"/>
      <c r="G95" s="194"/>
      <c r="H95" s="194"/>
      <c r="I95" s="194"/>
    </row>
    <row r="96" spans="4:9" x14ac:dyDescent="0.25">
      <c r="D96" s="194"/>
      <c r="E96" s="194"/>
      <c r="F96" s="194"/>
      <c r="G96" s="194"/>
      <c r="H96" s="194"/>
      <c r="I96" s="194"/>
    </row>
    <row r="97" spans="4:9" x14ac:dyDescent="0.25">
      <c r="D97" s="194"/>
      <c r="E97" s="194"/>
      <c r="F97" s="194"/>
      <c r="G97" s="194"/>
      <c r="H97" s="194"/>
      <c r="I97" s="194"/>
    </row>
    <row r="98" spans="4:9" x14ac:dyDescent="0.25">
      <c r="D98" s="194"/>
      <c r="E98" s="194"/>
      <c r="F98" s="194"/>
      <c r="G98" s="194"/>
      <c r="H98" s="194"/>
      <c r="I98" s="194"/>
    </row>
    <row r="99" spans="4:9" x14ac:dyDescent="0.25">
      <c r="D99" s="194"/>
      <c r="E99" s="194"/>
      <c r="F99" s="194"/>
      <c r="G99" s="194"/>
      <c r="H99" s="194"/>
      <c r="I99" s="194"/>
    </row>
    <row r="100" spans="4:9" x14ac:dyDescent="0.25">
      <c r="D100" s="194"/>
      <c r="E100" s="194"/>
      <c r="F100" s="194"/>
      <c r="G100" s="194"/>
      <c r="H100" s="194"/>
      <c r="I100" s="194"/>
    </row>
    <row r="101" spans="4:9" x14ac:dyDescent="0.25">
      <c r="D101" s="194"/>
      <c r="E101" s="194"/>
      <c r="F101" s="194"/>
      <c r="G101" s="194"/>
      <c r="H101" s="194"/>
      <c r="I101" s="194"/>
    </row>
    <row r="102" spans="4:9" x14ac:dyDescent="0.25">
      <c r="D102" s="194"/>
      <c r="E102" s="194"/>
      <c r="F102" s="194"/>
      <c r="G102" s="194"/>
      <c r="H102" s="194"/>
      <c r="I102" s="194"/>
    </row>
    <row r="103" spans="4:9" x14ac:dyDescent="0.25">
      <c r="D103" s="194"/>
      <c r="E103" s="194"/>
      <c r="F103" s="194"/>
      <c r="G103" s="194"/>
      <c r="H103" s="194"/>
      <c r="I103" s="194"/>
    </row>
    <row r="104" spans="4:9" x14ac:dyDescent="0.25">
      <c r="D104" s="194"/>
      <c r="E104" s="194"/>
      <c r="F104" s="194"/>
      <c r="G104" s="194"/>
      <c r="H104" s="194"/>
      <c r="I104" s="194"/>
    </row>
    <row r="105" spans="4:9" x14ac:dyDescent="0.25">
      <c r="D105" s="194"/>
      <c r="E105" s="194"/>
      <c r="F105" s="194"/>
      <c r="G105" s="194"/>
      <c r="H105" s="194"/>
      <c r="I105" s="194"/>
    </row>
    <row r="106" spans="4:9" x14ac:dyDescent="0.25">
      <c r="D106" s="194"/>
      <c r="E106" s="194"/>
      <c r="F106" s="194"/>
      <c r="G106" s="194"/>
      <c r="H106" s="194"/>
      <c r="I106" s="194"/>
    </row>
    <row r="107" spans="4:9" x14ac:dyDescent="0.25">
      <c r="D107" s="194"/>
      <c r="E107" s="194"/>
      <c r="F107" s="194"/>
      <c r="G107" s="194"/>
      <c r="H107" s="194"/>
      <c r="I107" s="194"/>
    </row>
    <row r="108" spans="4:9" x14ac:dyDescent="0.25">
      <c r="D108" s="194"/>
      <c r="E108" s="194"/>
      <c r="F108" s="194"/>
      <c r="G108" s="194"/>
      <c r="H108" s="194"/>
      <c r="I108" s="194"/>
    </row>
    <row r="109" spans="4:9" x14ac:dyDescent="0.25">
      <c r="D109" s="194"/>
      <c r="E109" s="194"/>
      <c r="F109" s="194"/>
      <c r="G109" s="194"/>
      <c r="H109" s="194"/>
      <c r="I109" s="194"/>
    </row>
    <row r="110" spans="4:9" x14ac:dyDescent="0.25">
      <c r="D110" s="194"/>
      <c r="E110" s="194"/>
      <c r="F110" s="194"/>
      <c r="G110" s="194"/>
      <c r="H110" s="194"/>
      <c r="I110" s="194"/>
    </row>
    <row r="111" spans="4:9" x14ac:dyDescent="0.25">
      <c r="D111" s="194"/>
      <c r="E111" s="194"/>
      <c r="F111" s="194"/>
      <c r="G111" s="194"/>
      <c r="H111" s="194"/>
      <c r="I111" s="194"/>
    </row>
    <row r="112" spans="4:9" x14ac:dyDescent="0.25">
      <c r="D112" s="194"/>
      <c r="E112" s="194"/>
      <c r="F112" s="194"/>
      <c r="G112" s="194"/>
      <c r="H112" s="194"/>
      <c r="I112" s="194"/>
    </row>
    <row r="113" spans="4:9" x14ac:dyDescent="0.25">
      <c r="D113" s="194"/>
      <c r="E113" s="194"/>
      <c r="F113" s="194"/>
      <c r="G113" s="194"/>
      <c r="H113" s="194"/>
      <c r="I113" s="194"/>
    </row>
    <row r="114" spans="4:9" x14ac:dyDescent="0.25">
      <c r="D114" s="194"/>
      <c r="E114" s="194"/>
      <c r="F114" s="194"/>
      <c r="G114" s="194"/>
      <c r="H114" s="194"/>
      <c r="I114" s="194"/>
    </row>
    <row r="115" spans="4:9" x14ac:dyDescent="0.25">
      <c r="D115" s="194"/>
      <c r="E115" s="194"/>
      <c r="F115" s="194"/>
      <c r="G115" s="194"/>
      <c r="H115" s="194"/>
      <c r="I115" s="194"/>
    </row>
    <row r="116" spans="4:9" x14ac:dyDescent="0.25">
      <c r="D116" s="194"/>
      <c r="E116" s="194"/>
      <c r="F116" s="194"/>
      <c r="G116" s="194"/>
      <c r="H116" s="194"/>
      <c r="I116" s="194"/>
    </row>
    <row r="117" spans="4:9" x14ac:dyDescent="0.25">
      <c r="D117" s="194"/>
      <c r="E117" s="194"/>
      <c r="F117" s="194"/>
      <c r="G117" s="194"/>
      <c r="H117" s="194"/>
      <c r="I117" s="194"/>
    </row>
    <row r="118" spans="4:9" x14ac:dyDescent="0.25">
      <c r="D118" s="194"/>
      <c r="E118" s="194"/>
      <c r="F118" s="194"/>
      <c r="G118" s="194"/>
      <c r="H118" s="194"/>
      <c r="I118" s="194"/>
    </row>
    <row r="119" spans="4:9" x14ac:dyDescent="0.25">
      <c r="D119" s="194"/>
      <c r="E119" s="194"/>
      <c r="F119" s="194"/>
      <c r="G119" s="194"/>
      <c r="H119" s="194"/>
      <c r="I119" s="194"/>
    </row>
    <row r="120" spans="4:9" x14ac:dyDescent="0.25">
      <c r="D120" s="194"/>
      <c r="E120" s="194"/>
      <c r="F120" s="194"/>
      <c r="G120" s="194"/>
      <c r="H120" s="194"/>
      <c r="I120" s="194"/>
    </row>
    <row r="121" spans="4:9" x14ac:dyDescent="0.25">
      <c r="D121" s="194"/>
      <c r="E121" s="194"/>
      <c r="F121" s="194"/>
      <c r="G121" s="194"/>
      <c r="H121" s="194"/>
      <c r="I121" s="194"/>
    </row>
    <row r="122" spans="4:9" x14ac:dyDescent="0.25">
      <c r="D122" s="194"/>
      <c r="E122" s="194"/>
      <c r="F122" s="194"/>
      <c r="G122" s="194"/>
      <c r="H122" s="194"/>
      <c r="I122" s="194"/>
    </row>
    <row r="123" spans="4:9" x14ac:dyDescent="0.25">
      <c r="D123" s="194"/>
      <c r="E123" s="194"/>
      <c r="F123" s="194"/>
      <c r="G123" s="194"/>
      <c r="H123" s="194"/>
      <c r="I123" s="194"/>
    </row>
    <row r="124" spans="4:9" x14ac:dyDescent="0.25">
      <c r="D124" s="194"/>
      <c r="E124" s="194"/>
      <c r="F124" s="194"/>
      <c r="G124" s="194"/>
      <c r="H124" s="194"/>
      <c r="I124" s="194"/>
    </row>
    <row r="125" spans="4:9" x14ac:dyDescent="0.25">
      <c r="D125" s="194"/>
      <c r="E125" s="194"/>
      <c r="F125" s="194"/>
      <c r="G125" s="194"/>
      <c r="H125" s="194"/>
      <c r="I125" s="194"/>
    </row>
    <row r="126" spans="4:9" x14ac:dyDescent="0.25">
      <c r="D126" s="194"/>
      <c r="E126" s="194"/>
      <c r="F126" s="194"/>
      <c r="G126" s="194"/>
      <c r="H126" s="194"/>
      <c r="I126" s="194"/>
    </row>
    <row r="127" spans="4:9" x14ac:dyDescent="0.25">
      <c r="D127" s="194"/>
      <c r="E127" s="194"/>
      <c r="F127" s="194"/>
      <c r="G127" s="194"/>
      <c r="H127" s="194"/>
      <c r="I127" s="194"/>
    </row>
    <row r="128" spans="4:9" x14ac:dyDescent="0.25">
      <c r="D128" s="194"/>
      <c r="E128" s="194"/>
      <c r="F128" s="194"/>
      <c r="G128" s="194"/>
      <c r="H128" s="194"/>
      <c r="I128" s="194"/>
    </row>
    <row r="129" spans="4:9" x14ac:dyDescent="0.25">
      <c r="D129" s="194"/>
      <c r="E129" s="194"/>
      <c r="F129" s="194"/>
      <c r="G129" s="194"/>
      <c r="H129" s="194"/>
      <c r="I129" s="194"/>
    </row>
    <row r="130" spans="4:9" x14ac:dyDescent="0.25">
      <c r="D130" s="194"/>
      <c r="E130" s="194"/>
      <c r="F130" s="194"/>
      <c r="G130" s="194"/>
      <c r="H130" s="194"/>
      <c r="I130" s="194"/>
    </row>
    <row r="131" spans="4:9" x14ac:dyDescent="0.25">
      <c r="D131" s="194"/>
      <c r="E131" s="194"/>
      <c r="F131" s="194"/>
      <c r="G131" s="194"/>
      <c r="H131" s="194"/>
      <c r="I131" s="194"/>
    </row>
    <row r="132" spans="4:9" x14ac:dyDescent="0.25">
      <c r="D132" s="194"/>
      <c r="E132" s="194"/>
      <c r="F132" s="194"/>
      <c r="G132" s="194"/>
      <c r="H132" s="194"/>
      <c r="I132" s="194"/>
    </row>
    <row r="133" spans="4:9" x14ac:dyDescent="0.25">
      <c r="D133" s="194"/>
      <c r="E133" s="194"/>
      <c r="F133" s="194"/>
      <c r="G133" s="194"/>
      <c r="H133" s="194"/>
      <c r="I133" s="194"/>
    </row>
    <row r="134" spans="4:9" x14ac:dyDescent="0.25">
      <c r="D134" s="194"/>
      <c r="E134" s="194"/>
      <c r="F134" s="194"/>
      <c r="G134" s="194"/>
      <c r="H134" s="194"/>
      <c r="I134" s="194"/>
    </row>
    <row r="135" spans="4:9" x14ac:dyDescent="0.25">
      <c r="D135" s="194"/>
      <c r="E135" s="194"/>
      <c r="F135" s="194"/>
      <c r="G135" s="194"/>
      <c r="H135" s="194"/>
      <c r="I135" s="194"/>
    </row>
    <row r="136" spans="4:9" x14ac:dyDescent="0.25">
      <c r="D136" s="194"/>
      <c r="E136" s="194"/>
      <c r="F136" s="194"/>
      <c r="G136" s="194"/>
      <c r="H136" s="194"/>
      <c r="I136" s="194"/>
    </row>
    <row r="137" spans="4:9" x14ac:dyDescent="0.25">
      <c r="D137" s="194"/>
      <c r="E137" s="194"/>
      <c r="F137" s="194"/>
      <c r="G137" s="194"/>
      <c r="H137" s="194"/>
      <c r="I137" s="194"/>
    </row>
    <row r="138" spans="4:9" x14ac:dyDescent="0.25">
      <c r="D138" s="194"/>
      <c r="E138" s="194"/>
      <c r="F138" s="194"/>
      <c r="G138" s="194"/>
      <c r="H138" s="194"/>
      <c r="I138" s="194"/>
    </row>
    <row r="139" spans="4:9" x14ac:dyDescent="0.25">
      <c r="D139" s="194"/>
      <c r="E139" s="194"/>
      <c r="F139" s="194"/>
      <c r="G139" s="194"/>
      <c r="H139" s="194"/>
      <c r="I139" s="194"/>
    </row>
    <row r="140" spans="4:9" x14ac:dyDescent="0.25">
      <c r="D140" s="194"/>
      <c r="E140" s="194"/>
      <c r="F140" s="194"/>
      <c r="G140" s="194"/>
      <c r="H140" s="194"/>
      <c r="I140" s="194"/>
    </row>
    <row r="141" spans="4:9" x14ac:dyDescent="0.25">
      <c r="D141" s="194"/>
      <c r="E141" s="194"/>
      <c r="F141" s="194"/>
      <c r="G141" s="194"/>
      <c r="H141" s="194"/>
      <c r="I141" s="194"/>
    </row>
    <row r="142" spans="4:9" x14ac:dyDescent="0.25">
      <c r="D142" s="194"/>
      <c r="E142" s="194"/>
      <c r="F142" s="194"/>
      <c r="G142" s="194"/>
      <c r="H142" s="194"/>
      <c r="I142" s="194"/>
    </row>
    <row r="143" spans="4:9" x14ac:dyDescent="0.25">
      <c r="D143" s="194"/>
      <c r="E143" s="194"/>
      <c r="F143" s="194"/>
      <c r="G143" s="194"/>
      <c r="H143" s="194"/>
      <c r="I143" s="194"/>
    </row>
    <row r="144" spans="4:9" x14ac:dyDescent="0.25">
      <c r="D144" s="194"/>
      <c r="E144" s="194"/>
      <c r="F144" s="194"/>
      <c r="G144" s="194"/>
      <c r="H144" s="194"/>
      <c r="I144" s="194"/>
    </row>
    <row r="145" spans="4:9" x14ac:dyDescent="0.25">
      <c r="D145" s="194"/>
      <c r="E145" s="194"/>
      <c r="F145" s="194"/>
      <c r="G145" s="194"/>
      <c r="H145" s="194"/>
      <c r="I145" s="194"/>
    </row>
    <row r="146" spans="4:9" x14ac:dyDescent="0.25">
      <c r="D146" s="194"/>
      <c r="E146" s="194"/>
      <c r="F146" s="194"/>
      <c r="G146" s="194"/>
      <c r="H146" s="194"/>
      <c r="I146" s="194"/>
    </row>
    <row r="147" spans="4:9" x14ac:dyDescent="0.25">
      <c r="D147" s="194"/>
      <c r="E147" s="194"/>
      <c r="F147" s="194"/>
      <c r="G147" s="194"/>
      <c r="H147" s="194"/>
      <c r="I147" s="194"/>
    </row>
    <row r="148" spans="4:9" x14ac:dyDescent="0.25">
      <c r="D148" s="194"/>
      <c r="E148" s="194"/>
      <c r="F148" s="194"/>
      <c r="G148" s="194"/>
      <c r="H148" s="194"/>
      <c r="I148" s="194"/>
    </row>
    <row r="149" spans="4:9" x14ac:dyDescent="0.25">
      <c r="D149" s="194"/>
      <c r="E149" s="194"/>
      <c r="F149" s="194"/>
      <c r="G149" s="194"/>
      <c r="H149" s="194"/>
      <c r="I149" s="194"/>
    </row>
    <row r="150" spans="4:9" x14ac:dyDescent="0.25">
      <c r="D150" s="194"/>
      <c r="E150" s="194"/>
      <c r="F150" s="194"/>
      <c r="G150" s="194"/>
      <c r="H150" s="194"/>
      <c r="I150" s="194"/>
    </row>
    <row r="151" spans="4:9" x14ac:dyDescent="0.25">
      <c r="D151" s="194"/>
      <c r="E151" s="194"/>
      <c r="F151" s="194"/>
      <c r="G151" s="194"/>
      <c r="H151" s="194"/>
      <c r="I151" s="194"/>
    </row>
    <row r="152" spans="4:9" x14ac:dyDescent="0.25">
      <c r="D152" s="194"/>
      <c r="E152" s="194"/>
      <c r="F152" s="194"/>
      <c r="G152" s="194"/>
      <c r="H152" s="194"/>
      <c r="I152" s="194"/>
    </row>
    <row r="153" spans="4:9" x14ac:dyDescent="0.25">
      <c r="D153" s="194"/>
      <c r="E153" s="194"/>
      <c r="F153" s="194"/>
      <c r="G153" s="194"/>
      <c r="H153" s="194"/>
      <c r="I153" s="194"/>
    </row>
    <row r="154" spans="4:9" x14ac:dyDescent="0.25">
      <c r="D154" s="194"/>
      <c r="E154" s="194"/>
      <c r="F154" s="194"/>
      <c r="G154" s="194"/>
      <c r="H154" s="194"/>
      <c r="I154" s="194"/>
    </row>
    <row r="155" spans="4:9" x14ac:dyDescent="0.25">
      <c r="D155" s="194"/>
      <c r="E155" s="194"/>
      <c r="F155" s="194"/>
      <c r="G155" s="194"/>
      <c r="H155" s="194"/>
      <c r="I155" s="194"/>
    </row>
    <row r="156" spans="4:9" x14ac:dyDescent="0.25">
      <c r="D156" s="194"/>
      <c r="E156" s="194"/>
      <c r="F156" s="194"/>
      <c r="G156" s="194"/>
      <c r="H156" s="194"/>
      <c r="I156" s="194"/>
    </row>
    <row r="157" spans="4:9" x14ac:dyDescent="0.25">
      <c r="D157" s="194"/>
      <c r="E157" s="194"/>
      <c r="F157" s="194"/>
      <c r="G157" s="194"/>
      <c r="H157" s="194"/>
      <c r="I157" s="194"/>
    </row>
    <row r="158" spans="4:9" x14ac:dyDescent="0.25">
      <c r="D158" s="194"/>
      <c r="E158" s="194"/>
      <c r="F158" s="194"/>
      <c r="G158" s="194"/>
      <c r="H158" s="194"/>
      <c r="I158" s="194"/>
    </row>
    <row r="159" spans="4:9" x14ac:dyDescent="0.25">
      <c r="D159" s="194"/>
      <c r="E159" s="194"/>
      <c r="F159" s="194"/>
      <c r="G159" s="194"/>
      <c r="H159" s="194"/>
      <c r="I159" s="194"/>
    </row>
    <row r="160" spans="4:9" x14ac:dyDescent="0.25">
      <c r="D160" s="194"/>
      <c r="E160" s="194"/>
      <c r="F160" s="194"/>
      <c r="G160" s="194"/>
      <c r="H160" s="194"/>
      <c r="I160" s="194"/>
    </row>
    <row r="161" spans="4:9" x14ac:dyDescent="0.25">
      <c r="D161" s="194"/>
      <c r="E161" s="194"/>
      <c r="F161" s="194"/>
      <c r="G161" s="194"/>
      <c r="H161" s="194"/>
      <c r="I161" s="194"/>
    </row>
    <row r="162" spans="4:9" x14ac:dyDescent="0.25">
      <c r="D162" s="194"/>
      <c r="E162" s="194"/>
      <c r="F162" s="194"/>
      <c r="G162" s="194"/>
      <c r="H162" s="194"/>
      <c r="I162" s="194"/>
    </row>
    <row r="163" spans="4:9" x14ac:dyDescent="0.25">
      <c r="D163" s="194"/>
      <c r="E163" s="194"/>
      <c r="F163" s="194"/>
      <c r="G163" s="194"/>
      <c r="H163" s="194"/>
      <c r="I163" s="194"/>
    </row>
    <row r="164" spans="4:9" x14ac:dyDescent="0.25">
      <c r="D164" s="194"/>
      <c r="E164" s="194"/>
      <c r="F164" s="194"/>
      <c r="G164" s="194"/>
      <c r="H164" s="194"/>
      <c r="I164" s="194"/>
    </row>
    <row r="165" spans="4:9" x14ac:dyDescent="0.25">
      <c r="D165" s="194"/>
      <c r="E165" s="194"/>
      <c r="F165" s="194"/>
      <c r="G165" s="194"/>
      <c r="H165" s="194"/>
      <c r="I165" s="194"/>
    </row>
    <row r="166" spans="4:9" x14ac:dyDescent="0.25">
      <c r="D166" s="194"/>
      <c r="E166" s="194"/>
      <c r="F166" s="194"/>
      <c r="G166" s="194"/>
      <c r="H166" s="194"/>
      <c r="I166" s="194"/>
    </row>
    <row r="167" spans="4:9" x14ac:dyDescent="0.25">
      <c r="D167" s="194"/>
      <c r="E167" s="194"/>
      <c r="F167" s="194"/>
      <c r="G167" s="194"/>
      <c r="H167" s="194"/>
      <c r="I167" s="194"/>
    </row>
    <row r="168" spans="4:9" x14ac:dyDescent="0.25">
      <c r="D168" s="194"/>
      <c r="E168" s="194"/>
      <c r="F168" s="194"/>
      <c r="G168" s="194"/>
      <c r="H168" s="194"/>
      <c r="I168" s="194"/>
    </row>
    <row r="169" spans="4:9" x14ac:dyDescent="0.25">
      <c r="D169" s="194"/>
      <c r="E169" s="194"/>
      <c r="F169" s="194"/>
      <c r="G169" s="194"/>
      <c r="H169" s="194"/>
      <c r="I169" s="194"/>
    </row>
    <row r="170" spans="4:9" x14ac:dyDescent="0.25">
      <c r="D170" s="194"/>
      <c r="E170" s="194"/>
      <c r="F170" s="194"/>
      <c r="G170" s="194"/>
      <c r="H170" s="194"/>
      <c r="I170" s="194"/>
    </row>
    <row r="171" spans="4:9" x14ac:dyDescent="0.25">
      <c r="D171" s="194"/>
      <c r="E171" s="194"/>
      <c r="F171" s="194"/>
      <c r="G171" s="194"/>
      <c r="H171" s="194"/>
      <c r="I171" s="194"/>
    </row>
    <row r="172" spans="4:9" x14ac:dyDescent="0.25">
      <c r="D172" s="194"/>
      <c r="E172" s="194"/>
      <c r="F172" s="194"/>
      <c r="G172" s="194"/>
      <c r="H172" s="194"/>
      <c r="I172" s="194"/>
    </row>
    <row r="173" spans="4:9" x14ac:dyDescent="0.25">
      <c r="D173" s="194"/>
      <c r="E173" s="194"/>
      <c r="F173" s="194"/>
      <c r="G173" s="194"/>
      <c r="H173" s="194"/>
      <c r="I173" s="194"/>
    </row>
    <row r="174" spans="4:9" x14ac:dyDescent="0.25">
      <c r="D174" s="194"/>
      <c r="E174" s="194"/>
      <c r="F174" s="194"/>
      <c r="G174" s="194"/>
      <c r="H174" s="194"/>
      <c r="I174" s="194"/>
    </row>
    <row r="175" spans="4:9" x14ac:dyDescent="0.25">
      <c r="D175" s="194"/>
      <c r="E175" s="194"/>
      <c r="F175" s="194"/>
      <c r="G175" s="194"/>
      <c r="H175" s="194"/>
      <c r="I175" s="194"/>
    </row>
    <row r="176" spans="4:9" x14ac:dyDescent="0.25">
      <c r="D176" s="194"/>
      <c r="E176" s="194"/>
      <c r="F176" s="194"/>
      <c r="G176" s="194"/>
      <c r="H176" s="194"/>
      <c r="I176" s="194"/>
    </row>
    <row r="177" spans="4:9" x14ac:dyDescent="0.25">
      <c r="D177" s="194"/>
      <c r="E177" s="194"/>
      <c r="F177" s="194"/>
      <c r="G177" s="194"/>
      <c r="H177" s="194"/>
      <c r="I177" s="194"/>
    </row>
    <row r="178" spans="4:9" x14ac:dyDescent="0.25">
      <c r="D178" s="194"/>
      <c r="E178" s="194"/>
      <c r="F178" s="194"/>
      <c r="G178" s="194"/>
      <c r="H178" s="194"/>
      <c r="I178" s="194"/>
    </row>
    <row r="179" spans="4:9" x14ac:dyDescent="0.25">
      <c r="D179" s="194"/>
      <c r="E179" s="194"/>
      <c r="F179" s="194"/>
      <c r="G179" s="194"/>
      <c r="H179" s="194"/>
      <c r="I179" s="194"/>
    </row>
    <row r="180" spans="4:9" x14ac:dyDescent="0.25">
      <c r="D180" s="194"/>
      <c r="E180" s="194"/>
      <c r="F180" s="194"/>
      <c r="G180" s="194"/>
      <c r="H180" s="194"/>
      <c r="I180" s="194"/>
    </row>
    <row r="181" spans="4:9" x14ac:dyDescent="0.25">
      <c r="D181" s="194"/>
      <c r="E181" s="194"/>
      <c r="F181" s="194"/>
      <c r="G181" s="194"/>
      <c r="H181" s="194"/>
      <c r="I181" s="194"/>
    </row>
    <row r="182" spans="4:9" x14ac:dyDescent="0.25">
      <c r="D182" s="194"/>
      <c r="E182" s="194"/>
      <c r="F182" s="194"/>
      <c r="G182" s="194"/>
      <c r="H182" s="194"/>
      <c r="I182" s="194"/>
    </row>
    <row r="183" spans="4:9" x14ac:dyDescent="0.25">
      <c r="D183" s="194"/>
      <c r="E183" s="194"/>
      <c r="F183" s="194"/>
      <c r="G183" s="194"/>
      <c r="H183" s="194"/>
      <c r="I183" s="194"/>
    </row>
    <row r="184" spans="4:9" x14ac:dyDescent="0.25">
      <c r="D184" s="194"/>
      <c r="E184" s="194"/>
      <c r="F184" s="194"/>
      <c r="G184" s="194"/>
      <c r="H184" s="194"/>
      <c r="I184" s="194"/>
    </row>
    <row r="185" spans="4:9" x14ac:dyDescent="0.25">
      <c r="D185" s="194"/>
      <c r="E185" s="194"/>
      <c r="F185" s="194"/>
      <c r="G185" s="194"/>
      <c r="H185" s="194"/>
      <c r="I185" s="194"/>
    </row>
    <row r="186" spans="4:9" x14ac:dyDescent="0.25">
      <c r="D186" s="194"/>
      <c r="E186" s="194"/>
      <c r="F186" s="194"/>
      <c r="G186" s="194"/>
      <c r="H186" s="194"/>
      <c r="I186" s="194"/>
    </row>
    <row r="187" spans="4:9" x14ac:dyDescent="0.25">
      <c r="D187" s="194"/>
      <c r="E187" s="194"/>
      <c r="F187" s="194"/>
      <c r="G187" s="194"/>
      <c r="H187" s="194"/>
      <c r="I187" s="194"/>
    </row>
    <row r="188" spans="4:9" x14ac:dyDescent="0.25">
      <c r="D188" s="194"/>
      <c r="E188" s="194"/>
      <c r="F188" s="194"/>
      <c r="G188" s="194"/>
      <c r="H188" s="194"/>
      <c r="I188" s="194"/>
    </row>
    <row r="189" spans="4:9" x14ac:dyDescent="0.25">
      <c r="D189" s="194"/>
      <c r="E189" s="194"/>
      <c r="F189" s="194"/>
      <c r="G189" s="194"/>
      <c r="H189" s="194"/>
      <c r="I189" s="194"/>
    </row>
  </sheetData>
  <pageMargins left="0.70866141732283472" right="0.70866141732283472" top="0.78740157480314965" bottom="0.78740157480314965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Cash flow</vt:lpstr>
      <vt:lpstr>List1</vt:lpstr>
    </vt:vector>
  </TitlesOfParts>
  <Company>PRIMA ZDROJ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Machovicova</dc:creator>
  <cp:lastModifiedBy>Tatiana</cp:lastModifiedBy>
  <cp:lastPrinted>2015-03-22T19:35:15Z</cp:lastPrinted>
  <dcterms:created xsi:type="dcterms:W3CDTF">2000-02-10T00:43:05Z</dcterms:created>
  <dcterms:modified xsi:type="dcterms:W3CDTF">2015-03-23T06:17:25Z</dcterms:modified>
</cp:coreProperties>
</file>